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АЛТАНАТ\БЮДЖЕТ\ГБ\Гражданский бюджет на 2026 год\Исполнение бюджета\ГБ на 01.10.25 исполнение\"/>
    </mc:Choice>
  </mc:AlternateContent>
  <xr:revisionPtr revIDLastSave="0" documentId="13_ncr:1_{6F9EAC73-4FD5-4D0E-AAFA-DC9D79962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  <sheet name="Отчет каз" sheetId="2" r:id="rId2"/>
  </sheets>
  <definedNames>
    <definedName name="_xlnm.Print_Titles" localSheetId="0">Отчет!$6:$8</definedName>
    <definedName name="_xlnm.Print_Titles" localSheetId="1">'Отчет каз'!$6:$8</definedName>
    <definedName name="_xlnm.Print_Area" localSheetId="0">Отчет!$A$1:$G$58</definedName>
    <definedName name="_xlnm.Print_Area" localSheetId="1">'Отчет каз'!$A$1:$G$58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  <c r="E53" i="1"/>
  <c r="E51" i="1"/>
  <c r="E50" i="1"/>
  <c r="E47" i="1"/>
  <c r="E45" i="1"/>
  <c r="E44" i="1"/>
  <c r="E42" i="1"/>
  <c r="E37" i="1"/>
  <c r="E36" i="1"/>
  <c r="E21" i="1"/>
  <c r="E20" i="1"/>
  <c r="E18" i="1"/>
  <c r="E16" i="1"/>
  <c r="E14" i="1"/>
  <c r="E11" i="1" s="1"/>
  <c r="E10" i="1" s="1"/>
  <c r="E12" i="1"/>
  <c r="D55" i="1"/>
  <c r="C55" i="1"/>
  <c r="D53" i="1"/>
  <c r="C53" i="1"/>
  <c r="D51" i="1"/>
  <c r="C51" i="1"/>
  <c r="D50" i="1"/>
  <c r="C50" i="1"/>
  <c r="D47" i="1"/>
  <c r="C47" i="1"/>
  <c r="D45" i="1"/>
  <c r="C45" i="1"/>
  <c r="D44" i="1"/>
  <c r="C44" i="1"/>
  <c r="D42" i="1"/>
  <c r="C42" i="1"/>
  <c r="D37" i="1"/>
  <c r="D36" i="1" s="1"/>
  <c r="C37" i="1"/>
  <c r="C36" i="1"/>
  <c r="D21" i="1"/>
  <c r="D20" i="1" s="1"/>
  <c r="C21" i="1"/>
  <c r="C20" i="1" s="1"/>
  <c r="D18" i="1"/>
  <c r="C18" i="1"/>
  <c r="D16" i="1"/>
  <c r="C16" i="1"/>
  <c r="D14" i="1"/>
  <c r="D11" i="1" s="1"/>
  <c r="D10" i="1" s="1"/>
  <c r="C14" i="1"/>
  <c r="D12" i="1"/>
  <c r="C12" i="1"/>
  <c r="C11" i="1" s="1"/>
  <c r="C10" i="1" s="1"/>
  <c r="E9" i="1" l="1"/>
  <c r="E49" i="1"/>
  <c r="C49" i="1"/>
  <c r="C9" i="1"/>
  <c r="D49" i="1"/>
  <c r="D9" i="1"/>
  <c r="F42" i="1" l="1"/>
  <c r="G42" i="1"/>
  <c r="G38" i="2" l="1"/>
  <c r="F38" i="2"/>
  <c r="G37" i="1"/>
  <c r="F37" i="1"/>
  <c r="G21" i="1"/>
  <c r="F14" i="1" l="1"/>
  <c r="G14" i="1"/>
  <c r="F12" i="1"/>
  <c r="G12" i="1"/>
  <c r="G41" i="2"/>
  <c r="F41" i="2"/>
  <c r="E41" i="2"/>
  <c r="D41" i="2"/>
  <c r="C41" i="2"/>
  <c r="G39" i="2"/>
  <c r="F39" i="2"/>
  <c r="E39" i="2"/>
  <c r="D39" i="2"/>
  <c r="C39" i="2"/>
  <c r="D54" i="2"/>
  <c r="D53" i="2" s="1"/>
  <c r="E54" i="2"/>
  <c r="E53" i="2" s="1"/>
  <c r="F54" i="2"/>
  <c r="F53" i="2" s="1"/>
  <c r="G54" i="2"/>
  <c r="G53" i="2" s="1"/>
  <c r="C54" i="2"/>
  <c r="C53" i="2" s="1"/>
  <c r="F53" i="1"/>
  <c r="G53" i="1"/>
  <c r="D52" i="2"/>
  <c r="D51" i="2" s="1"/>
  <c r="E52" i="2"/>
  <c r="E51" i="2" s="1"/>
  <c r="F52" i="2"/>
  <c r="F51" i="2" s="1"/>
  <c r="G52" i="2"/>
  <c r="G51" i="2" s="1"/>
  <c r="C52" i="2"/>
  <c r="C51" i="2" s="1"/>
  <c r="F51" i="1"/>
  <c r="G51" i="1"/>
  <c r="D57" i="2"/>
  <c r="E57" i="2"/>
  <c r="F57" i="2"/>
  <c r="G57" i="2"/>
  <c r="D58" i="2"/>
  <c r="E58" i="2"/>
  <c r="F58" i="2"/>
  <c r="G58" i="2"/>
  <c r="C58" i="2"/>
  <c r="C57" i="2"/>
  <c r="F55" i="1"/>
  <c r="G55" i="1"/>
  <c r="D48" i="2"/>
  <c r="D47" i="2" s="1"/>
  <c r="E48" i="2"/>
  <c r="E47" i="2" s="1"/>
  <c r="F48" i="2"/>
  <c r="F47" i="2" s="1"/>
  <c r="G48" i="2"/>
  <c r="G47" i="2" s="1"/>
  <c r="C48" i="2"/>
  <c r="C47" i="2" s="1"/>
  <c r="F47" i="1"/>
  <c r="G47" i="1"/>
  <c r="F45" i="1"/>
  <c r="G45" i="1"/>
  <c r="D46" i="2"/>
  <c r="D45" i="2" s="1"/>
  <c r="E46" i="2"/>
  <c r="E45" i="2" s="1"/>
  <c r="F46" i="2"/>
  <c r="F45" i="2" s="1"/>
  <c r="G46" i="2"/>
  <c r="G45" i="2" s="1"/>
  <c r="C46" i="2"/>
  <c r="C45" i="2" s="1"/>
  <c r="F36" i="1"/>
  <c r="G36" i="1"/>
  <c r="D43" i="2"/>
  <c r="D42" i="2" s="1"/>
  <c r="E43" i="2"/>
  <c r="E42" i="2" s="1"/>
  <c r="F43" i="2"/>
  <c r="F42" i="2" s="1"/>
  <c r="G43" i="2"/>
  <c r="G42" i="2" s="1"/>
  <c r="C43" i="2"/>
  <c r="C42" i="2" s="1"/>
  <c r="D40" i="2"/>
  <c r="E40" i="2"/>
  <c r="F40" i="2"/>
  <c r="G40" i="2"/>
  <c r="C40" i="2"/>
  <c r="D22" i="2"/>
  <c r="E22" i="2"/>
  <c r="F22" i="2"/>
  <c r="G22" i="2"/>
  <c r="D23" i="2"/>
  <c r="E23" i="2"/>
  <c r="F23" i="2"/>
  <c r="G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D30" i="2"/>
  <c r="E30" i="2"/>
  <c r="F30" i="2"/>
  <c r="G30" i="2"/>
  <c r="D31" i="2"/>
  <c r="E31" i="2"/>
  <c r="F31" i="2"/>
  <c r="G31" i="2"/>
  <c r="D32" i="2"/>
  <c r="E32" i="2"/>
  <c r="F32" i="2"/>
  <c r="G32" i="2"/>
  <c r="D33" i="2"/>
  <c r="E33" i="2"/>
  <c r="F33" i="2"/>
  <c r="G33" i="2"/>
  <c r="D34" i="2"/>
  <c r="E34" i="2"/>
  <c r="F34" i="2"/>
  <c r="G34" i="2"/>
  <c r="D35" i="2"/>
  <c r="E35" i="2"/>
  <c r="F35" i="2"/>
  <c r="G35" i="2"/>
  <c r="C30" i="2"/>
  <c r="C31" i="2"/>
  <c r="C32" i="2"/>
  <c r="C33" i="2"/>
  <c r="C34" i="2"/>
  <c r="C35" i="2"/>
  <c r="C23" i="2"/>
  <c r="C24" i="2"/>
  <c r="C25" i="2"/>
  <c r="C26" i="2"/>
  <c r="C27" i="2"/>
  <c r="C28" i="2"/>
  <c r="C29" i="2"/>
  <c r="C22" i="2"/>
  <c r="D19" i="2"/>
  <c r="D18" i="2" s="1"/>
  <c r="E19" i="2"/>
  <c r="E18" i="2" s="1"/>
  <c r="F19" i="2"/>
  <c r="F18" i="2" s="1"/>
  <c r="G19" i="2"/>
  <c r="G18" i="2" s="1"/>
  <c r="C19" i="2"/>
  <c r="C18" i="2" s="1"/>
  <c r="D17" i="2"/>
  <c r="D16" i="2" s="1"/>
  <c r="E17" i="2"/>
  <c r="E16" i="2" s="1"/>
  <c r="F17" i="2"/>
  <c r="F16" i="2" s="1"/>
  <c r="G17" i="2"/>
  <c r="G16" i="2" s="1"/>
  <c r="C17" i="2"/>
  <c r="C16" i="2" s="1"/>
  <c r="D15" i="2"/>
  <c r="D14" i="2" s="1"/>
  <c r="E15" i="2"/>
  <c r="E14" i="2" s="1"/>
  <c r="F15" i="2"/>
  <c r="F14" i="2" s="1"/>
  <c r="G15" i="2"/>
  <c r="G14" i="2" s="1"/>
  <c r="C15" i="2"/>
  <c r="C14" i="2" s="1"/>
  <c r="D13" i="2"/>
  <c r="D12" i="2" s="1"/>
  <c r="E13" i="2"/>
  <c r="E12" i="2" s="1"/>
  <c r="F13" i="2"/>
  <c r="F12" i="2" s="1"/>
  <c r="G13" i="2"/>
  <c r="G12" i="2" s="1"/>
  <c r="C13" i="2"/>
  <c r="C12" i="2" s="1"/>
  <c r="G44" i="1" l="1"/>
  <c r="F37" i="2"/>
  <c r="F36" i="2" s="1"/>
  <c r="F44" i="1"/>
  <c r="G37" i="2"/>
  <c r="D37" i="2"/>
  <c r="D36" i="2" s="1"/>
  <c r="C37" i="2"/>
  <c r="E37" i="2"/>
  <c r="E36" i="2" s="1"/>
  <c r="G11" i="2"/>
  <c r="G10" i="2" s="1"/>
  <c r="G9" i="2" s="1"/>
  <c r="F11" i="2"/>
  <c r="F10" i="2" s="1"/>
  <c r="F9" i="2" s="1"/>
  <c r="D21" i="2"/>
  <c r="C50" i="2"/>
  <c r="F50" i="1"/>
  <c r="F50" i="2" s="1"/>
  <c r="G50" i="1"/>
  <c r="G50" i="2" s="1"/>
  <c r="E50" i="2"/>
  <c r="F21" i="2"/>
  <c r="G36" i="2"/>
  <c r="G21" i="2"/>
  <c r="E21" i="2"/>
  <c r="D50" i="2"/>
  <c r="E55" i="2"/>
  <c r="F44" i="2"/>
  <c r="F55" i="2"/>
  <c r="G55" i="2"/>
  <c r="D55" i="2"/>
  <c r="C55" i="2"/>
  <c r="G44" i="2"/>
  <c r="C21" i="2"/>
  <c r="C11" i="2"/>
  <c r="C10" i="2" s="1"/>
  <c r="C9" i="2" s="1"/>
  <c r="E11" i="2"/>
  <c r="E10" i="2" s="1"/>
  <c r="E9" i="2" s="1"/>
  <c r="D11" i="2"/>
  <c r="D10" i="2" s="1"/>
  <c r="D9" i="2" s="1"/>
  <c r="G20" i="1"/>
  <c r="F18" i="1"/>
  <c r="G18" i="1"/>
  <c r="F16" i="1"/>
  <c r="F11" i="1" s="1"/>
  <c r="G16" i="1"/>
  <c r="G11" i="1" s="1"/>
  <c r="F21" i="1"/>
  <c r="F20" i="1" s="1"/>
  <c r="F20" i="2" l="1"/>
  <c r="D20" i="2"/>
  <c r="E20" i="2"/>
  <c r="G20" i="2"/>
  <c r="C20" i="2"/>
  <c r="C36" i="2"/>
  <c r="E49" i="2"/>
  <c r="F10" i="1"/>
  <c r="F9" i="1" s="1"/>
  <c r="G10" i="1"/>
  <c r="G49" i="1" s="1"/>
  <c r="F49" i="1" l="1"/>
  <c r="F49" i="2" s="1"/>
  <c r="C49" i="2"/>
  <c r="G9" i="1"/>
  <c r="G49" i="2"/>
  <c r="D49" i="2" l="1"/>
</calcChain>
</file>

<file path=xl/sharedStrings.xml><?xml version="1.0" encoding="utf-8"?>
<sst xmlns="http://schemas.openxmlformats.org/spreadsheetml/2006/main" count="178" uniqueCount="133">
  <si>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</si>
  <si>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</si>
  <si>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</si>
  <si>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</si>
  <si>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</si>
  <si>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</si>
  <si>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</si>
  <si>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</si>
  <si>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</si>
  <si>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</si>
  <si>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</si>
  <si>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</si>
  <si>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</si>
  <si>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</si>
  <si>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</si>
  <si>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</si>
  <si>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</si>
  <si>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</si>
  <si>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</si>
  <si>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</si>
  <si>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</si>
  <si>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</si>
  <si>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</si>
  <si>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</si>
  <si>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</si>
  <si>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</si>
  <si>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</si>
  <si>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</si>
  <si>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</si>
  <si>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</si>
  <si>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</si>
  <si>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</si>
  <si>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</si>
  <si>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</si>
  <si>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</si>
  <si>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</si>
  <si>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</si>
  <si>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</si>
  <si>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</si>
  <si>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</si>
  <si>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</si>
  <si>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</si>
  <si>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</si>
  <si>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</si>
  <si>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</si>
  <si>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</si>
  <si>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</si>
  <si>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</si>
  <si>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</si>
  <si>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</si>
  <si>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</si>
  <si>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</si>
  <si>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</si>
  <si>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</si>
  <si>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</si>
  <si>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</si>
  <si>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</si>
  <si>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</si>
  <si>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</si>
  <si>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</si>
  <si>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</si>
  <si>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</si>
  <si>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</si>
  <si>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</si>
  <si>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</si>
  <si>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</si>
  <si>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</si>
  <si>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</si>
  <si>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</si>
  <si>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>ПРИОБРЕТЕНИЕ ФИНАНСОВЫХ АКТИВОВ</t>
  </si>
  <si>
    <t>мың теңге</t>
  </si>
  <si>
    <t xml:space="preserve">Атауы </t>
  </si>
  <si>
    <t>ТҮСКЕН</t>
  </si>
  <si>
    <t>I. КІРІСТЕР</t>
  </si>
  <si>
    <t>САЛЫҚТАР МЕН ТӨЛЕМДЕР</t>
  </si>
  <si>
    <t>САЛЫҚТЫҚ ТҮСІМДЕР</t>
  </si>
  <si>
    <t>Салықтық түсімдер</t>
  </si>
  <si>
    <t>САЛЫҚТЫҚ ЕМЕС ТҮСІМДЕР</t>
  </si>
  <si>
    <t>Салықтық емес түсімдер</t>
  </si>
  <si>
    <t>НЕГІЗГІ КАПИТАЛДЫ САТУДАН ТҮСКЕН ТҮСІМДЕР</t>
  </si>
  <si>
    <t>Негізгі капиталды сатудан түскен түсімдер</t>
  </si>
  <si>
    <t>ТРАНСФЕРТТЕР ТҮСІМДЕРІ</t>
  </si>
  <si>
    <t>Трансферттер түсімдері</t>
  </si>
  <si>
    <t>ШЫҒЫСТАР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</si>
  <si>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</si>
  <si>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</si>
  <si>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</si>
  <si>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</si>
  <si>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</si>
  <si>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Әлеуметтік көмек және әлеуметтік қамтамасыз ету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</si>
  <si>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</si>
  <si>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</si>
  <si>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</si>
  <si>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</si>
  <si>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</si>
  <si>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</si>
  <si>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Өзге де</t>
  </si>
  <si>
    <t>Борышына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</si>
  <si>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</si>
  <si>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</si>
  <si>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</si>
  <si>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</si>
  <si>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</si>
  <si>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ОПЕРАЦИЯЛАР БОЙЫНША САЛЬДО ҚАРЖЫ АКТИВТЕРІН</t>
  </si>
  <si>
    <t>САТУДАН ТҮСЕТІН ТҮСІМДЕР МЕМЛЕКЕТТІҢ ҚАРЖЫ АКТИВТЕРІН</t>
  </si>
  <si>
    <t>Сатудан түсетін түсімдер мемлекеттің қаржы активтерін</t>
  </si>
  <si>
    <t>ҚАРЖЫ АКТИВТЕРІН САТЫП АЛУ</t>
  </si>
  <si>
    <t>V. бюджет ТАПШЫЛЫҒЫ (ПРОФИЦИТІ)</t>
  </si>
  <si>
    <t>VI. БЮДЖЕТ ТАПШЫЛЫҒЫН ҚАРЖЫЛАНДЫРУ (ПРОФИЦИТІН ПАЙДАЛАНУ)</t>
  </si>
  <si>
    <t>ҚАРЫЗДАРДЫҢ ТҮСІМІ</t>
  </si>
  <si>
    <t>Түскен қарыздар</t>
  </si>
  <si>
    <t>ҚАРЫЗДАРДЫ ӨТЕУ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</si>
  <si>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</si>
  <si>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</si>
  <si>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</si>
  <si>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Бюджет қаражатының қалдықтары-қаржы жылының басындағы</t>
  </si>
  <si>
    <t>Бюджет қаражатының қалдықтары есепті кезеңнің соңындағы</t>
  </si>
  <si>
    <t>Отчет об исполнении бюджета города Степногорска</t>
  </si>
  <si>
    <t xml:space="preserve"> Степногорск қаласы бюджетінің атқарылуы туралы есеп</t>
  </si>
  <si>
    <t>факт 01.10.2023 г.</t>
  </si>
  <si>
    <t>факт 01.10.2024 г.</t>
  </si>
  <si>
    <t>нақты  01.10.2024 г.</t>
  </si>
  <si>
    <t>1 қазан  2026 жылға</t>
  </si>
  <si>
    <t>нақты 01.10.2023 г.</t>
  </si>
  <si>
    <t>нақты  01.10.2025 г.</t>
  </si>
  <si>
    <t>01.10.26 жылға жоспар</t>
  </si>
  <si>
    <t>01.10.26 ж. орындау</t>
  </si>
  <si>
    <t>2026 ж</t>
  </si>
  <si>
    <t>на 1 октября 2026 года</t>
  </si>
  <si>
    <t>факт 01.10.2025 г.</t>
  </si>
  <si>
    <t>план на  01.10.26 г.</t>
  </si>
  <si>
    <t>исполнение на 01.10.26 г.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</si>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</sst>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9" fillId="0" borderId="0" xfId="0" applyFont="1"/>
    <xf numFmtId="49" fontId="2" fillId="0" borderId="0" xfId="0" applyNumberFormat="1" applyFont="1" applyAlignment="1">
      <alignment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164" fontId="8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6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vertical="center"/>
    </xf>
    <xf numFmtId="0" fontId="8" fillId="4" borderId="5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G68"/>
  <sheetViews>
    <sheetView tabSelected="1" view="pageBreakPreview" zoomScale="110" zoomScaleSheetLayoutView="110" workbookViewId="0">
      <selection activeCell="L16" sqref="L16"/>
    </sheetView>
  </sheetViews>
  <sheetFormatPr defaultColWidth="9.140625" defaultRowHeight="11.25" x14ac:dyDescent="0.2"/>
  <cols>
    <col min="1" max="1" width="3.85546875" style="12" customWidth="1"/>
    <col min="2" max="2" width="32.42578125" style="2" customWidth="1"/>
    <col min="3" max="3" width="14.85546875" style="2" customWidth="1"/>
    <col min="4" max="4" width="14.140625" style="2" customWidth="1"/>
    <col min="5" max="5" width="13.85546875" style="2" customWidth="1"/>
    <col min="6" max="6" width="14.85546875" style="2" customWidth="1"/>
    <col min="7" max="7" width="15.42578125" style="2" customWidth="1"/>
    <col min="8" max="16384" width="9.140625" style="2"/>
  </cols>
  <sheetData>
    <row r="1" spans="1:7" s="4" customFormat="1" ht="15.75" x14ac:dyDescent="0.25">
      <c r="A1" s="1"/>
      <c r="B1" s="2"/>
      <c r="C1" s="2"/>
      <c r="D1" s="3"/>
      <c r="E1" s="3"/>
      <c r="G1" s="5"/>
    </row>
    <row r="2" spans="1:7" s="23" customFormat="1" ht="26.45" customHeight="1" x14ac:dyDescent="0.2">
      <c r="A2" s="40" t="s">
        <v>117</v>
      </c>
      <c r="B2" s="40"/>
      <c r="C2" s="40"/>
      <c r="D2" s="40"/>
      <c r="E2" s="40"/>
      <c r="F2" s="40"/>
      <c r="G2" s="40"/>
    </row>
    <row r="3" spans="1:7" s="13" customFormat="1" ht="16.5" customHeight="1" x14ac:dyDescent="0.25">
      <c r="A3" s="40" t="s">
        <v>128</v>
      </c>
      <c r="B3" s="40"/>
      <c r="C3" s="40"/>
      <c r="D3" s="40"/>
      <c r="E3" s="40"/>
      <c r="F3" s="40"/>
      <c r="G3" s="40"/>
    </row>
    <row r="4" spans="1:7" s="13" customFormat="1" ht="10.5" customHeight="1" x14ac:dyDescent="0.25">
      <c r="G4" s="24" t="s">
        <v>65</v>
      </c>
    </row>
    <row r="5" spans="1:7" s="13" customFormat="1" ht="10.5" customHeight="1" x14ac:dyDescent="0.25">
      <c r="A5" s="41" t="s">
        <v>62</v>
      </c>
      <c r="B5" s="46" t="s">
        <v>0</v>
      </c>
      <c r="C5" s="46" t="s">
        <v>119</v>
      </c>
      <c r="D5" s="46" t="s">
        <v>120</v>
      </c>
      <c r="E5" s="46" t="s">
        <v>129</v>
      </c>
      <c r="F5" s="44" t="s">
        <v>132</v>
      </c>
      <c r="G5" s="45"/>
    </row>
    <row r="6" spans="1:7" s="6" customFormat="1" ht="33.6" customHeight="1" x14ac:dyDescent="0.2">
      <c r="A6" s="41"/>
      <c r="B6" s="46"/>
      <c r="C6" s="46"/>
      <c r="D6" s="46"/>
      <c r="E6" s="46"/>
      <c r="F6" s="42" t="s">
        <v>130</v>
      </c>
      <c r="G6" s="42" t="s">
        <v>131</v>
      </c>
    </row>
    <row r="7" spans="1:7" s="6" customFormat="1" ht="35.1" hidden="1" customHeight="1" x14ac:dyDescent="0.2">
      <c r="A7" s="41"/>
      <c r="B7" s="46"/>
      <c r="C7" s="46"/>
      <c r="D7" s="46"/>
      <c r="E7" s="46"/>
      <c r="F7" s="43"/>
      <c r="G7" s="43"/>
    </row>
    <row r="8" spans="1:7" ht="11.25" customHeight="1" x14ac:dyDescent="0.2">
      <c r="A8" s="14" t="s">
        <v>3</v>
      </c>
      <c r="B8" s="8">
        <v>2</v>
      </c>
      <c r="C8" s="7">
        <v>3</v>
      </c>
      <c r="D8" s="8">
        <v>4</v>
      </c>
      <c r="E8" s="8">
        <v>5</v>
      </c>
      <c r="F8" s="8">
        <v>6</v>
      </c>
      <c r="G8" s="8">
        <v>7</v>
      </c>
    </row>
    <row r="9" spans="1:7" ht="11.25" customHeight="1" x14ac:dyDescent="0.2">
      <c r="A9" s="35"/>
      <c r="B9" s="36" t="s">
        <v>68</v>
      </c>
      <c r="C9" s="36">
        <f>C10+C45+C51+C43</f>
        <v>14330289.799999999</v>
      </c>
      <c r="D9" s="36">
        <f>D10+D45+D51+D43</f>
        <v>16827373.399999999</v>
      </c>
      <c r="E9" s="36">
        <f>E10+E45+E51+E43</f>
        <v>13900097.199999999</v>
      </c>
      <c r="F9" s="36">
        <f>F10+F45+F51+F43</f>
        <v>21495153.200000003</v>
      </c>
      <c r="G9" s="36">
        <f>G10+G45+G51+G43</f>
        <v>20915599.100000001</v>
      </c>
    </row>
    <row r="10" spans="1:7" ht="12" x14ac:dyDescent="0.2">
      <c r="A10" s="15"/>
      <c r="B10" s="25" t="s">
        <v>1</v>
      </c>
      <c r="C10" s="16">
        <f t="shared" ref="C10:E10" si="0">C11+C18</f>
        <v>14165874.699999999</v>
      </c>
      <c r="D10" s="16">
        <f t="shared" si="0"/>
        <v>16754041.799999999</v>
      </c>
      <c r="E10" s="16">
        <f t="shared" si="0"/>
        <v>13894591.699999999</v>
      </c>
      <c r="F10" s="16">
        <f t="shared" ref="F10:G10" si="1">F11+F18</f>
        <v>18728436.600000001</v>
      </c>
      <c r="G10" s="16">
        <f t="shared" si="1"/>
        <v>18740333.800000001</v>
      </c>
    </row>
    <row r="11" spans="1:7" ht="12" x14ac:dyDescent="0.2">
      <c r="A11" s="17"/>
      <c r="B11" s="28" t="s">
        <v>63</v>
      </c>
      <c r="C11" s="18">
        <f t="shared" ref="C11:E11" si="2">C12+C14+C16</f>
        <v>6549075.9000000004</v>
      </c>
      <c r="D11" s="18">
        <f t="shared" si="2"/>
        <v>7996372.6999999993</v>
      </c>
      <c r="E11" s="18">
        <f t="shared" si="2"/>
        <v>7801442.5999999996</v>
      </c>
      <c r="F11" s="18">
        <f t="shared" ref="F11:G11" si="3">F12+F14+F16</f>
        <v>11481470.800000001</v>
      </c>
      <c r="G11" s="18">
        <f t="shared" si="3"/>
        <v>11493368.100000001</v>
      </c>
    </row>
    <row r="12" spans="1:7" x14ac:dyDescent="0.2">
      <c r="A12" s="19"/>
      <c r="B12" s="26" t="s">
        <v>2</v>
      </c>
      <c r="C12" s="20">
        <f t="shared" ref="C12:G12" si="4">C13</f>
        <v>6471138.2000000002</v>
      </c>
      <c r="D12" s="20">
        <f t="shared" si="4"/>
        <v>7919108.5</v>
      </c>
      <c r="E12" s="20">
        <f t="shared" si="4"/>
        <v>7681445.2999999998</v>
      </c>
      <c r="F12" s="20">
        <f t="shared" si="4"/>
        <v>11400576.800000001</v>
      </c>
      <c r="G12" s="20">
        <f t="shared" si="4"/>
        <v>11301944.4</v>
      </c>
    </row>
    <row r="13" spans="1:7" x14ac:dyDescent="0.2">
      <c r="A13" s="21" t="s">
        <v>3</v>
      </c>
      <c r="B13" s="27" t="s">
        <v>4</v>
      </c>
      <c r="C13" s="33">
        <v>6471138.2000000002</v>
      </c>
      <c r="D13" s="33">
        <v>7919108.5</v>
      </c>
      <c r="E13" s="33">
        <v>7681445.2999999998</v>
      </c>
      <c r="F13" s="33">
        <v>11400576.800000001</v>
      </c>
      <c r="G13" s="33">
        <v>11301944.4</v>
      </c>
    </row>
    <row r="14" spans="1:7" x14ac:dyDescent="0.2">
      <c r="A14" s="19"/>
      <c r="B14" s="26" t="s">
        <v>5</v>
      </c>
      <c r="C14" s="20">
        <f t="shared" ref="C14:G14" si="5">C15</f>
        <v>39625.699999999997</v>
      </c>
      <c r="D14" s="20">
        <f t="shared" si="5"/>
        <v>38253.599999999999</v>
      </c>
      <c r="E14" s="20">
        <f t="shared" si="5"/>
        <v>68806.2</v>
      </c>
      <c r="F14" s="20">
        <f t="shared" si="5"/>
        <v>40954.199999999997</v>
      </c>
      <c r="G14" s="20">
        <f t="shared" si="5"/>
        <v>35094.800000000003</v>
      </c>
    </row>
    <row r="15" spans="1:7" x14ac:dyDescent="0.2">
      <c r="A15" s="21" t="s">
        <v>6</v>
      </c>
      <c r="B15" s="27" t="s">
        <v>7</v>
      </c>
      <c r="C15" s="22">
        <v>39625.699999999997</v>
      </c>
      <c r="D15" s="22">
        <v>38253.599999999999</v>
      </c>
      <c r="E15" s="22">
        <v>68806.2</v>
      </c>
      <c r="F15" s="22">
        <v>40954.199999999997</v>
      </c>
      <c r="G15" s="22">
        <v>35094.800000000003</v>
      </c>
    </row>
    <row r="16" spans="1:7" ht="21" x14ac:dyDescent="0.2">
      <c r="A16" s="19"/>
      <c r="B16" s="26" t="s">
        <v>8</v>
      </c>
      <c r="C16" s="20">
        <f t="shared" ref="C16:G16" si="6">C17</f>
        <v>38312</v>
      </c>
      <c r="D16" s="20">
        <f t="shared" si="6"/>
        <v>39010.6</v>
      </c>
      <c r="E16" s="20">
        <f t="shared" si="6"/>
        <v>51191.1</v>
      </c>
      <c r="F16" s="20">
        <f t="shared" si="6"/>
        <v>39939.800000000003</v>
      </c>
      <c r="G16" s="20">
        <f t="shared" si="6"/>
        <v>156328.9</v>
      </c>
    </row>
    <row r="17" spans="1:7" ht="22.5" x14ac:dyDescent="0.2">
      <c r="A17" s="21" t="s">
        <v>9</v>
      </c>
      <c r="B17" s="27" t="s">
        <v>10</v>
      </c>
      <c r="C17" s="22">
        <v>38312</v>
      </c>
      <c r="D17" s="22">
        <v>39010.6</v>
      </c>
      <c r="E17" s="22">
        <v>51191.1</v>
      </c>
      <c r="F17" s="22">
        <v>39939.800000000003</v>
      </c>
      <c r="G17" s="22">
        <v>156328.9</v>
      </c>
    </row>
    <row r="18" spans="1:7" x14ac:dyDescent="0.2">
      <c r="A18" s="19"/>
      <c r="B18" s="26" t="s">
        <v>11</v>
      </c>
      <c r="C18" s="20">
        <f t="shared" ref="C18:G18" si="7">C19</f>
        <v>7616798.7999999998</v>
      </c>
      <c r="D18" s="20">
        <f t="shared" si="7"/>
        <v>8757669.0999999996</v>
      </c>
      <c r="E18" s="20">
        <f t="shared" si="7"/>
        <v>6093149.0999999996</v>
      </c>
      <c r="F18" s="20">
        <f t="shared" si="7"/>
        <v>7246965.7999999998</v>
      </c>
      <c r="G18" s="20">
        <f t="shared" si="7"/>
        <v>7246965.7000000002</v>
      </c>
    </row>
    <row r="19" spans="1:7" x14ac:dyDescent="0.2">
      <c r="A19" s="21" t="s">
        <v>12</v>
      </c>
      <c r="B19" s="27" t="s">
        <v>13</v>
      </c>
      <c r="C19" s="22">
        <v>7616798.7999999998</v>
      </c>
      <c r="D19" s="22">
        <v>8757669.0999999996</v>
      </c>
      <c r="E19" s="22">
        <v>6093149.0999999996</v>
      </c>
      <c r="F19" s="22">
        <v>7246965.7999999998</v>
      </c>
      <c r="G19" s="22">
        <v>7246965.7000000002</v>
      </c>
    </row>
    <row r="20" spans="1:7" x14ac:dyDescent="0.2">
      <c r="A20" s="37"/>
      <c r="B20" s="38" t="s">
        <v>64</v>
      </c>
      <c r="C20" s="39">
        <f>C21+C37+C54</f>
        <v>13155380.1</v>
      </c>
      <c r="D20" s="39">
        <f>D21+D37+D54</f>
        <v>15987703.399999997</v>
      </c>
      <c r="E20" s="39">
        <f>E21+E37+E54</f>
        <v>13497894.899999997</v>
      </c>
      <c r="F20" s="39">
        <f>F21+F37+F54</f>
        <v>21513443.5</v>
      </c>
      <c r="G20" s="39">
        <f>G21+G37+G54</f>
        <v>20458358.200000003</v>
      </c>
    </row>
    <row r="21" spans="1:7" ht="12" x14ac:dyDescent="0.2">
      <c r="A21" s="15"/>
      <c r="B21" s="25" t="s">
        <v>14</v>
      </c>
      <c r="C21" s="16">
        <f t="shared" ref="C21" si="8">SUM(C22:C35)</f>
        <v>13081166.199999999</v>
      </c>
      <c r="D21" s="16">
        <f t="shared" ref="D21:E21" si="9">SUM(D22:D35)</f>
        <v>15035584.499999996</v>
      </c>
      <c r="E21" s="16">
        <f t="shared" si="9"/>
        <v>12775855.699999997</v>
      </c>
      <c r="F21" s="16">
        <f t="shared" ref="F21:G21" si="10">SUM(F22:F35)</f>
        <v>18746726.899999999</v>
      </c>
      <c r="G21" s="16">
        <f t="shared" si="10"/>
        <v>18666686.100000001</v>
      </c>
    </row>
    <row r="22" spans="1:7" ht="22.5" x14ac:dyDescent="0.2">
      <c r="A22" s="21" t="s">
        <v>15</v>
      </c>
      <c r="B22" s="27" t="s">
        <v>16</v>
      </c>
      <c r="C22" s="22">
        <v>3616092.8</v>
      </c>
      <c r="D22" s="22">
        <v>4251541</v>
      </c>
      <c r="E22" s="22">
        <v>5051492.5999999996</v>
      </c>
      <c r="F22" s="22">
        <v>1137668.1000000001</v>
      </c>
      <c r="G22" s="22">
        <v>1136420.3</v>
      </c>
    </row>
    <row r="23" spans="1:7" x14ac:dyDescent="0.2">
      <c r="A23" s="21" t="s">
        <v>17</v>
      </c>
      <c r="B23" s="27" t="s">
        <v>18</v>
      </c>
      <c r="C23" s="22">
        <v>145027.5</v>
      </c>
      <c r="D23" s="22">
        <v>18029.8</v>
      </c>
      <c r="E23" s="22">
        <v>29940.2</v>
      </c>
      <c r="F23" s="22">
        <v>32788.699999999997</v>
      </c>
      <c r="G23" s="22">
        <v>32786.9</v>
      </c>
    </row>
    <row r="24" spans="1:7" ht="33.75" x14ac:dyDescent="0.2">
      <c r="A24" s="21" t="s">
        <v>19</v>
      </c>
      <c r="B24" s="27" t="s">
        <v>20</v>
      </c>
      <c r="C24" s="22">
        <v>32449.4</v>
      </c>
      <c r="D24" s="22">
        <v>28460.400000000001</v>
      </c>
      <c r="E24" s="22">
        <v>94987.1</v>
      </c>
      <c r="F24" s="22">
        <v>20300.7</v>
      </c>
      <c r="G24" s="22">
        <v>20300.599999999999</v>
      </c>
    </row>
    <row r="25" spans="1:7" x14ac:dyDescent="0.2">
      <c r="A25" s="21" t="s">
        <v>21</v>
      </c>
      <c r="B25" s="27" t="s">
        <v>22</v>
      </c>
      <c r="C25" s="22"/>
      <c r="D25" s="22"/>
      <c r="E25" s="22"/>
      <c r="F25" s="22"/>
      <c r="G25" s="22"/>
    </row>
    <row r="26" spans="1:7" ht="22.5" x14ac:dyDescent="0.2">
      <c r="A26" s="21" t="s">
        <v>23</v>
      </c>
      <c r="B26" s="27" t="s">
        <v>24</v>
      </c>
      <c r="C26" s="22">
        <v>610832.30000000005</v>
      </c>
      <c r="D26" s="22">
        <v>640127.30000000005</v>
      </c>
      <c r="E26" s="22">
        <v>736685.5</v>
      </c>
      <c r="F26" s="22">
        <v>817268.7</v>
      </c>
      <c r="G26" s="22">
        <v>817262.2</v>
      </c>
    </row>
    <row r="27" spans="1:7" x14ac:dyDescent="0.2">
      <c r="A27" s="21" t="s">
        <v>25</v>
      </c>
      <c r="B27" s="27" t="s">
        <v>26</v>
      </c>
      <c r="C27" s="22">
        <v>2636859</v>
      </c>
      <c r="D27" s="22">
        <v>3152841.1</v>
      </c>
      <c r="E27" s="22">
        <v>1455312.4</v>
      </c>
      <c r="F27" s="22">
        <v>6920251.5999999996</v>
      </c>
      <c r="G27" s="22">
        <v>6841527.7999999998</v>
      </c>
    </row>
    <row r="28" spans="1:7" ht="22.5" x14ac:dyDescent="0.2">
      <c r="A28" s="21" t="s">
        <v>27</v>
      </c>
      <c r="B28" s="27" t="s">
        <v>28</v>
      </c>
      <c r="C28" s="22">
        <v>1070000.5</v>
      </c>
      <c r="D28" s="22">
        <v>2965057.8</v>
      </c>
      <c r="E28" s="22">
        <v>2292987.7999999998</v>
      </c>
      <c r="F28" s="22">
        <v>1278663.3999999999</v>
      </c>
      <c r="G28" s="22">
        <v>1278652.8</v>
      </c>
    </row>
    <row r="29" spans="1:7" ht="22.5" x14ac:dyDescent="0.2">
      <c r="A29" s="21" t="s">
        <v>67</v>
      </c>
      <c r="B29" s="9" t="s">
        <v>66</v>
      </c>
      <c r="C29" s="22"/>
      <c r="D29" s="22">
        <v>150000</v>
      </c>
      <c r="E29" s="22">
        <v>208713.60000000001</v>
      </c>
      <c r="F29" s="22">
        <v>1318760</v>
      </c>
      <c r="G29" s="22">
        <v>1318760</v>
      </c>
    </row>
    <row r="30" spans="1:7" ht="45" x14ac:dyDescent="0.2">
      <c r="A30" s="21" t="s">
        <v>29</v>
      </c>
      <c r="B30" s="27" t="s">
        <v>30</v>
      </c>
      <c r="C30" s="22">
        <v>44398.6</v>
      </c>
      <c r="D30" s="22">
        <v>80456.5</v>
      </c>
      <c r="E30" s="22">
        <v>75087.3</v>
      </c>
      <c r="F30" s="22">
        <v>71258.5</v>
      </c>
      <c r="G30" s="22">
        <v>71257.7</v>
      </c>
    </row>
    <row r="31" spans="1:7" ht="33.75" x14ac:dyDescent="0.2">
      <c r="A31" s="21" t="s">
        <v>31</v>
      </c>
      <c r="B31" s="27" t="s">
        <v>32</v>
      </c>
      <c r="C31" s="22">
        <v>28441.5</v>
      </c>
      <c r="D31" s="22">
        <v>36733.199999999997</v>
      </c>
      <c r="E31" s="22">
        <v>81530.8</v>
      </c>
      <c r="F31" s="22">
        <v>402867.5</v>
      </c>
      <c r="G31" s="22">
        <v>402820.9</v>
      </c>
    </row>
    <row r="32" spans="1:7" x14ac:dyDescent="0.2">
      <c r="A32" s="21" t="s">
        <v>33</v>
      </c>
      <c r="B32" s="27" t="s">
        <v>34</v>
      </c>
      <c r="C32" s="22">
        <v>1851127.3</v>
      </c>
      <c r="D32" s="22">
        <v>937057.9</v>
      </c>
      <c r="E32" s="22">
        <v>854331.6</v>
      </c>
      <c r="F32" s="22">
        <v>978945</v>
      </c>
      <c r="G32" s="22">
        <v>978943.8</v>
      </c>
    </row>
    <row r="33" spans="1:7" x14ac:dyDescent="0.2">
      <c r="A33" s="21" t="s">
        <v>35</v>
      </c>
      <c r="B33" s="27" t="s">
        <v>36</v>
      </c>
      <c r="C33" s="22">
        <v>915353.9</v>
      </c>
      <c r="D33" s="22">
        <v>501479.7</v>
      </c>
      <c r="E33" s="22">
        <v>195173.5</v>
      </c>
      <c r="F33" s="22">
        <v>34317.9</v>
      </c>
      <c r="G33" s="22">
        <v>34317.199999999997</v>
      </c>
    </row>
    <row r="34" spans="1:7" x14ac:dyDescent="0.2">
      <c r="A34" s="21" t="s">
        <v>37</v>
      </c>
      <c r="B34" s="27" t="s">
        <v>38</v>
      </c>
      <c r="C34" s="22">
        <v>21097.599999999999</v>
      </c>
      <c r="D34" s="22">
        <v>18964.5</v>
      </c>
      <c r="E34" s="22">
        <v>17414.099999999999</v>
      </c>
      <c r="F34" s="22">
        <v>17057.7</v>
      </c>
      <c r="G34" s="22">
        <v>17056.8</v>
      </c>
    </row>
    <row r="35" spans="1:7" x14ac:dyDescent="0.2">
      <c r="A35" s="21" t="s">
        <v>39</v>
      </c>
      <c r="B35" s="27" t="s">
        <v>40</v>
      </c>
      <c r="C35" s="22">
        <v>2109485.7999999998</v>
      </c>
      <c r="D35" s="22">
        <v>2254835.2999999998</v>
      </c>
      <c r="E35" s="22">
        <v>1682199.2</v>
      </c>
      <c r="F35" s="22">
        <v>5716579.0999999996</v>
      </c>
      <c r="G35" s="22">
        <v>5716579.0999999996</v>
      </c>
    </row>
    <row r="36" spans="1:7" ht="24" x14ac:dyDescent="0.2">
      <c r="A36" s="15"/>
      <c r="B36" s="25" t="s">
        <v>41</v>
      </c>
      <c r="C36" s="16">
        <f t="shared" ref="C36:E36" si="11">C37-C42</f>
        <v>6172.9</v>
      </c>
      <c r="D36" s="16">
        <f t="shared" si="11"/>
        <v>-72186.600000000006</v>
      </c>
      <c r="E36" s="16">
        <f t="shared" si="11"/>
        <v>-5288.2</v>
      </c>
      <c r="F36" s="16">
        <f t="shared" ref="F36:G36" si="12">F37-F42</f>
        <v>1563045.9999999998</v>
      </c>
      <c r="G36" s="16">
        <f t="shared" si="12"/>
        <v>1181642.2</v>
      </c>
    </row>
    <row r="37" spans="1:7" x14ac:dyDescent="0.2">
      <c r="A37" s="19"/>
      <c r="B37" s="26" t="s">
        <v>42</v>
      </c>
      <c r="C37" s="20">
        <f>C38+C39+C40+C41</f>
        <v>10294</v>
      </c>
      <c r="D37" s="20">
        <f>D38+D39+D40+D41</f>
        <v>0</v>
      </c>
      <c r="E37" s="20">
        <f>E38+E39+E40+E41</f>
        <v>0</v>
      </c>
      <c r="F37" s="20">
        <f>F38+F39+F40+F41</f>
        <v>2164881.2999999998</v>
      </c>
      <c r="G37" s="20">
        <f>G38+G39+G40+G41</f>
        <v>1189836.8</v>
      </c>
    </row>
    <row r="38" spans="1:7" ht="22.5" x14ac:dyDescent="0.2">
      <c r="A38" s="21" t="s">
        <v>23</v>
      </c>
      <c r="B38" s="27" t="s">
        <v>24</v>
      </c>
      <c r="C38" s="22"/>
      <c r="D38" s="22"/>
      <c r="E38" s="22"/>
      <c r="F38" s="22"/>
      <c r="G38" s="22"/>
    </row>
    <row r="39" spans="1:7" x14ac:dyDescent="0.2">
      <c r="A39" s="21" t="s">
        <v>25</v>
      </c>
      <c r="B39" s="27" t="s">
        <v>26</v>
      </c>
      <c r="C39" s="22"/>
      <c r="D39" s="22"/>
      <c r="E39" s="22"/>
      <c r="F39" s="22">
        <v>2148288.2999999998</v>
      </c>
      <c r="G39" s="22">
        <v>1173243.8</v>
      </c>
    </row>
    <row r="40" spans="1:7" ht="45" x14ac:dyDescent="0.2">
      <c r="A40" s="21" t="s">
        <v>29</v>
      </c>
      <c r="B40" s="27" t="s">
        <v>30</v>
      </c>
      <c r="C40" s="22">
        <v>10294</v>
      </c>
      <c r="D40" s="22"/>
      <c r="E40" s="22"/>
      <c r="F40" s="22">
        <v>16593</v>
      </c>
      <c r="G40" s="22">
        <v>16593</v>
      </c>
    </row>
    <row r="41" spans="1:7" x14ac:dyDescent="0.2">
      <c r="A41" s="21" t="s">
        <v>35</v>
      </c>
      <c r="B41" s="27" t="s">
        <v>36</v>
      </c>
      <c r="C41" s="22"/>
      <c r="D41" s="22"/>
      <c r="E41" s="22"/>
      <c r="F41" s="22"/>
      <c r="G41" s="22"/>
    </row>
    <row r="42" spans="1:7" ht="21" x14ac:dyDescent="0.2">
      <c r="A42" s="19"/>
      <c r="B42" s="26" t="s">
        <v>43</v>
      </c>
      <c r="C42" s="20">
        <f t="shared" ref="C42:G42" si="13">C43</f>
        <v>4121.1000000000004</v>
      </c>
      <c r="D42" s="20">
        <f t="shared" si="13"/>
        <v>72186.600000000006</v>
      </c>
      <c r="E42" s="20">
        <f t="shared" si="13"/>
        <v>5288.2</v>
      </c>
      <c r="F42" s="20">
        <f t="shared" si="13"/>
        <v>601835.30000000005</v>
      </c>
      <c r="G42" s="20">
        <f t="shared" si="13"/>
        <v>8194.6</v>
      </c>
    </row>
    <row r="43" spans="1:7" x14ac:dyDescent="0.2">
      <c r="A43" s="21" t="s">
        <v>44</v>
      </c>
      <c r="B43" s="27" t="s">
        <v>45</v>
      </c>
      <c r="C43" s="22">
        <v>4121.1000000000004</v>
      </c>
      <c r="D43" s="22">
        <v>72186.600000000006</v>
      </c>
      <c r="E43" s="22">
        <v>5288.2</v>
      </c>
      <c r="F43" s="22">
        <v>601835.30000000005</v>
      </c>
      <c r="G43" s="22">
        <v>8194.6</v>
      </c>
    </row>
    <row r="44" spans="1:7" ht="24" x14ac:dyDescent="0.2">
      <c r="A44" s="15"/>
      <c r="B44" s="25" t="s">
        <v>46</v>
      </c>
      <c r="C44" s="16">
        <f t="shared" ref="C44:E44" si="14">C47-C45</f>
        <v>0</v>
      </c>
      <c r="D44" s="16">
        <f t="shared" si="14"/>
        <v>-1145</v>
      </c>
      <c r="E44" s="16">
        <f t="shared" si="14"/>
        <v>182246.7</v>
      </c>
      <c r="F44" s="16">
        <f t="shared" ref="F44:G44" si="15">F47-F45</f>
        <v>0</v>
      </c>
      <c r="G44" s="16">
        <f t="shared" si="15"/>
        <v>-2189.4</v>
      </c>
    </row>
    <row r="45" spans="1:7" ht="31.5" x14ac:dyDescent="0.2">
      <c r="A45" s="19"/>
      <c r="B45" s="26" t="s">
        <v>47</v>
      </c>
      <c r="C45" s="20">
        <f t="shared" ref="C45:G45" si="16">C46</f>
        <v>0</v>
      </c>
      <c r="D45" s="20">
        <f t="shared" si="16"/>
        <v>1145</v>
      </c>
      <c r="E45" s="20">
        <f t="shared" si="16"/>
        <v>217.3</v>
      </c>
      <c r="F45" s="20">
        <f t="shared" si="16"/>
        <v>0</v>
      </c>
      <c r="G45" s="20">
        <f t="shared" si="16"/>
        <v>2189.4</v>
      </c>
    </row>
    <row r="46" spans="1:7" ht="22.5" x14ac:dyDescent="0.2">
      <c r="A46" s="21" t="s">
        <v>48</v>
      </c>
      <c r="B46" s="27" t="s">
        <v>49</v>
      </c>
      <c r="C46" s="34">
        <v>0</v>
      </c>
      <c r="D46" s="34">
        <v>1145</v>
      </c>
      <c r="E46" s="34">
        <v>217.3</v>
      </c>
      <c r="F46" s="34">
        <v>0</v>
      </c>
      <c r="G46" s="34">
        <v>2189.4</v>
      </c>
    </row>
    <row r="47" spans="1:7" ht="21" x14ac:dyDescent="0.2">
      <c r="A47" s="21"/>
      <c r="B47" s="26" t="s">
        <v>69</v>
      </c>
      <c r="C47" s="22">
        <f t="shared" ref="C47:G47" si="17">C48</f>
        <v>0</v>
      </c>
      <c r="D47" s="22">
        <f t="shared" si="17"/>
        <v>0</v>
      </c>
      <c r="E47" s="22">
        <f t="shared" si="17"/>
        <v>182464</v>
      </c>
      <c r="F47" s="22">
        <f t="shared" si="17"/>
        <v>0</v>
      </c>
      <c r="G47" s="22">
        <f t="shared" si="17"/>
        <v>0</v>
      </c>
    </row>
    <row r="48" spans="1:7" ht="12" x14ac:dyDescent="0.2">
      <c r="A48" s="21" t="s">
        <v>35</v>
      </c>
      <c r="B48" s="27" t="s">
        <v>36</v>
      </c>
      <c r="C48" s="34"/>
      <c r="D48" s="34"/>
      <c r="E48" s="34">
        <v>182464</v>
      </c>
      <c r="F48" s="34"/>
      <c r="G48" s="34"/>
    </row>
    <row r="49" spans="1:7" ht="24" x14ac:dyDescent="0.2">
      <c r="A49" s="15"/>
      <c r="B49" s="25" t="s">
        <v>50</v>
      </c>
      <c r="C49" s="16">
        <f>C10-C21-C36-C44</f>
        <v>1078535.6000000001</v>
      </c>
      <c r="D49" s="16">
        <f>D10-D21-D36-D44</f>
        <v>1791788.9000000027</v>
      </c>
      <c r="E49" s="16">
        <f>E10-E21-E36-E44</f>
        <v>941777.50000000186</v>
      </c>
      <c r="F49" s="16">
        <f>F10-F21-F36-F44</f>
        <v>-1581336.2999999968</v>
      </c>
      <c r="G49" s="16">
        <f>G10-G21-G36-G44</f>
        <v>-1105805.1000000008</v>
      </c>
    </row>
    <row r="50" spans="1:7" ht="36" x14ac:dyDescent="0.2">
      <c r="A50" s="15"/>
      <c r="B50" s="25" t="s">
        <v>51</v>
      </c>
      <c r="C50" s="16">
        <f t="shared" ref="C50:E50" si="18">C51-C53+C55</f>
        <v>-1078535.5999999999</v>
      </c>
      <c r="D50" s="16">
        <f t="shared" si="18"/>
        <v>-1791788.9</v>
      </c>
      <c r="E50" s="16">
        <f t="shared" si="18"/>
        <v>-941777.59999999986</v>
      </c>
      <c r="F50" s="16">
        <f t="shared" ref="F50:G50" si="19">F51-F53+F55</f>
        <v>1581336.2999999998</v>
      </c>
      <c r="G50" s="16">
        <f t="shared" si="19"/>
        <v>1105804.9999999998</v>
      </c>
    </row>
    <row r="51" spans="1:7" x14ac:dyDescent="0.2">
      <c r="A51" s="19"/>
      <c r="B51" s="26" t="s">
        <v>52</v>
      </c>
      <c r="C51" s="20">
        <f t="shared" ref="C51:G51" si="20">C52</f>
        <v>160294</v>
      </c>
      <c r="D51" s="20">
        <f t="shared" si="20"/>
        <v>0</v>
      </c>
      <c r="E51" s="20">
        <f t="shared" si="20"/>
        <v>0</v>
      </c>
      <c r="F51" s="20">
        <f t="shared" si="20"/>
        <v>2164881.2999999998</v>
      </c>
      <c r="G51" s="20">
        <f t="shared" si="20"/>
        <v>2164881.2999999998</v>
      </c>
    </row>
    <row r="52" spans="1:7" x14ac:dyDescent="0.2">
      <c r="A52" s="21" t="s">
        <v>53</v>
      </c>
      <c r="B52" s="27" t="s">
        <v>54</v>
      </c>
      <c r="C52" s="22">
        <v>160294</v>
      </c>
      <c r="D52" s="22"/>
      <c r="E52" s="22"/>
      <c r="F52" s="22">
        <v>2164881.2999999998</v>
      </c>
      <c r="G52" s="22">
        <v>2164881.2999999998</v>
      </c>
    </row>
    <row r="53" spans="1:7" x14ac:dyDescent="0.2">
      <c r="A53" s="19"/>
      <c r="B53" s="26" t="s">
        <v>55</v>
      </c>
      <c r="C53" s="20">
        <f t="shared" ref="C53:G53" si="21">C54</f>
        <v>63919.9</v>
      </c>
      <c r="D53" s="20">
        <f t="shared" si="21"/>
        <v>952118.9</v>
      </c>
      <c r="E53" s="20">
        <f t="shared" si="21"/>
        <v>722039.2</v>
      </c>
      <c r="F53" s="20">
        <f t="shared" si="21"/>
        <v>601835.30000000005</v>
      </c>
      <c r="G53" s="20">
        <f t="shared" si="21"/>
        <v>601835.30000000005</v>
      </c>
    </row>
    <row r="54" spans="1:7" x14ac:dyDescent="0.2">
      <c r="A54" s="21" t="s">
        <v>56</v>
      </c>
      <c r="B54" s="27" t="s">
        <v>57</v>
      </c>
      <c r="C54" s="22">
        <v>63919.9</v>
      </c>
      <c r="D54" s="22">
        <v>952118.9</v>
      </c>
      <c r="E54" s="22">
        <v>722039.2</v>
      </c>
      <c r="F54" s="22">
        <v>601835.30000000005</v>
      </c>
      <c r="G54" s="22">
        <v>601835.30000000005</v>
      </c>
    </row>
    <row r="55" spans="1:7" ht="21" x14ac:dyDescent="0.2">
      <c r="A55" s="19"/>
      <c r="B55" s="26" t="s">
        <v>58</v>
      </c>
      <c r="C55" s="20">
        <f t="shared" ref="C55:E55" si="22">C57-C58</f>
        <v>-1174909.7</v>
      </c>
      <c r="D55" s="20">
        <f t="shared" si="22"/>
        <v>-839670</v>
      </c>
      <c r="E55" s="20">
        <f t="shared" si="22"/>
        <v>-219738.39999999997</v>
      </c>
      <c r="F55" s="20">
        <f t="shared" ref="F55:G55" si="23">F57-F58</f>
        <v>18290.3</v>
      </c>
      <c r="G55" s="20">
        <f t="shared" si="23"/>
        <v>-457241</v>
      </c>
    </row>
    <row r="56" spans="1:7" ht="24" x14ac:dyDescent="0.2">
      <c r="A56" s="15"/>
      <c r="B56" s="25" t="s">
        <v>59</v>
      </c>
      <c r="C56" s="16"/>
      <c r="D56" s="16"/>
      <c r="E56" s="16"/>
      <c r="F56" s="16"/>
      <c r="G56" s="16"/>
    </row>
    <row r="57" spans="1:7" ht="21" x14ac:dyDescent="0.2">
      <c r="A57" s="19"/>
      <c r="B57" s="32" t="s">
        <v>60</v>
      </c>
      <c r="C57" s="20">
        <v>304607.7</v>
      </c>
      <c r="D57" s="20">
        <v>376714.2</v>
      </c>
      <c r="E57" s="20">
        <v>62942.2</v>
      </c>
      <c r="F57" s="20">
        <v>18290.3</v>
      </c>
      <c r="G57" s="20">
        <v>36815.699999999997</v>
      </c>
    </row>
    <row r="58" spans="1:7" ht="21" x14ac:dyDescent="0.2">
      <c r="A58" s="19"/>
      <c r="B58" s="26" t="s">
        <v>61</v>
      </c>
      <c r="C58" s="20">
        <v>1479517.4</v>
      </c>
      <c r="D58" s="20">
        <v>1216384.2</v>
      </c>
      <c r="E58" s="20">
        <v>282680.59999999998</v>
      </c>
      <c r="F58" s="20"/>
      <c r="G58" s="20">
        <v>494056.7</v>
      </c>
    </row>
    <row r="59" spans="1:7" ht="12" x14ac:dyDescent="0.2">
      <c r="C59" s="31"/>
      <c r="D59" s="29"/>
      <c r="E59" s="29"/>
      <c r="F59" s="29"/>
      <c r="G59" s="29"/>
    </row>
    <row r="60" spans="1:7" ht="12" x14ac:dyDescent="0.2">
      <c r="C60" s="29"/>
      <c r="D60" s="31"/>
      <c r="E60" s="29"/>
      <c r="F60" s="30"/>
      <c r="G60" s="30"/>
    </row>
    <row r="61" spans="1:7" ht="12" x14ac:dyDescent="0.2">
      <c r="C61" s="29"/>
      <c r="D61" s="29"/>
      <c r="E61" s="31"/>
      <c r="F61" s="29"/>
      <c r="G61" s="29"/>
    </row>
    <row r="62" spans="1:7" ht="12" x14ac:dyDescent="0.2">
      <c r="A62" s="10"/>
      <c r="B62" s="11"/>
      <c r="D62" s="29"/>
      <c r="E62" s="29"/>
      <c r="F62" s="31"/>
      <c r="G62" s="31"/>
    </row>
    <row r="63" spans="1:7" x14ac:dyDescent="0.2">
      <c r="E63" s="29"/>
      <c r="F63" s="29"/>
      <c r="G63" s="29"/>
    </row>
    <row r="64" spans="1:7" x14ac:dyDescent="0.2">
      <c r="F64" s="29"/>
      <c r="G64" s="29"/>
    </row>
    <row r="65" spans="3:6" x14ac:dyDescent="0.2">
      <c r="C65" s="11"/>
    </row>
    <row r="66" spans="3:6" x14ac:dyDescent="0.2">
      <c r="D66" s="11"/>
      <c r="E66" s="11"/>
    </row>
    <row r="68" spans="3:6" x14ac:dyDescent="0.2">
      <c r="F68" s="11"/>
    </row>
  </sheetData>
  <mergeCells count="10"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19685039370078741" right="0.19685039370078741" top="0.78740157480314965" bottom="0.35433070866141736" header="0.39370078740157483" footer="0.19685039370078741"/>
  <pageSetup paperSize="9" scale="85" fitToHeight="0" orientation="portrait" r:id="rId1"/>
  <headerFooter alignWithMargins="0">
    <oddFooter>&amp;R&amp;8&amp;С</oddFooter>
  </headerFooter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BreakPreview" zoomScaleSheetLayoutView="100" workbookViewId="0">
      <selection activeCell="J17" sqref="J17"/>
    </sheetView>
  </sheetViews>
  <sheetFormatPr defaultColWidth="9.140625" defaultRowHeight="11.25" x14ac:dyDescent="0.2"/>
  <cols>
    <col min="1" max="1" width="3.85546875" style="12" customWidth="1"/>
    <col min="2" max="2" width="32.42578125" style="2" customWidth="1"/>
    <col min="3" max="3" width="14.85546875" style="2" customWidth="1"/>
    <col min="4" max="4" width="14.140625" style="2" customWidth="1"/>
    <col min="5" max="5" width="13.85546875" style="2" customWidth="1"/>
    <col min="6" max="6" width="14.85546875" style="2" customWidth="1"/>
    <col min="7" max="7" width="15.42578125" style="2" customWidth="1"/>
    <col min="8" max="16384" width="9.140625" style="2"/>
  </cols>
  <sheetData>
    <row r="1" spans="1:14" s="4" customFormat="1" ht="15.75" x14ac:dyDescent="0.25">
      <c r="A1" s="1"/>
      <c r="B1" s="2"/>
      <c r="C1" s="2"/>
      <c r="D1" s="3"/>
      <c r="E1" s="3"/>
      <c r="G1" s="5"/>
    </row>
    <row r="2" spans="1:14" s="23" customFormat="1" ht="26.45" customHeight="1" x14ac:dyDescent="0.2">
      <c r="A2" s="40" t="s">
        <v>118</v>
      </c>
      <c r="B2" s="40"/>
      <c r="C2" s="40"/>
      <c r="D2" s="40"/>
      <c r="E2" s="40"/>
      <c r="F2" s="40"/>
      <c r="G2" s="40"/>
    </row>
    <row r="3" spans="1:14" s="13" customFormat="1" ht="18.75" customHeight="1" x14ac:dyDescent="0.25">
      <c r="A3" s="40" t="s">
        <v>122</v>
      </c>
      <c r="B3" s="40"/>
      <c r="C3" s="40"/>
      <c r="D3" s="40"/>
      <c r="E3" s="40"/>
      <c r="F3" s="40"/>
      <c r="G3" s="40"/>
    </row>
    <row r="4" spans="1:14" s="13" customFormat="1" ht="10.5" customHeight="1" x14ac:dyDescent="0.25">
      <c r="G4" s="24" t="s">
        <v>70</v>
      </c>
    </row>
    <row r="5" spans="1:14" s="13" customFormat="1" ht="10.5" customHeight="1" x14ac:dyDescent="0.25">
      <c r="A5" s="41" t="s">
        <v>62</v>
      </c>
      <c r="B5" s="46" t="s">
        <v>71</v>
      </c>
      <c r="C5" s="46" t="s">
        <v>123</v>
      </c>
      <c r="D5" s="46" t="s">
        <v>121</v>
      </c>
      <c r="E5" s="46" t="s">
        <v>124</v>
      </c>
      <c r="F5" s="44" t="s">
        <v>127</v>
      </c>
      <c r="G5" s="45"/>
    </row>
    <row r="6" spans="1:14" s="6" customFormat="1" ht="33.6" customHeight="1" x14ac:dyDescent="0.2">
      <c r="A6" s="41"/>
      <c r="B6" s="46"/>
      <c r="C6" s="46"/>
      <c r="D6" s="46"/>
      <c r="E6" s="46"/>
      <c r="F6" s="42" t="s">
        <v>125</v>
      </c>
      <c r="G6" s="42" t="s">
        <v>126</v>
      </c>
      <c r="J6" s="47"/>
      <c r="K6" s="47"/>
      <c r="L6" s="47"/>
      <c r="M6" s="47"/>
      <c r="N6" s="47"/>
    </row>
    <row r="7" spans="1:14" s="6" customFormat="1" ht="35.1" hidden="1" customHeight="1" x14ac:dyDescent="0.2">
      <c r="A7" s="41"/>
      <c r="B7" s="46"/>
      <c r="C7" s="46"/>
      <c r="D7" s="46"/>
      <c r="E7" s="46"/>
      <c r="F7" s="43"/>
      <c r="G7" s="43"/>
      <c r="J7" s="47"/>
      <c r="K7" s="47"/>
      <c r="L7" s="47"/>
      <c r="M7" s="47"/>
      <c r="N7" s="47"/>
    </row>
    <row r="8" spans="1:14" ht="11.25" customHeight="1" x14ac:dyDescent="0.2">
      <c r="A8" s="14" t="s">
        <v>3</v>
      </c>
      <c r="B8" s="8">
        <v>2</v>
      </c>
      <c r="C8" s="7">
        <v>3</v>
      </c>
      <c r="D8" s="8">
        <v>4</v>
      </c>
      <c r="E8" s="8">
        <v>5</v>
      </c>
      <c r="F8" s="8">
        <v>6</v>
      </c>
      <c r="G8" s="8">
        <v>7</v>
      </c>
      <c r="J8" s="47"/>
      <c r="K8" s="47"/>
      <c r="L8" s="47"/>
      <c r="M8" s="47"/>
      <c r="N8" s="47"/>
    </row>
    <row r="9" spans="1:14" ht="11.25" customHeight="1" x14ac:dyDescent="0.2">
      <c r="A9" s="35"/>
      <c r="B9" s="36" t="s">
        <v>72</v>
      </c>
      <c r="C9" s="36">
        <f>C10+C45+C51+C43</f>
        <v>14330289.799999999</v>
      </c>
      <c r="D9" s="36">
        <f>D10+D45+D51+D43</f>
        <v>16827373.399999999</v>
      </c>
      <c r="E9" s="36">
        <f>E10+E45+E51+E43</f>
        <v>13900097.199999999</v>
      </c>
      <c r="F9" s="36">
        <f>F10+F45+F51+F43</f>
        <v>21495153.200000003</v>
      </c>
      <c r="G9" s="36">
        <f>G10+G45+G51+G43</f>
        <v>20915599.100000001</v>
      </c>
    </row>
    <row r="10" spans="1:14" ht="12" x14ac:dyDescent="0.2">
      <c r="A10" s="15"/>
      <c r="B10" s="25" t="s">
        <v>73</v>
      </c>
      <c r="C10" s="16">
        <f>C11+C18</f>
        <v>14165874.699999999</v>
      </c>
      <c r="D10" s="16">
        <f t="shared" ref="D10:G10" si="0">D11+D18</f>
        <v>16754041.799999999</v>
      </c>
      <c r="E10" s="16">
        <f t="shared" si="0"/>
        <v>13894591.699999999</v>
      </c>
      <c r="F10" s="16">
        <f t="shared" si="0"/>
        <v>18728436.600000001</v>
      </c>
      <c r="G10" s="16">
        <f t="shared" si="0"/>
        <v>18740333.800000001</v>
      </c>
    </row>
    <row r="11" spans="1:14" ht="12" x14ac:dyDescent="0.2">
      <c r="A11" s="17"/>
      <c r="B11" s="28" t="s">
        <v>74</v>
      </c>
      <c r="C11" s="18">
        <f>C12+C14+C16</f>
        <v>6549075.9000000004</v>
      </c>
      <c r="D11" s="18">
        <f>D12+D14+D16</f>
        <v>7996372.6999999993</v>
      </c>
      <c r="E11" s="18">
        <f t="shared" ref="E11:G11" si="1">E12+E14+E16</f>
        <v>7801442.5999999996</v>
      </c>
      <c r="F11" s="18">
        <f t="shared" si="1"/>
        <v>11481470.800000001</v>
      </c>
      <c r="G11" s="18">
        <f t="shared" si="1"/>
        <v>11493368.100000001</v>
      </c>
    </row>
    <row r="12" spans="1:14" x14ac:dyDescent="0.2">
      <c r="A12" s="19"/>
      <c r="B12" s="26" t="s">
        <v>75</v>
      </c>
      <c r="C12" s="20">
        <f>C13</f>
        <v>6471138.2000000002</v>
      </c>
      <c r="D12" s="20">
        <f t="shared" ref="D12:G12" si="2">D13</f>
        <v>7919108.5</v>
      </c>
      <c r="E12" s="20">
        <f t="shared" si="2"/>
        <v>7681445.2999999998</v>
      </c>
      <c r="F12" s="20">
        <f t="shared" si="2"/>
        <v>11400576.800000001</v>
      </c>
      <c r="G12" s="20">
        <f t="shared" si="2"/>
        <v>11301944.4</v>
      </c>
    </row>
    <row r="13" spans="1:14" x14ac:dyDescent="0.2">
      <c r="A13" s="21" t="s">
        <v>3</v>
      </c>
      <c r="B13" s="27" t="s">
        <v>76</v>
      </c>
      <c r="C13" s="22">
        <f>Отчет!C13</f>
        <v>6471138.2000000002</v>
      </c>
      <c r="D13" s="22">
        <f>Отчет!D13</f>
        <v>7919108.5</v>
      </c>
      <c r="E13" s="22">
        <f>Отчет!E13</f>
        <v>7681445.2999999998</v>
      </c>
      <c r="F13" s="22">
        <f>Отчет!F13</f>
        <v>11400576.800000001</v>
      </c>
      <c r="G13" s="22">
        <f>Отчет!G13</f>
        <v>11301944.4</v>
      </c>
    </row>
    <row r="14" spans="1:14" x14ac:dyDescent="0.2">
      <c r="A14" s="19"/>
      <c r="B14" s="26" t="s">
        <v>77</v>
      </c>
      <c r="C14" s="20">
        <f>C15</f>
        <v>39625.699999999997</v>
      </c>
      <c r="D14" s="20">
        <f t="shared" ref="D14:G14" si="3">D15</f>
        <v>38253.599999999999</v>
      </c>
      <c r="E14" s="20">
        <f t="shared" si="3"/>
        <v>68806.2</v>
      </c>
      <c r="F14" s="20">
        <f t="shared" si="3"/>
        <v>40954.199999999997</v>
      </c>
      <c r="G14" s="20">
        <f t="shared" si="3"/>
        <v>35094.800000000003</v>
      </c>
    </row>
    <row r="15" spans="1:14" x14ac:dyDescent="0.2">
      <c r="A15" s="21" t="s">
        <v>6</v>
      </c>
      <c r="B15" s="27" t="s">
        <v>78</v>
      </c>
      <c r="C15" s="22">
        <f>Отчет!C15</f>
        <v>39625.699999999997</v>
      </c>
      <c r="D15" s="22">
        <f>Отчет!D15</f>
        <v>38253.599999999999</v>
      </c>
      <c r="E15" s="22">
        <f>Отчет!E15</f>
        <v>68806.2</v>
      </c>
      <c r="F15" s="22">
        <f>Отчет!F15</f>
        <v>40954.199999999997</v>
      </c>
      <c r="G15" s="22">
        <f>Отчет!G15</f>
        <v>35094.800000000003</v>
      </c>
    </row>
    <row r="16" spans="1:14" ht="21" x14ac:dyDescent="0.2">
      <c r="A16" s="19"/>
      <c r="B16" s="26" t="s">
        <v>79</v>
      </c>
      <c r="C16" s="20">
        <f>C17</f>
        <v>38312</v>
      </c>
      <c r="D16" s="20">
        <f t="shared" ref="D16:G16" si="4">D17</f>
        <v>39010.6</v>
      </c>
      <c r="E16" s="20">
        <f t="shared" si="4"/>
        <v>51191.1</v>
      </c>
      <c r="F16" s="20">
        <f t="shared" si="4"/>
        <v>39939.800000000003</v>
      </c>
      <c r="G16" s="20">
        <f t="shared" si="4"/>
        <v>156328.9</v>
      </c>
    </row>
    <row r="17" spans="1:7" ht="22.5" x14ac:dyDescent="0.2">
      <c r="A17" s="21" t="s">
        <v>9</v>
      </c>
      <c r="B17" s="27" t="s">
        <v>80</v>
      </c>
      <c r="C17" s="22">
        <f>Отчет!C17</f>
        <v>38312</v>
      </c>
      <c r="D17" s="22">
        <f>Отчет!D17</f>
        <v>39010.6</v>
      </c>
      <c r="E17" s="22">
        <f>Отчет!E17</f>
        <v>51191.1</v>
      </c>
      <c r="F17" s="22">
        <f>Отчет!F17</f>
        <v>39939.800000000003</v>
      </c>
      <c r="G17" s="22">
        <f>Отчет!G17</f>
        <v>156328.9</v>
      </c>
    </row>
    <row r="18" spans="1:7" x14ac:dyDescent="0.2">
      <c r="A18" s="19"/>
      <c r="B18" s="26" t="s">
        <v>81</v>
      </c>
      <c r="C18" s="20">
        <f>C19</f>
        <v>7616798.7999999998</v>
      </c>
      <c r="D18" s="20">
        <f t="shared" ref="D18:G18" si="5">D19</f>
        <v>8757669.0999999996</v>
      </c>
      <c r="E18" s="20">
        <f t="shared" si="5"/>
        <v>6093149.0999999996</v>
      </c>
      <c r="F18" s="20">
        <f t="shared" si="5"/>
        <v>7246965.7999999998</v>
      </c>
      <c r="G18" s="20">
        <f t="shared" si="5"/>
        <v>7246965.7000000002</v>
      </c>
    </row>
    <row r="19" spans="1:7" x14ac:dyDescent="0.2">
      <c r="A19" s="21" t="s">
        <v>12</v>
      </c>
      <c r="B19" s="27" t="s">
        <v>82</v>
      </c>
      <c r="C19" s="22">
        <f>Отчет!C19</f>
        <v>7616798.7999999998</v>
      </c>
      <c r="D19" s="22">
        <f>Отчет!D19</f>
        <v>8757669.0999999996</v>
      </c>
      <c r="E19" s="22">
        <f>Отчет!E19</f>
        <v>6093149.0999999996</v>
      </c>
      <c r="F19" s="22">
        <f>Отчет!F19</f>
        <v>7246965.7999999998</v>
      </c>
      <c r="G19" s="22">
        <f>Отчет!G19</f>
        <v>7246965.7000000002</v>
      </c>
    </row>
    <row r="20" spans="1:7" x14ac:dyDescent="0.2">
      <c r="A20" s="37"/>
      <c r="B20" s="38" t="s">
        <v>83</v>
      </c>
      <c r="C20" s="39">
        <f>C21+C37+C54</f>
        <v>13155380.1</v>
      </c>
      <c r="D20" s="39">
        <f>D21+D37+D54</f>
        <v>15987703.399999997</v>
      </c>
      <c r="E20" s="39">
        <f>E21+E37+E54</f>
        <v>13497894.899999997</v>
      </c>
      <c r="F20" s="39">
        <f>F21+F37+F54</f>
        <v>21513443.5</v>
      </c>
      <c r="G20" s="39">
        <f>G21+G37+G54</f>
        <v>20458358.200000003</v>
      </c>
    </row>
    <row r="21" spans="1:7" ht="12" x14ac:dyDescent="0.2">
      <c r="A21" s="15"/>
      <c r="B21" s="25" t="s">
        <v>84</v>
      </c>
      <c r="C21" s="16">
        <f>SUM(C22:C35)</f>
        <v>13081166.199999999</v>
      </c>
      <c r="D21" s="16">
        <f t="shared" ref="D21:G21" si="6">SUM(D22:D35)</f>
        <v>15035584.499999996</v>
      </c>
      <c r="E21" s="16">
        <f t="shared" si="6"/>
        <v>12775855.699999997</v>
      </c>
      <c r="F21" s="16">
        <f t="shared" si="6"/>
        <v>18746726.899999999</v>
      </c>
      <c r="G21" s="16">
        <f t="shared" si="6"/>
        <v>18666686.100000001</v>
      </c>
    </row>
    <row r="22" spans="1:7" ht="22.5" x14ac:dyDescent="0.2">
      <c r="A22" s="21" t="s">
        <v>15</v>
      </c>
      <c r="B22" s="27" t="s">
        <v>85</v>
      </c>
      <c r="C22" s="22">
        <f>Отчет!C22</f>
        <v>3616092.8</v>
      </c>
      <c r="D22" s="22">
        <f>Отчет!D22</f>
        <v>4251541</v>
      </c>
      <c r="E22" s="22">
        <f>Отчет!E22</f>
        <v>5051492.5999999996</v>
      </c>
      <c r="F22" s="22">
        <f>Отчет!F22</f>
        <v>1137668.1000000001</v>
      </c>
      <c r="G22" s="22">
        <f>Отчет!G22</f>
        <v>1136420.3</v>
      </c>
    </row>
    <row r="23" spans="1:7" x14ac:dyDescent="0.2">
      <c r="A23" s="21" t="s">
        <v>17</v>
      </c>
      <c r="B23" s="27" t="s">
        <v>86</v>
      </c>
      <c r="C23" s="22">
        <f>Отчет!C23</f>
        <v>145027.5</v>
      </c>
      <c r="D23" s="22">
        <f>Отчет!D23</f>
        <v>18029.8</v>
      </c>
      <c r="E23" s="22">
        <f>Отчет!E23</f>
        <v>29940.2</v>
      </c>
      <c r="F23" s="22">
        <f>Отчет!F23</f>
        <v>32788.699999999997</v>
      </c>
      <c r="G23" s="22">
        <f>Отчет!G23</f>
        <v>32786.9</v>
      </c>
    </row>
    <row r="24" spans="1:7" ht="22.5" x14ac:dyDescent="0.2">
      <c r="A24" s="21" t="s">
        <v>19</v>
      </c>
      <c r="B24" s="27" t="s">
        <v>87</v>
      </c>
      <c r="C24" s="22">
        <f>Отчет!C24</f>
        <v>32449.4</v>
      </c>
      <c r="D24" s="22">
        <f>Отчет!D24</f>
        <v>28460.400000000001</v>
      </c>
      <c r="E24" s="22">
        <f>Отчет!E24</f>
        <v>94987.1</v>
      </c>
      <c r="F24" s="22">
        <f>Отчет!F24</f>
        <v>20300.7</v>
      </c>
      <c r="G24" s="22">
        <f>Отчет!G24</f>
        <v>20300.599999999999</v>
      </c>
    </row>
    <row r="25" spans="1:7" x14ac:dyDescent="0.2">
      <c r="A25" s="21" t="s">
        <v>21</v>
      </c>
      <c r="B25" s="27" t="s">
        <v>88</v>
      </c>
      <c r="C25" s="22">
        <f>Отчет!C25</f>
        <v>0</v>
      </c>
      <c r="D25" s="22">
        <f>Отчет!D25</f>
        <v>0</v>
      </c>
      <c r="E25" s="22">
        <f>Отчет!E25</f>
        <v>0</v>
      </c>
      <c r="F25" s="22">
        <f>Отчет!F25</f>
        <v>0</v>
      </c>
      <c r="G25" s="22">
        <f>Отчет!G25</f>
        <v>0</v>
      </c>
    </row>
    <row r="26" spans="1:7" ht="21.75" customHeight="1" x14ac:dyDescent="0.2">
      <c r="A26" s="21" t="s">
        <v>23</v>
      </c>
      <c r="B26" s="27" t="s">
        <v>89</v>
      </c>
      <c r="C26" s="22">
        <f>Отчет!C26</f>
        <v>610832.30000000005</v>
      </c>
      <c r="D26" s="22">
        <f>Отчет!D26</f>
        <v>640127.30000000005</v>
      </c>
      <c r="E26" s="22">
        <f>Отчет!E26</f>
        <v>736685.5</v>
      </c>
      <c r="F26" s="22">
        <f>Отчет!F26</f>
        <v>817268.7</v>
      </c>
      <c r="G26" s="22">
        <f>Отчет!G26</f>
        <v>817262.2</v>
      </c>
    </row>
    <row r="27" spans="1:7" x14ac:dyDescent="0.2">
      <c r="A27" s="21" t="s">
        <v>25</v>
      </c>
      <c r="B27" s="27" t="s">
        <v>90</v>
      </c>
      <c r="C27" s="22">
        <f>Отчет!C27</f>
        <v>2636859</v>
      </c>
      <c r="D27" s="22">
        <f>Отчет!D27</f>
        <v>3152841.1</v>
      </c>
      <c r="E27" s="22">
        <f>Отчет!E27</f>
        <v>1455312.4</v>
      </c>
      <c r="F27" s="22">
        <f>Отчет!F27</f>
        <v>6920251.5999999996</v>
      </c>
      <c r="G27" s="22">
        <f>Отчет!G27</f>
        <v>6841527.7999999998</v>
      </c>
    </row>
    <row r="28" spans="1:7" ht="22.5" x14ac:dyDescent="0.2">
      <c r="A28" s="21" t="s">
        <v>27</v>
      </c>
      <c r="B28" s="27" t="s">
        <v>91</v>
      </c>
      <c r="C28" s="22">
        <f>Отчет!C28</f>
        <v>1070000.5</v>
      </c>
      <c r="D28" s="22">
        <f>Отчет!D28</f>
        <v>2965057.8</v>
      </c>
      <c r="E28" s="22">
        <f>Отчет!E28</f>
        <v>2292987.7999999998</v>
      </c>
      <c r="F28" s="22">
        <f>Отчет!F28</f>
        <v>1278663.3999999999</v>
      </c>
      <c r="G28" s="22">
        <f>Отчет!G28</f>
        <v>1278652.8</v>
      </c>
    </row>
    <row r="29" spans="1:7" ht="22.5" x14ac:dyDescent="0.2">
      <c r="A29" s="21" t="s">
        <v>67</v>
      </c>
      <c r="B29" s="9" t="s">
        <v>92</v>
      </c>
      <c r="C29" s="22">
        <f>Отчет!C29</f>
        <v>0</v>
      </c>
      <c r="D29" s="22">
        <f>Отчет!D29</f>
        <v>150000</v>
      </c>
      <c r="E29" s="22">
        <f>Отчет!E29</f>
        <v>208713.60000000001</v>
      </c>
      <c r="F29" s="22">
        <f>Отчет!F29</f>
        <v>1318760</v>
      </c>
      <c r="G29" s="22">
        <f>Отчет!G29</f>
        <v>1318760</v>
      </c>
    </row>
    <row r="30" spans="1:7" ht="45" x14ac:dyDescent="0.2">
      <c r="A30" s="21" t="s">
        <v>29</v>
      </c>
      <c r="B30" s="27" t="s">
        <v>93</v>
      </c>
      <c r="C30" s="22">
        <f>Отчет!C30</f>
        <v>44398.6</v>
      </c>
      <c r="D30" s="22">
        <f>Отчет!D30</f>
        <v>80456.5</v>
      </c>
      <c r="E30" s="22">
        <f>Отчет!E30</f>
        <v>75087.3</v>
      </c>
      <c r="F30" s="22">
        <f>Отчет!F30</f>
        <v>71258.5</v>
      </c>
      <c r="G30" s="22">
        <f>Отчет!G30</f>
        <v>71257.7</v>
      </c>
    </row>
    <row r="31" spans="1:7" ht="22.5" x14ac:dyDescent="0.2">
      <c r="A31" s="21" t="s">
        <v>31</v>
      </c>
      <c r="B31" s="27" t="s">
        <v>94</v>
      </c>
      <c r="C31" s="22">
        <f>Отчет!C31</f>
        <v>28441.5</v>
      </c>
      <c r="D31" s="22">
        <f>Отчет!D31</f>
        <v>36733.199999999997</v>
      </c>
      <c r="E31" s="22">
        <f>Отчет!E31</f>
        <v>81530.8</v>
      </c>
      <c r="F31" s="22">
        <f>Отчет!F31</f>
        <v>402867.5</v>
      </c>
      <c r="G31" s="22">
        <f>Отчет!G31</f>
        <v>402820.9</v>
      </c>
    </row>
    <row r="32" spans="1:7" x14ac:dyDescent="0.2">
      <c r="A32" s="21" t="s">
        <v>33</v>
      </c>
      <c r="B32" s="27" t="s">
        <v>95</v>
      </c>
      <c r="C32" s="22">
        <f>Отчет!C32</f>
        <v>1851127.3</v>
      </c>
      <c r="D32" s="22">
        <f>Отчет!D32</f>
        <v>937057.9</v>
      </c>
      <c r="E32" s="22">
        <f>Отчет!E32</f>
        <v>854331.6</v>
      </c>
      <c r="F32" s="22">
        <f>Отчет!F32</f>
        <v>978945</v>
      </c>
      <c r="G32" s="22">
        <f>Отчет!G32</f>
        <v>978943.8</v>
      </c>
    </row>
    <row r="33" spans="1:7" x14ac:dyDescent="0.2">
      <c r="A33" s="21" t="s">
        <v>35</v>
      </c>
      <c r="B33" s="27" t="s">
        <v>96</v>
      </c>
      <c r="C33" s="22">
        <f>Отчет!C33</f>
        <v>915353.9</v>
      </c>
      <c r="D33" s="22">
        <f>Отчет!D33</f>
        <v>501479.7</v>
      </c>
      <c r="E33" s="22">
        <f>Отчет!E33</f>
        <v>195173.5</v>
      </c>
      <c r="F33" s="22">
        <f>Отчет!F33</f>
        <v>34317.9</v>
      </c>
      <c r="G33" s="22">
        <f>Отчет!G33</f>
        <v>34317.199999999997</v>
      </c>
    </row>
    <row r="34" spans="1:7" x14ac:dyDescent="0.2">
      <c r="A34" s="21" t="s">
        <v>37</v>
      </c>
      <c r="B34" s="27" t="s">
        <v>97</v>
      </c>
      <c r="C34" s="22">
        <f>Отчет!C34</f>
        <v>21097.599999999999</v>
      </c>
      <c r="D34" s="22">
        <f>Отчет!D34</f>
        <v>18964.5</v>
      </c>
      <c r="E34" s="22">
        <f>Отчет!E34</f>
        <v>17414.099999999999</v>
      </c>
      <c r="F34" s="22">
        <f>Отчет!F34</f>
        <v>17057.7</v>
      </c>
      <c r="G34" s="22">
        <f>Отчет!G34</f>
        <v>17056.8</v>
      </c>
    </row>
    <row r="35" spans="1:7" x14ac:dyDescent="0.2">
      <c r="A35" s="21" t="s">
        <v>39</v>
      </c>
      <c r="B35" s="27" t="s">
        <v>98</v>
      </c>
      <c r="C35" s="22">
        <f>Отчет!C35</f>
        <v>2109485.7999999998</v>
      </c>
      <c r="D35" s="22">
        <f>Отчет!D35</f>
        <v>2254835.2999999998</v>
      </c>
      <c r="E35" s="22">
        <f>Отчет!E35</f>
        <v>1682199.2</v>
      </c>
      <c r="F35" s="22">
        <f>Отчет!F35</f>
        <v>5716579.0999999996</v>
      </c>
      <c r="G35" s="22">
        <f>Отчет!G35</f>
        <v>5716579.0999999996</v>
      </c>
    </row>
    <row r="36" spans="1:7" ht="12" x14ac:dyDescent="0.2">
      <c r="A36" s="15"/>
      <c r="B36" s="25" t="s">
        <v>99</v>
      </c>
      <c r="C36" s="16">
        <f>C37-C42</f>
        <v>6172.9</v>
      </c>
      <c r="D36" s="16">
        <f t="shared" ref="D36:G36" si="7">D37-D42</f>
        <v>-72186.600000000006</v>
      </c>
      <c r="E36" s="16">
        <f t="shared" si="7"/>
        <v>-5288.2</v>
      </c>
      <c r="F36" s="16">
        <f t="shared" si="7"/>
        <v>1563045.9999999998</v>
      </c>
      <c r="G36" s="16">
        <f t="shared" si="7"/>
        <v>1181642.2</v>
      </c>
    </row>
    <row r="37" spans="1:7" x14ac:dyDescent="0.2">
      <c r="A37" s="19"/>
      <c r="B37" s="26" t="s">
        <v>100</v>
      </c>
      <c r="C37" s="20">
        <f>C39+C40+C41</f>
        <v>10294</v>
      </c>
      <c r="D37" s="20">
        <f t="shared" ref="D37:E37" si="8">D39+D40+D41</f>
        <v>0</v>
      </c>
      <c r="E37" s="20">
        <f t="shared" si="8"/>
        <v>0</v>
      </c>
      <c r="F37" s="20">
        <f>F38+F39+F40+F41</f>
        <v>2164881.2999999998</v>
      </c>
      <c r="G37" s="20">
        <f>G38+G39+G40+G41</f>
        <v>1189836.8</v>
      </c>
    </row>
    <row r="38" spans="1:7" ht="22.5" x14ac:dyDescent="0.2">
      <c r="A38" s="21" t="s">
        <v>23</v>
      </c>
      <c r="B38" s="27" t="s">
        <v>89</v>
      </c>
      <c r="C38" s="20"/>
      <c r="D38" s="20"/>
      <c r="E38" s="20"/>
      <c r="F38" s="22">
        <f>Отчет!F38</f>
        <v>0</v>
      </c>
      <c r="G38" s="22">
        <f>Отчет!G38</f>
        <v>0</v>
      </c>
    </row>
    <row r="39" spans="1:7" x14ac:dyDescent="0.2">
      <c r="A39" s="21" t="s">
        <v>25</v>
      </c>
      <c r="B39" s="27" t="s">
        <v>90</v>
      </c>
      <c r="C39" s="22">
        <f>Отчет!C39</f>
        <v>0</v>
      </c>
      <c r="D39" s="22">
        <f>Отчет!D39</f>
        <v>0</v>
      </c>
      <c r="E39" s="22">
        <f>Отчет!E39</f>
        <v>0</v>
      </c>
      <c r="F39" s="22">
        <f>Отчет!F39</f>
        <v>2148288.2999999998</v>
      </c>
      <c r="G39" s="22">
        <f>Отчет!G39</f>
        <v>1173243.8</v>
      </c>
    </row>
    <row r="40" spans="1:7" ht="45" x14ac:dyDescent="0.2">
      <c r="A40" s="21" t="s">
        <v>29</v>
      </c>
      <c r="B40" s="27" t="s">
        <v>93</v>
      </c>
      <c r="C40" s="22">
        <f>Отчет!C40</f>
        <v>10294</v>
      </c>
      <c r="D40" s="22">
        <f>Отчет!D40</f>
        <v>0</v>
      </c>
      <c r="E40" s="22">
        <f>Отчет!E40</f>
        <v>0</v>
      </c>
      <c r="F40" s="22">
        <f>Отчет!F40</f>
        <v>16593</v>
      </c>
      <c r="G40" s="22">
        <f>Отчет!G40</f>
        <v>16593</v>
      </c>
    </row>
    <row r="41" spans="1:7" x14ac:dyDescent="0.2">
      <c r="A41" s="21" t="s">
        <v>35</v>
      </c>
      <c r="B41" s="27" t="s">
        <v>96</v>
      </c>
      <c r="C41" s="22">
        <f>Отчет!C41</f>
        <v>0</v>
      </c>
      <c r="D41" s="22">
        <f>Отчет!D41</f>
        <v>0</v>
      </c>
      <c r="E41" s="22">
        <f>Отчет!E41</f>
        <v>0</v>
      </c>
      <c r="F41" s="22">
        <f>Отчет!F41</f>
        <v>0</v>
      </c>
      <c r="G41" s="22">
        <f>Отчет!G41</f>
        <v>0</v>
      </c>
    </row>
    <row r="42" spans="1:7" ht="15.75" customHeight="1" x14ac:dyDescent="0.2">
      <c r="A42" s="19"/>
      <c r="B42" s="26" t="s">
        <v>101</v>
      </c>
      <c r="C42" s="20">
        <f>C43</f>
        <v>4121.1000000000004</v>
      </c>
      <c r="D42" s="20">
        <f t="shared" ref="D42:G42" si="9">D43</f>
        <v>72186.600000000006</v>
      </c>
      <c r="E42" s="20">
        <f t="shared" si="9"/>
        <v>5288.2</v>
      </c>
      <c r="F42" s="20">
        <f t="shared" si="9"/>
        <v>601835.30000000005</v>
      </c>
      <c r="G42" s="20">
        <f t="shared" si="9"/>
        <v>8194.6</v>
      </c>
    </row>
    <row r="43" spans="1:7" x14ac:dyDescent="0.2">
      <c r="A43" s="21" t="s">
        <v>44</v>
      </c>
      <c r="B43" s="27" t="s">
        <v>102</v>
      </c>
      <c r="C43" s="22">
        <f>Отчет!C43</f>
        <v>4121.1000000000004</v>
      </c>
      <c r="D43" s="22">
        <f>Отчет!D43</f>
        <v>72186.600000000006</v>
      </c>
      <c r="E43" s="22">
        <f>Отчет!E43</f>
        <v>5288.2</v>
      </c>
      <c r="F43" s="22">
        <f>Отчет!F43</f>
        <v>601835.30000000005</v>
      </c>
      <c r="G43" s="22">
        <f>Отчет!G43</f>
        <v>8194.6</v>
      </c>
    </row>
    <row r="44" spans="1:7" ht="24" x14ac:dyDescent="0.2">
      <c r="A44" s="15"/>
      <c r="B44" s="25" t="s">
        <v>103</v>
      </c>
      <c r="C44" s="16">
        <v>0</v>
      </c>
      <c r="D44" s="16">
        <v>0</v>
      </c>
      <c r="E44" s="16">
        <v>35.9</v>
      </c>
      <c r="F44" s="16">
        <f>F45+F47</f>
        <v>0</v>
      </c>
      <c r="G44" s="16">
        <f>G45+G47</f>
        <v>2189.4</v>
      </c>
    </row>
    <row r="45" spans="1:7" ht="21" x14ac:dyDescent="0.2">
      <c r="A45" s="19"/>
      <c r="B45" s="26" t="s">
        <v>104</v>
      </c>
      <c r="C45" s="20">
        <f>C46</f>
        <v>0</v>
      </c>
      <c r="D45" s="20">
        <f t="shared" ref="D45:G45" si="10">D46</f>
        <v>1145</v>
      </c>
      <c r="E45" s="20">
        <f t="shared" si="10"/>
        <v>217.3</v>
      </c>
      <c r="F45" s="20">
        <f t="shared" si="10"/>
        <v>0</v>
      </c>
      <c r="G45" s="20">
        <f t="shared" si="10"/>
        <v>2189.4</v>
      </c>
    </row>
    <row r="46" spans="1:7" ht="22.5" x14ac:dyDescent="0.2">
      <c r="A46" s="21" t="s">
        <v>48</v>
      </c>
      <c r="B46" s="27" t="s">
        <v>105</v>
      </c>
      <c r="C46" s="22">
        <f>Отчет!C46</f>
        <v>0</v>
      </c>
      <c r="D46" s="22">
        <f>Отчет!D46</f>
        <v>1145</v>
      </c>
      <c r="E46" s="22">
        <f>Отчет!E46</f>
        <v>217.3</v>
      </c>
      <c r="F46" s="22">
        <f>Отчет!F46</f>
        <v>0</v>
      </c>
      <c r="G46" s="22">
        <f>Отчет!G46</f>
        <v>2189.4</v>
      </c>
    </row>
    <row r="47" spans="1:7" x14ac:dyDescent="0.2">
      <c r="A47" s="21"/>
      <c r="B47" s="26" t="s">
        <v>106</v>
      </c>
      <c r="C47" s="22">
        <f>C48</f>
        <v>0</v>
      </c>
      <c r="D47" s="22">
        <f t="shared" ref="D47:G47" si="11">D48</f>
        <v>0</v>
      </c>
      <c r="E47" s="22">
        <f t="shared" si="11"/>
        <v>182464</v>
      </c>
      <c r="F47" s="22">
        <f t="shared" si="11"/>
        <v>0</v>
      </c>
      <c r="G47" s="22">
        <f t="shared" si="11"/>
        <v>0</v>
      </c>
    </row>
    <row r="48" spans="1:7" x14ac:dyDescent="0.2">
      <c r="A48" s="21" t="s">
        <v>35</v>
      </c>
      <c r="B48" s="27" t="s">
        <v>96</v>
      </c>
      <c r="C48" s="22">
        <f>Отчет!C48</f>
        <v>0</v>
      </c>
      <c r="D48" s="22">
        <f>Отчет!D48</f>
        <v>0</v>
      </c>
      <c r="E48" s="22">
        <f>Отчет!E48</f>
        <v>182464</v>
      </c>
      <c r="F48" s="22">
        <f>Отчет!F48</f>
        <v>0</v>
      </c>
      <c r="G48" s="22">
        <f>Отчет!G48</f>
        <v>0</v>
      </c>
    </row>
    <row r="49" spans="1:7" ht="24" x14ac:dyDescent="0.2">
      <c r="A49" s="15"/>
      <c r="B49" s="25" t="s">
        <v>107</v>
      </c>
      <c r="C49" s="16">
        <f>Отчет!C49</f>
        <v>1078535.6000000001</v>
      </c>
      <c r="D49" s="16">
        <f>Отчет!D49</f>
        <v>1791788.9000000027</v>
      </c>
      <c r="E49" s="16">
        <f>Отчет!E49</f>
        <v>941777.50000000186</v>
      </c>
      <c r="F49" s="16">
        <f>Отчет!F49</f>
        <v>-1581336.2999999968</v>
      </c>
      <c r="G49" s="16">
        <f>Отчет!G49</f>
        <v>-1105805.1000000008</v>
      </c>
    </row>
    <row r="50" spans="1:7" ht="36" x14ac:dyDescent="0.2">
      <c r="A50" s="15"/>
      <c r="B50" s="25" t="s">
        <v>108</v>
      </c>
      <c r="C50" s="16">
        <f>Отчет!C50</f>
        <v>-1078535.5999999999</v>
      </c>
      <c r="D50" s="16">
        <f>Отчет!D50</f>
        <v>-1791788.9</v>
      </c>
      <c r="E50" s="16">
        <f>Отчет!E50</f>
        <v>-941777.59999999986</v>
      </c>
      <c r="F50" s="16">
        <f>Отчет!F50</f>
        <v>1581336.2999999998</v>
      </c>
      <c r="G50" s="16">
        <f>Отчет!G50</f>
        <v>1105804.9999999998</v>
      </c>
    </row>
    <row r="51" spans="1:7" x14ac:dyDescent="0.2">
      <c r="A51" s="19"/>
      <c r="B51" s="26" t="s">
        <v>109</v>
      </c>
      <c r="C51" s="20">
        <f>C52</f>
        <v>160294</v>
      </c>
      <c r="D51" s="20">
        <f t="shared" ref="D51:G51" si="12">D52</f>
        <v>0</v>
      </c>
      <c r="E51" s="20">
        <f t="shared" si="12"/>
        <v>0</v>
      </c>
      <c r="F51" s="20">
        <f t="shared" si="12"/>
        <v>2164881.2999999998</v>
      </c>
      <c r="G51" s="20">
        <f t="shared" si="12"/>
        <v>2164881.2999999998</v>
      </c>
    </row>
    <row r="52" spans="1:7" x14ac:dyDescent="0.2">
      <c r="A52" s="21" t="s">
        <v>53</v>
      </c>
      <c r="B52" s="27" t="s">
        <v>110</v>
      </c>
      <c r="C52" s="22">
        <f>Отчет!C52</f>
        <v>160294</v>
      </c>
      <c r="D52" s="22">
        <f>Отчет!D52</f>
        <v>0</v>
      </c>
      <c r="E52" s="22">
        <f>Отчет!E52</f>
        <v>0</v>
      </c>
      <c r="F52" s="22">
        <f>Отчет!F52</f>
        <v>2164881.2999999998</v>
      </c>
      <c r="G52" s="22">
        <f>Отчет!G52</f>
        <v>2164881.2999999998</v>
      </c>
    </row>
    <row r="53" spans="1:7" x14ac:dyDescent="0.2">
      <c r="A53" s="19"/>
      <c r="B53" s="26" t="s">
        <v>111</v>
      </c>
      <c r="C53" s="20">
        <f>C54</f>
        <v>63919.9</v>
      </c>
      <c r="D53" s="20">
        <f t="shared" ref="D53:G53" si="13">D54</f>
        <v>952118.9</v>
      </c>
      <c r="E53" s="20">
        <f t="shared" si="13"/>
        <v>722039.2</v>
      </c>
      <c r="F53" s="20">
        <f t="shared" si="13"/>
        <v>601835.30000000005</v>
      </c>
      <c r="G53" s="20">
        <f t="shared" si="13"/>
        <v>601835.30000000005</v>
      </c>
    </row>
    <row r="54" spans="1:7" x14ac:dyDescent="0.2">
      <c r="A54" s="21" t="s">
        <v>56</v>
      </c>
      <c r="B54" s="27" t="s">
        <v>112</v>
      </c>
      <c r="C54" s="22">
        <f>Отчет!C54</f>
        <v>63919.9</v>
      </c>
      <c r="D54" s="22">
        <f>Отчет!D54</f>
        <v>952118.9</v>
      </c>
      <c r="E54" s="22">
        <f>Отчет!E54</f>
        <v>722039.2</v>
      </c>
      <c r="F54" s="22">
        <f>Отчет!F54</f>
        <v>601835.30000000005</v>
      </c>
      <c r="G54" s="22">
        <f>Отчет!G54</f>
        <v>601835.30000000005</v>
      </c>
    </row>
    <row r="55" spans="1:7" ht="21" x14ac:dyDescent="0.2">
      <c r="A55" s="19"/>
      <c r="B55" s="26" t="s">
        <v>113</v>
      </c>
      <c r="C55" s="20">
        <f>C57-C58</f>
        <v>-1174909.7</v>
      </c>
      <c r="D55" s="20">
        <f t="shared" ref="D55:G55" si="14">D57-D58</f>
        <v>-839670</v>
      </c>
      <c r="E55" s="20">
        <f t="shared" si="14"/>
        <v>-219738.39999999997</v>
      </c>
      <c r="F55" s="20">
        <f t="shared" si="14"/>
        <v>18290.3</v>
      </c>
      <c r="G55" s="20">
        <f t="shared" si="14"/>
        <v>-457241</v>
      </c>
    </row>
    <row r="56" spans="1:7" ht="24" x14ac:dyDescent="0.2">
      <c r="A56" s="15"/>
      <c r="B56" s="25" t="s">
        <v>114</v>
      </c>
      <c r="C56" s="16"/>
      <c r="D56" s="16"/>
      <c r="E56" s="16"/>
      <c r="F56" s="16"/>
      <c r="G56" s="16"/>
    </row>
    <row r="57" spans="1:7" ht="21" x14ac:dyDescent="0.2">
      <c r="A57" s="19"/>
      <c r="B57" s="32" t="s">
        <v>115</v>
      </c>
      <c r="C57" s="20">
        <f>Отчет!C57</f>
        <v>304607.7</v>
      </c>
      <c r="D57" s="20">
        <f>Отчет!D57</f>
        <v>376714.2</v>
      </c>
      <c r="E57" s="20">
        <f>Отчет!E57</f>
        <v>62942.2</v>
      </c>
      <c r="F57" s="20">
        <f>Отчет!F57</f>
        <v>18290.3</v>
      </c>
      <c r="G57" s="20">
        <f>Отчет!G57</f>
        <v>36815.699999999997</v>
      </c>
    </row>
    <row r="58" spans="1:7" ht="21" x14ac:dyDescent="0.2">
      <c r="A58" s="19"/>
      <c r="B58" s="26" t="s">
        <v>116</v>
      </c>
      <c r="C58" s="20">
        <f>Отчет!C58</f>
        <v>1479517.4</v>
      </c>
      <c r="D58" s="20">
        <f>Отчет!D58</f>
        <v>1216384.2</v>
      </c>
      <c r="E58" s="20">
        <f>Отчет!E58</f>
        <v>282680.59999999998</v>
      </c>
      <c r="F58" s="20">
        <f>Отчет!F58</f>
        <v>0</v>
      </c>
      <c r="G58" s="20">
        <f>Отчет!G58</f>
        <v>494056.7</v>
      </c>
    </row>
    <row r="59" spans="1:7" ht="12" x14ac:dyDescent="0.2">
      <c r="C59" s="31"/>
      <c r="D59" s="29"/>
      <c r="E59" s="30"/>
      <c r="F59" s="29"/>
      <c r="G59" s="29"/>
    </row>
    <row r="60" spans="1:7" ht="12" x14ac:dyDescent="0.2">
      <c r="C60" s="29"/>
      <c r="D60" s="31"/>
      <c r="E60" s="29"/>
      <c r="F60" s="30"/>
      <c r="G60" s="30"/>
    </row>
    <row r="61" spans="1:7" ht="12" x14ac:dyDescent="0.2">
      <c r="C61" s="29"/>
      <c r="D61" s="29"/>
      <c r="E61" s="31"/>
      <c r="F61" s="29"/>
      <c r="G61" s="29"/>
    </row>
    <row r="62" spans="1:7" ht="12" x14ac:dyDescent="0.2">
      <c r="A62" s="10"/>
      <c r="B62" s="11"/>
      <c r="D62" s="29"/>
      <c r="E62" s="29"/>
      <c r="F62" s="31"/>
      <c r="G62" s="31"/>
    </row>
    <row r="63" spans="1:7" x14ac:dyDescent="0.2">
      <c r="E63" s="29"/>
      <c r="F63" s="29"/>
      <c r="G63" s="29"/>
    </row>
    <row r="64" spans="1:7" x14ac:dyDescent="0.2">
      <c r="F64" s="29"/>
      <c r="G64" s="29"/>
    </row>
    <row r="65" spans="3:6" x14ac:dyDescent="0.2">
      <c r="C65" s="11"/>
    </row>
    <row r="66" spans="3:6" x14ac:dyDescent="0.2">
      <c r="D66" s="11"/>
      <c r="E66" s="11"/>
    </row>
    <row r="68" spans="3:6" x14ac:dyDescent="0.2">
      <c r="F68" s="11"/>
    </row>
  </sheetData>
  <mergeCells count="16">
    <mergeCell ref="F5:G5"/>
    <mergeCell ref="F6:F7"/>
    <mergeCell ref="G6:G7"/>
    <mergeCell ref="A2:G2"/>
    <mergeCell ref="A3:G3"/>
    <mergeCell ref="A5:A7"/>
    <mergeCell ref="B5:B7"/>
    <mergeCell ref="C5:C7"/>
    <mergeCell ref="D5:D7"/>
    <mergeCell ref="E5:E7"/>
    <mergeCell ref="J6:J8"/>
    <mergeCell ref="K6:K8"/>
    <mergeCell ref="L6:L8"/>
    <mergeCell ref="M6:N6"/>
    <mergeCell ref="M7:M8"/>
    <mergeCell ref="N7:N8"/>
  </mergeCells>
  <printOptions horizontalCentered="1"/>
  <pageMargins left="0.19685039370078741" right="0.19685039370078741" top="0.78740157480314965" bottom="0.35433070866141736" header="0.39370078740157483" footer="0.19685039370078741"/>
  <pageSetup paperSize="9" scale="85" fitToHeight="0" orientation="portrait" r:id="rId1"/>
  <headerFooter alignWithMargins="0">
    <oddFooter>&amp;R&amp;8&amp;С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Отчет каз</vt:lpstr>
      <vt:lpstr>Отчет!Заголовки_для_печати</vt:lpstr>
      <vt:lpstr>'Отчет каз'!Заголовки_для_печати</vt:lpstr>
      <vt:lpstr>Отчет!Область_печати</vt:lpstr>
      <vt:lpstr>'Отчет каз'!Область_печати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Владелец</cp:lastModifiedBy>
  <cp:lastPrinted>2020-08-12T12:02:33Z</cp:lastPrinted>
  <dcterms:created xsi:type="dcterms:W3CDTF">2003-05-20T10:03:43Z</dcterms:created>
  <dcterms:modified xsi:type="dcterms:W3CDTF">2026-10-02T09:36:36Z</dcterms:modified>
</cp:coreProperties>
</file>