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БО" sheetId="11" r:id="rId1"/>
    <sheet name="АПО" sheetId="17" r:id="rId2"/>
    <sheet name="кокш и районы" sheetId="7" state="hidden" r:id="rId3"/>
    <sheet name="Лист2" sheetId="8" state="hidden" r:id="rId4"/>
    <sheet name="Прочие" sheetId="12" r:id="rId5"/>
    <sheet name="Износ" sheetId="18" state="hidden" r:id="rId6"/>
    <sheet name="Кол-во зд." sheetId="19" state="hidden" r:id="rId7"/>
    <sheet name="Меропр." sheetId="20" state="hidden" r:id="rId8"/>
    <sheet name="Лист1" sheetId="22" state="hidden" r:id="rId9"/>
  </sheets>
  <definedNames>
    <definedName name="_xlnm._FilterDatabase" localSheetId="1" hidden="1">АПО!$A$7:$AS$819</definedName>
    <definedName name="_xlnm._FilterDatabase" localSheetId="0" hidden="1">БО!$A$8:$AL$302</definedName>
    <definedName name="_xlnm._FilterDatabase" localSheetId="8" hidden="1">Лист1!$A$3:$N$39</definedName>
    <definedName name="_xlnm._FilterDatabase" localSheetId="4" hidden="1">Прочие!$A$7:$AN$55</definedName>
  </definedNames>
  <calcPr calcId="145621"/>
</workbook>
</file>

<file path=xl/calcChain.xml><?xml version="1.0" encoding="utf-8"?>
<calcChain xmlns="http://schemas.openxmlformats.org/spreadsheetml/2006/main">
  <c r="Z678" i="17" l="1"/>
  <c r="AD672" i="17"/>
  <c r="AD671" i="17"/>
  <c r="AD668" i="17"/>
  <c r="AD667" i="17"/>
  <c r="AD666" i="17"/>
  <c r="AD665" i="17"/>
  <c r="AD664" i="17"/>
  <c r="AD663" i="17"/>
  <c r="AD662" i="17"/>
  <c r="AD661" i="17"/>
  <c r="AD660" i="17"/>
  <c r="AD659" i="17"/>
  <c r="AD658" i="17"/>
  <c r="AD657" i="17"/>
  <c r="AD656" i="17"/>
  <c r="AD655" i="17"/>
  <c r="AD654" i="17"/>
  <c r="AD653" i="17"/>
  <c r="AD652" i="17"/>
  <c r="AD651" i="17"/>
  <c r="AD650" i="17"/>
  <c r="AD649" i="17"/>
  <c r="AD648" i="17"/>
  <c r="AD647" i="17"/>
  <c r="AD646" i="17"/>
  <c r="AD645" i="17"/>
  <c r="AD644" i="17"/>
  <c r="AD643" i="17"/>
  <c r="AD642" i="17"/>
  <c r="AD641" i="17"/>
  <c r="AD640" i="17"/>
  <c r="AD639" i="17"/>
  <c r="AD637" i="17"/>
  <c r="AD636" i="17"/>
  <c r="AD635" i="17"/>
  <c r="AD634" i="17"/>
  <c r="AD633" i="17"/>
  <c r="AD632" i="17"/>
  <c r="AD631" i="17"/>
  <c r="AD630" i="17"/>
  <c r="AD629" i="17"/>
  <c r="AD628" i="17"/>
  <c r="AD627" i="17"/>
  <c r="AD626" i="17"/>
  <c r="AD625" i="17"/>
  <c r="AD624" i="17"/>
  <c r="AD623" i="17"/>
  <c r="AD622" i="17"/>
  <c r="AD621" i="17"/>
  <c r="AD620" i="17"/>
  <c r="AD619" i="17"/>
  <c r="AD618" i="17"/>
  <c r="AD617" i="17"/>
  <c r="AD616" i="17"/>
  <c r="AD615" i="17"/>
  <c r="AD614" i="17"/>
  <c r="AD613" i="17"/>
  <c r="AD612" i="17"/>
  <c r="AD611" i="17"/>
  <c r="AD610" i="17"/>
  <c r="AD609" i="17"/>
  <c r="AD608" i="17"/>
  <c r="AD607" i="17"/>
  <c r="AD606" i="17"/>
  <c r="AD605" i="17"/>
  <c r="AD604" i="17"/>
  <c r="AD603" i="17"/>
  <c r="AD602" i="17"/>
  <c r="AD601" i="17"/>
  <c r="AD600" i="17"/>
  <c r="AD599" i="17"/>
  <c r="AD598" i="17"/>
  <c r="AD597" i="17"/>
  <c r="AD596" i="17"/>
  <c r="AD595" i="17"/>
  <c r="AD594" i="17"/>
  <c r="AD593" i="17"/>
  <c r="AD592" i="17"/>
  <c r="AD591" i="17"/>
  <c r="AD590" i="17"/>
  <c r="AD589" i="17"/>
  <c r="AD587" i="17"/>
  <c r="AD586" i="17"/>
  <c r="Z586" i="17"/>
  <c r="AD585" i="17"/>
  <c r="AD584" i="17"/>
  <c r="AD583" i="17"/>
  <c r="AD582" i="17"/>
  <c r="AD581" i="17"/>
  <c r="AD580" i="17"/>
  <c r="AD579" i="17"/>
  <c r="AD578" i="17"/>
  <c r="AD577" i="17"/>
  <c r="AD576" i="17"/>
  <c r="AD575" i="17"/>
  <c r="AD574" i="17"/>
  <c r="AD573" i="17"/>
  <c r="AD572" i="17"/>
  <c r="AD571" i="17"/>
  <c r="AD570" i="17"/>
  <c r="AD569" i="17"/>
  <c r="AD568" i="17"/>
  <c r="AD567" i="17"/>
  <c r="AD566" i="17"/>
  <c r="AD565" i="17"/>
  <c r="AD564" i="17"/>
  <c r="AD563" i="17"/>
  <c r="AD562" i="17"/>
  <c r="AD561" i="17"/>
  <c r="AD560" i="17"/>
  <c r="AD559" i="17"/>
  <c r="AD558" i="17"/>
  <c r="AD557" i="17"/>
  <c r="AD556" i="17"/>
  <c r="AD555" i="17"/>
  <c r="AD554" i="17"/>
  <c r="AD553" i="17"/>
  <c r="AD552" i="17"/>
  <c r="AD551" i="17"/>
  <c r="AD550" i="17"/>
  <c r="AD549" i="17"/>
  <c r="AD548" i="17"/>
  <c r="AD547" i="17"/>
  <c r="AD546" i="17"/>
  <c r="Z546" i="17"/>
  <c r="AD544" i="17"/>
  <c r="AD543" i="17"/>
  <c r="AD542" i="17"/>
  <c r="AD541" i="17"/>
  <c r="AD540" i="17"/>
  <c r="AD539" i="17"/>
  <c r="AD538" i="17"/>
  <c r="AD537" i="17"/>
  <c r="AD536" i="17"/>
  <c r="AD535" i="17"/>
  <c r="AD534" i="17"/>
  <c r="AD533" i="17"/>
  <c r="AD532" i="17"/>
  <c r="AD531" i="17"/>
  <c r="AD530" i="17"/>
  <c r="AD529" i="17"/>
  <c r="AD528" i="17"/>
  <c r="AD527" i="17"/>
  <c r="AD525" i="17"/>
  <c r="AD524" i="17"/>
  <c r="AD523" i="17"/>
  <c r="AD522" i="17"/>
  <c r="AD520" i="17"/>
  <c r="AD519" i="17"/>
  <c r="AD518" i="17"/>
  <c r="AD517" i="17"/>
  <c r="Z517" i="17"/>
  <c r="AD516" i="17"/>
  <c r="AD515" i="17"/>
  <c r="AD514" i="17"/>
  <c r="AD513" i="17"/>
  <c r="AD512" i="17"/>
  <c r="AD511" i="17"/>
  <c r="AD510" i="17"/>
  <c r="AD509" i="17"/>
  <c r="AD508" i="17"/>
  <c r="AD507" i="17"/>
  <c r="AD506" i="17"/>
  <c r="AD505" i="17"/>
  <c r="AD504" i="17"/>
  <c r="AD503" i="17"/>
  <c r="AD502" i="17"/>
  <c r="AD501" i="17"/>
  <c r="AD500" i="17"/>
  <c r="AD499" i="17"/>
  <c r="AD498" i="17"/>
  <c r="AD497" i="17"/>
  <c r="AD496" i="17"/>
  <c r="AD495" i="17"/>
  <c r="AD494" i="17"/>
  <c r="AD493" i="17"/>
  <c r="AD492" i="17"/>
  <c r="AD491" i="17"/>
  <c r="AD490" i="17"/>
  <c r="AD489" i="17"/>
  <c r="AD488" i="17"/>
  <c r="AD487" i="17"/>
  <c r="AD486" i="17"/>
  <c r="AD485" i="17"/>
  <c r="AD484" i="17"/>
  <c r="Z484" i="17"/>
  <c r="AD483" i="17"/>
  <c r="AD482" i="17"/>
  <c r="AD481" i="17"/>
  <c r="AD480" i="17"/>
  <c r="AD479" i="17"/>
  <c r="AD478" i="17"/>
  <c r="AD477" i="17"/>
  <c r="AD476" i="17"/>
  <c r="AD475" i="17"/>
  <c r="AD474" i="17"/>
  <c r="Z474" i="17"/>
  <c r="AD473" i="17"/>
  <c r="AD472" i="17"/>
  <c r="AD471" i="17"/>
  <c r="AD469" i="17"/>
  <c r="AD468" i="17"/>
  <c r="AD467" i="17"/>
  <c r="AD466" i="17"/>
  <c r="AD465" i="17"/>
  <c r="AD464" i="17"/>
  <c r="AD463" i="17"/>
  <c r="AD462" i="17"/>
  <c r="AD461" i="17"/>
  <c r="AD460" i="17"/>
  <c r="AD459" i="17"/>
  <c r="AD458" i="17"/>
  <c r="AD457" i="17"/>
  <c r="AD456" i="17"/>
  <c r="AD455" i="17"/>
  <c r="AD454" i="17"/>
  <c r="AD453" i="17"/>
  <c r="AD452" i="17"/>
  <c r="AD451" i="17"/>
  <c r="AD450" i="17"/>
  <c r="AD449" i="17"/>
  <c r="AD448" i="17"/>
  <c r="AD447" i="17"/>
  <c r="AD445" i="17"/>
  <c r="AD444" i="17"/>
  <c r="AD443" i="17"/>
  <c r="AD442" i="17"/>
  <c r="AD441" i="17"/>
  <c r="AD440" i="17"/>
  <c r="AD439" i="17"/>
  <c r="AD438" i="17"/>
  <c r="AD437" i="17"/>
  <c r="AD436" i="17"/>
  <c r="AD435" i="17"/>
  <c r="AD434" i="17"/>
  <c r="AD433" i="17"/>
  <c r="AD432" i="17"/>
  <c r="AD431" i="17"/>
  <c r="AD430" i="17"/>
  <c r="AD429" i="17"/>
  <c r="AD428" i="17"/>
  <c r="AD427" i="17"/>
  <c r="AD426" i="17"/>
  <c r="AD425" i="17"/>
  <c r="AD424" i="17"/>
  <c r="AD423" i="17"/>
  <c r="AD422" i="17"/>
  <c r="AD421" i="17"/>
  <c r="AD420" i="17"/>
  <c r="AD418" i="17"/>
  <c r="AD417" i="17"/>
  <c r="AD416" i="17"/>
  <c r="AD415" i="17"/>
  <c r="AD414" i="17"/>
  <c r="AD413" i="17"/>
  <c r="AD412" i="17"/>
  <c r="AD411" i="17"/>
  <c r="AD410" i="17"/>
  <c r="AD409" i="17"/>
  <c r="AD408" i="17"/>
  <c r="AD407" i="17"/>
  <c r="AD406" i="17"/>
  <c r="AD405" i="17"/>
  <c r="AD404" i="17"/>
  <c r="AD403" i="17"/>
  <c r="AD402" i="17"/>
  <c r="AD401" i="17"/>
  <c r="AD400" i="17"/>
  <c r="AD399" i="17"/>
  <c r="AD398" i="17"/>
  <c r="AD397" i="17"/>
  <c r="AD396" i="17"/>
  <c r="AD395" i="17"/>
  <c r="AD394" i="17"/>
  <c r="AD393" i="17"/>
  <c r="AD392" i="17"/>
  <c r="AD391" i="17"/>
  <c r="AD390" i="17"/>
  <c r="AD389" i="17"/>
  <c r="AD388" i="17"/>
  <c r="AD387" i="17"/>
  <c r="AD386" i="17"/>
  <c r="AD384" i="17"/>
  <c r="AD383" i="17"/>
  <c r="AD382" i="17"/>
  <c r="AD381" i="17"/>
  <c r="AD380" i="17"/>
  <c r="AD379" i="17"/>
  <c r="AD378" i="17"/>
  <c r="AD377" i="17"/>
  <c r="AD376" i="17"/>
  <c r="AD375" i="17"/>
  <c r="AD374" i="17"/>
  <c r="AD373" i="17"/>
  <c r="AD372" i="17"/>
  <c r="AD371" i="17"/>
  <c r="AD370" i="17"/>
  <c r="AD369" i="17"/>
  <c r="AD368" i="17"/>
  <c r="AD367" i="17"/>
  <c r="AD366" i="17"/>
  <c r="AD365" i="17"/>
  <c r="AD364" i="17"/>
  <c r="AD363" i="17"/>
  <c r="AD362" i="17"/>
  <c r="AD361" i="17"/>
  <c r="AD360" i="17"/>
  <c r="AD359" i="17"/>
  <c r="AD358" i="17"/>
  <c r="AD357" i="17"/>
  <c r="AD356" i="17"/>
  <c r="AD355" i="17"/>
  <c r="AD354" i="17"/>
  <c r="AD353" i="17"/>
  <c r="AD351" i="17"/>
  <c r="AD350" i="17"/>
  <c r="AD349" i="17"/>
  <c r="AD348" i="17"/>
  <c r="AD347" i="17"/>
  <c r="AD346" i="17"/>
  <c r="AD345" i="17"/>
  <c r="AD344" i="17"/>
  <c r="AD343" i="17"/>
  <c r="AD342" i="17"/>
  <c r="AD341" i="17"/>
  <c r="AD340" i="17"/>
  <c r="AD338" i="17"/>
  <c r="AD337" i="17"/>
  <c r="AD336" i="17"/>
  <c r="AD335" i="17"/>
  <c r="AD334" i="17"/>
  <c r="AD333" i="17"/>
  <c r="AD332" i="17"/>
  <c r="AD331" i="17"/>
  <c r="AD330" i="17"/>
  <c r="AD329" i="17"/>
  <c r="AD328" i="17"/>
  <c r="AD327" i="17"/>
  <c r="AD326" i="17"/>
  <c r="AD325" i="17"/>
  <c r="AD323" i="17"/>
  <c r="AD322" i="17"/>
  <c r="AD321" i="17"/>
  <c r="AD320" i="17"/>
  <c r="AD319" i="17"/>
  <c r="AD318" i="17"/>
  <c r="AD317" i="17"/>
  <c r="AD316" i="17"/>
  <c r="AD315" i="17"/>
  <c r="AD314" i="17"/>
  <c r="AD313" i="17"/>
  <c r="AD312" i="17"/>
  <c r="AD311" i="17"/>
  <c r="AD310" i="17"/>
  <c r="AD308" i="17"/>
  <c r="AD307" i="17"/>
  <c r="AD306" i="17"/>
  <c r="AD305" i="17"/>
  <c r="AD304" i="17"/>
  <c r="AD302" i="17"/>
  <c r="AD301" i="17"/>
  <c r="AD300" i="17"/>
  <c r="AD299" i="17"/>
  <c r="AD297" i="17"/>
  <c r="AD296" i="17"/>
  <c r="AD295" i="17"/>
  <c r="AD294" i="17"/>
  <c r="AD293" i="17"/>
  <c r="AD292" i="17"/>
  <c r="AD291" i="17"/>
  <c r="AD290" i="17"/>
  <c r="AD289" i="17"/>
  <c r="AD288" i="17"/>
  <c r="AD287" i="17"/>
  <c r="AD286" i="17"/>
  <c r="AD285" i="17"/>
  <c r="AD284" i="17"/>
  <c r="AD283" i="17"/>
  <c r="AD282" i="17"/>
  <c r="AD281" i="17"/>
  <c r="AD280" i="17"/>
  <c r="AD279" i="17"/>
  <c r="AD278" i="17"/>
  <c r="AD277" i="17"/>
  <c r="AD276" i="17"/>
  <c r="AD275" i="17"/>
  <c r="AD274" i="17"/>
  <c r="AD273" i="17"/>
  <c r="AD272" i="17"/>
  <c r="AD271" i="17"/>
  <c r="AD270" i="17"/>
  <c r="AD269" i="17"/>
  <c r="AD268" i="17"/>
  <c r="AD267" i="17"/>
  <c r="AD266" i="17"/>
  <c r="AD265" i="17"/>
  <c r="AD264" i="17"/>
  <c r="AD263" i="17"/>
  <c r="AD262" i="17"/>
  <c r="AD261" i="17"/>
  <c r="AD260" i="17"/>
  <c r="AD259" i="17"/>
  <c r="AD258" i="17"/>
  <c r="AD257" i="17"/>
  <c r="AD255" i="17"/>
  <c r="AD254" i="17"/>
  <c r="AD253" i="17"/>
  <c r="AD252" i="17"/>
  <c r="AD251" i="17"/>
  <c r="AD250" i="17"/>
  <c r="AD249" i="17"/>
  <c r="AD248" i="17"/>
  <c r="AD247" i="17"/>
  <c r="AD246" i="17"/>
  <c r="AD245" i="17"/>
  <c r="AD244" i="17"/>
  <c r="Z244" i="17"/>
  <c r="AD243" i="17"/>
  <c r="AD242" i="17"/>
  <c r="AD241" i="17"/>
  <c r="Z241" i="17"/>
  <c r="AD240" i="17"/>
  <c r="AD239" i="17"/>
  <c r="AD238" i="17"/>
  <c r="AD237" i="17"/>
  <c r="AD236" i="17"/>
  <c r="AD235" i="17"/>
  <c r="AD234" i="17"/>
  <c r="AD233" i="17"/>
  <c r="AD232" i="17"/>
  <c r="AD231" i="17"/>
  <c r="AD230" i="17"/>
  <c r="AD229" i="17"/>
  <c r="AD228" i="17"/>
  <c r="AD227" i="17"/>
  <c r="AD226" i="17"/>
  <c r="AD225" i="17"/>
  <c r="AD224" i="17"/>
  <c r="AD223" i="17"/>
  <c r="AD222" i="17"/>
  <c r="AD221" i="17"/>
  <c r="AD220" i="17"/>
  <c r="AD219" i="17"/>
  <c r="Z219" i="17"/>
  <c r="AD217" i="17"/>
  <c r="AD216" i="17"/>
  <c r="AD215" i="17"/>
  <c r="AD214" i="17"/>
  <c r="AD213" i="17"/>
  <c r="AD212" i="17"/>
  <c r="AD211" i="17"/>
  <c r="AD210" i="17"/>
  <c r="AD209" i="17"/>
  <c r="AD208" i="17"/>
  <c r="AD207" i="17"/>
  <c r="AD206" i="17"/>
  <c r="AD205" i="17"/>
  <c r="AD204" i="17"/>
  <c r="AD203" i="17"/>
  <c r="AD202" i="17"/>
  <c r="AD201" i="17"/>
  <c r="AD200" i="17"/>
  <c r="AD199" i="17"/>
  <c r="AD198" i="17"/>
  <c r="AD197" i="17"/>
  <c r="AD196" i="17"/>
  <c r="AD195" i="17"/>
  <c r="AD194" i="17"/>
  <c r="AD193" i="17"/>
  <c r="AD192" i="17"/>
  <c r="AD191" i="17"/>
  <c r="AD190" i="17"/>
  <c r="AD189" i="17"/>
  <c r="AD188" i="17"/>
  <c r="AD187" i="17"/>
  <c r="AD186" i="17"/>
  <c r="AD185" i="17"/>
  <c r="AD184" i="17"/>
  <c r="AD183" i="17"/>
  <c r="AD182" i="17"/>
  <c r="AD181" i="17"/>
  <c r="AD179" i="17"/>
  <c r="AD178" i="17"/>
  <c r="AD177" i="17"/>
  <c r="AD176" i="17"/>
  <c r="AD175" i="17"/>
  <c r="AD174" i="17"/>
  <c r="AD173" i="17"/>
  <c r="AD172" i="17"/>
  <c r="AD171" i="17"/>
  <c r="AD170" i="17"/>
  <c r="AD169" i="17"/>
  <c r="AD168" i="17"/>
  <c r="AD167" i="17"/>
  <c r="AD166" i="17"/>
  <c r="AD165" i="17"/>
  <c r="AD164" i="17"/>
  <c r="AD163" i="17"/>
  <c r="AD162" i="17"/>
  <c r="AD161" i="17"/>
  <c r="AD160" i="17"/>
  <c r="AD159" i="17"/>
  <c r="AD158" i="17"/>
  <c r="AD157" i="17"/>
  <c r="AD156" i="17"/>
  <c r="AD155" i="17"/>
  <c r="AD154" i="17"/>
  <c r="AD153" i="17"/>
  <c r="AD152" i="17"/>
  <c r="AD151" i="17"/>
  <c r="AD150" i="17"/>
  <c r="AD149" i="17"/>
  <c r="AD148" i="17"/>
  <c r="AD147" i="17"/>
  <c r="AD145" i="17"/>
  <c r="AD144" i="17"/>
  <c r="AD143" i="17"/>
  <c r="AD142" i="17"/>
  <c r="AD141" i="17"/>
  <c r="AD140" i="17"/>
  <c r="AD139" i="17"/>
  <c r="AD138" i="17"/>
  <c r="AD137" i="17"/>
  <c r="AD136" i="17"/>
  <c r="AD135" i="17"/>
  <c r="AD134" i="17"/>
  <c r="AD133" i="17"/>
  <c r="AD132" i="17"/>
  <c r="AD131" i="17"/>
  <c r="AD130" i="17"/>
  <c r="AD129" i="17"/>
  <c r="AD128" i="17"/>
  <c r="AD127" i="17"/>
  <c r="AD126" i="17"/>
  <c r="AD125" i="17"/>
  <c r="AD124" i="17"/>
  <c r="AD123" i="17"/>
  <c r="AD122" i="17"/>
  <c r="AD121" i="17"/>
  <c r="AD120" i="17"/>
  <c r="AD119" i="17"/>
  <c r="AD118" i="17"/>
  <c r="AD117" i="17"/>
  <c r="AD116" i="17"/>
  <c r="AD115" i="17"/>
  <c r="AD114" i="17"/>
  <c r="AD111" i="17"/>
  <c r="AD110" i="17"/>
  <c r="AD109" i="17"/>
  <c r="AD108" i="17"/>
  <c r="AD107" i="17"/>
  <c r="AD106" i="17"/>
  <c r="AD105" i="17"/>
  <c r="AD104" i="17"/>
  <c r="AD103" i="17"/>
  <c r="AD102" i="17"/>
  <c r="AD101" i="17"/>
  <c r="AD100" i="17"/>
  <c r="AD96" i="17"/>
  <c r="AD95" i="17"/>
  <c r="AD94" i="17"/>
  <c r="AD93" i="17"/>
  <c r="AD92" i="17"/>
  <c r="AD91" i="17"/>
  <c r="AD90" i="17"/>
  <c r="AD89" i="17"/>
  <c r="Z89" i="17"/>
  <c r="AD88" i="17"/>
  <c r="AD87" i="17"/>
  <c r="Z87" i="17"/>
  <c r="AD86" i="17"/>
  <c r="AD85" i="17"/>
  <c r="AD84" i="17"/>
  <c r="Z84" i="17"/>
  <c r="AD83" i="17"/>
  <c r="AD82" i="17"/>
  <c r="AD81" i="17"/>
  <c r="AD80" i="17"/>
  <c r="Z80" i="17"/>
  <c r="AD79" i="17"/>
  <c r="AD78" i="17"/>
  <c r="AD77" i="17"/>
  <c r="AD75" i="17"/>
  <c r="AD74" i="17"/>
  <c r="AD73" i="17"/>
  <c r="AD72" i="17"/>
  <c r="AD71" i="17"/>
  <c r="AD70" i="17"/>
  <c r="AD69" i="17"/>
  <c r="AD68" i="17"/>
  <c r="AD67" i="17"/>
  <c r="AD66" i="17"/>
  <c r="AD65" i="17"/>
  <c r="AD64" i="17"/>
  <c r="AD63" i="17"/>
  <c r="AD62" i="17"/>
  <c r="AD61" i="17"/>
  <c r="AD60" i="17"/>
  <c r="AD59" i="17"/>
  <c r="AD58" i="17"/>
  <c r="AD57" i="17"/>
  <c r="AD56" i="17"/>
  <c r="AD55" i="17"/>
  <c r="AD54" i="17"/>
  <c r="AD53" i="17"/>
  <c r="AD52" i="17"/>
  <c r="AD51" i="17"/>
  <c r="AD50" i="17"/>
  <c r="AD49" i="17"/>
  <c r="AD48" i="17"/>
  <c r="AD47" i="17"/>
  <c r="AD46" i="17"/>
  <c r="AD45" i="17"/>
  <c r="AD44" i="17"/>
  <c r="AD43" i="17"/>
  <c r="AD42" i="17"/>
  <c r="AD41" i="17"/>
  <c r="AD40" i="17"/>
  <c r="AD39" i="17"/>
  <c r="AD38" i="17"/>
  <c r="AD37" i="17"/>
  <c r="AD36" i="17"/>
  <c r="AD35" i="17"/>
  <c r="AD34" i="17"/>
  <c r="Y34" i="17"/>
  <c r="AD33" i="17"/>
  <c r="AD32" i="17"/>
  <c r="AD31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Y220" i="11" l="1"/>
  <c r="Z220" i="11"/>
  <c r="W148" i="11" l="1"/>
  <c r="Y98" i="11" l="1"/>
  <c r="AI63" i="11"/>
  <c r="W192" i="11" l="1"/>
  <c r="X59" i="12" l="1"/>
  <c r="Y59" i="12"/>
  <c r="Z59" i="12"/>
  <c r="AA59" i="12"/>
  <c r="AB59" i="12"/>
  <c r="AC59" i="12"/>
  <c r="AD59" i="12"/>
  <c r="AE59" i="12"/>
  <c r="AF59" i="12"/>
  <c r="AG59" i="12"/>
  <c r="AH59" i="12"/>
  <c r="AI59" i="12"/>
  <c r="AJ59" i="12"/>
  <c r="AK59" i="12"/>
  <c r="AL59" i="12"/>
  <c r="W24" i="12" l="1"/>
  <c r="W25" i="12"/>
  <c r="W26" i="12"/>
  <c r="W27" i="12"/>
  <c r="W28" i="12"/>
  <c r="W29" i="12"/>
  <c r="W30" i="12"/>
  <c r="W31" i="12"/>
  <c r="W32" i="12"/>
  <c r="W33" i="12"/>
  <c r="W34" i="12"/>
  <c r="W35" i="12"/>
  <c r="W36" i="12"/>
  <c r="W96" i="11" l="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87" i="11" l="1"/>
  <c r="C6" i="22" l="1"/>
  <c r="K6" i="22"/>
  <c r="I6" i="22" s="1"/>
  <c r="J5" i="22"/>
  <c r="I24" i="22"/>
  <c r="K5" i="22"/>
  <c r="I15" i="22"/>
  <c r="E15" i="22"/>
  <c r="M15" i="22"/>
  <c r="M24" i="22"/>
  <c r="E24" i="22"/>
  <c r="O7" i="22"/>
  <c r="N7" i="22"/>
  <c r="C5" i="18"/>
  <c r="D5" i="18"/>
  <c r="B5" i="18"/>
  <c r="E3" i="18"/>
  <c r="E4" i="18"/>
  <c r="E2" i="18"/>
  <c r="O8" i="22"/>
  <c r="O9" i="22"/>
  <c r="O10" i="22"/>
  <c r="O11" i="22"/>
  <c r="O5" i="22"/>
  <c r="O6" i="22" s="1"/>
  <c r="F8" i="22"/>
  <c r="G8" i="22"/>
  <c r="G9" i="22"/>
  <c r="G10" i="22"/>
  <c r="G11" i="22"/>
  <c r="G12" i="22"/>
  <c r="G7" i="22"/>
  <c r="F9" i="22"/>
  <c r="F10" i="22"/>
  <c r="F11" i="22"/>
  <c r="F12" i="22"/>
  <c r="F7" i="22"/>
  <c r="K8" i="22"/>
  <c r="K9" i="22"/>
  <c r="K10" i="22"/>
  <c r="K11" i="22"/>
  <c r="K12" i="22"/>
  <c r="K7" i="22"/>
  <c r="C11" i="22"/>
  <c r="C10" i="22"/>
  <c r="E35" i="22"/>
  <c r="E36" i="22"/>
  <c r="E37" i="22"/>
  <c r="E38" i="22"/>
  <c r="E39" i="22"/>
  <c r="E34" i="22"/>
  <c r="D19" i="22"/>
  <c r="E26" i="22" l="1"/>
  <c r="E27" i="22"/>
  <c r="E28" i="22"/>
  <c r="E29" i="22"/>
  <c r="E30" i="22"/>
  <c r="E25" i="22"/>
  <c r="M16" i="22"/>
  <c r="I16" i="22"/>
  <c r="E17" i="22"/>
  <c r="E18" i="22"/>
  <c r="E19" i="22"/>
  <c r="H19" i="22" s="1"/>
  <c r="E20" i="22"/>
  <c r="E21" i="22"/>
  <c r="E16" i="22"/>
  <c r="M12" i="22"/>
  <c r="M13" i="22"/>
  <c r="M14" i="22"/>
  <c r="M17" i="22"/>
  <c r="M18" i="22"/>
  <c r="M19" i="22"/>
  <c r="M20" i="22"/>
  <c r="M21" i="22"/>
  <c r="M22" i="22"/>
  <c r="M23" i="22"/>
  <c r="M25" i="22"/>
  <c r="M26" i="22"/>
  <c r="M27" i="22"/>
  <c r="M28" i="22"/>
  <c r="M29" i="22"/>
  <c r="M30" i="22"/>
  <c r="M32" i="22"/>
  <c r="M34" i="22"/>
  <c r="M35" i="22"/>
  <c r="M36" i="22"/>
  <c r="M37" i="22"/>
  <c r="M38" i="22"/>
  <c r="M39" i="22"/>
  <c r="I12" i="22"/>
  <c r="I14" i="22"/>
  <c r="I17" i="22"/>
  <c r="I18" i="22"/>
  <c r="I19" i="22"/>
  <c r="I20" i="22"/>
  <c r="I21" i="22"/>
  <c r="I22" i="22"/>
  <c r="I23" i="22"/>
  <c r="I25" i="22"/>
  <c r="I26" i="22"/>
  <c r="I27" i="22"/>
  <c r="I28" i="22"/>
  <c r="I29" i="22"/>
  <c r="I30" i="22"/>
  <c r="I32" i="22"/>
  <c r="I34" i="22"/>
  <c r="I35" i="22"/>
  <c r="I36" i="22"/>
  <c r="I37" i="22"/>
  <c r="I38" i="22"/>
  <c r="I39" i="22"/>
  <c r="B34" i="22" l="1"/>
  <c r="H34" i="22" s="1"/>
  <c r="B39" i="22"/>
  <c r="H39" i="22" s="1"/>
  <c r="P34" i="22"/>
  <c r="B38" i="22"/>
  <c r="B36" i="22"/>
  <c r="P36" i="22" s="1"/>
  <c r="B35" i="22"/>
  <c r="L35" i="22" s="1"/>
  <c r="L34" i="22"/>
  <c r="B37" i="22"/>
  <c r="L37" i="22" s="1"/>
  <c r="B27" i="22"/>
  <c r="B26" i="22"/>
  <c r="B30" i="22"/>
  <c r="P30" i="22" s="1"/>
  <c r="B29" i="22"/>
  <c r="B28" i="22"/>
  <c r="B25" i="22"/>
  <c r="E12" i="22"/>
  <c r="B17" i="22"/>
  <c r="H17" i="22" s="1"/>
  <c r="B21" i="22"/>
  <c r="B16" i="22"/>
  <c r="L19" i="22"/>
  <c r="B18" i="22"/>
  <c r="H18" i="22" s="1"/>
  <c r="B20" i="22"/>
  <c r="H20" i="22" s="1"/>
  <c r="E8" i="22"/>
  <c r="J8" i="22"/>
  <c r="I8" i="22" s="1"/>
  <c r="N8" i="22"/>
  <c r="M8" i="22" s="1"/>
  <c r="E11" i="22"/>
  <c r="J11" i="22"/>
  <c r="I11" i="22" s="1"/>
  <c r="N11" i="22"/>
  <c r="M11" i="22" s="1"/>
  <c r="E10" i="22"/>
  <c r="J10" i="22"/>
  <c r="I10" i="22" s="1"/>
  <c r="N10" i="22"/>
  <c r="M10" i="22" s="1"/>
  <c r="E7" i="22"/>
  <c r="J7" i="22"/>
  <c r="I7" i="22" s="1"/>
  <c r="M7" i="22"/>
  <c r="E9" i="22"/>
  <c r="J9" i="22"/>
  <c r="I9" i="22" s="1"/>
  <c r="N9" i="22"/>
  <c r="M9" i="22" s="1"/>
  <c r="F5" i="22"/>
  <c r="G5" i="22"/>
  <c r="G6" i="22" s="1"/>
  <c r="N5" i="22"/>
  <c r="N6" i="22" s="1"/>
  <c r="E32" i="22"/>
  <c r="E33" i="22" s="1"/>
  <c r="E23" i="22"/>
  <c r="E14" i="22"/>
  <c r="M20" i="19"/>
  <c r="L20" i="19"/>
  <c r="K20" i="19"/>
  <c r="N19" i="19"/>
  <c r="P19" i="19" s="1"/>
  <c r="N18" i="19"/>
  <c r="P18" i="19" s="1"/>
  <c r="N17" i="19"/>
  <c r="P17" i="19" s="1"/>
  <c r="G3" i="19"/>
  <c r="H3" i="19" s="1"/>
  <c r="H9" i="20"/>
  <c r="H10" i="20"/>
  <c r="H11" i="20"/>
  <c r="H8" i="20"/>
  <c r="D11" i="20"/>
  <c r="C11" i="20"/>
  <c r="B11" i="20"/>
  <c r="E10" i="20"/>
  <c r="E9" i="20"/>
  <c r="E8" i="20"/>
  <c r="H3" i="20"/>
  <c r="H4" i="20"/>
  <c r="H5" i="20"/>
  <c r="H2" i="20"/>
  <c r="P29" i="22" l="1"/>
  <c r="H29" i="22"/>
  <c r="N20" i="19"/>
  <c r="H27" i="22"/>
  <c r="D27" i="22"/>
  <c r="F6" i="22"/>
  <c r="I5" i="22"/>
  <c r="M5" i="22"/>
  <c r="M6" i="22" s="1"/>
  <c r="H30" i="22"/>
  <c r="L30" i="22"/>
  <c r="B23" i="22"/>
  <c r="C25" i="22" s="1"/>
  <c r="D25" i="22" s="1"/>
  <c r="L36" i="22"/>
  <c r="P17" i="22"/>
  <c r="B7" i="22"/>
  <c r="P7" i="22" s="1"/>
  <c r="L27" i="22"/>
  <c r="P27" i="22"/>
  <c r="H16" i="22"/>
  <c r="P16" i="22"/>
  <c r="L16" i="22"/>
  <c r="D38" i="22"/>
  <c r="H38" i="22"/>
  <c r="H35" i="22"/>
  <c r="P39" i="22"/>
  <c r="P35" i="22"/>
  <c r="B11" i="22"/>
  <c r="D11" i="22" s="1"/>
  <c r="D37" i="22"/>
  <c r="H37" i="22"/>
  <c r="L39" i="22"/>
  <c r="P37" i="22"/>
  <c r="L38" i="22"/>
  <c r="P38" i="22"/>
  <c r="D36" i="22"/>
  <c r="H36" i="22"/>
  <c r="D28" i="22"/>
  <c r="B10" i="22"/>
  <c r="D10" i="22" s="1"/>
  <c r="D30" i="22"/>
  <c r="B12" i="22"/>
  <c r="H12" i="22" s="1"/>
  <c r="L29" i="22"/>
  <c r="P28" i="22"/>
  <c r="L28" i="22"/>
  <c r="H28" i="22"/>
  <c r="L25" i="22"/>
  <c r="P21" i="22"/>
  <c r="D21" i="22"/>
  <c r="B32" i="22"/>
  <c r="B33" i="22" s="1"/>
  <c r="B9" i="22"/>
  <c r="D9" i="22" s="1"/>
  <c r="D18" i="22"/>
  <c r="D16" i="22"/>
  <c r="D17" i="22"/>
  <c r="L26" i="22"/>
  <c r="P26" i="22"/>
  <c r="H26" i="22"/>
  <c r="H25" i="22"/>
  <c r="P25" i="22"/>
  <c r="B8" i="22"/>
  <c r="D8" i="22" s="1"/>
  <c r="H21" i="22"/>
  <c r="P20" i="22"/>
  <c r="L20" i="22"/>
  <c r="P18" i="22"/>
  <c r="L17" i="22"/>
  <c r="P19" i="22"/>
  <c r="L21" i="22"/>
  <c r="L18" i="22"/>
  <c r="B14" i="22"/>
  <c r="E5" i="22"/>
  <c r="E11" i="20"/>
  <c r="Q13" i="19"/>
  <c r="B24" i="22" l="1"/>
  <c r="E6" i="22"/>
  <c r="H32" i="22"/>
  <c r="P23" i="22"/>
  <c r="L23" i="22"/>
  <c r="D23" i="22"/>
  <c r="L7" i="22"/>
  <c r="D7" i="22"/>
  <c r="H23" i="22"/>
  <c r="C26" i="22"/>
  <c r="D26" i="22" s="1"/>
  <c r="H9" i="22"/>
  <c r="L9" i="22"/>
  <c r="L11" i="22"/>
  <c r="D14" i="22"/>
  <c r="P14" i="22"/>
  <c r="L14" i="22"/>
  <c r="B15" i="22"/>
  <c r="P9" i="22"/>
  <c r="H14" i="22"/>
  <c r="H7" i="22"/>
  <c r="L10" i="22"/>
  <c r="P10" i="22"/>
  <c r="C35" i="22"/>
  <c r="D35" i="22" s="1"/>
  <c r="C34" i="22"/>
  <c r="D34" i="22" s="1"/>
  <c r="P11" i="22"/>
  <c r="H11" i="22"/>
  <c r="H10" i="22"/>
  <c r="H8" i="22"/>
  <c r="P8" i="22"/>
  <c r="L8" i="22"/>
  <c r="D12" i="22"/>
  <c r="P12" i="22"/>
  <c r="L12" i="22"/>
  <c r="D32" i="22"/>
  <c r="P32" i="22"/>
  <c r="L32" i="22"/>
  <c r="B5" i="22"/>
  <c r="B6" i="22" s="1"/>
  <c r="K13" i="19"/>
  <c r="D5" i="20"/>
  <c r="C5" i="20"/>
  <c r="B5" i="20"/>
  <c r="E4" i="20"/>
  <c r="E3" i="20"/>
  <c r="E2" i="20"/>
  <c r="B6" i="19"/>
  <c r="M13" i="19"/>
  <c r="P12" i="19" s="1"/>
  <c r="Q12" i="19" s="1"/>
  <c r="L13" i="19"/>
  <c r="P11" i="19" s="1"/>
  <c r="Q11" i="19" s="1"/>
  <c r="P10" i="19"/>
  <c r="Q10" i="19" s="1"/>
  <c r="N12" i="19"/>
  <c r="N11" i="19"/>
  <c r="N10" i="19"/>
  <c r="H11" i="19"/>
  <c r="H12" i="19"/>
  <c r="H10" i="19"/>
  <c r="G13" i="19"/>
  <c r="H13" i="19" s="1"/>
  <c r="M6" i="19"/>
  <c r="P5" i="19" s="1"/>
  <c r="Q5" i="19" s="1"/>
  <c r="L6" i="19"/>
  <c r="P4" i="19" s="1"/>
  <c r="Q4" i="19" s="1"/>
  <c r="K6" i="19"/>
  <c r="P3" i="19" s="1"/>
  <c r="N5" i="19"/>
  <c r="N4" i="19"/>
  <c r="N3" i="19"/>
  <c r="B13" i="19"/>
  <c r="C13" i="19"/>
  <c r="D13" i="19"/>
  <c r="E11" i="19"/>
  <c r="E12" i="19"/>
  <c r="E10" i="19"/>
  <c r="C6" i="19"/>
  <c r="D6" i="19"/>
  <c r="E6" i="19"/>
  <c r="G4" i="19"/>
  <c r="H4" i="19" s="1"/>
  <c r="G5" i="19"/>
  <c r="H5" i="19" s="1"/>
  <c r="E13" i="19" l="1"/>
  <c r="Q3" i="19"/>
  <c r="P6" i="19"/>
  <c r="Q6" i="19" s="1"/>
  <c r="G6" i="19"/>
  <c r="H6" i="19" s="1"/>
  <c r="N13" i="19"/>
  <c r="H5" i="22"/>
  <c r="H6" i="22" s="1"/>
  <c r="D5" i="22"/>
  <c r="D6" i="22" s="1"/>
  <c r="P5" i="22"/>
  <c r="P6" i="22" s="1"/>
  <c r="L5" i="22"/>
  <c r="L6" i="22" s="1"/>
  <c r="E5" i="20"/>
  <c r="N6" i="19"/>
  <c r="W43" i="12" l="1"/>
  <c r="W44" i="12"/>
  <c r="W45" i="12"/>
  <c r="W46" i="12"/>
  <c r="W47" i="12"/>
  <c r="W48" i="12"/>
  <c r="W49" i="12"/>
  <c r="W50" i="12"/>
  <c r="W51" i="12"/>
  <c r="W52" i="12"/>
  <c r="W53" i="12"/>
  <c r="W54" i="12"/>
  <c r="W42" i="12"/>
  <c r="W16" i="12"/>
  <c r="W17" i="12"/>
  <c r="W18" i="12"/>
  <c r="W19" i="12"/>
  <c r="W20" i="12"/>
  <c r="W21" i="12"/>
  <c r="W22" i="12"/>
  <c r="W23" i="12"/>
  <c r="W37" i="12"/>
  <c r="W38" i="12"/>
  <c r="W39" i="12"/>
  <c r="W40" i="12"/>
  <c r="W232" i="11"/>
  <c r="W233" i="11"/>
  <c r="W234" i="11"/>
  <c r="W235" i="11"/>
  <c r="W236" i="11"/>
  <c r="W237" i="11"/>
  <c r="W238" i="11"/>
  <c r="W239" i="11"/>
  <c r="W220" i="11"/>
  <c r="W221" i="11"/>
  <c r="W199" i="11"/>
  <c r="W200" i="11"/>
  <c r="W201" i="11"/>
  <c r="W202" i="11"/>
  <c r="W203" i="11"/>
  <c r="W204" i="11"/>
  <c r="W205" i="11"/>
  <c r="W206" i="11"/>
  <c r="W188" i="11"/>
  <c r="W189" i="11"/>
  <c r="W190" i="11"/>
  <c r="W191" i="11"/>
  <c r="W193" i="11"/>
  <c r="W194" i="11"/>
  <c r="W195" i="11"/>
  <c r="W196" i="11"/>
  <c r="W197" i="11"/>
  <c r="W198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44" i="11"/>
  <c r="W145" i="11"/>
  <c r="W146" i="11"/>
  <c r="W147" i="11"/>
  <c r="W149" i="11"/>
  <c r="W150" i="11"/>
  <c r="W151" i="11"/>
  <c r="W152" i="11"/>
  <c r="W153" i="11"/>
  <c r="W143" i="11"/>
  <c r="W154" i="11"/>
  <c r="W155" i="11"/>
  <c r="W156" i="11"/>
  <c r="W157" i="11"/>
  <c r="W158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54" i="11"/>
  <c r="W55" i="11"/>
  <c r="W56" i="11"/>
  <c r="W57" i="11"/>
  <c r="W58" i="11"/>
  <c r="W59" i="11"/>
  <c r="W60" i="11"/>
  <c r="W61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29" i="11"/>
  <c r="W18" i="11"/>
  <c r="W11" i="11"/>
  <c r="W12" i="11"/>
  <c r="W13" i="11"/>
  <c r="W10" i="11"/>
  <c r="AS818" i="17" l="1"/>
  <c r="AR818" i="17"/>
  <c r="AQ818" i="17"/>
  <c r="AP818" i="17"/>
  <c r="AO818" i="17"/>
  <c r="AN818" i="17"/>
  <c r="AM818" i="17"/>
  <c r="AL818" i="17"/>
  <c r="AK818" i="17"/>
  <c r="AJ818" i="17"/>
  <c r="AI818" i="17"/>
  <c r="AH818" i="17"/>
  <c r="AG818" i="17"/>
  <c r="AF818" i="17"/>
  <c r="AE818" i="17"/>
  <c r="AS673" i="17"/>
  <c r="AR673" i="17"/>
  <c r="AQ673" i="17"/>
  <c r="AP673" i="17"/>
  <c r="AO673" i="17"/>
  <c r="AN673" i="17"/>
  <c r="AM673" i="17"/>
  <c r="AL673" i="17"/>
  <c r="AK673" i="17"/>
  <c r="AJ673" i="17"/>
  <c r="AI673" i="17"/>
  <c r="AH673" i="17"/>
  <c r="AG673" i="17"/>
  <c r="AF673" i="17"/>
  <c r="AE673" i="17"/>
  <c r="AS669" i="17"/>
  <c r="AR669" i="17"/>
  <c r="AQ669" i="17"/>
  <c r="AP669" i="17"/>
  <c r="AO669" i="17"/>
  <c r="AN669" i="17"/>
  <c r="AM669" i="17"/>
  <c r="AL669" i="17"/>
  <c r="AK669" i="17"/>
  <c r="AJ669" i="17"/>
  <c r="AI669" i="17"/>
  <c r="AH669" i="17"/>
  <c r="AG669" i="17"/>
  <c r="AF669" i="17"/>
  <c r="AE669" i="17"/>
  <c r="AM819" i="17" l="1"/>
  <c r="AO819" i="17"/>
  <c r="AL819" i="17"/>
  <c r="AN819" i="17"/>
  <c r="AJ819" i="17"/>
  <c r="AK819" i="17"/>
  <c r="AD673" i="17"/>
  <c r="AE819" i="17"/>
  <c r="AQ819" i="17"/>
  <c r="AF819" i="17"/>
  <c r="AR819" i="17"/>
  <c r="AD669" i="17"/>
  <c r="AG819" i="17"/>
  <c r="AS819" i="17"/>
  <c r="AD818" i="17"/>
  <c r="AH819" i="17"/>
  <c r="AI819" i="17"/>
  <c r="AP819" i="17"/>
  <c r="U300" i="11"/>
  <c r="U274" i="11"/>
  <c r="U271" i="11"/>
  <c r="K271" i="11"/>
  <c r="J271" i="11"/>
  <c r="K274" i="11"/>
  <c r="J274" i="11"/>
  <c r="AD819" i="17" l="1"/>
  <c r="U301" i="11"/>
  <c r="J301" i="11"/>
  <c r="W27" i="11" l="1"/>
  <c r="W26" i="11"/>
  <c r="W25" i="11"/>
  <c r="W24" i="11"/>
  <c r="W23" i="11"/>
  <c r="W22" i="11"/>
  <c r="W21" i="11"/>
  <c r="W19" i="11"/>
  <c r="W17" i="11"/>
  <c r="W14" i="11"/>
  <c r="W207" i="11" l="1"/>
  <c r="W211" i="11"/>
  <c r="W212" i="11"/>
  <c r="W279" i="11" l="1"/>
  <c r="W278" i="11"/>
  <c r="J42" i="12" l="1"/>
  <c r="AL55" i="12"/>
  <c r="AJ55" i="12"/>
  <c r="AI55" i="12"/>
  <c r="AH55" i="12"/>
  <c r="AG55" i="12"/>
  <c r="AF55" i="12"/>
  <c r="AE55" i="12"/>
  <c r="AD55" i="12"/>
  <c r="AC55" i="12"/>
  <c r="AB55" i="12"/>
  <c r="AA55" i="12"/>
  <c r="Z55" i="12"/>
  <c r="Y55" i="12"/>
  <c r="X55" i="12"/>
  <c r="W15" i="12"/>
  <c r="W14" i="12"/>
  <c r="W13" i="12"/>
  <c r="W12" i="12"/>
  <c r="W11" i="12"/>
  <c r="W10" i="12"/>
  <c r="W9" i="12"/>
  <c r="D23" i="7"/>
  <c r="D19" i="7"/>
  <c r="D17" i="7"/>
  <c r="D15" i="7"/>
  <c r="C12" i="7"/>
  <c r="B12" i="7"/>
  <c r="AL300" i="11"/>
  <c r="AK300" i="11"/>
  <c r="AJ300" i="11"/>
  <c r="AI300" i="11"/>
  <c r="AH300" i="11"/>
  <c r="AG300" i="11"/>
  <c r="AF300" i="11"/>
  <c r="AE300" i="11"/>
  <c r="AD300" i="11"/>
  <c r="AC300" i="11"/>
  <c r="AB300" i="11"/>
  <c r="AA300" i="11"/>
  <c r="Z300" i="11"/>
  <c r="Y300" i="11"/>
  <c r="X300" i="11"/>
  <c r="K300" i="11"/>
  <c r="K301" i="11" s="1"/>
  <c r="W299" i="11"/>
  <c r="W298" i="11"/>
  <c r="W297" i="11"/>
  <c r="W296" i="11"/>
  <c r="W295" i="11"/>
  <c r="W294" i="11"/>
  <c r="W293" i="11"/>
  <c r="W292" i="11"/>
  <c r="W291" i="11"/>
  <c r="W290" i="11"/>
  <c r="W289" i="11"/>
  <c r="W288" i="11"/>
  <c r="W287" i="11"/>
  <c r="W286" i="11"/>
  <c r="W285" i="11"/>
  <c r="W284" i="11"/>
  <c r="W283" i="11"/>
  <c r="W282" i="11"/>
  <c r="W281" i="11"/>
  <c r="W280" i="11"/>
  <c r="W277" i="11"/>
  <c r="W276" i="11"/>
  <c r="AL274" i="11"/>
  <c r="AK274" i="11"/>
  <c r="AJ274" i="11"/>
  <c r="AI274" i="11"/>
  <c r="AH274" i="11"/>
  <c r="AG274" i="11"/>
  <c r="AF274" i="11"/>
  <c r="AE274" i="11"/>
  <c r="AD274" i="11"/>
  <c r="AC274" i="11"/>
  <c r="AB274" i="11"/>
  <c r="AA274" i="11"/>
  <c r="Z274" i="11"/>
  <c r="Y274" i="11"/>
  <c r="X274" i="11"/>
  <c r="W273" i="11"/>
  <c r="AL271" i="11"/>
  <c r="AK271" i="11"/>
  <c r="AJ271" i="11"/>
  <c r="AI271" i="11"/>
  <c r="AH271" i="11"/>
  <c r="AG271" i="11"/>
  <c r="AF271" i="11"/>
  <c r="AE271" i="11"/>
  <c r="AD271" i="11"/>
  <c r="AC271" i="11"/>
  <c r="AB271" i="11"/>
  <c r="AA271" i="11"/>
  <c r="Z271" i="11"/>
  <c r="X271" i="11"/>
  <c r="W270" i="11"/>
  <c r="W264" i="11"/>
  <c r="W263" i="11"/>
  <c r="W262" i="11"/>
  <c r="W261" i="11"/>
  <c r="W260" i="11"/>
  <c r="W259" i="11"/>
  <c r="W258" i="11"/>
  <c r="W257" i="11"/>
  <c r="W256" i="11"/>
  <c r="W255" i="11"/>
  <c r="W254" i="11"/>
  <c r="W253" i="11"/>
  <c r="W252" i="11"/>
  <c r="W251" i="11"/>
  <c r="W250" i="11"/>
  <c r="W249" i="11"/>
  <c r="W248" i="11"/>
  <c r="W247" i="11"/>
  <c r="W246" i="11"/>
  <c r="W245" i="11"/>
  <c r="W244" i="11"/>
  <c r="W243" i="11"/>
  <c r="W242" i="11"/>
  <c r="W241" i="11"/>
  <c r="W240" i="11"/>
  <c r="W231" i="11"/>
  <c r="W230" i="11"/>
  <c r="W229" i="11"/>
  <c r="W228" i="11"/>
  <c r="W227" i="11"/>
  <c r="W226" i="11"/>
  <c r="W225" i="11"/>
  <c r="W224" i="11"/>
  <c r="W223" i="11"/>
  <c r="W222" i="11"/>
  <c r="W219" i="11"/>
  <c r="W218" i="11"/>
  <c r="W217" i="11"/>
  <c r="W216" i="11"/>
  <c r="W215" i="11"/>
  <c r="W214" i="11"/>
  <c r="W213" i="11"/>
  <c r="W210" i="11"/>
  <c r="W187" i="11"/>
  <c r="W186" i="11"/>
  <c r="W185" i="11"/>
  <c r="W184" i="11"/>
  <c r="W183" i="11"/>
  <c r="W182" i="11"/>
  <c r="W181" i="11"/>
  <c r="W180" i="11"/>
  <c r="M180" i="11"/>
  <c r="W179" i="11"/>
  <c r="M179" i="11"/>
  <c r="W178" i="11"/>
  <c r="W177" i="11"/>
  <c r="W176" i="11"/>
  <c r="W175" i="11"/>
  <c r="W174" i="11"/>
  <c r="W173" i="11"/>
  <c r="W172" i="11"/>
  <c r="W159" i="11"/>
  <c r="W141" i="11"/>
  <c r="W139" i="11"/>
  <c r="W138" i="11"/>
  <c r="W137" i="11"/>
  <c r="W136" i="11"/>
  <c r="W135" i="11"/>
  <c r="W134" i="11"/>
  <c r="W133" i="11"/>
  <c r="W132" i="11"/>
  <c r="W131" i="11"/>
  <c r="W130" i="11"/>
  <c r="W128" i="11"/>
  <c r="W110" i="11"/>
  <c r="W95" i="11"/>
  <c r="W94" i="11"/>
  <c r="W93" i="11"/>
  <c r="W92" i="11"/>
  <c r="W91" i="11"/>
  <c r="W90" i="11"/>
  <c r="W89" i="11"/>
  <c r="W86" i="11"/>
  <c r="W83" i="11"/>
  <c r="W82" i="11"/>
  <c r="W81" i="11"/>
  <c r="W80" i="11"/>
  <c r="W79" i="11"/>
  <c r="W78" i="11"/>
  <c r="W77" i="11"/>
  <c r="W76" i="11"/>
  <c r="W59" i="12" l="1"/>
  <c r="W274" i="11"/>
  <c r="W55" i="12"/>
  <c r="AD301" i="11"/>
  <c r="AA301" i="11"/>
  <c r="AE301" i="11"/>
  <c r="AF301" i="11"/>
  <c r="AK301" i="11"/>
  <c r="AG301" i="11"/>
  <c r="AH301" i="11"/>
  <c r="AL301" i="11"/>
  <c r="Z301" i="11"/>
  <c r="AI301" i="11"/>
  <c r="Y271" i="11"/>
  <c r="W300" i="11"/>
  <c r="AB301" i="11"/>
  <c r="AC301" i="11"/>
  <c r="X301" i="11"/>
  <c r="AJ301" i="11"/>
  <c r="W271" i="11"/>
  <c r="Y301" i="11" l="1"/>
  <c r="W301" i="11"/>
  <c r="R6" i="22" l="1"/>
</calcChain>
</file>

<file path=xl/comments1.xml><?xml version="1.0" encoding="utf-8"?>
<comments xmlns="http://schemas.openxmlformats.org/spreadsheetml/2006/main">
  <authors>
    <author>1</author>
  </authors>
  <commentList>
    <comment ref="AC126" authorId="0">
      <text>
        <r>
          <rPr>
            <b/>
            <sz val="18"/>
            <color indexed="81"/>
            <rFont val="Tahoma"/>
            <family val="2"/>
            <charset val="204"/>
          </rPr>
          <t>Снять 10 млн.</t>
        </r>
      </text>
    </comment>
  </commentList>
</comments>
</file>

<file path=xl/comments2.xml><?xml version="1.0" encoding="utf-8"?>
<comments xmlns="http://schemas.openxmlformats.org/spreadsheetml/2006/main">
  <authors>
    <author>Мадина Калдыбековна Закарина</author>
    <author>User</author>
    <author>PC-01</author>
  </authors>
  <commentList>
    <comment ref="D389" authorId="0">
      <text>
        <r>
          <rPr>
            <b/>
            <sz val="9"/>
            <color indexed="81"/>
            <rFont val="Tahoma"/>
            <family val="2"/>
            <charset val="204"/>
          </rPr>
          <t>Мадина Калдыбековна Закарина:</t>
        </r>
        <r>
          <rPr>
            <sz val="9"/>
            <color indexed="81"/>
            <rFont val="Tahoma"/>
            <family val="2"/>
            <charset val="204"/>
          </rPr>
          <t xml:space="preserve">
дадут обоснование на строку</t>
        </r>
      </text>
    </comment>
    <comment ref="D413" authorId="1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Нужно переименовать на Бузулукский
</t>
        </r>
      </text>
    </comment>
    <comment ref="G413" authorId="1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Нужно переименовать на Бузулукский</t>
        </r>
      </text>
    </comment>
    <comment ref="D759" authorId="2">
      <text>
        <r>
          <rPr>
            <b/>
            <sz val="9"/>
            <color indexed="81"/>
            <rFont val="Tahoma"/>
            <family val="2"/>
            <charset val="204"/>
          </rPr>
          <t>PC-01:</t>
        </r>
        <r>
          <rPr>
            <sz val="9"/>
            <color indexed="81"/>
            <rFont val="Tahoma"/>
            <family val="2"/>
            <charset val="204"/>
          </rPr>
          <t xml:space="preserve">
их нет в СНП
</t>
        </r>
      </text>
    </comment>
    <comment ref="G795" authorId="1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надо поменять на ФАП
</t>
        </r>
      </text>
    </comment>
  </commentList>
</comments>
</file>

<file path=xl/sharedStrings.xml><?xml version="1.0" encoding="utf-8"?>
<sst xmlns="http://schemas.openxmlformats.org/spreadsheetml/2006/main" count="10920" uniqueCount="3490">
  <si>
    <t>Информация по объекту</t>
  </si>
  <si>
    <t>Планируемый статус</t>
  </si>
  <si>
    <t>Инвестиционный план</t>
  </si>
  <si>
    <t>№</t>
  </si>
  <si>
    <t>Район/
город</t>
  </si>
  <si>
    <t>Сельский округ/район города</t>
  </si>
  <si>
    <t>Сельский населенный пункт</t>
  </si>
  <si>
    <t>Юридическое наименование медицинской организации</t>
  </si>
  <si>
    <t>Тип объектов медицинской организации (основной вид деятельности/ вспомогательный вид деятельности)</t>
  </si>
  <si>
    <t>Назначение объекта</t>
  </si>
  <si>
    <t>Месторасположение объектов (юридический и фактический адрес)</t>
  </si>
  <si>
    <t>Проектная мощность объекта</t>
  </si>
  <si>
    <t>Текущая мощность объекта</t>
  </si>
  <si>
    <t>Проект (типовой/нетиповой)</t>
  </si>
  <si>
    <t>Год постройки объекта</t>
  </si>
  <si>
    <t>% износа объекта</t>
  </si>
  <si>
    <t>Год проведения последнего капитального ремонта</t>
  </si>
  <si>
    <t>Планируемые мероприятия по объекту *****</t>
  </si>
  <si>
    <t>Период реализации по планируемому мероприятию</t>
  </si>
  <si>
    <t>сельского населенного пункта от районного центра</t>
  </si>
  <si>
    <t>Республиканский бюджет</t>
  </si>
  <si>
    <t>Местный бюджет</t>
  </si>
  <si>
    <t>Трансферты общего характера</t>
  </si>
  <si>
    <t>Государственно-частное партнерство</t>
  </si>
  <si>
    <t>-</t>
  </si>
  <si>
    <t>Город областного значения</t>
  </si>
  <si>
    <t xml:space="preserve">Корпус клинико-диагностический </t>
  </si>
  <si>
    <t>Основной вид деятельности</t>
  </si>
  <si>
    <t>Типовой</t>
  </si>
  <si>
    <t>15-20</t>
  </si>
  <si>
    <t>Поликлиника в здании стационара</t>
  </si>
  <si>
    <t>Поликлиника</t>
  </si>
  <si>
    <t>Мероприятия не планируются</t>
  </si>
  <si>
    <t>Столица, город республиканского значения</t>
  </si>
  <si>
    <t>Отделение скорой помощи (аренда)</t>
  </si>
  <si>
    <t>Нетиповой</t>
  </si>
  <si>
    <t>Транспортное сооружение (аренда)</t>
  </si>
  <si>
    <t>Вспомогательный вид деятельности</t>
  </si>
  <si>
    <t xml:space="preserve">Главный корпус </t>
  </si>
  <si>
    <t>Транспортное сооружение</t>
  </si>
  <si>
    <t xml:space="preserve">Центр сельского округа </t>
  </si>
  <si>
    <t>Подстанция скорой помощи (аренда)</t>
  </si>
  <si>
    <t>Город районного значения, районный центр</t>
  </si>
  <si>
    <t>Центр сельского округа</t>
  </si>
  <si>
    <t>10-15</t>
  </si>
  <si>
    <t xml:space="preserve"> 2009 (ремонт кровли,системы отопления, выравнивание стен,покрытие пола)</t>
  </si>
  <si>
    <t>10 м/мест</t>
  </si>
  <si>
    <t>3 м/мест</t>
  </si>
  <si>
    <t>2 м/мест</t>
  </si>
  <si>
    <t>2020-2021</t>
  </si>
  <si>
    <t>1 м/мест</t>
  </si>
  <si>
    <t>г.Державинск</t>
  </si>
  <si>
    <t>Остальные сельские населенные пункты</t>
  </si>
  <si>
    <t>строение 1132</t>
  </si>
  <si>
    <t>Учетный квартал:046 строение 1078</t>
  </si>
  <si>
    <t>строение 3549</t>
  </si>
  <si>
    <t>2023-2024</t>
  </si>
  <si>
    <t>4 м/мест</t>
  </si>
  <si>
    <t>8 м/мест</t>
  </si>
  <si>
    <t xml:space="preserve">Город областного значения </t>
  </si>
  <si>
    <t xml:space="preserve">Нетиповой </t>
  </si>
  <si>
    <t xml:space="preserve">Типовой </t>
  </si>
  <si>
    <t xml:space="preserve">Основной вид деятельности </t>
  </si>
  <si>
    <t>Участковая служба (педиатрия и акушерство)</t>
  </si>
  <si>
    <t>Центр семейного здоровья №1 в структуре поликлиники</t>
  </si>
  <si>
    <t>1978</t>
  </si>
  <si>
    <t>Дневной стационар</t>
  </si>
  <si>
    <t>Центр семейного здоровья в структуре поликлиники</t>
  </si>
  <si>
    <t>Центр семейного здоровья №2 в структуре поликлиники</t>
  </si>
  <si>
    <t>Фтизиопульмонологические кабинеты</t>
  </si>
  <si>
    <t>Врачебная амбулатория (аренда) Учреждение №65</t>
  </si>
  <si>
    <t>Медицинский пункт (аренда) Учреждение №6 (облсуживается в районной поликлинике)</t>
  </si>
  <si>
    <t xml:space="preserve">Вспомогательный вид деятельности </t>
  </si>
  <si>
    <t>7 м/мест</t>
  </si>
  <si>
    <t>1987</t>
  </si>
  <si>
    <t>Здание диспансера 1</t>
  </si>
  <si>
    <t>Здание диспансера 2</t>
  </si>
  <si>
    <t>Здание диспансера (снос)</t>
  </si>
  <si>
    <t>Транспортное сооружение (снос)</t>
  </si>
  <si>
    <t>Общежитие</t>
  </si>
  <si>
    <t>Квартира 1</t>
  </si>
  <si>
    <t>2016 (фасад)</t>
  </si>
  <si>
    <t>Медицинский пункт</t>
  </si>
  <si>
    <t>Аккол орманшар</t>
  </si>
  <si>
    <t>Медицинский пункт (аренда)</t>
  </si>
  <si>
    <t>Опорный сельский населенный пункт</t>
  </si>
  <si>
    <t xml:space="preserve">Врачебная амбулатория </t>
  </si>
  <si>
    <t>Упразднено</t>
  </si>
  <si>
    <t>Лечебный корпус  (1365,3  кв.м) с поликлиникой (2050  кв.м.)</t>
  </si>
  <si>
    <t>Детский корпус (поликлиника)</t>
  </si>
  <si>
    <t xml:space="preserve">Медицинский пункт </t>
  </si>
  <si>
    <t>Врачебная амбулатория (аренда)</t>
  </si>
  <si>
    <t>Врачебная амбулатория (аренда) Учреждение №2</t>
  </si>
  <si>
    <t>Разъезд 41</t>
  </si>
  <si>
    <t>Разъезд 102</t>
  </si>
  <si>
    <t>Разъезд 42</t>
  </si>
  <si>
    <t>Отделения скорой помощи</t>
  </si>
  <si>
    <t>Врачебная амбулатория  (аренда) Учреждение №1</t>
  </si>
  <si>
    <t>КФК Сыздыков</t>
  </si>
  <si>
    <t xml:space="preserve">№86 Разъезд </t>
  </si>
  <si>
    <t>Лечебный корпус
 (стационар - 8237,8 кв.м, 
поликлиника - 1240 кв.м)</t>
  </si>
  <si>
    <t>Противотуберкулезный кабинет</t>
  </si>
  <si>
    <t>Лечебный корпус
(стационар -832,2 кв.м.,
поликлиника - 2972,1 кв.м)</t>
  </si>
  <si>
    <t>2020 (кровля, кафель, штукатурка, двери, окна)</t>
  </si>
  <si>
    <t>2022 (покраска стен, установка кафеля, двери, окна)</t>
  </si>
  <si>
    <t>2015</t>
  </si>
  <si>
    <t>2020-2021 (фасад)</t>
  </si>
  <si>
    <t>Хозяйственное сооружение (гараж, котельная)</t>
  </si>
  <si>
    <t>Главный корпус (стационар -2935,8 кв.м, поликлиника -685,3 кв.м.)</t>
  </si>
  <si>
    <t>86</t>
  </si>
  <si>
    <t>261,6</t>
  </si>
  <si>
    <t>32</t>
  </si>
  <si>
    <t>Лечебный корпус 
стационар - 2733,3  кв.м,
поликлиника - 563,5 кв.м</t>
  </si>
  <si>
    <t>221</t>
  </si>
  <si>
    <t>Лечебный корпус 
стационар - 2681,5 кв.м, поликлиника - 703,6 кв.м.</t>
  </si>
  <si>
    <t>Центр первичной медико-санитарной помощи</t>
  </si>
  <si>
    <t>196,3</t>
  </si>
  <si>
    <t>355,6</t>
  </si>
  <si>
    <t>669,5</t>
  </si>
  <si>
    <t>213,7</t>
  </si>
  <si>
    <t>Лечебный корпус
стационар - 2331,1  кв.м,
поликлиник (880,8  кв.м.)</t>
  </si>
  <si>
    <t>Складское сооружение</t>
  </si>
  <si>
    <t>Административное здание (не используется)</t>
  </si>
  <si>
    <t>Хозяйственное сооружение (котельная)</t>
  </si>
  <si>
    <t>Врачебная амбулатория (аренда) Учреждение №7</t>
  </si>
  <si>
    <t>Лечебный корпус (стационар - 16617,1 кв.м, ВА - 648 кв.м)</t>
  </si>
  <si>
    <t>Врачебная амбулатория  (аренда) Учреждение №4</t>
  </si>
  <si>
    <t>Врачебная амбулатория  (аренда) Учреждение №5</t>
  </si>
  <si>
    <t>Поликлиника (аренда)</t>
  </si>
  <si>
    <t>Поликлиника (центр здоровья)</t>
  </si>
  <si>
    <t>Транспортное сооружение (гараж, переход)</t>
  </si>
  <si>
    <t>Коммунальное сооружение (общежитие)</t>
  </si>
  <si>
    <t>Квартира 3</t>
  </si>
  <si>
    <t>Поликлиника (основная)</t>
  </si>
  <si>
    <t>Поликлиника (законсервирован, построена новая поликлиника)</t>
  </si>
  <si>
    <t>Поликлиника (консервация, построена новая поликлиника)</t>
  </si>
  <si>
    <t>Детская консультация на консервации</t>
  </si>
  <si>
    <t>56.2</t>
  </si>
  <si>
    <t>Разъезд 17</t>
  </si>
  <si>
    <t>Разъезд 19</t>
  </si>
  <si>
    <t>28.4</t>
  </si>
  <si>
    <t xml:space="preserve">Медицинский центр </t>
  </si>
  <si>
    <t>3446,6</t>
  </si>
  <si>
    <t>Поликлиника (Аренда)</t>
  </si>
  <si>
    <t>Стоматология</t>
  </si>
  <si>
    <t>Стоматологическая поликлиника</t>
  </si>
  <si>
    <t>Стоматологическая поликлиника (Аренда)</t>
  </si>
  <si>
    <t>Дневной стационар. Консультативно-диагностический центр</t>
  </si>
  <si>
    <t>Дневной стационар. Консультативно-диагностический центр (аренда)</t>
  </si>
  <si>
    <t>Дневной стационар Центр амбулаторного диализа (аренда)</t>
  </si>
  <si>
    <t xml:space="preserve">Мероприятия  не планируются </t>
  </si>
  <si>
    <t xml:space="preserve">Дневной стационар </t>
  </si>
  <si>
    <t>Район/город</t>
  </si>
  <si>
    <t>Район города</t>
  </si>
  <si>
    <t>Тип объектов медицинской организации (Основной вид деятельности/ Вспомогательный вид деятельности)</t>
  </si>
  <si>
    <t>Назначение объектов</t>
  </si>
  <si>
    <t xml:space="preserve"> Месторасположение объекта (юридический и фактический адрес)</t>
  </si>
  <si>
    <t>% износа  объекта</t>
  </si>
  <si>
    <t>Продолжительность эффективной эксплуатации до постановки на комплексный капитальный ремонт согласно СН РК** (лет)</t>
  </si>
  <si>
    <t>Планируемые мероприятия по объекту здравоохранения***</t>
  </si>
  <si>
    <t xml:space="preserve">Административный  корпус </t>
  </si>
  <si>
    <t>Курортное бюро</t>
  </si>
  <si>
    <t>Прачечная</t>
  </si>
  <si>
    <t>Хозяйственное сооружение</t>
  </si>
  <si>
    <t xml:space="preserve">Главный корпус (отоларингология, ангиохирургия, урология, нефрология) </t>
  </si>
  <si>
    <t>Корпус хирургический с приемным покоем</t>
  </si>
  <si>
    <t>Корпус реабилитации</t>
  </si>
  <si>
    <t>Главный корпус (терапевтический)</t>
  </si>
  <si>
    <t>Патологоанатомический корпус</t>
  </si>
  <si>
    <t>71 - вскрытий  50000- гистологий</t>
  </si>
  <si>
    <t>Финансово-экономическая служба</t>
  </si>
  <si>
    <t>Сооружение гражданской обороны (бомбоубежище)</t>
  </si>
  <si>
    <t xml:space="preserve">Пищеблок </t>
  </si>
  <si>
    <t>Кожно-венерологический диспансер</t>
  </si>
  <si>
    <t xml:space="preserve">Корпус акушерско-гинекологический </t>
  </si>
  <si>
    <t>Складское сооружение (балоны кислород)</t>
  </si>
  <si>
    <t>Онкологический диспансер</t>
  </si>
  <si>
    <t>Хозяйственный корпус</t>
  </si>
  <si>
    <t>Азотно-кислородная станция</t>
  </si>
  <si>
    <t>Здание (здание гимназии)</t>
  </si>
  <si>
    <t>Главный корпус (пульмонология, отоларингология, неврология, отделение сложной соматики, травмотология, патология новорожденных, отделение раннего возраста)</t>
  </si>
  <si>
    <t>2024 (фасад)</t>
  </si>
  <si>
    <t>Пищеблок</t>
  </si>
  <si>
    <t>2019 (замена оконных и дверных блоков, вентиляции, пожарной сигнализации, электроснабжения, водоснабжения, теплоснабжения, кровля, подвал)</t>
  </si>
  <si>
    <t>2019 (кровля, теплоснабжения, электроснабжения, стяжка пола)</t>
  </si>
  <si>
    <t>Кислородная станция</t>
  </si>
  <si>
    <t>Центр реабилитации "Болашак"</t>
  </si>
  <si>
    <t>Инфекционный корпус</t>
  </si>
  <si>
    <t>Главный корпус (легочно-терапевтическое отделение №1)</t>
  </si>
  <si>
    <t>2014 (кровля)</t>
  </si>
  <si>
    <t>Лечебный корпус (реабилитация, легочно-терапевтическое отделение №2)</t>
  </si>
  <si>
    <t>Корпус детский  (пульмонологическое отделение)</t>
  </si>
  <si>
    <t>2012 (усиление фундаментов и всех несущих конструкций )</t>
  </si>
  <si>
    <t>2007 (система отопления, замена ворот, покраска труб отопления)</t>
  </si>
  <si>
    <t>Котельная</t>
  </si>
  <si>
    <t>2011 (замена котла отопления)</t>
  </si>
  <si>
    <t>Медвытрезвитель</t>
  </si>
  <si>
    <t>Больничный комплекс, 1 микрорайон, здание №5</t>
  </si>
  <si>
    <t>Стационар (психиатрическое )</t>
  </si>
  <si>
    <t>Стационар (психиатрические отделения)</t>
  </si>
  <si>
    <t>2017 (кровля и фасад)</t>
  </si>
  <si>
    <t>Стационар (психиатрия и  наркология)</t>
  </si>
  <si>
    <t xml:space="preserve">2020 (кровля и фасад) </t>
  </si>
  <si>
    <t>Насосная</t>
  </si>
  <si>
    <t>2019 (канализация)</t>
  </si>
  <si>
    <t xml:space="preserve">Лечебный корпус (медико-социальная реабилитация для наркозависимых) </t>
  </si>
  <si>
    <t>Баня</t>
  </si>
  <si>
    <t>Отделение принудительного лечения</t>
  </si>
  <si>
    <t>Лечебный корпус (реабилитация и восстановительное лечение)</t>
  </si>
  <si>
    <t>2010 (кровля)</t>
  </si>
  <si>
    <t>Детский корпус (медицинская реабилитация)</t>
  </si>
  <si>
    <t>Гостевой дом 1</t>
  </si>
  <si>
    <t>Гостевой дом 2</t>
  </si>
  <si>
    <t>Стационар (кардиология, гастроэнтерология,  хирургия, сосудистая хирургия, гинекология, неврология, пульмонология, отделение реабилитации)</t>
  </si>
  <si>
    <t>Стерилизационная лаборатория</t>
  </si>
  <si>
    <t>Транспортное и хозяйственное (склад) сооружение</t>
  </si>
  <si>
    <t>Центр снабжения медицинскими газами</t>
  </si>
  <si>
    <t>Здание обеззараживание медицинских отходов</t>
  </si>
  <si>
    <t>Больничный комплекс, 1 микрорайон, здание №15</t>
  </si>
  <si>
    <t>Морг, прачечная</t>
  </si>
  <si>
    <t>60-вскрытий</t>
  </si>
  <si>
    <t>56- вскрытий</t>
  </si>
  <si>
    <t xml:space="preserve">2013 (прачечная) </t>
  </si>
  <si>
    <t>60 - вскрытий</t>
  </si>
  <si>
    <t>Отделение профдезинфекции</t>
  </si>
  <si>
    <t>Рентгенархив</t>
  </si>
  <si>
    <t>Лечебный корпус (терапевтическое, хирургическое,  травмотологическое, детское, отделение Мать и дитя)</t>
  </si>
  <si>
    <t xml:space="preserve">Морг </t>
  </si>
  <si>
    <t>2-вскрытия</t>
  </si>
  <si>
    <t xml:space="preserve">Инфекционное отделение </t>
  </si>
  <si>
    <t>2014 (отопление, водопровод, кровля, обшивка стен, окна)</t>
  </si>
  <si>
    <t xml:space="preserve">Стерилизационная </t>
  </si>
  <si>
    <t>Гараж, прачечная, склад</t>
  </si>
  <si>
    <t xml:space="preserve">Лаборатория </t>
  </si>
  <si>
    <t>Главный корпус (терапевтическое, инфекция, хирургия, акушерско-гинекологическое, педиатрическое)</t>
  </si>
  <si>
    <t xml:space="preserve">2020 (фасад) </t>
  </si>
  <si>
    <t>Хозяйственный корпус и прачечная</t>
  </si>
  <si>
    <t>Патологоанатомический корпус (передан в аренду )</t>
  </si>
  <si>
    <t>Главный корпус (А1) (хирургия, травматология, инсультный центр, терапия, реанимация, роддом, реабилитация)</t>
  </si>
  <si>
    <t>Детское отделение (А2)</t>
  </si>
  <si>
    <t>2021 (замена оконных и дверных проемов),
2023 (фасад, кровля)</t>
  </si>
  <si>
    <t>Инфекционное отделение</t>
  </si>
  <si>
    <t>65-вскрытий</t>
  </si>
  <si>
    <t>50-вскрытий</t>
  </si>
  <si>
    <t>2017 (2, 5 этаж главного корпуса с перепланировкой 2 этажа под поликлинику)</t>
  </si>
  <si>
    <t>2 - вскрытия</t>
  </si>
  <si>
    <t>2- вскрытия</t>
  </si>
  <si>
    <t>Архив для хранения рентген пленки</t>
  </si>
  <si>
    <t>Главный корпус (терапевтическое,  для беременных и рожениц,патология беременных, гинекология, педиатрия)</t>
  </si>
  <si>
    <t>Стационар (терапевтическое, хирургия, для беременных и рожениц, патология беременных, гинекология, педиатрия, неврологическое, отделение восстановительного лечения)</t>
  </si>
  <si>
    <t>2024 (лифт)</t>
  </si>
  <si>
    <t>20-вскрытий</t>
  </si>
  <si>
    <t>2015 (фасад, замена электропроводки, внутренние отделочные работы, замена окон, ремонт отопления и водоснабжения)</t>
  </si>
  <si>
    <t>2016 (фасад, замена электропроводки, внутренние отделочные работы, замена окон, ремонт отопления и водоснабжения)</t>
  </si>
  <si>
    <t xml:space="preserve">Прачечная </t>
  </si>
  <si>
    <t>Стационар (терапевтическое, хирургия, травмотология, для беременных и рожениц, патология беременных, гинекология, педиатрия)</t>
  </si>
  <si>
    <t>2024 (система отопления)</t>
  </si>
  <si>
    <t>Реабилитационный корпус (для восстановительного лечения кардиология, неврология, травмотология)</t>
  </si>
  <si>
    <t xml:space="preserve">Теплотрасса </t>
  </si>
  <si>
    <t>Стационар (детское, терапевтическое, хирургия, родильное)</t>
  </si>
  <si>
    <t>25 вскрытий</t>
  </si>
  <si>
    <t>25-вскрытий</t>
  </si>
  <si>
    <t>Хозяйственное сооружение (сушильная, гараж)</t>
  </si>
  <si>
    <t>Главный корпус (терапевтическое, хирургия, для беременных и рожениц, патология беременных, гинекология, педиатрия)</t>
  </si>
  <si>
    <t>Прочие (котельная)</t>
  </si>
  <si>
    <t>Стационар (терапевтическое, кардиология, хирургия, урология, для беременных и рожениц, патология беременных, гинекология, неврология, педиатрия, восстановительное лечение медреабилитация)</t>
  </si>
  <si>
    <t>Клинико-реабилитационный центр с поликлиникой (отделение общей хирургии, отделение восстановительного лечения медреабилитации)</t>
  </si>
  <si>
    <t>Стационар (терапевтическое, неврология, отоларингология)</t>
  </si>
  <si>
    <t>Прочие (архив, старая лаборатория)</t>
  </si>
  <si>
    <t>Стационар (хирургия, неврология, реабилитация, ревматология, нейрохирургия, сосудистое, урологическое, эндокринологическое) (аренда)</t>
  </si>
  <si>
    <t>Учреждение "Реабилитация-Авиценна"</t>
  </si>
  <si>
    <t>Стационар (неврология, реабилитация, ревматология, эндокринология, кадиология) (аренда)</t>
  </si>
  <si>
    <t>Стационар (офтальмология)</t>
  </si>
  <si>
    <t>Микрорайон 3, строение 110</t>
  </si>
  <si>
    <t>Стационар  (восстановительное лечение  и медицинская реабилитация) (аренда)</t>
  </si>
  <si>
    <t>Всего по Акмолинской области</t>
  </si>
  <si>
    <t>Населенный пункт</t>
  </si>
  <si>
    <t>Планируемые мероприятия по объекту ****</t>
  </si>
  <si>
    <t>Главный корпус</t>
  </si>
  <si>
    <t>Транпортное сооружение</t>
  </si>
  <si>
    <t>Складское сооружение (склад баллонов)</t>
  </si>
  <si>
    <t>Складское сооружение (склад)</t>
  </si>
  <si>
    <t>Трансформаторная подстанция</t>
  </si>
  <si>
    <t>2016 (замена окон)</t>
  </si>
  <si>
    <t>2015 (Система отопления)</t>
  </si>
  <si>
    <t xml:space="preserve">Вспомогательный вид деятельности  </t>
  </si>
  <si>
    <t xml:space="preserve">Мероприятия не планируются </t>
  </si>
  <si>
    <t xml:space="preserve">Транспортное сооружение (гаражи) </t>
  </si>
  <si>
    <t>Дневной стационар (30 коек)</t>
  </si>
  <si>
    <t>6 м/мест</t>
  </si>
  <si>
    <t>акколь</t>
  </si>
  <si>
    <t>астраханка</t>
  </si>
  <si>
    <t>аршалы</t>
  </si>
  <si>
    <t>атбасар</t>
  </si>
  <si>
    <t>буланды</t>
  </si>
  <si>
    <t>Кокшетау</t>
  </si>
  <si>
    <t>Целиноградский</t>
  </si>
  <si>
    <t>Бурабайский</t>
  </si>
  <si>
    <t>2025-2026</t>
  </si>
  <si>
    <t>Виамедис</t>
  </si>
  <si>
    <t>стат</t>
  </si>
  <si>
    <t>РПН</t>
  </si>
  <si>
    <t>ГП</t>
  </si>
  <si>
    <t>ЖД больница</t>
  </si>
  <si>
    <t>Панацея</t>
  </si>
  <si>
    <t>ПМСП</t>
  </si>
  <si>
    <t>Стационар с поликлиникой  (поликлиника, терапевтическое, неврологическое)</t>
  </si>
  <si>
    <t>Главный корпус (пищеблок)</t>
  </si>
  <si>
    <t>Корпус родильно-обсервационный</t>
  </si>
  <si>
    <t>Корпус клинико-диагностический</t>
  </si>
  <si>
    <t xml:space="preserve">Хозяйственное сооружение (насосная) </t>
  </si>
  <si>
    <t>Хозяйственное сооружение (кислородная станция)</t>
  </si>
  <si>
    <t>Складское сооружение (мастерская)</t>
  </si>
  <si>
    <t>Коммунальное сооружение</t>
  </si>
  <si>
    <t>сельского населенного пункта, в котором отсутствует медицинский объект и (или) МРБП от ближайшего медицинского объекта**</t>
  </si>
  <si>
    <t>2023-2026</t>
  </si>
  <si>
    <t xml:space="preserve"> Больничный комплекс, здание №6</t>
  </si>
  <si>
    <t>БО</t>
  </si>
  <si>
    <t>АПО</t>
  </si>
  <si>
    <t>егиндыколь</t>
  </si>
  <si>
    <t>Больница района Биржан сал</t>
  </si>
  <si>
    <t>Лечебный корпус (детское, родильное, отделение общего профиля)</t>
  </si>
  <si>
    <t>Лечебный корпус
(терапевтическое, хирургия, отделении патологии беременных и рожениц, педиатрическое)</t>
  </si>
  <si>
    <t>Лечебный корпус
(терапевтическое, хирургия, для беременных и рожениц, патология  беременных, гинекология, педиатрия)</t>
  </si>
  <si>
    <t>Ерейментау</t>
  </si>
  <si>
    <t>Есиль</t>
  </si>
  <si>
    <t>Жаркаин</t>
  </si>
  <si>
    <t>Жаксы</t>
  </si>
  <si>
    <t>Лечебный корпус
(терапевтическое, хирургия, для беременных и рожениц, патология беременных, педиатрия)</t>
  </si>
  <si>
    <t>Зеренда</t>
  </si>
  <si>
    <t>Коргалжын</t>
  </si>
  <si>
    <t>Сандыктау</t>
  </si>
  <si>
    <t>Шортанды</t>
  </si>
  <si>
    <t>Авиценна Бурабай</t>
  </si>
  <si>
    <t>ТОО Вимедис Кокшетау</t>
  </si>
  <si>
    <t>Главный корпус (администрация, санитарно-гигиеническая, особо опасная, вирусологическая, высоко-техническая , коммунальная лаборатория, отделение электро- магнитных полей, бактериологическая лаб, дезинфизирующий отдел)</t>
  </si>
  <si>
    <t>Главный корпус (администрация, санитарно-гигиеническая лаборатория, бактериологичекая лаборатория, дезинфицирующая лаборатория)</t>
  </si>
  <si>
    <t>Кислородный пункт</t>
  </si>
  <si>
    <t>Электроподстанция (трансформаторная)</t>
  </si>
  <si>
    <t>Административное здание (аренда)</t>
  </si>
  <si>
    <t xml:space="preserve">Корпус №3  </t>
  </si>
  <si>
    <t>Столовая 2</t>
  </si>
  <si>
    <t xml:space="preserve">Столовая 1 </t>
  </si>
  <si>
    <t xml:space="preserve">Контора </t>
  </si>
  <si>
    <t>Стационар</t>
  </si>
  <si>
    <t>Снятие с баланса</t>
  </si>
  <si>
    <t>Не проводился с момента ввода в эксплуатацию</t>
  </si>
  <si>
    <t>Детская поликлиника (педиатрия и акушерство)</t>
  </si>
  <si>
    <t>Фельдшерско-акушерский пункт</t>
  </si>
  <si>
    <t>Лечебный корпус
(ДРЦ "Камкорлык-1398,5кв.м., поликлиника - 1245,9 в.м</t>
  </si>
  <si>
    <t>2028-2029</t>
  </si>
  <si>
    <t xml:space="preserve">2013-2014 (замена оконных и дверных проемов, внутренние работы). 2024-2025 (капитальный ремонт стационара №12-0036/24 от 30.01.2024г). </t>
  </si>
  <si>
    <t>2027-2028</t>
  </si>
  <si>
    <t>Главный корпус (терапевтическое,  хирургия, детское отделене, родильное отделение, терапия)</t>
  </si>
  <si>
    <t xml:space="preserve">Поликлиника   </t>
  </si>
  <si>
    <t xml:space="preserve">Инфекционный корпус </t>
  </si>
  <si>
    <t>Складское сооружение (подвал)</t>
  </si>
  <si>
    <t>Аршалы</t>
  </si>
  <si>
    <t>эндохирургия</t>
  </si>
  <si>
    <t>сандыктау</t>
  </si>
  <si>
    <t>(Виамедис Зеренда)</t>
  </si>
  <si>
    <t>(село Степногорск)</t>
  </si>
  <si>
    <t>Целиноград</t>
  </si>
  <si>
    <t>коянды</t>
  </si>
  <si>
    <t>кзылжар</t>
  </si>
  <si>
    <t>448,87</t>
  </si>
  <si>
    <t>2025 (комплексный капитальный ремонт)</t>
  </si>
  <si>
    <t>381,3</t>
  </si>
  <si>
    <t>Стационар (акушерско-гинекологическое отделение, детское соматическое отделение, женская консультация, детская консультация )</t>
  </si>
  <si>
    <t>Главный корпус (терапевтическое отделение, приемно-диагностическое отделение, администрация)</t>
  </si>
  <si>
    <t>Эндокринологический реабилитационный центр</t>
  </si>
  <si>
    <t>Медицинский центр</t>
  </si>
  <si>
    <t>Не проводился последние 15 лет</t>
  </si>
  <si>
    <t>Поликлиника консультативная  (онкология)</t>
  </si>
  <si>
    <t>Областная станция - главный корпус</t>
  </si>
  <si>
    <t xml:space="preserve">Медицинский пункт (аренда) </t>
  </si>
  <si>
    <t>Врачебная амбулатория</t>
  </si>
  <si>
    <t>Врачебная амбулатория (новое здание)</t>
  </si>
  <si>
    <t>Врачебная амбулатория (старое здание)</t>
  </si>
  <si>
    <t xml:space="preserve">Траспортное сооружение </t>
  </si>
  <si>
    <t>Фельдшерско-акушерский пункт (аренда)</t>
  </si>
  <si>
    <t>Врачебная амбулатория 
Учреждение №2</t>
  </si>
  <si>
    <t xml:space="preserve">Фельдшерско-акушерский пункт </t>
  </si>
  <si>
    <t xml:space="preserve">Врачебная амбулатория (аренда) </t>
  </si>
  <si>
    <t xml:space="preserve">Фельдшерско-акушерский пункт (аренда) </t>
  </si>
  <si>
    <t>Дом (жилой), квартира 2 (аварийное)</t>
  </si>
  <si>
    <t xml:space="preserve">Медицинский пункт  </t>
  </si>
  <si>
    <t xml:space="preserve">Медицинский пункт (аренда </t>
  </si>
  <si>
    <t>Медицинский пункт (Облсуживается в РП)</t>
  </si>
  <si>
    <t>Врачебная амбулатория  (старое здание)</t>
  </si>
  <si>
    <t>Медицинский пункт  (аренда)</t>
  </si>
  <si>
    <t>Врачебная амбулатория  (аренда)</t>
  </si>
  <si>
    <t xml:space="preserve">Врачебная амбулатория  </t>
  </si>
  <si>
    <t xml:space="preserve">Фельдшерско-акушерский пункт  (аренда) </t>
  </si>
  <si>
    <t xml:space="preserve">Медицинский пункт (аренда)  </t>
  </si>
  <si>
    <t xml:space="preserve">Фельдшерско-акушерский пункт  </t>
  </si>
  <si>
    <t xml:space="preserve">Котельная </t>
  </si>
  <si>
    <t xml:space="preserve">Центр первичной медико-санитарной помощи </t>
  </si>
  <si>
    <t>Врачебная амбулатория Учреждение №4</t>
  </si>
  <si>
    <t>Врачебная амбулатория Учреждение №5</t>
  </si>
  <si>
    <t xml:space="preserve">Подстанция скорой помощи (аренда) </t>
  </si>
  <si>
    <t xml:space="preserve">Транспортное сооружение (аренда) </t>
  </si>
  <si>
    <t xml:space="preserve">Отделение скорой помощи (аренда) </t>
  </si>
  <si>
    <t>Подстанция скорой помощи   (аренда)</t>
  </si>
  <si>
    <t xml:space="preserve">Подстанция (аренда) </t>
  </si>
  <si>
    <t>1803</t>
  </si>
  <si>
    <t>2976</t>
  </si>
  <si>
    <t>1320</t>
  </si>
  <si>
    <t>1058</t>
  </si>
  <si>
    <t>1547</t>
  </si>
  <si>
    <t>2415</t>
  </si>
  <si>
    <t>34</t>
  </si>
  <si>
    <t>Передача в коммунальную собственность</t>
  </si>
  <si>
    <t>Капитальный ремонт (лифт, отопление) (требуется проведение технического обследования и разработка ПСД (сумма указана в БО)</t>
  </si>
  <si>
    <t>2016 (административный блок)</t>
  </si>
  <si>
    <t>Упразднение населенного пункта</t>
  </si>
  <si>
    <t>Производственная,20</t>
  </si>
  <si>
    <t>Частные</t>
  </si>
  <si>
    <t>Дневной стационар. Центр амбулаторного диализа</t>
  </si>
  <si>
    <t>Город районного значения</t>
  </si>
  <si>
    <t>2011 (кровля)</t>
  </si>
  <si>
    <t>Упразднено (Постановление акимата Акмолиской области № А-6/203 от 11.06.2007г)</t>
  </si>
  <si>
    <t>Упразднено (  Постановление акимата Акмолиской области № А-6/203 от 11.06.2007г)</t>
  </si>
  <si>
    <t xml:space="preserve"> </t>
  </si>
  <si>
    <t>Упразднено (Постановление акимата Акмолиской области № А-6/203 от 11 июня 2007 года)</t>
  </si>
  <si>
    <t>Упразднено ( Постановление акимата Акмолиской области № А-6/203 от 11.06.2007г)</t>
  </si>
  <si>
    <t>Упразднено (Постановление акимата Акмолиской области  № А-6/203 от 11.06.2007г )</t>
  </si>
  <si>
    <t>Упразднено (Постановление акимата Акмолиской области № А-5/217 от 10.06.2011г )</t>
  </si>
  <si>
    <t>Врачебная амбулатория (на консервации)</t>
  </si>
  <si>
    <t>Центр семейного здоровья</t>
  </si>
  <si>
    <t>Прочие</t>
  </si>
  <si>
    <t>2024-2026</t>
  </si>
  <si>
    <t>Областные прочие организации:</t>
  </si>
  <si>
    <t>Республиканские прочие организации:</t>
  </si>
  <si>
    <t>Итого государственные прочие оргагнизации</t>
  </si>
  <si>
    <t>Материальный склад</t>
  </si>
  <si>
    <t>Баня-прачечная</t>
  </si>
  <si>
    <t>Котельная к корпусу №5</t>
  </si>
  <si>
    <t>Административное здание</t>
  </si>
  <si>
    <t>Главный корпус №1</t>
  </si>
  <si>
    <t>Планируемая мощность на 2035 год</t>
  </si>
  <si>
    <t>Пункт дезинфекции автом/мест</t>
  </si>
  <si>
    <t xml:space="preserve">Мероприятия не планируется </t>
  </si>
  <si>
    <t xml:space="preserve">Юридическое наименование медицинской организации </t>
  </si>
  <si>
    <t>Год постройки объекта </t>
  </si>
  <si>
    <t>Планируемая мощность объекта на 2035 год</t>
  </si>
  <si>
    <t>2019 (вирусологическая и особо опасная лаборатория )</t>
  </si>
  <si>
    <t>Здание предаврийное. Планируется передача в коммунальную собственность</t>
  </si>
  <si>
    <t>5000 донаций</t>
  </si>
  <si>
    <t>2020 (кровля, теплоснабжения, электроснабжения, стяжка пола)</t>
  </si>
  <si>
    <t>2021 (кровля, теплоснабжения, электроснабжения, стяжка пола)</t>
  </si>
  <si>
    <t>Строительство пристройки к зданию поликлиники для увеличения площади</t>
  </si>
  <si>
    <t>Врачебная амбулатория (не функционирует)</t>
  </si>
  <si>
    <t xml:space="preserve">Поликлиника </t>
  </si>
  <si>
    <t>Фельдшерско-акушерский пункт (не функционирует)</t>
  </si>
  <si>
    <t>Паталагоанотамический корпус (не функционирует)</t>
  </si>
  <si>
    <t>1 м/м</t>
  </si>
  <si>
    <t>Региональный перспективный план развития инфраструктуры здравоохранения Акмолинской области на 2026-2035 годы</t>
  </si>
  <si>
    <t>3 м/м</t>
  </si>
  <si>
    <t>4 м/м</t>
  </si>
  <si>
    <t>5 м/м</t>
  </si>
  <si>
    <t>2 м/м</t>
  </si>
  <si>
    <t>8 м/м</t>
  </si>
  <si>
    <t>6 м/м</t>
  </si>
  <si>
    <t>Главный корпус (Администрация, Отдел санитарно-эпидемиологического контроля, планирования и анализа деятельности)</t>
  </si>
  <si>
    <t>Главный корпус (Администрация, Отдел санитарно-гигиенического контроля, контроля за соблюдением требований технических регламентов, Отдел эпидемиологического контроля, Отдел планирования и анализа деятельности)</t>
  </si>
  <si>
    <t>Главный корпус (Администрация, Отдел санитарно-эпидемиологического контроля, Отдел планирования и анализа деятельности)</t>
  </si>
  <si>
    <t xml:space="preserve"> Больничный комплекс, здание 6</t>
  </si>
  <si>
    <t>Кенесары 14 А</t>
  </si>
  <si>
    <t>Главный корпус ДСЭК</t>
  </si>
  <si>
    <t>Фельшерско-акушерский пункт  (аренда)</t>
  </si>
  <si>
    <t>Туберкулезное отделение (в аренде у Отдела образования для кабинета коррекции)</t>
  </si>
  <si>
    <t>Инфекционное отделение (пустующее здание, аварийное здание)</t>
  </si>
  <si>
    <t>Проект (Типовой/ Нетиповой)</t>
  </si>
  <si>
    <t>2025-2027</t>
  </si>
  <si>
    <t>Лечебный корпус №5 (реабилитационное отделение для детей), школа</t>
  </si>
  <si>
    <t>Продовольственный склад (не функционирует)</t>
  </si>
  <si>
    <t>Гараж (не функционирует)</t>
  </si>
  <si>
    <t>Овощехранилище (не функционирует)</t>
  </si>
  <si>
    <t>Материально-продовольственный склад (не функционирует)</t>
  </si>
  <si>
    <t>Корпус №2 (дача резиденция)</t>
  </si>
  <si>
    <t>2031-2032</t>
  </si>
  <si>
    <t>Хирургический корпус</t>
  </si>
  <si>
    <t>Строительство пристройки под МРТ с наружными инженерными сетями к зданию главного корпуса (в рамках Национального проекта «Модернизация сельского здравоохранения») (ГЭ №12-0042/26 от 10.02.2026г)</t>
  </si>
  <si>
    <t>2014 (замена окон и капитальный ремонт 1, 2 этажа,2024-(3 этаж, инфекционное отделение, пищеблок, административно-лечебный корпус, фасад и кровля)</t>
  </si>
  <si>
    <t>Выборочный капитальный ремонт лифта(№ТО-331 от 14.01.2025г, положительное заключение экспертизы № PROEG-0025/25  от 31.03.2025 года)</t>
  </si>
  <si>
    <t xml:space="preserve">Транспортное сооружение санитарной авиации (аренда) </t>
  </si>
  <si>
    <t>43251/14бр</t>
  </si>
  <si>
    <t>9560/2бр</t>
  </si>
  <si>
    <t>2 бр</t>
  </si>
  <si>
    <t>4745/1бр</t>
  </si>
  <si>
    <t>12409/4бр</t>
  </si>
  <si>
    <t>Подстанция скорой помощи (Астана) (аренды)</t>
  </si>
  <si>
    <t>15035/7бр</t>
  </si>
  <si>
    <t>4614/1бр</t>
  </si>
  <si>
    <t>2658/1бр</t>
  </si>
  <si>
    <t>1819/1бр</t>
  </si>
  <si>
    <t>2284/1бр</t>
  </si>
  <si>
    <t>1586/1бр</t>
  </si>
  <si>
    <t>718/1бр</t>
  </si>
  <si>
    <t>10994/3бр</t>
  </si>
  <si>
    <t>1034/1бр</t>
  </si>
  <si>
    <t>6698/3бр</t>
  </si>
  <si>
    <t>1345/1бр</t>
  </si>
  <si>
    <t>1892/1бр</t>
  </si>
  <si>
    <t>7817/2бр</t>
  </si>
  <si>
    <t>730/1бр</t>
  </si>
  <si>
    <t>2555/1бр</t>
  </si>
  <si>
    <t>1769/1бр</t>
  </si>
  <si>
    <t>3263/1бр</t>
  </si>
  <si>
    <t>2743/1бр</t>
  </si>
  <si>
    <t>1059/1бр</t>
  </si>
  <si>
    <t>1434/1бр</t>
  </si>
  <si>
    <t>1351/1бр</t>
  </si>
  <si>
    <t>1025/1бр</t>
  </si>
  <si>
    <t>1558/1бр</t>
  </si>
  <si>
    <t>1936/1бр</t>
  </si>
  <si>
    <t>5559/2бр</t>
  </si>
  <si>
    <t>4021/2бр</t>
  </si>
  <si>
    <t>2155/1бр</t>
  </si>
  <si>
    <t>2161/1бр</t>
  </si>
  <si>
    <t>4927/2бр</t>
  </si>
  <si>
    <t>2263/1бр</t>
  </si>
  <si>
    <t>1284/1бр</t>
  </si>
  <si>
    <t>1823/1бр</t>
  </si>
  <si>
    <t>14081/6бр</t>
  </si>
  <si>
    <t>8033/3бр</t>
  </si>
  <si>
    <t>Центр семейного здоровья №3 в структуре поликлиники</t>
  </si>
  <si>
    <t>Поликлиника (Не функционирует)</t>
  </si>
  <si>
    <t>Перепрофилирование под общежитие для сотрудников, нуждающихся в жилье</t>
  </si>
  <si>
    <t xml:space="preserve"> 018-й учетный квартал, 319</t>
  </si>
  <si>
    <t>Отсутствует медицинский обьект</t>
  </si>
  <si>
    <t>Главный корпус с пристройкой</t>
  </si>
  <si>
    <t>Гараж</t>
  </si>
  <si>
    <t>Хозяйственное помещение</t>
  </si>
  <si>
    <t>Проходная</t>
  </si>
  <si>
    <t>Капитальный ремонт помещения пищеблока, трех лифтовых шахт и лифтового оборудования (ТЗ № 92 от 2023 года, экспертиза № PROEG-0201/25 от 11.11.2025 года)</t>
  </si>
  <si>
    <t>3 бр</t>
  </si>
  <si>
    <t>1 бр</t>
  </si>
  <si>
    <t>15 бр</t>
  </si>
  <si>
    <t>6 бр</t>
  </si>
  <si>
    <t>7 бр</t>
  </si>
  <si>
    <t>1бр</t>
  </si>
  <si>
    <t>Поликлиника (не функционирует)</t>
  </si>
  <si>
    <t xml:space="preserve">Фельдшерско-акушерский пункт (новое здание) </t>
  </si>
  <si>
    <t xml:space="preserve">Фельдшерско-акушерский пункт (старое здание) </t>
  </si>
  <si>
    <t>Медицинский работник на дому</t>
  </si>
  <si>
    <t xml:space="preserve">Бурабайский </t>
  </si>
  <si>
    <t xml:space="preserve">Зерендинский </t>
  </si>
  <si>
    <t xml:space="preserve">Ерейментауский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</si>
  <si>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</si>
  <si>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</si>
  <si>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</si>
  <si>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</si>
  <si>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</si>
  <si>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 xml:space="preserve"> Биржан сал</t>
  </si>
  <si>
    <t xml:space="preserve">Егиндыкольский </t>
  </si>
  <si>
    <t xml:space="preserve">Есильский </t>
  </si>
  <si>
    <t xml:space="preserve">Жаксынский </t>
  </si>
  <si>
    <t xml:space="preserve">Жаркаинский </t>
  </si>
  <si>
    <t xml:space="preserve">Коргалжынский </t>
  </si>
  <si>
    <t xml:space="preserve">Сандыктауский </t>
  </si>
  <si>
    <t xml:space="preserve">Шортандинский </t>
  </si>
  <si>
    <t xml:space="preserve"> Биржан Сал</t>
  </si>
  <si>
    <t xml:space="preserve">Жаксынский  </t>
  </si>
  <si>
    <t xml:space="preserve">Целиноградский </t>
  </si>
  <si>
    <t xml:space="preserve">Целиноградский  </t>
  </si>
  <si>
    <t xml:space="preserve">Аршалынский  </t>
  </si>
  <si>
    <t>Биржан сал</t>
  </si>
  <si>
    <t xml:space="preserve">Отсутствует медицинский обьект </t>
  </si>
  <si>
    <t>Гос</t>
  </si>
  <si>
    <t>Вед</t>
  </si>
  <si>
    <t>Осн</t>
  </si>
  <si>
    <t>Вспом</t>
  </si>
  <si>
    <t>Част</t>
  </si>
  <si>
    <t>нетип</t>
  </si>
  <si>
    <t>аренда</t>
  </si>
  <si>
    <t>Автогараж с диспетчерской (не функционирует) (аварийное)</t>
  </si>
  <si>
    <t>Патологоанатомический корпус (аварийное)</t>
  </si>
  <si>
    <t>до 1991</t>
  </si>
  <si>
    <t>КР</t>
  </si>
  <si>
    <t>Всего КР</t>
  </si>
  <si>
    <t>%</t>
  </si>
  <si>
    <t>Показатель</t>
  </si>
  <si>
    <t>Всего</t>
  </si>
  <si>
    <t>Государственные</t>
  </si>
  <si>
    <t>Ведомственные</t>
  </si>
  <si>
    <t>Количество объектов</t>
  </si>
  <si>
    <t>Средний износ, %</t>
  </si>
  <si>
    <t>Нетиповые (приспособленные) объекты</t>
  </si>
  <si>
    <t>Построены в советский период (до 1991 года)</t>
  </si>
  <si>
    <t>Арендуемые объекты</t>
  </si>
  <si>
    <t>Подлежат капитальному ремонту (2026 год)</t>
  </si>
  <si>
    <t>Подлежат реконструкции (2026 год)</t>
  </si>
  <si>
    <t>Аварийные объекты</t>
  </si>
  <si>
    <t>аварий</t>
  </si>
  <si>
    <t>Республика Казахстан</t>
  </si>
  <si>
    <t>Доля,%</t>
  </si>
  <si>
    <t>Всего гос.</t>
  </si>
  <si>
    <t>Всего вед.</t>
  </si>
  <si>
    <t>Всего част.</t>
  </si>
  <si>
    <t>Вспом. / нетип / после 1991</t>
  </si>
  <si>
    <t xml:space="preserve">Осн. / тип / до 1991 </t>
  </si>
  <si>
    <t>Всего за 10 лет</t>
  </si>
  <si>
    <t>2030-2031</t>
  </si>
  <si>
    <t>2025-2032</t>
  </si>
  <si>
    <t>ул Жеңіс строение 4</t>
  </si>
  <si>
    <t>Республиканские больничные организации</t>
  </si>
  <si>
    <t>Областные больничные организации</t>
  </si>
  <si>
    <t>город Кокшетау</t>
  </si>
  <si>
    <t>город Астана</t>
  </si>
  <si>
    <t>город Косшы</t>
  </si>
  <si>
    <t>город Степногорск</t>
  </si>
  <si>
    <t>Городские больничные организации</t>
  </si>
  <si>
    <t>Районные больничные организации</t>
  </si>
  <si>
    <t>Итого государственные больничные организации</t>
  </si>
  <si>
    <t>Ведоственные больничные организации</t>
  </si>
  <si>
    <t>Итого по ведомственные больничные организации</t>
  </si>
  <si>
    <t xml:space="preserve">город Степногорск </t>
  </si>
  <si>
    <t>Частные больничные организации</t>
  </si>
  <si>
    <t>Итого по частным больничным организациям</t>
  </si>
  <si>
    <t>район Сарыарка</t>
  </si>
  <si>
    <t>район Алматы</t>
  </si>
  <si>
    <t>район Байконыр</t>
  </si>
  <si>
    <t>поселок Бурабай</t>
  </si>
  <si>
    <t>2024 - Комплексный капитальный ремонт (КСКKAZ-0008/23 от 17.07.2023 город)</t>
  </si>
  <si>
    <t xml:space="preserve">2024 (выборочный капитальный ремонт (приемный покой, замена грузопассажирского лифта) (№12-0116/23 от 12.05.2023город)
 </t>
  </si>
  <si>
    <t>2018,2024 (комплексный капитальный ремонт (№12-0065/23 от 07.03.2023город))</t>
  </si>
  <si>
    <t>Комплексный капитальный ремонт (№10-20 от 19.08.2020 г, ГЭ № 12-0055/22 от 09.03.2022 город (положительное))</t>
  </si>
  <si>
    <t xml:space="preserve">Выборочный капитальный ремонт (инженерные коммуникации, электричество, внутренние работы в здании) (в рамках Национального проекта «Модернизация сельского здравоохранения») (ГЭ №12-0062/25 от 24.05.2024город На стадии завершения ) </t>
  </si>
  <si>
    <t>Выборочный капитальный ремонт (системы отопления № QEx-0159/25 от 12.08.2025 город</t>
  </si>
  <si>
    <t xml:space="preserve">город Кокшетау </t>
  </si>
  <si>
    <t>поселок Алексеевка</t>
  </si>
  <si>
    <t>из них, сумма инвестиций в разрезе источников финансирования (тысело тенге)</t>
  </si>
  <si>
    <t>селоОзен</t>
  </si>
  <si>
    <t xml:space="preserve">Выборочный капитальный ремонт  (№12-0306/24 от 05.08.2024город). Стоимость проекта 931 540 тыселотенге. </t>
  </si>
  <si>
    <t>село Селетинское</t>
  </si>
  <si>
    <t>город Щучинск</t>
  </si>
  <si>
    <t>город Акколь</t>
  </si>
  <si>
    <t>поселок Аршалы</t>
  </si>
  <si>
    <t>село Астраханка</t>
  </si>
  <si>
    <t>город Атбасар</t>
  </si>
  <si>
    <t>город Макинск</t>
  </si>
  <si>
    <t>город Степняк</t>
  </si>
  <si>
    <t>село Егиндыколь</t>
  </si>
  <si>
    <t>город Ерейментау</t>
  </si>
  <si>
    <t>город Есиль</t>
  </si>
  <si>
    <t>село Жаксы</t>
  </si>
  <si>
    <t>город Державинск</t>
  </si>
  <si>
    <t>село Зеренда</t>
  </si>
  <si>
    <t>село Коргалжын</t>
  </si>
  <si>
    <t>село Балкашино</t>
  </si>
  <si>
    <t>поселок Шортанды</t>
  </si>
  <si>
    <t>Республиканское государственное предприятие на праве хозяйственного ведения "Научно-исследовательский институт курортологии и медицинской реабилитации"</t>
  </si>
  <si>
    <t xml:space="preserve">Государственное коммунальное предприятие на праве хозяйственного ведения "Многопрофильная областная больница" </t>
  </si>
  <si>
    <t>Передача на баланс  Государственное коммунальное предприятие на праве хозяйственного ведения "Кокшетауская городская многопрофильная больница"</t>
  </si>
  <si>
    <t xml:space="preserve">Передача на баланс Государственное коммунальное предприятие на праве хозяйственного ведения "Областная станция скорой медицинской помощи" </t>
  </si>
  <si>
    <t>Передача на баланс Государственное коммунальное предприятие на праве хозяйственного ведения "Областной центр крови"</t>
  </si>
  <si>
    <t>Государственное коммунальное предприятие на праве хозяйственного ведения "Многопрофильная областная больница №2"</t>
  </si>
  <si>
    <t>Государственное коммунальное предприятие на праве хозяйственного ведения "Многопрофильная областная детская больница"</t>
  </si>
  <si>
    <t>Государственное коммунальное предприятие на праве хозяйственного ведения "Областной центр психического здоровья"</t>
  </si>
  <si>
    <t>Государственное коммунальное предприятие на праве хозяйственного ведения "Областной реабилитационный центр Кокше"</t>
  </si>
  <si>
    <t>Государственное коммунальное предприятие на праве хозяйственного ведения "Областной детский реабилитационный центр "Бурабай"</t>
  </si>
  <si>
    <t xml:space="preserve">Государственное коммунальное предприятие на праве хозяйственного ведения "Кокшетауская городская многопрофильная больница" </t>
  </si>
  <si>
    <t>Передача на баланс зданий Государственное коммунальное предприятие на праве хозяйственного ведения "Областной центр психического здоровья" для размещения психиатрического отделения расположенного в село Алексеевка и детского отделения в город Кокшетау.</t>
  </si>
  <si>
    <t>Прекращение договора аренды после переезда в здание Государственное коммунальное предприятие на праве хозяйственного ведения "Многопрофильная областная больница"</t>
  </si>
  <si>
    <t xml:space="preserve">Государственное коммунальное предприятие на праве хозяйственного ведения "Аккольская районная больница" </t>
  </si>
  <si>
    <t xml:space="preserve">Государственное коммунальное предприятие на праве хозяйственного ведения "Аршалынская районная больница" </t>
  </si>
  <si>
    <t>Государственное коммунальное предприятие на праве хозяйственного ведения "Астраханская районная больница"</t>
  </si>
  <si>
    <t>Государственное коммунальное предприятие на праве хозяйственного ведения "Атбасарская многопрофильная межрайонная больница"</t>
  </si>
  <si>
    <t>Государственное коммунальное предприятие на праве хозяйственного ведения "Буландынская районная больница"</t>
  </si>
  <si>
    <t>Государственное коммунальное предприятие на праве хозяйственного ведения "Больница района Биржан сал"</t>
  </si>
  <si>
    <t>Государственное коммунальное предприятие на праве хозяйственного ведения "Егиндыкольская районная больница"</t>
  </si>
  <si>
    <t xml:space="preserve">Государственное коммунальное предприятие на праве хозяйственного ведения "Ерейментауская районная больница" </t>
  </si>
  <si>
    <t xml:space="preserve">Государственное коммунальное предприятие на праве хозяйственного ведения "Есильская районная больница" </t>
  </si>
  <si>
    <t>Государственное коммунальное предприятие на праве хозяйственного ведения "Жаксынская районная больница"</t>
  </si>
  <si>
    <t xml:space="preserve">Государственное коммунальное предприятие на праве хозяйственного ведения "Жаркаинская районная больница" </t>
  </si>
  <si>
    <t>Государственное коммунальное предприятие на праве хозяйственного ведения "Зерендинская районная больница"</t>
  </si>
  <si>
    <t>Государственное коммунальное предприятие на праве хозяйственного ведения "Коргалжынская районная больница"</t>
  </si>
  <si>
    <t>Государственное коммунальное предприятие на праве хозяйственного ведения "Сандыктауская районная больница"</t>
  </si>
  <si>
    <t>Государственное коммунальное предприятие на праве хозяйственного ведения "Шортандинская  районная больница"</t>
  </si>
  <si>
    <t>Государственное коммунальное предприятие на праве хозяйственного ведения "Акмолинский областной центр фтизиопульмонологии" имени К.Курманбаева</t>
  </si>
  <si>
    <t xml:space="preserve">Государственное коммунальное казённое предприятие "Степногорская многопрофильная городская больница" </t>
  </si>
  <si>
    <t>Государственное учреждение "Госпиталь с поликлиникой Департамента полиции Акмолинской области"</t>
  </si>
  <si>
    <t>Реорганизация в Государственное коммунальное предприятие на праве хозяйственного ведения «Многопрофильная областная детская больница №2» после передачи функций Государственное коммунальное предприятие на праве хозяйственного ведения «Многопрофильная областная больница №2»  многопрофильной больнице на 350 коек   в городҚосшы Товарищество с ограниченной ответственностью "ViamedisKosshy".</t>
  </si>
  <si>
    <t>Товарищество с ограниченной ответственностью "Авиценна-Бурабай"</t>
  </si>
  <si>
    <t>Товарищество с ограниченной ответственностью "Viamedis"</t>
  </si>
  <si>
    <t>Товарищество с ограниченной ответственностью "Кокшетауская железнодорожная больница"</t>
  </si>
  <si>
    <t>Товарищество с ограниченной ответственностью "Лимфа Си"</t>
  </si>
  <si>
    <t>Товарищество с ограниченной ответственностью "Дәрігер plus"</t>
  </si>
  <si>
    <t>Лечебно профилактическое учреждение "Авиценна"</t>
  </si>
  <si>
    <t>Дача 24 не функционирует</t>
  </si>
  <si>
    <t>Лечебный корпус (терапия, хирургия, центр срескожного коронарного вмешательства, инсультный центр, роддом, акушерство и гинекология)</t>
  </si>
  <si>
    <t>Паллиативная помощь(безвозмездная аренда 3 этажа центр первичной медико-санитарной помощи)</t>
  </si>
  <si>
    <t>Здание больницы центр инфекционных заболеваний (терапия, инфекция, паллиативная помощь)</t>
  </si>
  <si>
    <t>Пост контрольно-пропускного пункта</t>
  </si>
  <si>
    <t>Главный  корпус (акушерско-гинекологическое, анестизиология и реанимотология, хиругия, травмотология, педиатрия, кардиология, отделение терапевтичкого профиля №1, отделение терапевтического профиля №2, инсульный центр)</t>
  </si>
  <si>
    <t xml:space="preserve">Корпус хирургический (отделение хирургии)
</t>
  </si>
  <si>
    <t>Главный корпус (терапевтическое, хирургия, для беременных и рожениц, патология беременных, гинекология,педиатрия,кардиология, неврология, травматология)</t>
  </si>
  <si>
    <t>Лечебный корпус 
(терапевтическое, травмотология, хирургия, для беременных и рожениц, патология беременных, гинекология, педиатрия)</t>
  </si>
  <si>
    <t>территория Юго-Западный Берег Озера Бурабай, участок 6</t>
  </si>
  <si>
    <t>территория Юго-Западный Берег Озера Бурабай, участок 7</t>
  </si>
  <si>
    <t>село Сейфуллина, улица строительная 2Б</t>
  </si>
  <si>
    <t>улица Киснеревых, 27</t>
  </si>
  <si>
    <t>улица Абая 149 А</t>
  </si>
  <si>
    <t>микрорайон Коркем, улица Акжайык, 21А</t>
  </si>
  <si>
    <t>микрорайон Коркем, улица Акжайык, дом 7</t>
  </si>
  <si>
    <t>микрорайон Коркем, улица Акжайык, дом14</t>
  </si>
  <si>
    <t>Принятия на баланс здания по адресу улицаРахимбека Сабатаева дом1 Государственное коммунальное предприятие на праве хозяйственного ведения "Многопрофильная областная больница" после завершения строительства многопрофильной областной больницы в город Кокшетау</t>
  </si>
  <si>
    <t>микрорайон 4, дом 85  кв 15</t>
  </si>
  <si>
    <t>микрорайон 2, дом 41 кв 3</t>
  </si>
  <si>
    <t>микрорайон Коркем, улица Акжайык, гараж 11</t>
  </si>
  <si>
    <t>улица Кенесары, дом 1</t>
  </si>
  <si>
    <t>улица Ыбрай Алтынсарин, участок 13Б</t>
  </si>
  <si>
    <t>улица Рахимбека Сабатаева, дом 1</t>
  </si>
  <si>
    <t>улица Акана Серэ, дом 1А</t>
  </si>
  <si>
    <t>проспект Нурсултана Назарбаева, дом 158А</t>
  </si>
  <si>
    <t>улица Акана Серэ, 1Б</t>
  </si>
  <si>
    <t>улица Рахимбека Сабатаева, дом 1Б,  квартиры 1,13,16,2,4,5,6,7,8,9,12,15,18,10,11,14,17,3</t>
  </si>
  <si>
    <t>улица, Рахимбека Сабатаева, дом 1Г квартиры 12,11,8,5</t>
  </si>
  <si>
    <t>микрорайон Коктем, дом 9, квартиры 7,5,13,3</t>
  </si>
  <si>
    <t>улица Манас, дом 22</t>
  </si>
  <si>
    <t>проспект Женис, дом 71/1</t>
  </si>
  <si>
    <t>проспект Бауыржана Момышулы, дом 6/3, кв 89</t>
  </si>
  <si>
    <t>улица Култобе, дом 11, картира 188</t>
  </si>
  <si>
    <t>улица Республика, 23</t>
  </si>
  <si>
    <t>улица Каныша Сатпаева, дом 87А</t>
  </si>
  <si>
    <t>проспект Нурсултана Назарбаева, дом 35</t>
  </si>
  <si>
    <t>улица Каныша Сатпаева, дом 87</t>
  </si>
  <si>
    <t>микрорайон Боровской, дом 55А квартиры 60,1,24</t>
  </si>
  <si>
    <t>микрорайон Сарыарка, дом 6/5, квартира 8</t>
  </si>
  <si>
    <t>улица Сабатаева, дом 1Г, квартиры 6, 10</t>
  </si>
  <si>
    <t>Дорога: Кокшетау-Рузаевка, дом 1</t>
  </si>
  <si>
    <t>микрорайон Коктем 9, квартира 25</t>
  </si>
  <si>
    <t>микрорайон Коктем 14, квартира 30</t>
  </si>
  <si>
    <t xml:space="preserve">Дорога: Кокшетау-Рузаевка, дом 1 </t>
  </si>
  <si>
    <t>улица Ауельбекова,  дом 36</t>
  </si>
  <si>
    <t>улица Каныша Сатпаева, дом 1/1</t>
  </si>
  <si>
    <t>улица Максима Горького, дом 1А</t>
  </si>
  <si>
    <t>улица Комсомольская, дом 6</t>
  </si>
  <si>
    <t>улица Абая, дом 24</t>
  </si>
  <si>
    <t>микрорайон Центральной районной больницы, строение 3</t>
  </si>
  <si>
    <t xml:space="preserve"> улица Кенесары, дом 1</t>
  </si>
  <si>
    <t>улица Каныша Сатпаева, 85</t>
  </si>
  <si>
    <t>село Красный Яр, улица Достык 63</t>
  </si>
  <si>
    <t>Дорога: Кокшетау-Рузаевка, строение 1/1</t>
  </si>
  <si>
    <t>микрорайон Коктем, дом 9, квартиры 9,24,28,31</t>
  </si>
  <si>
    <t xml:space="preserve">микрорайон Боровской, дом 55А, квартира 38 </t>
  </si>
  <si>
    <t>микрорайон Больничный комплекс, здание №15</t>
  </si>
  <si>
    <t>микрорайон Больничный комплекс, здание №23</t>
  </si>
  <si>
    <t>микрорайон Больничный комплекс, здание №19</t>
  </si>
  <si>
    <t>микрорайон Больничный комплекс, здание №3</t>
  </si>
  <si>
    <t>микрорайон Больничный комплекс, здание № 18</t>
  </si>
  <si>
    <t>микрорайон Больничный комплекс, здание №7</t>
  </si>
  <si>
    <t>микрорайон Больничный комплекс, здание №30</t>
  </si>
  <si>
    <t>микрорайон Больничный комплекс, здание №20</t>
  </si>
  <si>
    <t>микрорайон Больничный комплекс, здание №39</t>
  </si>
  <si>
    <t>микрорайон Больничный комплекс, здание №40</t>
  </si>
  <si>
    <t>микрорайон Больничный комплекс, здание №51</t>
  </si>
  <si>
    <t>микрорайон 9, дом 17 квартиры 312, 402, 407, 903, 913, 906, 909</t>
  </si>
  <si>
    <t>улица Кирдищева,строение 89</t>
  </si>
  <si>
    <t>улица Жумабека Ташенова, строение 2</t>
  </si>
  <si>
    <t xml:space="preserve"> улица Ибрая Алтынсарина, 42</t>
  </si>
  <si>
    <t>улица Достык 16</t>
  </si>
  <si>
    <t>улица Ч.Валиханова, 15</t>
  </si>
  <si>
    <t xml:space="preserve">улица Л.Белаш, 37 </t>
  </si>
  <si>
    <t>улица Валиханова, 8</t>
  </si>
  <si>
    <t>улица Валиханова, 9</t>
  </si>
  <si>
    <t xml:space="preserve"> улицаАкана Курманова, дом 30(25 квартир)</t>
  </si>
  <si>
    <t>улица Лесная, дом 33</t>
  </si>
  <si>
    <t>улица Лесная, дом 30, квартира 30</t>
  </si>
  <si>
    <t>улица Спортивная, дом 16, квартира 10</t>
  </si>
  <si>
    <t>улица Спортивная, дом 20, квартира 38</t>
  </si>
  <si>
    <t>улица Спортивная, дом 22, квартиры 16, 19</t>
  </si>
  <si>
    <t>улица Спортивная, дом 4, квартиры 8, 11</t>
  </si>
  <si>
    <t>улица Спортивная, дом 9, квартира 17</t>
  </si>
  <si>
    <t>улица Карьерная, дом 6, квартира 15</t>
  </si>
  <si>
    <t>улица Клубная, дом 7</t>
  </si>
  <si>
    <t>улица Абсалям Кажы, дом 34</t>
  </si>
  <si>
    <t>улица В.Чапаева, 22В</t>
  </si>
  <si>
    <t>улица Аблай хана,  дом 4, квартира 3</t>
  </si>
  <si>
    <t>улица Аблай хана, дом 15, квартира 9</t>
  </si>
  <si>
    <t>улица Аблай хана, дом 13, квартира 7</t>
  </si>
  <si>
    <t>улица Джамбула, дом 15</t>
  </si>
  <si>
    <t>улица Аманжола Альжанова, дом 14Б</t>
  </si>
  <si>
    <t>улица Абая Кунанбаева, здом 131/6</t>
  </si>
  <si>
    <t>улица Абая Кунанбаева, дом 131/5</t>
  </si>
  <si>
    <t>улица Абая Кунанбаева, дом 131/7</t>
  </si>
  <si>
    <t>улица Александра Пушкина, дом 7</t>
  </si>
  <si>
    <t xml:space="preserve"> улица Мухтара Ауэзова, дом 34, квартиры 20, 32</t>
  </si>
  <si>
    <t>улица Мухтара Ауэзова, дом 49, квартиры 20, 23</t>
  </si>
  <si>
    <t>улица Гарышкерлер, дом 3, квартиры 18,29,37,39,40</t>
  </si>
  <si>
    <t>улица Гарышкерлер, дом 5, квартира 26,51</t>
  </si>
  <si>
    <t>улица Женис, дом 56, квартира 6</t>
  </si>
  <si>
    <t>улица Тауелсиздик, дом 29</t>
  </si>
  <si>
    <t>Микрорайон дом 7 квартира 9</t>
  </si>
  <si>
    <t>Микрорайон дом 15 квартира 17,6,1,11</t>
  </si>
  <si>
    <t>микрорайон Степной, дом 213</t>
  </si>
  <si>
    <t>микрорайон Молодежный, дом 1, квартира 59</t>
  </si>
  <si>
    <t>микрорайон Молодежный, дом 2 квартира 23</t>
  </si>
  <si>
    <t>микрорайон Молодежный, дом 4 квартиры 2,4, 7, 9, 10, 53</t>
  </si>
  <si>
    <t>микрорайон Молодежный, дом 5, квартира 46,59,60, 70, 73,75</t>
  </si>
  <si>
    <t>улица Тауелсиздик, дом 146</t>
  </si>
  <si>
    <t>улица Ильясова, дом 43, квартиры 2, 3, 4,10,  11, 15, 14,  26, 27, 28, 31, 34, 35, 38, 39</t>
  </si>
  <si>
    <t>улица Алиби Жангельдина, дом 6</t>
  </si>
  <si>
    <t>улица Алихана Бокейханова, строение 1</t>
  </si>
  <si>
    <t>улица Феликса Дзержинского, дом 1В</t>
  </si>
  <si>
    <t>микрорайон центральной районной больницы, 1А/1</t>
  </si>
  <si>
    <t>микрорайон Сарыарка, дом 7/2</t>
  </si>
  <si>
    <t>микрорайон 7, дом 52, квартиры 603, 604, 608, 612, 812</t>
  </si>
  <si>
    <t>микрорайон 3, дом 17А, квартиры 606, 608, 807, 808, 904</t>
  </si>
  <si>
    <t>микрорайон 2, дом 22</t>
  </si>
  <si>
    <t>микрорайон 2, дом 26</t>
  </si>
  <si>
    <t>микрорайон 4, дом 77</t>
  </si>
  <si>
    <t>микрорайон 6, дом 33</t>
  </si>
  <si>
    <t>микрорайон 6, дом 37</t>
  </si>
  <si>
    <t>улица Абая, дом 161А</t>
  </si>
  <si>
    <t>улица Абая, дом 156а</t>
  </si>
  <si>
    <t xml:space="preserve">                         </t>
  </si>
  <si>
    <t>Комплексный капитальный ремонт морга, прачечной, гаража  (Техническое задание выданное Товарищество с ограниченной ответственностью "Bolt Construction KZ" от 19.08.2024 года, закл.экспертизы №EXSP-0179/25 от 02.01.2026 город</t>
  </si>
  <si>
    <t xml:space="preserve">Капитальный ремонт зданий   (требуется проведение технического обследования и разработки проектно-сметной документации)  </t>
  </si>
  <si>
    <t xml:space="preserve">Комплексный капитальный ремонт лечебных корпусов с перепланировкой и установкой лифтов в Главном корпусе №1 и установкой лифта в лечебном корпусе №5 (требуется проведение тех.обследования и разработка проектно-сметной документации).  </t>
  </si>
  <si>
    <t xml:space="preserve">Капитальный ремонт зданий прачечной и корпуса «Курортного бюро».(требуется проведение тех.обследования и разработка проектно-сметной документации) </t>
  </si>
  <si>
    <t>Снос и строительство автогаража взамен(№41 от 27.08.2018 года, здание аварийное, требуется разработка проектно-сметной документации)</t>
  </si>
  <si>
    <t xml:space="preserve">Строительство корпуса приемного отделения с ТРИАЖ системой и с переходом к главному корпусу (требуется разработка проектно-сметной документации) </t>
  </si>
  <si>
    <t>Выборочный капитальный ремонт вентиляционной системы (техническое заключение Товарищество с ограниченной ответственностью «группа компаний АС-АЛ» от 16.03.2023 город)., разработка проектно-сметной документации)</t>
  </si>
  <si>
    <t>Капитальный ремонт (требуется проведение технического обследования и разработки проектно-сметной документации)</t>
  </si>
  <si>
    <t>Принятия на баланс здания Государственное коммунальное предприятие на праве хозяйственного ведения "Кокшетауская городская многопрофильная больница" по адресу улицаКаныша Сатпаева 85 для передислокации психиатрического отделения селоАлексеевка и детского отделения городКокшетау и проведения капитального ремонта с установкой ограждения (требуется проведение тех.обследования и разработка проектно-сметной документации)</t>
  </si>
  <si>
    <t>Комплексный капитальный ремонт (Требуется проведение тех.обследования и разработка проектно-сметной документации)</t>
  </si>
  <si>
    <t>Комплексный капитальный ремонт (требуется проведения тех обследования и разработка проектно-сметной документации)</t>
  </si>
  <si>
    <t>Строительство перехода между корпусами и пристройки для бассейна (требуется проведения тех обследования и разработка проектно-сметной документации)</t>
  </si>
  <si>
    <t>Строительство морга со сносом аварийного здания (техническое обследование от 10 ноября 2023 года, требуется разработка проектно-сметной документации)</t>
  </si>
  <si>
    <t>Выборочный капитальный ремонт (вентиляция, электроосвещение; замена дверей)  (требуется замена наименования проектно-сметной документации на корректировку)</t>
  </si>
  <si>
    <t xml:space="preserve">Выборочный капитальный ремонт грузового  лифта № QEx-0160/25 от 12.08.2025 город, требуется разработка проектно-сметной документации) </t>
  </si>
  <si>
    <t>Строительство пристройки приемного отделения с триаж-системой и с травматологическим центром с предварительной мощностью на 20 коек (требуется проведение тех.обследования и разработка проектно-сметной документации)</t>
  </si>
  <si>
    <t>Строительство морга со сносом старого здания (техническое заключение №208 от 06.05.2024г, требуется разработка проектно-сметной документации)</t>
  </si>
  <si>
    <t>Комплексный капитальный ремонт (№12-0220/24 от 31.05.2024город(положительное)) Общая стоимость строительно-монтажных работ 1 246 409 тысяч тенге</t>
  </si>
  <si>
    <t>Комплексный капитальный ремонт (Техническое задание от 08.07.2024 года ( инфекционное отделение, морг, прачечная)  на стадии разработки проектно-сметной документации)</t>
  </si>
  <si>
    <t xml:space="preserve">Капитальный ремонт блоков А и 1 этаж Г (отделения терапии,  инсультный центр, кардиологическое отделение, отделение реабилитации,   диагностическое отделение и отделение клинической лаборатории) (Государственная экспертиза № 12-0313/25 от 18.11.2025город) </t>
  </si>
  <si>
    <t xml:space="preserve">Капитальный ремонт блоков Б и В (отделения акушерства и гинекологии, терапии, хирургии, рентген, физиолечения и лучевой диагностики) в рамках Национального проекта «Модернизация сельского здравоохранения»(Государственная экспертиза № 12-0040/25 от 10.02.2025город, № 295 от 21.08.2025 года Товарищество с ограниченной ответственностью «КазЕвроСтрой» на сумму 1 992 874 тыселотг) </t>
  </si>
  <si>
    <t>Капитальный ремонт Блока Г и Е (реанимация и оперблок) в рамках Национального проекта «Модернизация сельского здравоохранения» (Государственная экспертиза №12-0186/23 от 01.08.2023город</t>
  </si>
  <si>
    <t>Передача на баланс Государственное коммунальное предприятие на праве хозяйственного ведения "Акмолинский областной центр по профилактике вирус иммунодефицита человека инфекции"</t>
  </si>
  <si>
    <t>Выборочный капитальный ремонт (кровля, подвал, инженерные сети, вентиляция, противопожарной безопасности, электроснабжения, внутренние отделочные работы) (Государственная экспертиза №12-0025/23 от 24.01.2023город).</t>
  </si>
  <si>
    <t>Строительство и эксплуатация многопрофильной больницы на 350 коек   в город Қосшы Товарищество с ограниченной ответственностью "ViamedisKosshy". Стоимость проекта 29 511 543 тыселотенге</t>
  </si>
  <si>
    <t>Строительство многопрофильной областной больницы на 630 коек в городе Кокшетау (договор государственно-частного партнерства от 22.12.2022, Дополнительное соглашение №5 от15 октября 2024 года, общая стоимость строительно-монтажных работ 180 млрд) начаты строительно-монтажные работы.</t>
  </si>
  <si>
    <t>Комплексный капитальный ремонт (Государственная экспертиза №06-0134/23 от 02.06.2023город, ведутся строительно-монтажные работы, общая сумма 1 056 882 тыс тг)</t>
  </si>
  <si>
    <t>2026 год</t>
  </si>
  <si>
    <t>2027 год</t>
  </si>
  <si>
    <t>2028 год</t>
  </si>
  <si>
    <t>2029 год</t>
  </si>
  <si>
    <t>2030 год</t>
  </si>
  <si>
    <t>2031 год</t>
  </si>
  <si>
    <t>2032 год</t>
  </si>
  <si>
    <t>2033 год</t>
  </si>
  <si>
    <t>2034 год</t>
  </si>
  <si>
    <t>2035 год</t>
  </si>
  <si>
    <t>Численность обслуживаемого населения на текущий год (человек)</t>
  </si>
  <si>
    <t>Общая площадь зданий, квадратный метр</t>
  </si>
  <si>
    <t>Примерный срок службы здания, сооружения согласно Строительных норм Республики Казахстан (лет)</t>
  </si>
  <si>
    <t>Прогноз численности обслуживаемого населения на 2035 год (человек)</t>
  </si>
  <si>
    <t>Всего потребность в инвестициях на период планирования (тысяч тенге)</t>
  </si>
  <si>
    <t>Собственные инвестиции, спонсорская помощь и другие</t>
  </si>
  <si>
    <t>из них, сумма инвестиций в разрезе лет (тысяч тенге)</t>
  </si>
  <si>
    <t>Удаленность (кмиллометров автомобильных дорог)</t>
  </si>
  <si>
    <t>Численность населения (человек)</t>
  </si>
  <si>
    <t>Численность прикрепленного населения на текущий год (человек)</t>
  </si>
  <si>
    <t>Общая площадь объекта квадратных метров</t>
  </si>
  <si>
    <t>Примерный срок службы здания, сооружения согласно Строительных норм Республики Казахстан** (лет)</t>
  </si>
  <si>
    <t>Продолжительность эффективной эксплуатации до постановки на комплексный капитальный ремонт согласно Строительных норм Республики Казахстан*****(лет)</t>
  </si>
  <si>
    <t>Прогноз численности населения до 2035 года (человек)</t>
  </si>
  <si>
    <t>Прогноз численности прикрепленного населения до 2035 года (человек)</t>
  </si>
  <si>
    <t>из них, сумма инвестиций в разрезе источников финансирования (тысяч тенге)</t>
  </si>
  <si>
    <t xml:space="preserve">Областные амбулаторно-поликлинические организации </t>
  </si>
  <si>
    <t xml:space="preserve"> Отделение санитарной авиации город Астана</t>
  </si>
  <si>
    <t xml:space="preserve"> Отделение санитарной авиации город Астана (аренда)</t>
  </si>
  <si>
    <t>Отделение скорой помощи (аренда) город Кокшетау</t>
  </si>
  <si>
    <t>Подстанция  город Косшы</t>
  </si>
  <si>
    <t>Подстанция скорой помощи город Степногорск</t>
  </si>
  <si>
    <t>Подстанция скорой помощи  город Акколь</t>
  </si>
  <si>
    <t>Подстанция скорой помощи  город Атбасар</t>
  </si>
  <si>
    <t>Подстанция скорой помощи  город Макинск</t>
  </si>
  <si>
    <t>Подстанция скорой помощи (аренда) город Степняк</t>
  </si>
  <si>
    <t>Подстанция скорой помощи город Ерейментау</t>
  </si>
  <si>
    <t>Транспортное сооружение (аренда) город Ерейментау</t>
  </si>
  <si>
    <t>Подстанция скорой помощи  город Есиль</t>
  </si>
  <si>
    <t>Транспортное сооружение (аренда) город Есиль</t>
  </si>
  <si>
    <t>Подстанция скорой помощи  город Державинск</t>
  </si>
  <si>
    <t>Подстанция скорой помощи (аренда) город Державинск</t>
  </si>
  <si>
    <t>Подстанция скорой помощи  город Щучинск</t>
  </si>
  <si>
    <t>2018, 2024 (№12-0065/23 от 07.03.2023город )</t>
  </si>
  <si>
    <t>Упразднено (Постановление акимата Акмолинской области  №А-13-532 от 14.12.2009город )</t>
  </si>
  <si>
    <t xml:space="preserve">Комплексный капитальный ремонт (ГЭ - №4/2 ОК от 06.09.2024город ) </t>
  </si>
  <si>
    <t>Капитальный ремонт  (№12-0306/24 от 05.08.2024город ) . Сумма указана в разделе БО</t>
  </si>
  <si>
    <t>Упразднено (Постановление акимата Акмолинской области №А-12/487 от 10.12.2010город )</t>
  </si>
  <si>
    <t>Упразднено (Постановление акимата Акмолинской области №А-2/62 от 05.03.2008город )</t>
  </si>
  <si>
    <t>Упразднено (Постановление акимата Акмолинской области № А-6/203 от 11 июня 2007город )</t>
  </si>
  <si>
    <t xml:space="preserve">Городские амбулаторно-поликлинические организации </t>
  </si>
  <si>
    <t xml:space="preserve">Районные амбулаторно-поликлинические организации </t>
  </si>
  <si>
    <t xml:space="preserve">Итого государственные амбулаторно-поликлинические организации </t>
  </si>
  <si>
    <t xml:space="preserve">Ведомственные амбулаторно-поликлинические организации </t>
  </si>
  <si>
    <t xml:space="preserve">Итого ведомственные амбулаторно-поликлинические организации </t>
  </si>
  <si>
    <t xml:space="preserve">Итого частные амбулаторно-поликлинические организации </t>
  </si>
  <si>
    <t>Красноярский сельский округ</t>
  </si>
  <si>
    <t>Астраханский сельский округ</t>
  </si>
  <si>
    <t>Жалтырский сельский округ</t>
  </si>
  <si>
    <t>Первомайский сельский округ</t>
  </si>
  <si>
    <t>Мариновский сельский округ</t>
  </si>
  <si>
    <t>Егиндыкольский сельский округ</t>
  </si>
  <si>
    <t>Еркеншиликский сельский округ</t>
  </si>
  <si>
    <t>Жаксынский сельский округ</t>
  </si>
  <si>
    <t>Зерендинский сельский округ</t>
  </si>
  <si>
    <t>Булакский сельский округ</t>
  </si>
  <si>
    <t>Кусепский сельский округ</t>
  </si>
  <si>
    <t>Чаглинский сельский округ</t>
  </si>
  <si>
    <t>Коргалжынский сельский округ</t>
  </si>
  <si>
    <t>Балкашинский сельский округ</t>
  </si>
  <si>
    <t>Софиевский сельский округ</t>
  </si>
  <si>
    <t>Талапкерский сельский округ</t>
  </si>
  <si>
    <t>сельский округБозайгыр</t>
  </si>
  <si>
    <t>Конысбайский сельский округ</t>
  </si>
  <si>
    <t>Карасайский сельский округ</t>
  </si>
  <si>
    <t>Наумовский сельский округ</t>
  </si>
  <si>
    <t>Жалгызкарагайский сельский округ</t>
  </si>
  <si>
    <t>Кенесский сельский округ</t>
  </si>
  <si>
    <t>Урюпинский сельский округ</t>
  </si>
  <si>
    <t>Новорыбинский сельский округ</t>
  </si>
  <si>
    <t>Енбекский сельский округ</t>
  </si>
  <si>
    <t xml:space="preserve">Акбулакский сельский округ </t>
  </si>
  <si>
    <t>Жибек жолы сельский округ</t>
  </si>
  <si>
    <t>Анарский сельский округ</t>
  </si>
  <si>
    <t>Берсуатский сельский округ</t>
  </si>
  <si>
    <t>Турген сельский округ</t>
  </si>
  <si>
    <t>Елтоқ сельский округ</t>
  </si>
  <si>
    <t>Арнасайский сельский округ</t>
  </si>
  <si>
    <t>Ижевский сельский округ</t>
  </si>
  <si>
    <t xml:space="preserve">Константиновский сельский округ </t>
  </si>
  <si>
    <t xml:space="preserve">Михайловский сельский округ </t>
  </si>
  <si>
    <t xml:space="preserve">Булаксайский  сельский округ  </t>
  </si>
  <si>
    <t>Сарабинский сельский округ</t>
  </si>
  <si>
    <t>Новочеркасский сельский округ</t>
  </si>
  <si>
    <t>Есильский сельский округ</t>
  </si>
  <si>
    <t>Узункольский сельский округ</t>
  </si>
  <si>
    <t>Кызылжарский сельский округ</t>
  </si>
  <si>
    <t>Николаевский сельский округ</t>
  </si>
  <si>
    <t>Острогорский сельский округ</t>
  </si>
  <si>
    <t>Староколутонский сельский округ</t>
  </si>
  <si>
    <t>Колутонский сельский округ</t>
  </si>
  <si>
    <t>Макеевский сельский округ</t>
  </si>
  <si>
    <t>Акана Курманова сельский округ</t>
  </si>
  <si>
    <t>Покровский сельский округ</t>
  </si>
  <si>
    <t>Полтавский сельский округ</t>
  </si>
  <si>
    <t>Сепеевский сельский округ</t>
  </si>
  <si>
    <t>Сергеевский сельский округ</t>
  </si>
  <si>
    <t>Ярославский сельский округ</t>
  </si>
  <si>
    <t>Бастау сельский округ</t>
  </si>
  <si>
    <t>Тельманский сельский округ</t>
  </si>
  <si>
    <t>Алтындынский сельский округ</t>
  </si>
  <si>
    <t>Ергольский сельский округ</t>
  </si>
  <si>
    <t>Журавлевский сельский округ</t>
  </si>
  <si>
    <t>Капитоновский сельский округ</t>
  </si>
  <si>
    <t>Карамышевский сельский округ</t>
  </si>
  <si>
    <t>Никольский сельский округ</t>
  </si>
  <si>
    <t>Амангельдинский сельский округ</t>
  </si>
  <si>
    <t>Айнакольский сельский округ</t>
  </si>
  <si>
    <t>Караузекский сельский округ</t>
  </si>
  <si>
    <t>Ангалбатырский сельский округ</t>
  </si>
  <si>
    <t>Бирсуатский сельский округ</t>
  </si>
  <si>
    <t>Баймырзинский сельский округ</t>
  </si>
  <si>
    <t xml:space="preserve"> Макинский сельский округ</t>
  </si>
  <si>
    <t>Енбекшильдерский сельский округ</t>
  </si>
  <si>
    <t>Заураловский сельский округ</t>
  </si>
  <si>
    <t>Валихановский сельский округ</t>
  </si>
  <si>
    <t>Донской сельский округ</t>
  </si>
  <si>
    <t>Ульгинский сельский округ</t>
  </si>
  <si>
    <t>Абайский сельский округ</t>
  </si>
  <si>
    <t>Алакольский сельский округ</t>
  </si>
  <si>
    <t>Армавирский сельский округ</t>
  </si>
  <si>
    <t>Буревестникский сельский округ</t>
  </si>
  <si>
    <t>Жалманкулакский сельский округ</t>
  </si>
  <si>
    <t>Коржинкольский сельский округ</t>
  </si>
  <si>
    <t>Акмырзинский сельский округ</t>
  </si>
  <si>
    <t>Бестогайский сельский округ</t>
  </si>
  <si>
    <t>Олжабай батыра сельский округ</t>
  </si>
  <si>
    <t>Бозтал сельский округ</t>
  </si>
  <si>
    <t>Тайбайский сельский округ</t>
  </si>
  <si>
    <t>Куншалганский сельский округ</t>
  </si>
  <si>
    <t>Койтасский сельский округ</t>
  </si>
  <si>
    <t>Улентинский сельский округ</t>
  </si>
  <si>
    <t>Тургайский сельский округ</t>
  </si>
  <si>
    <t>Аксайский сельский округ</t>
  </si>
  <si>
    <t>Орловский сельский округ</t>
  </si>
  <si>
    <t>Бузулукский сельский округ</t>
  </si>
  <si>
    <t>Зареченский сельский округ</t>
  </si>
  <si>
    <t>Двуречный сельский округ</t>
  </si>
  <si>
    <t>Жаныспайский сельский округ</t>
  </si>
  <si>
    <t>Московский сельский округ</t>
  </si>
  <si>
    <t>Красивинский сельский округ</t>
  </si>
  <si>
    <t>Свободненский сельский округ</t>
  </si>
  <si>
    <t>Каракольский сельский округ</t>
  </si>
  <si>
    <t>Юбилейный сельский округ</t>
  </si>
  <si>
    <t>Белагашский сельский округ</t>
  </si>
  <si>
    <t>Беловодский сельский округ</t>
  </si>
  <si>
    <t>Чапаевский сельский округ</t>
  </si>
  <si>
    <t>Кызылсайский сельский округ</t>
  </si>
  <si>
    <t>Подгорненский сельский округ</t>
  </si>
  <si>
    <t>Тарасовский сельский округ</t>
  </si>
  <si>
    <t>Жанакииминский сельский округ</t>
  </si>
  <si>
    <t>Запорожский сельский округ</t>
  </si>
  <si>
    <t>Ишимский сельский округ</t>
  </si>
  <si>
    <t>Калининский сельский округ</t>
  </si>
  <si>
    <t>Киевский сельский округ</t>
  </si>
  <si>
    <t>Костычевский сельский округ</t>
  </si>
  <si>
    <t>Жанадалинский сельский округ</t>
  </si>
  <si>
    <t>Нахимовский сельский округ</t>
  </si>
  <si>
    <t>Сарыозекский сельский округ</t>
  </si>
  <si>
    <t>Викторовский сельский округ</t>
  </si>
  <si>
    <t>Исаковский сельский округ</t>
  </si>
  <si>
    <t>Троицкий сельский округ</t>
  </si>
  <si>
    <t>Байтерекский сельский округ</t>
  </si>
  <si>
    <t>Арыктинский сельский округ</t>
  </si>
  <si>
    <t>Кенбидаикский сельский округ</t>
  </si>
  <si>
    <t>Майшукырский сельский округ (Коммунарский)</t>
  </si>
  <si>
    <t>Карашалгинский сельский округ</t>
  </si>
  <si>
    <t>Сабындинский сельский округ</t>
  </si>
  <si>
    <t>Баракпайский сельский округ</t>
  </si>
  <si>
    <t>Берликский сельский округ</t>
  </si>
  <si>
    <t>Мадениетский сельский округ</t>
  </si>
  <si>
    <t>Максимовский сельский округ</t>
  </si>
  <si>
    <t>Широковский сельский округ</t>
  </si>
  <si>
    <t>Белгородский сельский округ</t>
  </si>
  <si>
    <t>Васильевский сельский округ</t>
  </si>
  <si>
    <t>Каменский сельский округ</t>
  </si>
  <si>
    <t>Жамбылский сельский округ</t>
  </si>
  <si>
    <t>Лесной сельский округ</t>
  </si>
  <si>
    <t>сельский округАқсораң</t>
  </si>
  <si>
    <t>Сандыктауский сельский округ</t>
  </si>
  <si>
    <t>Караоткельский сельский округ</t>
  </si>
  <si>
    <t>Нуресильский сельский округ</t>
  </si>
  <si>
    <t>Кызылсаутский сельский округ</t>
  </si>
  <si>
    <t>Жарлыкольский сельский округ</t>
  </si>
  <si>
    <t>Шалкарский сельский округ</t>
  </si>
  <si>
    <t>Оразакский сельский округ</t>
  </si>
  <si>
    <t>Тасты сельский округ</t>
  </si>
  <si>
    <t>Жанаесильский сельский округ</t>
  </si>
  <si>
    <t>Родина сельский округ</t>
  </si>
  <si>
    <t>Арайлынский сельский округ</t>
  </si>
  <si>
    <t>Кабанбай батыра сельский округ</t>
  </si>
  <si>
    <t>Рахымжана Кошкарбаева сельский округ</t>
  </si>
  <si>
    <t>Ақжар сельский округ</t>
  </si>
  <si>
    <t>Андреевский сельский округ</t>
  </si>
  <si>
    <t>Пригородный сельский округ</t>
  </si>
  <si>
    <t>Дамсинский сельский округ</t>
  </si>
  <si>
    <t>сельский округБектау</t>
  </si>
  <si>
    <t>Новокубанский сельский округ</t>
  </si>
  <si>
    <t>Раевский сельский округ</t>
  </si>
  <si>
    <t>Петровский сельский округ</t>
  </si>
  <si>
    <t>сельский округКызылсуат</t>
  </si>
  <si>
    <t>Аккольский сельский округ</t>
  </si>
  <si>
    <t>Ортакский сельский округ</t>
  </si>
  <si>
    <t>Садовый сельский округ</t>
  </si>
  <si>
    <t>Богембайский сельский округ</t>
  </si>
  <si>
    <t>Абылайханский сельский округ</t>
  </si>
  <si>
    <t>Веденовский сельский округ</t>
  </si>
  <si>
    <t>Зеленоборский сельский округ</t>
  </si>
  <si>
    <t>Златопольский сельский округ</t>
  </si>
  <si>
    <t>Кенесаринский сельский округ</t>
  </si>
  <si>
    <t>Атамекен сельский округ</t>
  </si>
  <si>
    <t>Катаркольский сельский округ</t>
  </si>
  <si>
    <t>Урумкайский сельский округ</t>
  </si>
  <si>
    <t>Успеноюрьевский сельский округ</t>
  </si>
  <si>
    <t>Аршалынская поселковая администрация</t>
  </si>
  <si>
    <t>Шортандинская поселковая администрация</t>
  </si>
  <si>
    <t>Жолымбетская поселковая администрация</t>
  </si>
  <si>
    <t>Боровская поселковая администрация</t>
  </si>
  <si>
    <t>Шантобинская поселковая администрация</t>
  </si>
  <si>
    <t>Красногорский поселковая администрация</t>
  </si>
  <si>
    <t xml:space="preserve">Шортандинская поселковая администрация </t>
  </si>
  <si>
    <t>Алексеевская поселковая администрация</t>
  </si>
  <si>
    <t>Аксуская поселковая администрация</t>
  </si>
  <si>
    <t>Бестобинская поселковая администрация</t>
  </si>
  <si>
    <t>Заводская поселковая администрация</t>
  </si>
  <si>
    <t xml:space="preserve">сельский округ Жибек жолы </t>
  </si>
  <si>
    <t>сельский округ Акмол</t>
  </si>
  <si>
    <t>сельский округ Кабанбай батыра</t>
  </si>
  <si>
    <t>Шункыркольский сельский округ</t>
  </si>
  <si>
    <t>Вознесенский сельский округ</t>
  </si>
  <si>
    <t>Новобратский сельский округ</t>
  </si>
  <si>
    <t xml:space="preserve"> Аксуская сельская администрация</t>
  </si>
  <si>
    <t xml:space="preserve">сельская администрация Заозерное </t>
  </si>
  <si>
    <t>сельская администрация Кенащи</t>
  </si>
  <si>
    <t xml:space="preserve">сельская администрация Краснофлотское </t>
  </si>
  <si>
    <t>сельская администрация Мамай</t>
  </si>
  <si>
    <t>Аксуат сельская администрация</t>
  </si>
  <si>
    <t>Майлан сельская администрация</t>
  </si>
  <si>
    <t>Терсаканская сельская администрация</t>
  </si>
  <si>
    <t>сельский округ Гастелло</t>
  </si>
  <si>
    <t>сельский округ Пригородное</t>
  </si>
  <si>
    <t xml:space="preserve">сельский округ Отрадный </t>
  </si>
  <si>
    <t>сельский округ Ушкарасу</t>
  </si>
  <si>
    <t>сельский округ Тасоткель</t>
  </si>
  <si>
    <t>сельский округ Бирсуат</t>
  </si>
  <si>
    <t>сельский округ Далабай</t>
  </si>
  <si>
    <t>сельский округ Кумсуат</t>
  </si>
  <si>
    <t>сельский округ Львовское</t>
  </si>
  <si>
    <t>сельский округ Тассуат</t>
  </si>
  <si>
    <t>Симферопольский сельский округ</t>
  </si>
  <si>
    <t>Кызылсаянский сельский округ</t>
  </si>
  <si>
    <t>Приреченский сельский округ</t>
  </si>
  <si>
    <t>сельский округ имени Канай би</t>
  </si>
  <si>
    <t>Кызылегисский сельский округ</t>
  </si>
  <si>
    <t xml:space="preserve">сельский округ Акмол </t>
  </si>
  <si>
    <t xml:space="preserve"> Мәншүк Мәметова сельская администрация</t>
  </si>
  <si>
    <t>Карабулакская сельская администрация</t>
  </si>
  <si>
    <t>сельская администрация Кырыккудык</t>
  </si>
  <si>
    <t>Кояндинская сельская администрация</t>
  </si>
  <si>
    <t>село Красный Яр</t>
  </si>
  <si>
    <t>Отделение скорой помощи  село Красный Яр</t>
  </si>
  <si>
    <t>село Жибек жолы</t>
  </si>
  <si>
    <t>Подстанция скорой помощи  село Астраханка</t>
  </si>
  <si>
    <t>село Жалтыр</t>
  </si>
  <si>
    <t>Отделение скорой помощи  село Жалтыр</t>
  </si>
  <si>
    <t>село Первомайка</t>
  </si>
  <si>
    <t>Отделение скорой помощи  село Первомайка</t>
  </si>
  <si>
    <t>село Мариновка</t>
  </si>
  <si>
    <t>Отделение скорой помощи  село Мариновка</t>
  </si>
  <si>
    <t>Подстанция скорой помощи село Егиндыколь</t>
  </si>
  <si>
    <t>село Еркиншилик</t>
  </si>
  <si>
    <t>Отделение скорой помощи (аренда) село Еркиншилик</t>
  </si>
  <si>
    <t>Подстанция скорой помощи  село Жаксы</t>
  </si>
  <si>
    <t>Транспортное сооружение (аренда) село Жаксы</t>
  </si>
  <si>
    <t>Подстанция скорой помощи (аренда) село Зеренда</t>
  </si>
  <si>
    <t>Транспортное сооружение (аренда) село Зеренда</t>
  </si>
  <si>
    <t>село Еленовка</t>
  </si>
  <si>
    <t>Отделение скорой помощи (аренда) село Еленовка</t>
  </si>
  <si>
    <t>село Оркен</t>
  </si>
  <si>
    <t>Отделение скорой помощи (аренда) село Оркен</t>
  </si>
  <si>
    <t>село Шагалалы</t>
  </si>
  <si>
    <t>Отделение скорой помощи (аренда) село Шагалалы</t>
  </si>
  <si>
    <t>село Бирлестик</t>
  </si>
  <si>
    <t>Отделение скорой помощи  село Бирлестик</t>
  </si>
  <si>
    <t>Подстанция скорой помощи  село Коргалжын</t>
  </si>
  <si>
    <t>Подстанция скорой помощи  село Балкашино</t>
  </si>
  <si>
    <t>село Акмол</t>
  </si>
  <si>
    <t>Подстанция скорой помощи  село Акмол</t>
  </si>
  <si>
    <t>село Коянды</t>
  </si>
  <si>
    <t>Подстанция скорой помощи  село Коянды</t>
  </si>
  <si>
    <t>село Кабанбай Батыра</t>
  </si>
  <si>
    <t>Отделение скорой помощи  село Кабанбай батыра</t>
  </si>
  <si>
    <t>село Софиевка</t>
  </si>
  <si>
    <t>Отделение скорой помощи  село Софиевка</t>
  </si>
  <si>
    <t>село Талапкер</t>
  </si>
  <si>
    <t>Отделение скорой помощи  село Талапкер</t>
  </si>
  <si>
    <t>село Бозайгыр</t>
  </si>
  <si>
    <t>Отделение скорой помощи  село Бозайгыр</t>
  </si>
  <si>
    <t>Отделение скорой помощи  село Жолымбет</t>
  </si>
  <si>
    <t>село Новокронштадка</t>
  </si>
  <si>
    <t>село Кызылжулдуз</t>
  </si>
  <si>
    <t>село Гранитный</t>
  </si>
  <si>
    <t>Медицинский пункт село Аккол орманшар (обслуживается в РП)</t>
  </si>
  <si>
    <t>село Ерназар</t>
  </si>
  <si>
    <t>Медицинский работник без помещения село Ерназар  (обслуживается в РП)</t>
  </si>
  <si>
    <t>село Радовка</t>
  </si>
  <si>
    <t>Медицинский пункт село Радовка (обслуживается ВА село Домбралы)</t>
  </si>
  <si>
    <t>село Азат</t>
  </si>
  <si>
    <t xml:space="preserve">Врачебная амбулатория село Азат </t>
  </si>
  <si>
    <t>село Кына</t>
  </si>
  <si>
    <t>Фельдшерско-акушерский пункт село Кына (обслуживается ВА село Азат)</t>
  </si>
  <si>
    <t>село Карасай</t>
  </si>
  <si>
    <t>Медицинский пункт село Карасай  (обслуживается ВА село Азат)</t>
  </si>
  <si>
    <t>село Сазды булак (Минское)</t>
  </si>
  <si>
    <t>Медицинский пункт село Сазды булак (Минское) (обслуживается ВА село Азат)</t>
  </si>
  <si>
    <t>село Наумовка</t>
  </si>
  <si>
    <t>Фельдшерско-акушерский пункт село Наумовка (обслуживается ВА село Домбралы)</t>
  </si>
  <si>
    <t>село Кемерколь  (Виноградовка)</t>
  </si>
  <si>
    <t>Медицинский пункт село Кемерколь  (Виноградовка) (обслуживается ВА село Домбралы)</t>
  </si>
  <si>
    <t>село Орнек</t>
  </si>
  <si>
    <t>Медицинский пункт  село Орнек (обслуживается ВА село Домбралы)</t>
  </si>
  <si>
    <t>село Жалгызкарагай</t>
  </si>
  <si>
    <t>Медицинский пункт село Жалгызкарагай (обслуживается ВА село Домбралы)</t>
  </si>
  <si>
    <t>село Тастыадыр</t>
  </si>
  <si>
    <t>Медицинский работник без помещения село Тастыадыр  (обслуживается ВА село Домбралы)</t>
  </si>
  <si>
    <t>село Кайнар</t>
  </si>
  <si>
    <t>Отсутствует медицинский объект село Кайнар (обслуживается ВА село Домбралы)</t>
  </si>
  <si>
    <t>село Домбралы</t>
  </si>
  <si>
    <t>Врачебная амбулатория село Домбралы</t>
  </si>
  <si>
    <t>село Малый Барап</t>
  </si>
  <si>
    <t>Медицинский пункт село Малый Барап  (обслуживается ВА село Домбралы)</t>
  </si>
  <si>
    <t>село Кенес</t>
  </si>
  <si>
    <t>Медицинский пункт село Кенес (обслуживается ВА село Домбралы)</t>
  </si>
  <si>
    <t>село Айдарлы (Красный Горняк)</t>
  </si>
  <si>
    <t>Медицинский работник без помещения село Айдарлы (обслуживается ВА село Домбралы)</t>
  </si>
  <si>
    <t>село Урюпинка</t>
  </si>
  <si>
    <t>Фельдшерско-акушерский пункт село Урюпинка  (обслуживается ВА село Домбралы)</t>
  </si>
  <si>
    <t>село Амангельды</t>
  </si>
  <si>
    <t>Медицинский пункт село Амангельды  (обслуживается ВА село Домбралы)</t>
  </si>
  <si>
    <t>село Талкара</t>
  </si>
  <si>
    <t>Медицинский пункт село Талкара  (обслуживается ВА село Домбралы)</t>
  </si>
  <si>
    <t>село Малоалександровка</t>
  </si>
  <si>
    <t>Медицинский пункт село Малоалександровка  (обслуживается ВА село Домбралы)</t>
  </si>
  <si>
    <t>село Мереке
(село Ерофеевка)</t>
  </si>
  <si>
    <t>Медицинский пункт село Мереке
(село Ерофеевка) (обслуживается ВА село Домбралы)</t>
  </si>
  <si>
    <t>село Новорыбинка</t>
  </si>
  <si>
    <t>Врачебная амбулатория село Новорыбинка</t>
  </si>
  <si>
    <t>село Кара-Озек</t>
  </si>
  <si>
    <t>Медицинский пункт село Кара-озек (обслуживается ВА село Новорыбинка)</t>
  </si>
  <si>
    <t>село Курылыс</t>
  </si>
  <si>
    <t>Медицинский работник без помещения село Курылыс (обслуживается ВА село Новорыбинка)</t>
  </si>
  <si>
    <t>село Енбек</t>
  </si>
  <si>
    <t>Фельдшерско-акушерский пункт село Енбек (обслуживается ВА село Новорыбинка)</t>
  </si>
  <si>
    <t>село Табигат (Подлесное)</t>
  </si>
  <si>
    <t>Медицинский работник без помещения село Табигат (Подлесное)  (обслуживается ВА село Новорыбинка)</t>
  </si>
  <si>
    <t>село Рамадан</t>
  </si>
  <si>
    <t>Медицинский работник без помещения село Рамадан (обслуживается ВА село Новорыбинка)</t>
  </si>
  <si>
    <t>село Акбулак</t>
  </si>
  <si>
    <t>Фельдшерско-акушерский пункт село Акбулак (Облсуживается в РП)</t>
  </si>
  <si>
    <t>село Актасты</t>
  </si>
  <si>
    <t>Медицинский пункт село Актасты (Облсуживается в РП)</t>
  </si>
  <si>
    <t>Врачебная амбулатория село Жибек жолы</t>
  </si>
  <si>
    <t>село Жалтырколь</t>
  </si>
  <si>
    <t>Фельдшерско-акушерский пункт село Жалтырколь  (обслуживается ВА село Жибек жолы)</t>
  </si>
  <si>
    <t>Отсутствует медицинский объект сРазъезд 41 (обслуживается ВА село Жибек жолы)</t>
  </si>
  <si>
    <t>Отсутствует медицинский объект Разъезд 102 (обслуживается ВА село Жибек жолы)</t>
  </si>
  <si>
    <t>село Анаркөл</t>
  </si>
  <si>
    <t>село Берсуат</t>
  </si>
  <si>
    <t>Фельдшерско-акушерский пункт село Берсуат (обслуживается ВА село Турген)</t>
  </si>
  <si>
    <t>село Байдала</t>
  </si>
  <si>
    <t>Отсутствует медицинский обьект село Байдала  (обслуживается ВА село Турген)</t>
  </si>
  <si>
    <t>село Турген</t>
  </si>
  <si>
    <t>Врачебная амбулатория село Турген</t>
  </si>
  <si>
    <t>село Красное Озеро</t>
  </si>
  <si>
    <t>Медицинский пункт село Красное Озеро (обслуживается ВА село Турген)</t>
  </si>
  <si>
    <t>село Родники</t>
  </si>
  <si>
    <t>Медицинский пункт село Родники (обслуживается ВА село Турген)</t>
  </si>
  <si>
    <t>село Елтоқ</t>
  </si>
  <si>
    <t>Фельдшерско-акушерский пункт село Елтоқ  (обслуживается ВА село Арнасай)</t>
  </si>
  <si>
    <t>село Койгельды</t>
  </si>
  <si>
    <t>Медицинский пункт село Койгельды (обслуживается ВА село Арнасай)</t>
  </si>
  <si>
    <t>Медицинский пункт Разъезд 42 (обслуживается ВА село Арнасай)</t>
  </si>
  <si>
    <t>село Арнасай</t>
  </si>
  <si>
    <t xml:space="preserve">Врачебная амбулатория село Арнасай  </t>
  </si>
  <si>
    <t>село Ижевское</t>
  </si>
  <si>
    <t>Врачебная амбулатория село Ижевское</t>
  </si>
  <si>
    <t>село Константиновка</t>
  </si>
  <si>
    <t>Врачебная амбулатория село Константиновка</t>
  </si>
  <si>
    <t>село Белоярка</t>
  </si>
  <si>
    <t>Медицинский пункт село Белоярка (обслуживается ВА село Константиновка)</t>
  </si>
  <si>
    <t>село Шортанды</t>
  </si>
  <si>
    <t>Медицинский пункт село Шортанды (обслуживается ВА село Константиновка)</t>
  </si>
  <si>
    <t>село Михайловка</t>
  </si>
  <si>
    <t>Врачебная амбулатория село Михайловка</t>
  </si>
  <si>
    <t>село Николаевка</t>
  </si>
  <si>
    <t>Медицинский пункт село Николаевка (обслуживается ВА село Михайловка)</t>
  </si>
  <si>
    <t>село Ольгинка</t>
  </si>
  <si>
    <t>Медицинский пункт село Ольгинка (обслуживается ВА село Михайловка)</t>
  </si>
  <si>
    <t>село Булаксай</t>
  </si>
  <si>
    <t>Врачебная амбулатория село Булаксай</t>
  </si>
  <si>
    <t>село Акжар</t>
  </si>
  <si>
    <t>Медицинский пункт село Акжар (обслуживается ВА село Булаксай)</t>
  </si>
  <si>
    <t>село Костомар</t>
  </si>
  <si>
    <t>Медицинский пункт село Костомар (обслуживается ВА село Булаксай)</t>
  </si>
  <si>
    <t>село Сарыоба</t>
  </si>
  <si>
    <t>Фельдшерско-акушерский пункт село Сарыоба (обслуживается ВА село Булаксай)</t>
  </si>
  <si>
    <t>село Жанабирлик</t>
  </si>
  <si>
    <t>Медицинский пункт село Жанабирлик  (обслуживается ВА село Новочеркасское)</t>
  </si>
  <si>
    <t>село Таволжанка</t>
  </si>
  <si>
    <t xml:space="preserve">Медицинский пункт село Таволжанка  (обслуживается ВА село Новочеркасское)  </t>
  </si>
  <si>
    <t>село Новочеркасское</t>
  </si>
  <si>
    <t xml:space="preserve">Врачебная амбулатория село Новочеркасское </t>
  </si>
  <si>
    <t>село Ондирис</t>
  </si>
  <si>
    <t>Медицинский пункт село Ондирис (обслуживается ВА село Новочеркасское)</t>
  </si>
  <si>
    <t>село Приишимка</t>
  </si>
  <si>
    <t>Медицинский пункт село Приишимка (обслуживается ВА село Новочеркасское)</t>
  </si>
  <si>
    <t>село Зеленое</t>
  </si>
  <si>
    <t>Врачебная амбулатория село Зеленое</t>
  </si>
  <si>
    <t>село Шиликти</t>
  </si>
  <si>
    <t>Отсутствует медицинский обьект (обслуживается ВА село Зеленое)</t>
  </si>
  <si>
    <t>село Степное</t>
  </si>
  <si>
    <t>Медицинский пункт село Степное (обслуживается ВА село Зеленое)</t>
  </si>
  <si>
    <t>село Узунколь</t>
  </si>
  <si>
    <t>Медицинский пункт село Узунколь (обслуживается ВА село Зеленое)</t>
  </si>
  <si>
    <t>село Алгабас</t>
  </si>
  <si>
    <t>Отсутствует медицинский объект село Алгабас (обслуживается ВА село Зеленое)</t>
  </si>
  <si>
    <t>село Булакты</t>
  </si>
  <si>
    <t xml:space="preserve">Медицинский пункт село Булакты (обслуживается ВА село Зеленое) </t>
  </si>
  <si>
    <t>Врачебная амбулатория село Жалтыр</t>
  </si>
  <si>
    <t>село Акбеит</t>
  </si>
  <si>
    <t>Медицинский пункт село Акбеит (обслуживается ВА село Жалтыр)</t>
  </si>
  <si>
    <t>село Жарсуат</t>
  </si>
  <si>
    <t>Медицинский пункт село Жарсуат (обслуживается ВА село Жалтыр)</t>
  </si>
  <si>
    <t>село Ягодное</t>
  </si>
  <si>
    <t>Медицинский пункт  село Ягодное (обслуживается ВА село Жалтыр)</t>
  </si>
  <si>
    <t>село Жана-Турмыс</t>
  </si>
  <si>
    <t>Медицинский пункт  село Жана-Турмыс (обслуживается ВА село Жалтыр)</t>
  </si>
  <si>
    <t>село Акимовка</t>
  </si>
  <si>
    <t xml:space="preserve">Медицинский пункт село Акимовка (обслуживается ВА село Жалтыр) </t>
  </si>
  <si>
    <t>село Оксановка</t>
  </si>
  <si>
    <t>Медицинский пункт село Оксановка  (обслуживается ВА село Жалтыр)</t>
  </si>
  <si>
    <t>село Петровка</t>
  </si>
  <si>
    <t>Врачебная амбулатория село Петровка</t>
  </si>
  <si>
    <t>село Жамбыл</t>
  </si>
  <si>
    <t xml:space="preserve">Медицинский пункт село Жамбыл (обслуживается ВА село Петровка)  </t>
  </si>
  <si>
    <t>Медицинский пункт село Орнек (обслуживается ВА село Петровка)</t>
  </si>
  <si>
    <t>село Новый Колутон</t>
  </si>
  <si>
    <t xml:space="preserve">Медицинский пункт село Новый Колутон (обслуживается ВА село Старый Колутон) </t>
  </si>
  <si>
    <t>село Караколь</t>
  </si>
  <si>
    <t>Медицинский пункт село Караколь (обслуживается ВА село Старый Колутон)</t>
  </si>
  <si>
    <t>село Старый Колутон</t>
  </si>
  <si>
    <t xml:space="preserve">Врачебная амбулатория село Старый Колутон  </t>
  </si>
  <si>
    <t>село Ковыленка</t>
  </si>
  <si>
    <t xml:space="preserve">Медицинский пункт село Ковыленка  (обслуживается ВА село Старый Колутон) </t>
  </si>
  <si>
    <t>село Косколь</t>
  </si>
  <si>
    <t xml:space="preserve">Медицинский пункт село Косколь  (обслуживается ВА село Старый Колутон) </t>
  </si>
  <si>
    <t>село Бирлик</t>
  </si>
  <si>
    <t xml:space="preserve">Медицинский пункт село Бирлик  (обслуживается ВА село Старый Колутон)  </t>
  </si>
  <si>
    <t>Врачебная амбулатория село Первомайка</t>
  </si>
  <si>
    <t>село Лозовое</t>
  </si>
  <si>
    <t xml:space="preserve">Медицинский пункт село Лозовое  (обслуживается ВА село Первомайка) </t>
  </si>
  <si>
    <t>село Камышенка</t>
  </si>
  <si>
    <t>Фельдшерско-акушерский пункт село Камышенка  (обслуживается ВА село Первомайка)</t>
  </si>
  <si>
    <t>село Каменка</t>
  </si>
  <si>
    <t xml:space="preserve">Медицинский пункт село Каменка (обслуживается ВА село Первомайка)  </t>
  </si>
  <si>
    <t>Врачебная амбулатория село Мариновка</t>
  </si>
  <si>
    <t>село Бейса Хазрета</t>
  </si>
  <si>
    <t>Медицинский пункт село Бейса Хазрета (обслуживается ВА село Мариновка)</t>
  </si>
  <si>
    <t>село Шуйское</t>
  </si>
  <si>
    <t>Врачебная амбулатория село Шуйское</t>
  </si>
  <si>
    <t>село Макеевка</t>
  </si>
  <si>
    <t>Медицинский пункт село Макеевка (обслуживается ВА село Шуйское)</t>
  </si>
  <si>
    <t>село Новосельское</t>
  </si>
  <si>
    <t>Фельдшерско-акушерский пункт село Новосельское (обслуживается ВА село Шуйское)</t>
  </si>
  <si>
    <t xml:space="preserve">село Акана Курманова </t>
  </si>
  <si>
    <t>Врачебная амбулатория село Акана Курманова</t>
  </si>
  <si>
    <t>Отсутствует медицинский обьект (обслуживается ВА село Акана Курманова)</t>
  </si>
  <si>
    <t>село Косбармак</t>
  </si>
  <si>
    <t>Отсутствует медицинский обьект  (обслуживается ВА село Акана Курманова)</t>
  </si>
  <si>
    <t>село Борисовка</t>
  </si>
  <si>
    <t>Врачебная амбулатория село Борисовка</t>
  </si>
  <si>
    <t>село Покровка</t>
  </si>
  <si>
    <t>Фельдшерско-акушерский пункт село Покровка  (обслуживается ВА село Полтавка)</t>
  </si>
  <si>
    <t>село Садовое</t>
  </si>
  <si>
    <t xml:space="preserve">Медицинский пункт село Садовое  (обслуживается ВА село Борисовка) </t>
  </si>
  <si>
    <t>село Полтавка</t>
  </si>
  <si>
    <t>Врачебная амбулатория село Полтавка</t>
  </si>
  <si>
    <t>Отсутствует медицинский объект КФК Сыздыков (обслуживается ВА село Полтавка)</t>
  </si>
  <si>
    <t>село Титовка</t>
  </si>
  <si>
    <t>Медицинский пункт село Титовка (обслуживается ВА село Полтавка)</t>
  </si>
  <si>
    <t>село Сепе</t>
  </si>
  <si>
    <t>Медицинский пункт село Сепе (обслуживается ВА село Сочинская)</t>
  </si>
  <si>
    <t>село Есенгельды</t>
  </si>
  <si>
    <t>Фельдшерско-акушерский пункт село Есенгельды (обслуживается ВА село Сочинская)</t>
  </si>
  <si>
    <t>село Сочинское</t>
  </si>
  <si>
    <t>Врачебная амбулатория село Сочинское</t>
  </si>
  <si>
    <t>село Новомариновка</t>
  </si>
  <si>
    <t>Медицинский пункт село Новомариновка (обслуживается ВА село Акана Курманова)</t>
  </si>
  <si>
    <t>село Сергеевка</t>
  </si>
  <si>
    <t>Врачебная амбулатория село Сергеевка</t>
  </si>
  <si>
    <t>село Ащиколь</t>
  </si>
  <si>
    <t>Отсутствует медицинский обьект (обслуживается ВА село Сергеевка)</t>
  </si>
  <si>
    <t>село Самарка</t>
  </si>
  <si>
    <t>Медицинский пункт село Самарка (обслуживается ВА село Сергеевка)</t>
  </si>
  <si>
    <t>Отсутствует медицинский обьект  (обслуживается ВА село Борисовка)</t>
  </si>
  <si>
    <t>село Тимашевка</t>
  </si>
  <si>
    <t>Фельдшерско-акушерский пункт село Тимашевка (обслуживается ВА село Сергеевка)</t>
  </si>
  <si>
    <t>село Калиновка</t>
  </si>
  <si>
    <t>Отсутствует медицинский объект село Калиновка (обслуживается ФАП село Тимашевка)</t>
  </si>
  <si>
    <t>село Магдалиновка</t>
  </si>
  <si>
    <t>Медицинский пункт село Магдалиновка  (обслуживается ВА село Сергеевка)</t>
  </si>
  <si>
    <t>село Родионовка</t>
  </si>
  <si>
    <t>Медицинский пункт село Родионовка (обслуживается ВА село Сергеевка)</t>
  </si>
  <si>
    <t>село Хрящевка</t>
  </si>
  <si>
    <t>Медицинский пункт село Хрящевка (обслуживается ВА село Акана Курманова)</t>
  </si>
  <si>
    <t>село Бастау</t>
  </si>
  <si>
    <t>Врачебная амбулатория село Бастау</t>
  </si>
  <si>
    <t>село Тельмана</t>
  </si>
  <si>
    <t>Фельдшерско-акушерский пункт село Тельмана  (обслуживается ВА село Бастау)</t>
  </si>
  <si>
    <t>село Поповка</t>
  </si>
  <si>
    <t>Медицинский пункт село Поповка (обслуживается ВА село Бастау)</t>
  </si>
  <si>
    <t>село Вознесенка</t>
  </si>
  <si>
    <t>Врачебная амбулатория село Вознесенка</t>
  </si>
  <si>
    <t>село Аккайын</t>
  </si>
  <si>
    <t>Медицинский пункт село Аккайын (обслуживается ВА село Вознесенка) (аварийное)</t>
  </si>
  <si>
    <t>село Тастыозек</t>
  </si>
  <si>
    <t>Медицинский пункт село Тастыозек (обслуживается ВА село Вознесенка)</t>
  </si>
  <si>
    <t xml:space="preserve">село Алтынды </t>
  </si>
  <si>
    <t>Фельдшерско-акушерский пункт  село Алтынды  (обслуживается ВА село Никольское)</t>
  </si>
  <si>
    <t>село Алаколь</t>
  </si>
  <si>
    <t>Медицинский пункт село Алаколь (обслуживается ВА село Никольское)</t>
  </si>
  <si>
    <t>село Боярка</t>
  </si>
  <si>
    <t>Медицинский пункт село Боярка (обслуживается ВА село Никольское)</t>
  </si>
  <si>
    <t>село Ельтай</t>
  </si>
  <si>
    <t>Медицинский пункт  село Ельтай (обслуживается ВА село Никольское)</t>
  </si>
  <si>
    <t>село Жанаталап</t>
  </si>
  <si>
    <t>Медицинский пункт село Жанаталап (обслуживается ВА село Никольское)</t>
  </si>
  <si>
    <t>село Токтамыс</t>
  </si>
  <si>
    <t>Фельдшерско-акушерский пункт село Токтамыс (обслуживается ВА село Отрадное)</t>
  </si>
  <si>
    <t>село Гордеевка</t>
  </si>
  <si>
    <t>Медицинский пункт село Гордеевка (обслуживается ВА село Отрадное)</t>
  </si>
  <si>
    <t>село Иванковка</t>
  </si>
  <si>
    <t>Медицинский пункт село Иванковка (обслуживается ВА село Отрадное)</t>
  </si>
  <si>
    <t>село Новокиевка</t>
  </si>
  <si>
    <t>Медицинский пункт село Новокиевка (обслуживается ВА село Отрадное)</t>
  </si>
  <si>
    <t>село Журавлевка</t>
  </si>
  <si>
    <t>Врачебная амбулатория село Журавлевка</t>
  </si>
  <si>
    <t>село Воробьевка</t>
  </si>
  <si>
    <t>Медицинский пункт село Воробьевка (обслуживается ВА село Журавлевка)</t>
  </si>
  <si>
    <t>село Новодонецк</t>
  </si>
  <si>
    <t>Медицинский пункт село Новодонецк (обслуживается ВА село Журавлевка)</t>
  </si>
  <si>
    <t>село Ярославка</t>
  </si>
  <si>
    <t>Медицинский пункт село Ярославка (обслуживается ВА село Журавлевка)</t>
  </si>
  <si>
    <t>село Капитоновка</t>
  </si>
  <si>
    <t>Фельдшерско-акушерский пункт село Капитоновка (обслуживается ВА село Журавлевка)</t>
  </si>
  <si>
    <t>село Пушкино</t>
  </si>
  <si>
    <t>Медицинский работник без помещения  село Пушкино (обслуживается ВА село Журавлевка)</t>
  </si>
  <si>
    <t>село Шубарагаш</t>
  </si>
  <si>
    <t>Медицинский пункт село Шубарагаш (обслуживается ВА село Отрадное)</t>
  </si>
  <si>
    <t>село Мат</t>
  </si>
  <si>
    <t>Медицинский пункт село Мат (обслуживается ВА село Отрадное)</t>
  </si>
  <si>
    <t>село Отрадное</t>
  </si>
  <si>
    <t>Врачебная амбулатория село Отрадное</t>
  </si>
  <si>
    <t>село Суворовка</t>
  </si>
  <si>
    <t>Отсутствует медицинский объект село Суворовка (обслуживается ВА село Отрадное)</t>
  </si>
  <si>
    <t>село Никольское</t>
  </si>
  <si>
    <t>Врачебная амбулатория село Никольское</t>
  </si>
  <si>
    <t>село Улытоган</t>
  </si>
  <si>
    <t>Отсутствует медицинский объект село Улытоган (обслуживается ВА село Никольское)</t>
  </si>
  <si>
    <t>село Новобратское</t>
  </si>
  <si>
    <t>Врачебная амбулатория село Новобратское</t>
  </si>
  <si>
    <t>село Буденовка</t>
  </si>
  <si>
    <t>Медицинский пункт село Буденовка  (обслуживается ВА село Новобратское)</t>
  </si>
  <si>
    <t>село Добровольное</t>
  </si>
  <si>
    <t xml:space="preserve">Отсутствует медицинский обьект село Добровольное (обслуживается ВА село Новобратское) </t>
  </si>
  <si>
    <t>село Красносельское</t>
  </si>
  <si>
    <t xml:space="preserve">Отсутствует медицинский обьект село Красносельское  (обслуживается ВА село Новобратское) </t>
  </si>
  <si>
    <t>село Партизанка</t>
  </si>
  <si>
    <t>Фельдшерско-акушерский пункт село Партизанка (обслуживается ВА село Новобратское)</t>
  </si>
  <si>
    <t>село Ортакшыл</t>
  </si>
  <si>
    <t>Медицинский работник на дому (обслуживается ВА село Новобратское)</t>
  </si>
  <si>
    <t>село Айнаколь</t>
  </si>
  <si>
    <t>Медицинский пункт  село Айнаколь (обслуживается ВА село Журавлевка)</t>
  </si>
  <si>
    <t>село Острогорское</t>
  </si>
  <si>
    <t>Медицинский работник без помещения  (обслуживается ВА село Журавлевка)</t>
  </si>
  <si>
    <t>село Караозек</t>
  </si>
  <si>
    <t>Врачебная амбулатория село Караозек</t>
  </si>
  <si>
    <t>село Еруслановка</t>
  </si>
  <si>
    <t>Отсутствует медицинский объект село Еруслановка (обслуживается ВА село Караозек)</t>
  </si>
  <si>
    <t>село Купчановка</t>
  </si>
  <si>
    <t>Медицинский пункт село Купчановка (обслуживается ВА село Караозек)</t>
  </si>
  <si>
    <t>село Байсуат</t>
  </si>
  <si>
    <t>Медицинский пункт село Байсуат (обслуживается ВА село Караозек)</t>
  </si>
  <si>
    <t>село Пригорхоз</t>
  </si>
  <si>
    <t>Отсутствует медицинский объект село Пригхоз (Облсуживается в РП)</t>
  </si>
  <si>
    <t xml:space="preserve"> село Аксу</t>
  </si>
  <si>
    <t>Отсутствует медицинский обьект  село Аксу (Облсуживается в РП)</t>
  </si>
  <si>
    <t xml:space="preserve"> село Ангал батыр</t>
  </si>
  <si>
    <t xml:space="preserve">Медицинский пункт  село Ангал батыр (Облсуживается в РП) </t>
  </si>
  <si>
    <t>село Жаналык</t>
  </si>
  <si>
    <t>Медицинский работник без помещения село Жаналык (Облсуживается в РП)</t>
  </si>
  <si>
    <t xml:space="preserve"> село Бирсуат</t>
  </si>
  <si>
    <t>Медицинский пункт  село Бирсуат (Облсуживается в РП)</t>
  </si>
  <si>
    <t xml:space="preserve"> село Сауле</t>
  </si>
  <si>
    <t>Медицинский пункт село Сауле (Облсуживается в РП)</t>
  </si>
  <si>
    <t>село Баймырза</t>
  </si>
  <si>
    <t>Медицинский пункт село Баймырза (обслуживается ВА село Макинка)</t>
  </si>
  <si>
    <t>село Шошкалы</t>
  </si>
  <si>
    <t>Отсутствует медицинский обьект село Шошкалы (обслуживается ВА село Макинка)</t>
  </si>
  <si>
    <t xml:space="preserve"> село Макинка</t>
  </si>
  <si>
    <t>Врачебная амбулатория село Макинка</t>
  </si>
  <si>
    <t xml:space="preserve"> село Буланды</t>
  </si>
  <si>
    <t>Медицинский пункт  село Буланды (Облсуживается в РП)</t>
  </si>
  <si>
    <t xml:space="preserve">  село Каратал</t>
  </si>
  <si>
    <t>Медицинский работник без помещения  село Каратал (обслуживается ВА село Макинка)</t>
  </si>
  <si>
    <t xml:space="preserve"> село Когам</t>
  </si>
  <si>
    <t>Медицинский пункт село Когам  (Облсуживается в РП)</t>
  </si>
  <si>
    <t xml:space="preserve"> село Макпал</t>
  </si>
  <si>
    <t>Медицинский пункт  село Макпал (Облсуживается в РП)</t>
  </si>
  <si>
    <t>село Карагай</t>
  </si>
  <si>
    <t>Отсутствует медицинский объект  село Карагай (обслуживается ВА село Макинка)</t>
  </si>
  <si>
    <t>село Енбекшильдерское</t>
  </si>
  <si>
    <t>Медицинский пункт село Енбекшильдерское (Облсуживается в РП)</t>
  </si>
  <si>
    <t xml:space="preserve">село Акбулак </t>
  </si>
  <si>
    <t>Отсутствует медицинский обьект село Акбулак  (Облсуживается в РП)</t>
  </si>
  <si>
    <t xml:space="preserve">  село Актас</t>
  </si>
  <si>
    <t>Медицинский пункт село Актас (Облсуживается в РП)</t>
  </si>
  <si>
    <t xml:space="preserve"> село Заозерное</t>
  </si>
  <si>
    <t xml:space="preserve">Медицинский пункт  село Заозерное (Облсуживается в РП) </t>
  </si>
  <si>
    <t xml:space="preserve"> село Заураловка</t>
  </si>
  <si>
    <t xml:space="preserve">Медицинский пункт  село Заураловка (Облсуживается в РП) </t>
  </si>
  <si>
    <t>село Кудукагаш</t>
  </si>
  <si>
    <t xml:space="preserve">Медицинский пункт село Кудукагаш  (Облсуживается в РП) </t>
  </si>
  <si>
    <t xml:space="preserve"> село Яблоновка</t>
  </si>
  <si>
    <t>Медицинский пункт  село Яблоновка (Облсуживается в РП)</t>
  </si>
  <si>
    <t xml:space="preserve"> село Кенаши</t>
  </si>
  <si>
    <t>Медицинский пункт  село Кенаши (Облсуживается в РП)</t>
  </si>
  <si>
    <t>село Краснофлотское</t>
  </si>
  <si>
    <t>Медицинский пункт село Краснофлотское  (Облсуживается в РП)</t>
  </si>
  <si>
    <t>село Мамай</t>
  </si>
  <si>
    <t xml:space="preserve">Медицинский пункт село Мамай (Облсуживается в РП) </t>
  </si>
  <si>
    <t xml:space="preserve"> село Валиханово</t>
  </si>
  <si>
    <t xml:space="preserve">Медицинский пункт село Валиханово  (Облсуживается в РП) </t>
  </si>
  <si>
    <t xml:space="preserve"> село Алга</t>
  </si>
  <si>
    <t>Медицинский пункт  село Алга (Облсуживается в РП)</t>
  </si>
  <si>
    <t xml:space="preserve">  село Андыкожа батыра</t>
  </si>
  <si>
    <t>Фельдшерско-акушерский пункт  село Андыкожа батыра (Облсуживается в РП)</t>
  </si>
  <si>
    <t xml:space="preserve"> село Тасшалкар </t>
  </si>
  <si>
    <t>Медицинский пункт  село Тасшалкар  (обслуживается  ВА село Ульги)</t>
  </si>
  <si>
    <t xml:space="preserve"> село Ульги</t>
  </si>
  <si>
    <t>Врачебная амбулатория село Ульги</t>
  </si>
  <si>
    <t xml:space="preserve"> село Жукей</t>
  </si>
  <si>
    <t>Медицинский работник без помещения  село Жукей  (обслуживается ВА село Ульги)</t>
  </si>
  <si>
    <t xml:space="preserve"> село Карловка</t>
  </si>
  <si>
    <t>Отсутствует медицинский обьект  село Карловка (обслуживается ВА село Ульги)</t>
  </si>
  <si>
    <t xml:space="preserve"> село Кызылуюм</t>
  </si>
  <si>
    <t>Медицинский пункт  село Кызылуюм (обслуживается  ВА село Ульги)</t>
  </si>
  <si>
    <t>село Трамбовка</t>
  </si>
  <si>
    <t>Отсутствует медицинский обьект  село Трамбовка (обслуживается ВА село Ульги)</t>
  </si>
  <si>
    <t>село Уюмшил</t>
  </si>
  <si>
    <t>Отсутствует медицинский объект село Уюмшил (обслуживается ВА село Ульги)</t>
  </si>
  <si>
    <t>село Абай</t>
  </si>
  <si>
    <t>Медицинский пункт село Абай  (Облсуживается в РП) (аренда)</t>
  </si>
  <si>
    <t>село Полтавское</t>
  </si>
  <si>
    <t>Медицинский пункт село Полтавское (Облсуживается в РП)</t>
  </si>
  <si>
    <t>село Коркем</t>
  </si>
  <si>
    <t>Медицинский пункт  село Коркем (Облсуживается в РП)</t>
  </si>
  <si>
    <t>село Спиридоновка</t>
  </si>
  <si>
    <t>Медицинский пункт село Спиридоновка (Облсуживается в РП)</t>
  </si>
  <si>
    <t>село Бауманское</t>
  </si>
  <si>
    <t>Фельдшерско-акушерский пункт  село Бауманское (Облсуживается в РП)</t>
  </si>
  <si>
    <t>село Буревестник</t>
  </si>
  <si>
    <t>Медицинский пункт село Буревестник  (Облсуживается в РП)</t>
  </si>
  <si>
    <t>село Жалманкулак</t>
  </si>
  <si>
    <t>Медицинский пункт село Жалманкулак  (Облсуживается в РП)</t>
  </si>
  <si>
    <t>село Жулдыз</t>
  </si>
  <si>
    <t>Отсутствует медицинский объект село Жулдыз (Облсуживается в РП)</t>
  </si>
  <si>
    <t>село Коржинколь</t>
  </si>
  <si>
    <t>Отсутствует медицинский объект  село Коржинколь (Облсуживается в РП)</t>
  </si>
  <si>
    <t>село Узынколь</t>
  </si>
  <si>
    <t>Медицинский пункт село Узынколь (Облсуживается в РП)</t>
  </si>
  <si>
    <t>село Тоганас</t>
  </si>
  <si>
    <t>Медицинский пункт село Тоганас (Облсуживается в РП)</t>
  </si>
  <si>
    <t xml:space="preserve">село Акмырза </t>
  </si>
  <si>
    <t xml:space="preserve">Фельдшерско-акушерский пункт  село Акмырза  (обслуживается ВА село Майлан) </t>
  </si>
  <si>
    <t>село Жолбасшы</t>
  </si>
  <si>
    <t>Отсутствует медицинский объект село Долбасшы (обслуживается ВА село Майлан)</t>
  </si>
  <si>
    <t>Врачебная амбулатория село Селетинское</t>
  </si>
  <si>
    <t>село Бестогай</t>
  </si>
  <si>
    <t>Медицинский пункт село Бестогай (обслуживается ВА село Селетинское)</t>
  </si>
  <si>
    <t>село Байсары</t>
  </si>
  <si>
    <t>Медицинский пункт село Байсары (обслуживается ВА село Селетинское)</t>
  </si>
  <si>
    <t>село Кызылту</t>
  </si>
  <si>
    <t>Отсутствует медицинский объект село Кызылтау (обслуживается ВА село Селетинское)</t>
  </si>
  <si>
    <t xml:space="preserve">село Олжабай батыра </t>
  </si>
  <si>
    <t>Врачебная амбулатория село Олжабай батыра</t>
  </si>
  <si>
    <t>Отсутствует медицинский обьект  село Алгабас (обслуживается ВА село Олжабай батыра)</t>
  </si>
  <si>
    <t xml:space="preserve">село Ынтымак </t>
  </si>
  <si>
    <t>Медицинский пункт  село Ынтымак (Новокаменский) (обслуживается ВА село Олжабай батыра)</t>
  </si>
  <si>
    <t>село Бозтал</t>
  </si>
  <si>
    <t>Медицинский пункт  село Бозтал (обслуживается ВА село Олжабай батыра)</t>
  </si>
  <si>
    <t>село Тайбай</t>
  </si>
  <si>
    <t>Врачебная амбулатория село Тайбай</t>
  </si>
  <si>
    <t>Медицинский пункт село Ельтай (обслуживается ВА село Тайбай)</t>
  </si>
  <si>
    <t>село Жарык</t>
  </si>
  <si>
    <t>Отсутствует медицинский объект село Жарык (обслуживается ВА село Тайбай)</t>
  </si>
  <si>
    <t>село Малтабар</t>
  </si>
  <si>
    <t>Медицинский пункт село Малтабар (обслуживается ВА село Тайбай)</t>
  </si>
  <si>
    <t>село Куншалган</t>
  </si>
  <si>
    <t>Фельдшерско-акушерский пункт село Куншалган (обслуживается ВА село Олжабай батыра)</t>
  </si>
  <si>
    <t>село Каратал</t>
  </si>
  <si>
    <t>Медицинский пункт  село Каратал (обслуживается ВА село Олжабай батыра)</t>
  </si>
  <si>
    <t>село Шакей</t>
  </si>
  <si>
    <t>Медицинский пункт  село Шакей (обслуживается ВА село Олжабай батыра)</t>
  </si>
  <si>
    <t>село Койтас</t>
  </si>
  <si>
    <t>Отсутствует медицинский обьект (обслуживается ВА село Уленты)</t>
  </si>
  <si>
    <t>село Ажы</t>
  </si>
  <si>
    <t>Медицинский пункт село Ажы (обслуживается ВА село Уленты)</t>
  </si>
  <si>
    <t>село Аксуат</t>
  </si>
  <si>
    <t>Медицинский пункт село Аксуат (обслуживается ВА село Майлан)</t>
  </si>
  <si>
    <t xml:space="preserve">село Майлан </t>
  </si>
  <si>
    <t>Врачебная амбулатория село Майлан</t>
  </si>
  <si>
    <t>село Уленты</t>
  </si>
  <si>
    <t>Врачебная амбулатория село Уленты</t>
  </si>
  <si>
    <t>Врачебная амбулатория село Еркиншилик</t>
  </si>
  <si>
    <t>Медицинский пункт село Енбек  (обслуживается ВА село Еркеншилик)</t>
  </si>
  <si>
    <t>село Тургай</t>
  </si>
  <si>
    <t>Врачебная амбулатория село Тургай</t>
  </si>
  <si>
    <t>село Жана жол</t>
  </si>
  <si>
    <t>Медицинский пункт село Жана жол (обслуживается ВА село Тургай) (аренда)</t>
  </si>
  <si>
    <t>село Нижний Торгай</t>
  </si>
  <si>
    <t>Отсутствует медицинский объект село Нижний Тограй (обслуживается ВА село Тургай)</t>
  </si>
  <si>
    <t>село Балыкты</t>
  </si>
  <si>
    <t>Медицинский пункт село Балыкты  (обслуживается ВА село Тургай)</t>
  </si>
  <si>
    <t>село Карагайлы</t>
  </si>
  <si>
    <t>Медицинский пункт село Карагайлы (обслуживается ВА село Тургай)</t>
  </si>
  <si>
    <t>село Аксай</t>
  </si>
  <si>
    <t xml:space="preserve">Врачебная амбулатория село Аксай </t>
  </si>
  <si>
    <t>село Орловка</t>
  </si>
  <si>
    <t>Медицинский пункт село Орловка (обслуживается ВА село Аксай)</t>
  </si>
  <si>
    <t>село Бузулук</t>
  </si>
  <si>
    <t>Медицинский пункт село Бузулук (обслуживается ВА село Аксай)</t>
  </si>
  <si>
    <t>село Сурган</t>
  </si>
  <si>
    <t>Медицинский пункт село Сурган  (обслуживается ВА село Заречное)</t>
  </si>
  <si>
    <t>село Заречное</t>
  </si>
  <si>
    <t xml:space="preserve">Врачебная амбулатория село Заречное </t>
  </si>
  <si>
    <t>село Дальнее</t>
  </si>
  <si>
    <t>Отсутствует медицинский объект село Дальнее (обслуживается ВА село Заречное)</t>
  </si>
  <si>
    <t>село Знаменка</t>
  </si>
  <si>
    <t>Медицинский пункт село Знаменка (обслуживается ВА село Заречное)</t>
  </si>
  <si>
    <t>село Двуречное</t>
  </si>
  <si>
    <t>Фельдшерско-акушерский пункт село Двуречное (обслуживается ВА село Курское)</t>
  </si>
  <si>
    <t>Медицинский пункт село Приишимка (обслуживается ВА село Курское) (аренда)</t>
  </si>
  <si>
    <t>село Курское</t>
  </si>
  <si>
    <t xml:space="preserve">Врачебная амбулатория село Курское </t>
  </si>
  <si>
    <t>село Жаныспай</t>
  </si>
  <si>
    <t>Врачебная амбулатория село Жаныспай</t>
  </si>
  <si>
    <t>село Ковыльное</t>
  </si>
  <si>
    <t xml:space="preserve">Медицинский пункт село Ковыльное (обслуживается ВА село Жаныспай) </t>
  </si>
  <si>
    <t>село Московское</t>
  </si>
  <si>
    <t>Медицинский пункт село Московское (обслуживается ВА село Жаныспай)</t>
  </si>
  <si>
    <t>село Красивое</t>
  </si>
  <si>
    <t>Врачебная амбулатория село Красивое</t>
  </si>
  <si>
    <t>село Кумай</t>
  </si>
  <si>
    <t>Медицинский пункт село Кумай (обслуживается ВА село Красивое)</t>
  </si>
  <si>
    <t>село Ленинское</t>
  </si>
  <si>
    <t>Медицинский пункт село Ленинское(обслуживается ВА село Красивое)</t>
  </si>
  <si>
    <t>Медицинский пункт село Ярославка  (обслуживается ВА село Красивое)</t>
  </si>
  <si>
    <t>Отсутствует медицинский объект село Красногорский (Облсуживается в РП)</t>
  </si>
  <si>
    <t>село Иглик</t>
  </si>
  <si>
    <t xml:space="preserve">Медицинский пункт село Иглик (обслуживается ВА село Жаныспай) </t>
  </si>
  <si>
    <t>село Калачи</t>
  </si>
  <si>
    <t xml:space="preserve">Медицинский пункт село Калачи (обслуживается ВА село Свободное) </t>
  </si>
  <si>
    <t>село Свободное</t>
  </si>
  <si>
    <t xml:space="preserve">Врачебная амбулатория село Свободное </t>
  </si>
  <si>
    <t>село Раздольное</t>
  </si>
  <si>
    <t xml:space="preserve">Медицинский пункт  село Раздольное (обслуживается ВА село Свободное) </t>
  </si>
  <si>
    <t>Медицинский пункт село Караколь (обслуживается ВА село Интернациональное)</t>
  </si>
  <si>
    <t>село Речное</t>
  </si>
  <si>
    <t>Медицинский пункт село Речное (обслуживается ВА село Интернациональное)</t>
  </si>
  <si>
    <t>село Юбилейное</t>
  </si>
  <si>
    <t>Медицинский пункт село Юбилейное (обслуживается ВА село Интернациональное)</t>
  </si>
  <si>
    <t xml:space="preserve">село Ейское </t>
  </si>
  <si>
    <t xml:space="preserve">Медицинский пункт село Ейское  (обслуживается ВА село Интернациональное) </t>
  </si>
  <si>
    <t>село Алматинское</t>
  </si>
  <si>
    <t>Медицинский пункт село Алматинское (обслуживается ВА село Интернациональное)</t>
  </si>
  <si>
    <t>село Биртал</t>
  </si>
  <si>
    <t>Медицинский пункт село Биртал (обслуживается ВА село Интернациональное)</t>
  </si>
  <si>
    <t>село Интернациональное</t>
  </si>
  <si>
    <t>Врачебная амбулатория село Интернациональное</t>
  </si>
  <si>
    <t>село Белагаш</t>
  </si>
  <si>
    <t>Фельдшерско-акушерский пункт село Белагаш (Облсуживается в РП)</t>
  </si>
  <si>
    <t>село Беловодское</t>
  </si>
  <si>
    <t xml:space="preserve">Медицинский пункт село Беловодское (Облсуживается в РП) </t>
  </si>
  <si>
    <t>село Перекатное</t>
  </si>
  <si>
    <t>Медицинский пункт село Перекатное  (Облсуживается в РП)</t>
  </si>
  <si>
    <t>село Кайракты</t>
  </si>
  <si>
    <t xml:space="preserve">Медицинский пункт село Кайракты (Облсуживается в РП) </t>
  </si>
  <si>
    <t>село Чапаевское</t>
  </si>
  <si>
    <t>Медицинский пункт село Чапаевское (Облсуживается в РП)</t>
  </si>
  <si>
    <t>село Кировское</t>
  </si>
  <si>
    <t>Медицинский работник без помещения  село Кировское (Облсуживается в РП)</t>
  </si>
  <si>
    <t>село Баягиз</t>
  </si>
  <si>
    <t>Медицинский работник без помещения  село Баягиз (Облсуживается в РП)</t>
  </si>
  <si>
    <t>село Подгорное</t>
  </si>
  <si>
    <t xml:space="preserve">Медицинский пункт село Подгорное (Облсуживается в РП) </t>
  </si>
  <si>
    <t>село Тарасовка</t>
  </si>
  <si>
    <t xml:space="preserve">Медицинский пункт село Тарасовка (Облсуживается в РП) </t>
  </si>
  <si>
    <t>село Казахское</t>
  </si>
  <si>
    <t xml:space="preserve">Медицинский пункт село Казахское (Облсуживается в РП) </t>
  </si>
  <si>
    <t>село Жана Кийма</t>
  </si>
  <si>
    <t>Врачебная амбулатория село Жана Кийма</t>
  </si>
  <si>
    <t>Медицинский работник без помещения село Алгабас  (обслуживается ВА село Жана Кийма)</t>
  </si>
  <si>
    <t>село Кийма</t>
  </si>
  <si>
    <t>Отсутствует медицинский объект село Кийма (обслуживается ВА село Жана Кийма)</t>
  </si>
  <si>
    <t>село Терсакан</t>
  </si>
  <si>
    <t>Медицинский пункт село Терсакан (обслуживается ВА село Жана Кийма)</t>
  </si>
  <si>
    <t>село Запорожье</t>
  </si>
  <si>
    <t>Врачебная амбулатория село Запорожье</t>
  </si>
  <si>
    <t xml:space="preserve">Медицинский пункт село Лозовое (обслуживается ВА село Запорожье) </t>
  </si>
  <si>
    <t>село Ишимское</t>
  </si>
  <si>
    <t>Фельдшерско-акушерский пункт село Ишимское (обслуживается ВА село Запорожье)</t>
  </si>
  <si>
    <t>село Казахстан</t>
  </si>
  <si>
    <t>Медицинский работник без помещения село Казахстан (обслуживается ВА село Жана Кийма)</t>
  </si>
  <si>
    <t>село Монастырка</t>
  </si>
  <si>
    <t>Медицинский работник без помещения  село Монастырка (обслуживается ВА село Запорожье)</t>
  </si>
  <si>
    <t>село Калининское</t>
  </si>
  <si>
    <t>Врачебная амбулатория село Калининское</t>
  </si>
  <si>
    <t>село Калмакколь</t>
  </si>
  <si>
    <t xml:space="preserve">Медицинский пункт село Калмакколь (обслуживается ВА село Калининское)  </t>
  </si>
  <si>
    <t>село Моховое</t>
  </si>
  <si>
    <t xml:space="preserve">Медицинский пункт село Моховое (обслуживается ВА село Калининское) </t>
  </si>
  <si>
    <t>село Киевское</t>
  </si>
  <si>
    <t>Медицинский пункт село Киевское (обслуживается ВА село Калининское)</t>
  </si>
  <si>
    <t>село Новокиенка</t>
  </si>
  <si>
    <t>Медицинский пункт село Новокиенка (обслуживается ВА село Калининское)</t>
  </si>
  <si>
    <t>село Гастелло</t>
  </si>
  <si>
    <t>Фельдшерско-акушерский пункт  село Гастелло (Облсуживается в РП)</t>
  </si>
  <si>
    <t>село Пригородное</t>
  </si>
  <si>
    <t>Медицинский пункт село Пригородное (Облсуживается в РП)</t>
  </si>
  <si>
    <t>Медицинский пункт село Отрадное  (обслуживается ВА село Пятигорск)</t>
  </si>
  <si>
    <t>село Кенское</t>
  </si>
  <si>
    <t>Медицинский пункт село Кенское (обслуживается ВА село Пятигорск)</t>
  </si>
  <si>
    <t>село Костычево</t>
  </si>
  <si>
    <t>Медицинский пункт село Костычево (обслуживается ВА село Пятигорск)</t>
  </si>
  <si>
    <t>село Донское</t>
  </si>
  <si>
    <t>Медицинский пункт село Донское (обслуживается ВА село Пятигорск)</t>
  </si>
  <si>
    <t>село Ушкарасу</t>
  </si>
  <si>
    <t>Медицинский пункт село Ушкарасу (обслуживается ВА село Пятигорск)</t>
  </si>
  <si>
    <t>село Пятигорское</t>
  </si>
  <si>
    <t>Врачебная амбулатория село Пятигорск</t>
  </si>
  <si>
    <t>село Тасоткель</t>
  </si>
  <si>
    <t>Медицинский пункт село Тасоткель (обслуживается ВА село Пятигорск)</t>
  </si>
  <si>
    <t>село Бирсуат</t>
  </si>
  <si>
    <t>Медицинский пункт село Бирсуат (обслуживается ВА село Тасты-Талды)</t>
  </si>
  <si>
    <t>село Тасты-Талды</t>
  </si>
  <si>
    <t>Врачебная амбулатория село Тасты-Талды</t>
  </si>
  <si>
    <t>село Жанадала</t>
  </si>
  <si>
    <t>Отсутствует медицинский объект село Жанадала (обслуживается ВА Тасты-Талды)</t>
  </si>
  <si>
    <t>село Зерноградское</t>
  </si>
  <si>
    <t>Медицинский пункт село Зерноградское (обслуживается ВА село Тасты-Талды)</t>
  </si>
  <si>
    <t>село Шойындыколь</t>
  </si>
  <si>
    <t>Медицинский пункт село Шойындыколь (обслуживается ВА село Тасты - Талды)</t>
  </si>
  <si>
    <t>село Далабай</t>
  </si>
  <si>
    <t>Медицинский пункт село Далабай  (обслуживается ВА село Нахимова)</t>
  </si>
  <si>
    <t>село Кумсуат</t>
  </si>
  <si>
    <t>Медицинский пункт село Кумсуат  (обслуживается ВА село Нахимовка) (аварийное)</t>
  </si>
  <si>
    <t>село Львовское</t>
  </si>
  <si>
    <t>Медицинский пункт село Львовское (обслуживается ВА село Нахимовка)</t>
  </si>
  <si>
    <t>село Нахимовка</t>
  </si>
  <si>
    <t>Врачебная амбулатория село Нахимовка</t>
  </si>
  <si>
    <t>село Баранкуль</t>
  </si>
  <si>
    <t>Медицинский пункт  село Баранкуль (обслуживается ВА село Нахимовка)</t>
  </si>
  <si>
    <t>село Тассуат</t>
  </si>
  <si>
    <t>Медицинский пункт село Тассуат (обслуживается ВА село Нахимовка)</t>
  </si>
  <si>
    <t>село Валиханово</t>
  </si>
  <si>
    <t>Врачебная амбулатория село Валиханово</t>
  </si>
  <si>
    <t>село Достык</t>
  </si>
  <si>
    <t>Отсутствует медицинский объект село Достык  (обслуживается ВА Валиханово)</t>
  </si>
  <si>
    <t>село Айдарлы</t>
  </si>
  <si>
    <t>Медицинский пункт село Айдарлы (Облсуживается в РП)</t>
  </si>
  <si>
    <t>село Коктерек</t>
  </si>
  <si>
    <t>Медицинский пункт село Коктерек  (Облсуживается в РП)</t>
  </si>
  <si>
    <t>Врачебная амбулатория село Еленовка</t>
  </si>
  <si>
    <t>село Жанааул</t>
  </si>
  <si>
    <t>Медицинский пункт село Жанааул (обслуживается ВА село Еленовка)</t>
  </si>
  <si>
    <t>село Жылымды</t>
  </si>
  <si>
    <t>Медицинский пункт село Жылымды (обслуживается ВА село Еленовка)</t>
  </si>
  <si>
    <t>Медицинский пункт село Карагай (обслуживается ВА село Еленовка)</t>
  </si>
  <si>
    <t>село Карлыколь</t>
  </si>
  <si>
    <t>Медицинский пункт село Карлыколь (обслуживается ВА село Еленовка)</t>
  </si>
  <si>
    <t>село Булак</t>
  </si>
  <si>
    <t>Медицинский пункт село Булак (обслуживается ВА село Еленовка)</t>
  </si>
  <si>
    <t>село Жолдыбай</t>
  </si>
  <si>
    <t>Медицинский пункт  село Жолдыбай (обслуживается ВА село Еленовка)</t>
  </si>
  <si>
    <t>село Акан</t>
  </si>
  <si>
    <t>Медицинский пункт село Акан  (обслуживается ВА село Еленовка)</t>
  </si>
  <si>
    <t>село Баратай</t>
  </si>
  <si>
    <t>Медицинский пункт село Баратай (обслуживается ВА село Еленовка)</t>
  </si>
  <si>
    <t>село Уголки</t>
  </si>
  <si>
    <t>Медицинский пункт село Уголки  (обслуживается ВА село Еленовка)</t>
  </si>
  <si>
    <t>село Айдабол</t>
  </si>
  <si>
    <t xml:space="preserve">Врачебная амбулатория  село Айдабол </t>
  </si>
  <si>
    <t>село Викторовка</t>
  </si>
  <si>
    <t xml:space="preserve">Фельдшерско-акушерский пункт село Викторовка  (обслуживается ВА село Айдабол) </t>
  </si>
  <si>
    <t>село Красиловка</t>
  </si>
  <si>
    <t xml:space="preserve">Медицинский пункт село Красиловка (обслуживается ВА село Айдабол) </t>
  </si>
  <si>
    <t>село Богенбай би</t>
  </si>
  <si>
    <t xml:space="preserve">Медицинский пункт село Богенбай би  (обслуживается ВА село Айдабол) </t>
  </si>
  <si>
    <t>село Исаковка</t>
  </si>
  <si>
    <t>Медицинский пункт село Исаковка (обслуживается ВА село Айдабол)</t>
  </si>
  <si>
    <t>село Костомаровка</t>
  </si>
  <si>
    <t>Медицинский пункт село Костомаровка  (обслуживается ВА село Айдабол)</t>
  </si>
  <si>
    <t xml:space="preserve">Врачебная амбулатория село Бирлестик   </t>
  </si>
  <si>
    <t>село Жанатлек</t>
  </si>
  <si>
    <t>Отсутствует медицинский объект село Жанатлек (обслуживается ВА село Бирлистик)</t>
  </si>
  <si>
    <t>Медицинский пункт село Караозек (обслуживается ВА село Бирлистик)</t>
  </si>
  <si>
    <t>село Сейфуллино</t>
  </si>
  <si>
    <t>Медицинский пункт село Сейфуллино (обслуживается ВА село Бирлистик)</t>
  </si>
  <si>
    <t>село Васильковка</t>
  </si>
  <si>
    <t xml:space="preserve">Медицинский пункт село Васильковка (обслуживается ВА село Бирлестик) </t>
  </si>
  <si>
    <t xml:space="preserve">Медицинский пунктсело Гранитный  (обслуживается ВА село Бирлестик) </t>
  </si>
  <si>
    <t>село Кызылсая</t>
  </si>
  <si>
    <t xml:space="preserve">Медицинский пункт село Кызылсая  (обслуживается ВА село Бирлестик) </t>
  </si>
  <si>
    <t>село Биктесин</t>
  </si>
  <si>
    <t>Отсутствует медицинский объект село Биктесин (обслуживается ВА Бирлестик)</t>
  </si>
  <si>
    <t>село Кызылагаш</t>
  </si>
  <si>
    <t>Отсутствует медицинский объект село Кызылагаш (обслуживается ВА село Бирлестик)</t>
  </si>
  <si>
    <t>село Приречное</t>
  </si>
  <si>
    <t>Медицинский пункт село Приречное (обслуживается ВА село Шагалалы)</t>
  </si>
  <si>
    <t>село Павловка</t>
  </si>
  <si>
    <t>Медицинский пункт село Павловка  (обслуживается ВА село Шагалалы)</t>
  </si>
  <si>
    <t>село Шагалалы (Чаглинка)</t>
  </si>
  <si>
    <t>Врачебная амбулатория село Шагалалы (Чаглинка)</t>
  </si>
  <si>
    <t>село Енбек-Бирлик</t>
  </si>
  <si>
    <t>Отсутствует медицинский объект (обслуживается ВА село Шагалалы)</t>
  </si>
  <si>
    <t>село Ескенежал</t>
  </si>
  <si>
    <t>Медицинский пункт село Ескенежал (обслуживается ВА село Шагалалы)</t>
  </si>
  <si>
    <t>село Малика Габдуллина</t>
  </si>
  <si>
    <t xml:space="preserve">Фельдшерско-акушерский пункт село Малика Габдуллина </t>
  </si>
  <si>
    <t>село Дороговка</t>
  </si>
  <si>
    <t>Медицинский пункт село Дороговка  (обслуживается ВА село Карауыл Канай-би)</t>
  </si>
  <si>
    <t>село Койсалган</t>
  </si>
  <si>
    <t>Отсутствует медицинский объект (обслуживается ВА село Канай-би)</t>
  </si>
  <si>
    <t>село Малые тюкты</t>
  </si>
  <si>
    <t>Медицинский пункт село Малые тюкты (обслуживается ВА село Карауыл Канай-би)</t>
  </si>
  <si>
    <t>село Серафимовка</t>
  </si>
  <si>
    <t>Медицинский пункт село Серафимовка (обслуживается ВА село Карауыл Канай-би)</t>
  </si>
  <si>
    <t>село Канай-би</t>
  </si>
  <si>
    <t>Врачебная амбулатория село Карауыл Канай-бия</t>
  </si>
  <si>
    <t>село Жамантуз</t>
  </si>
  <si>
    <t>Отсутствует медицинский объект село Жумантуз (обслуживается ВА село Еленовка)</t>
  </si>
  <si>
    <t>село Игилик</t>
  </si>
  <si>
    <t>Медицинский пункт село Игилик (обслуживается ВА село Канай-би)</t>
  </si>
  <si>
    <t>село Желтау</t>
  </si>
  <si>
    <t>Отсутствует медицинский объект село Желтау (обслуживается ВА село Канай-би)</t>
  </si>
  <si>
    <t>село Кызылегис</t>
  </si>
  <si>
    <t>Медицинский пункт село Кызылегис  (обслуживается ВА село Карауыл Канай-би)</t>
  </si>
  <si>
    <t>село Карашилик</t>
  </si>
  <si>
    <t>Медицинский пункт  село Карашилик (обслуживается ВА село Карауыл Канай-би)</t>
  </si>
  <si>
    <t>село Ортагаш</t>
  </si>
  <si>
    <t>Медицинский пункт  село Ортагаш (обслуживается ВА село Карауыл Канай-би)</t>
  </si>
  <si>
    <t>село Троицкое</t>
  </si>
  <si>
    <t xml:space="preserve">Врачебная амбулатория село Троицкое  </t>
  </si>
  <si>
    <t>село Кеноткель</t>
  </si>
  <si>
    <t>Медицинский пункт село Кеноткель (обслуживается ВА село Троицк)</t>
  </si>
  <si>
    <t>село Карсак</t>
  </si>
  <si>
    <t>Медицинский пункт село Карсак (обслуживается ВА село Троицк)</t>
  </si>
  <si>
    <t>село Кошкарбай</t>
  </si>
  <si>
    <t>Медицинский пункт село Кошкарбай (обслуживается ВА село Троицк)</t>
  </si>
  <si>
    <t>село Байтерек</t>
  </si>
  <si>
    <t>Медицинский пункт село Байтерек (обслуживается ВА село Троицк)</t>
  </si>
  <si>
    <t>село Ермаковка</t>
  </si>
  <si>
    <t>Медицинский пункт село Ермаковка (обслуживается ВА село Троицк)</t>
  </si>
  <si>
    <t>село Красный кордон</t>
  </si>
  <si>
    <t xml:space="preserve">Медицинский пункт село Красный кордон  (обслуживается ВА село Троицк) </t>
  </si>
  <si>
    <t>Отсутствует медицинский объект село Ондирис (обслуживается ВА село Троицкое)</t>
  </si>
  <si>
    <t>село Ульгили</t>
  </si>
  <si>
    <t>Медицинский пункт  село Ульгили (обслуживается ВА село Троицк)</t>
  </si>
  <si>
    <t xml:space="preserve">Отсутствует медицинский объект село Абай (Облсуживается в РП) </t>
  </si>
  <si>
    <t>село Уркендеу</t>
  </si>
  <si>
    <t xml:space="preserve">Медицинский пункт село Уркендеу (обслуживается ВА село Сабынды) </t>
  </si>
  <si>
    <t>село Жумай</t>
  </si>
  <si>
    <t xml:space="preserve">Медицинский работник без помещения село Жумай (обслуживается ВА село Сабынды) </t>
  </si>
  <si>
    <t>село Арыкты</t>
  </si>
  <si>
    <t>Фельдшерско-акушерский пункт село Арыкты (обслуживается ВА село Сабынды)</t>
  </si>
  <si>
    <t>село Садырбай</t>
  </si>
  <si>
    <t xml:space="preserve">Медицинский пункт село Садырбай (обслуживается ВА село Сабынды) </t>
  </si>
  <si>
    <t>село Кенбидаик</t>
  </si>
  <si>
    <t xml:space="preserve">Медицинский пункт село Кенбидаик (обслуживается ВА село Сабынды) </t>
  </si>
  <si>
    <t>село Екпинди</t>
  </si>
  <si>
    <t>Отсутствует медицинский объект село Екпинды (обслуживается ВА село Сабынды)</t>
  </si>
  <si>
    <t>село Майшукыр</t>
  </si>
  <si>
    <t xml:space="preserve">Медицинский пункт село Майшукыр (обслуживается ВА село Сабынды) </t>
  </si>
  <si>
    <t>село Кумколь</t>
  </si>
  <si>
    <t>Отсутствует медицинский объект село Кумколь (обслуживается ВА село Сабынды)</t>
  </si>
  <si>
    <t>село Жантеке</t>
  </si>
  <si>
    <t xml:space="preserve">Медицинский пункт село Жантеке (обслуживается ВА село Сабынды) </t>
  </si>
  <si>
    <t>село Каргалы</t>
  </si>
  <si>
    <t>Отсутствует медицинский объект село Каргалы (обслуживается ВА Сабынды)</t>
  </si>
  <si>
    <t>село Уялы</t>
  </si>
  <si>
    <t xml:space="preserve">Медицинский работник без помещения село Уялы (обслуживается ВА село Сабынды) </t>
  </si>
  <si>
    <t>село Шалкар</t>
  </si>
  <si>
    <t xml:space="preserve">Медицинский пункт село Шалкар (обслуживается ВА село Сабынды) </t>
  </si>
  <si>
    <t>село Ушсарт</t>
  </si>
  <si>
    <t xml:space="preserve">Медицинский пункт село Ушсарт (обслуживается ВА село Сабынды) </t>
  </si>
  <si>
    <t>село Сабынды</t>
  </si>
  <si>
    <t>Врачебная амбулатория село Сабынды</t>
  </si>
  <si>
    <t>Отсутствует медицинский объект село Алгабас (обслуживается ВА село Сабынды)</t>
  </si>
  <si>
    <t>село Караегин</t>
  </si>
  <si>
    <t xml:space="preserve">Медицинский пункт село Караегин (обслуживается ВА село Сабынды) </t>
  </si>
  <si>
    <t>село Хуторок</t>
  </si>
  <si>
    <t xml:space="preserve">Медицинский пункт село Хуторок (Облсуживается в РП) </t>
  </si>
  <si>
    <t xml:space="preserve">Медицинский пункт село Петровка (Облсуживается в РП) </t>
  </si>
  <si>
    <t>село Баракпай</t>
  </si>
  <si>
    <t xml:space="preserve">Медицинский пункт село Баракпай (обслуживается ВА село Максимовка) </t>
  </si>
  <si>
    <t xml:space="preserve">село Хлебное </t>
  </si>
  <si>
    <t>Медицинский пункт село Хлебное (обслуживается ВА село Максимовка)</t>
  </si>
  <si>
    <t>село Чашке</t>
  </si>
  <si>
    <t>Медицинский пункт село Чашке  (обслуживается ВА село Максимовка)</t>
  </si>
  <si>
    <t>село Красная Поляна</t>
  </si>
  <si>
    <t>Фельдшерско-акушерский пункт село Красная Поляна  (обслуживается ВА село Максимовка)</t>
  </si>
  <si>
    <t>село Арбузинка</t>
  </si>
  <si>
    <t>Отсутствует медицинский объект село Арбузинка  (обслуживается ВА село Максимовка)</t>
  </si>
  <si>
    <t>село Петриковка</t>
  </si>
  <si>
    <t>Отсутствует медицинский объект село Петриковка (обслуживается ВА село Максимовка)</t>
  </si>
  <si>
    <t>село Жиланды</t>
  </si>
  <si>
    <t xml:space="preserve">Медицинский пункт село Жиланды (обслуживается ВА село Максимовка) </t>
  </si>
  <si>
    <t>село Мадениет</t>
  </si>
  <si>
    <t xml:space="preserve">Медицинский пункт село Мадениет (обслуживается ВА село Максимовка) </t>
  </si>
  <si>
    <t>село Максимовка</t>
  </si>
  <si>
    <t>Врачебная амбулатория село Максимовка</t>
  </si>
  <si>
    <t>село Владимировка</t>
  </si>
  <si>
    <t>Медицинский пункт  село Владимировка (обслуживается ВА село Максимовка)</t>
  </si>
  <si>
    <t>село Новый Городок</t>
  </si>
  <si>
    <t xml:space="preserve">Медицинский пункт  село Новый Городок (обслуживается ВА село Максимовка) </t>
  </si>
  <si>
    <t>село Спаское</t>
  </si>
  <si>
    <t xml:space="preserve">Медицинский пункт село Спаское (обслуживается ВА село Максимовка) </t>
  </si>
  <si>
    <t>село Богородка</t>
  </si>
  <si>
    <t>Медицинский пункт село Богородка (обслуживается ВА село Максимовка)</t>
  </si>
  <si>
    <t>село Дорогинка</t>
  </si>
  <si>
    <t>Медицинский пункт село Дорогинка (обслуживается ВА село Максимовка)</t>
  </si>
  <si>
    <t>село Белгородское</t>
  </si>
  <si>
    <t>Медицинский пункт село Белгородское  (обслуживается ВА село Каменка)</t>
  </si>
  <si>
    <t>село Преображенка</t>
  </si>
  <si>
    <t>Медицинский пункт село Преображенка (обслуживается ВА село Каменка)</t>
  </si>
  <si>
    <t>Медицинский пункт село Раздольное (обслуживается ВА село Каменка)</t>
  </si>
  <si>
    <t>село Васильевка</t>
  </si>
  <si>
    <t xml:space="preserve">Медицинский пункт село Васильевка (обслуживается ВА село Каменка) </t>
  </si>
  <si>
    <t>село Тучное</t>
  </si>
  <si>
    <t>Медицинский пункт село Тучное (обслуживается ВА село Каменка)</t>
  </si>
  <si>
    <t xml:space="preserve">село Улан </t>
  </si>
  <si>
    <t>Медицинский пункт село Улан  (обслуживается ВА село Каменка)</t>
  </si>
  <si>
    <t xml:space="preserve">село Каменка </t>
  </si>
  <si>
    <t>Врачебная амбулатория село Каменка</t>
  </si>
  <si>
    <t>село Богословка</t>
  </si>
  <si>
    <t xml:space="preserve">Медицинский пункт село Богословка (обслуживается ВА село Каменка) </t>
  </si>
  <si>
    <t>село Приозерное</t>
  </si>
  <si>
    <t>Медицинский пункт село Приозерное (обслуживается ВА село Лесное)</t>
  </si>
  <si>
    <t>село Кызылказахстан</t>
  </si>
  <si>
    <t>Медицинский пункт село Кызылказахстан (обслуживается ВА село Лесное)</t>
  </si>
  <si>
    <t>село Лесное</t>
  </si>
  <si>
    <t>Врачебная амбулатория село Лесное (аварийное)</t>
  </si>
  <si>
    <t>село Бастримовка</t>
  </si>
  <si>
    <t>Медицинский пункт село Бастримовка (обслуживается ВА село Лесное)</t>
  </si>
  <si>
    <t>село Граниковка</t>
  </si>
  <si>
    <t xml:space="preserve">Медицинский пункт село Граниковка (обслуживается ВА село Лесное) </t>
  </si>
  <si>
    <t xml:space="preserve">Медицинский пункт село Михайловка  (обслуживается ВА село Лесное)  </t>
  </si>
  <si>
    <t xml:space="preserve">Медицинский пункт село Речное (обслуживается ВА село Лесное)  </t>
  </si>
  <si>
    <t>село Новоникольское</t>
  </si>
  <si>
    <t>Медицинский пункт село Новоникольское  (обслуживается ВА село Сандыктау</t>
  </si>
  <si>
    <t>село Кумдыколь</t>
  </si>
  <si>
    <t>Медицинский пункт село Кумдыколь  (обслуживается ВА село Сандыктау</t>
  </si>
  <si>
    <t>село Меньшиковка</t>
  </si>
  <si>
    <t>Медицинский пункт село Меньшиковка (обслуживается ВА село Сандыктау</t>
  </si>
  <si>
    <t>село Маралды (село Мысок)</t>
  </si>
  <si>
    <t>Отсутствует медицинский объект (обслуживается ВА село Сандыктау)</t>
  </si>
  <si>
    <t>село Смольное</t>
  </si>
  <si>
    <t>село Сандыктау</t>
  </si>
  <si>
    <t>Врачебная амбулатория село Сандыктау</t>
  </si>
  <si>
    <t>село Новоромановка</t>
  </si>
  <si>
    <t xml:space="preserve">Медицинский пункт село Новоромановка (обслуживается ВА село Сандыктау) </t>
  </si>
  <si>
    <t>село Отемис</t>
  </si>
  <si>
    <t>село Жанажол</t>
  </si>
  <si>
    <t>Медицинский пункт село Жанажол  (Облсуживается в РП)</t>
  </si>
  <si>
    <t xml:space="preserve">село Нуресиль </t>
  </si>
  <si>
    <t xml:space="preserve">Врачебная амбулатория село Нуресиль </t>
  </si>
  <si>
    <t>Медицинский пункт (обслуживается ВА село Нуресиль)</t>
  </si>
  <si>
    <t>село Жана Жайнак</t>
  </si>
  <si>
    <t>Медицинский пункт село Жана Жайнак (обслуживается ВА село Нуресиль)</t>
  </si>
  <si>
    <t xml:space="preserve">село Коянды </t>
  </si>
  <si>
    <t>Центр первичной медико-санитарной помощи село Коянды</t>
  </si>
  <si>
    <t xml:space="preserve">село Аккайын </t>
  </si>
  <si>
    <t>село Шубар</t>
  </si>
  <si>
    <t>село Жалгызкудук</t>
  </si>
  <si>
    <t>Врачебная амбулатория село Жалгызкудук</t>
  </si>
  <si>
    <t xml:space="preserve">село Жарлыколь </t>
  </si>
  <si>
    <t>Фельдшерско-акушерский пункт село Жарлыколь  (обслуживается ВА село Жалгызкудук)</t>
  </si>
  <si>
    <t xml:space="preserve">село Мәншүк Мәметова </t>
  </si>
  <si>
    <t>Фельдшерско-акушерский пункт село Мәншүк Мәметова (обслуживается ВА село Жалгызкудук)</t>
  </si>
  <si>
    <t>Медицинский пункт село Шалкар (обслуживается ВА село Жалгызкудук)</t>
  </si>
  <si>
    <t>село Отаутускен</t>
  </si>
  <si>
    <t>Медицинский работник без помещения  село Отаутускен (обслуживается ВА село Жалгызкудук)</t>
  </si>
  <si>
    <t>село Каратомар</t>
  </si>
  <si>
    <t>Медицинский работник без помещения село Каратомар  (обслуживается ВА село Жалгызкудук)</t>
  </si>
  <si>
    <t>село Оразак</t>
  </si>
  <si>
    <t xml:space="preserve">Врачебная амбулатория село Оразак </t>
  </si>
  <si>
    <t>Медицинский работник без помещения село Бирлик (обслуживается ВА село Оразак)</t>
  </si>
  <si>
    <t>село Тасты</t>
  </si>
  <si>
    <t>Фельдшерско-акушерский пункт село Тасты (обслуживается ВА село Родина)</t>
  </si>
  <si>
    <t>село Акмечеть</t>
  </si>
  <si>
    <t>Медицинский пункт село Акмечеть  (обслуживается ВА село Родина)</t>
  </si>
  <si>
    <t xml:space="preserve">село Жанаесиль </t>
  </si>
  <si>
    <t xml:space="preserve">Врачебная амбулатория село Жанаесиль  </t>
  </si>
  <si>
    <t xml:space="preserve">село Мортык </t>
  </si>
  <si>
    <t>Медицинский пункт село Мортык  (обслуживается ВА село Жанаесиль)</t>
  </si>
  <si>
    <t>село Караменды батыр</t>
  </si>
  <si>
    <t>Фельдшерско-акушерский пункт село Караменды батыр (обслуживается ВА село Жанаесиль)</t>
  </si>
  <si>
    <t>село Родина</t>
  </si>
  <si>
    <t>Врачебная амбулатория село Родина</t>
  </si>
  <si>
    <t>село Зеленый Гай</t>
  </si>
  <si>
    <t>Медицинский пункт село Зеленый Гай (обслуживается ВА село Родина)</t>
  </si>
  <si>
    <t>Медицинский пункт село Садовое (обслуживается ВА село Родина)</t>
  </si>
  <si>
    <t xml:space="preserve">село Арайлы </t>
  </si>
  <si>
    <t>Врачебная амбулатория село Арайлы</t>
  </si>
  <si>
    <t>село Тонкерис</t>
  </si>
  <si>
    <t>Фельдшерско-акушерский пункт село Тонкерис (обслуживается ВА село Арайлы)</t>
  </si>
  <si>
    <t>Медицинский пункт (обслуживается ВА село Арайлы)</t>
  </si>
  <si>
    <t>село Жайнак</t>
  </si>
  <si>
    <t>Медицинский работник без помещения село Жайнак (обслуживается ВА село Арайлы)</t>
  </si>
  <si>
    <t>село Кабанбай батыра</t>
  </si>
  <si>
    <t>Врачебная амбулатория село Кабанбай батыра</t>
  </si>
  <si>
    <t>село Нура</t>
  </si>
  <si>
    <t>Медицинский пункт село Нура (обслуживается ВА село Кабанбай батыра)</t>
  </si>
  <si>
    <t>село Сарыадыр</t>
  </si>
  <si>
    <t>Медицинский работник без помещения  село Сарыадыр (обслуживается ВА село Кабанбай батыра)</t>
  </si>
  <si>
    <t>село Рахымжана Кошкарбаева</t>
  </si>
  <si>
    <t>Фельдшерско-акушерский пункт село Рахымжана Кошкарбаева (обслуживается ВА село Кабанбай батыра)</t>
  </si>
  <si>
    <t>село Сарыколь</t>
  </si>
  <si>
    <t>Медицинский работник без помещения село Сарыколь  (обслуживается ВА село Кабанбай батыра)</t>
  </si>
  <si>
    <t>Медицинский пункт село Преображенка  (обслуживается ВА село Кабанбай батыра)</t>
  </si>
  <si>
    <t>Врачебная амбулатория село Софиевка</t>
  </si>
  <si>
    <t xml:space="preserve">село Жабай </t>
  </si>
  <si>
    <t>Отсутствует медицинский объект  село Жабай (обслуживается ВА село Софиевка)</t>
  </si>
  <si>
    <t>село Ақжар (село Приречное)</t>
  </si>
  <si>
    <t>Фельдшерско-акушерский пункт село Ақжар (село Приречное) (обслуживается ВА село Софиевка)</t>
  </si>
  <si>
    <t>село Опан</t>
  </si>
  <si>
    <t>Медицинский работник без помещения село Опан (обслуживается ВА село Софиевка)</t>
  </si>
  <si>
    <t>Центр первичной медико-санитарной помощи село Талапкер</t>
  </si>
  <si>
    <t>село Кажымукан</t>
  </si>
  <si>
    <t xml:space="preserve">село Ыбырая Алтынсарина </t>
  </si>
  <si>
    <t>село Андреевка</t>
  </si>
  <si>
    <t>Врачебная амбулатория село Андреевка</t>
  </si>
  <si>
    <t xml:space="preserve">село Октябрьское </t>
  </si>
  <si>
    <t>Медицинский пункт  село Октябрьское (аренда   (обслуживается ВА село Андреевка)</t>
  </si>
  <si>
    <t xml:space="preserve">Фельдшерско-акушерский пункт село Пригородное (обслуживается ВА село Андреевка) </t>
  </si>
  <si>
    <t>Медицинский пункт село Камышенка  (обслуживается ВА село Андреевка)</t>
  </si>
  <si>
    <t>село Дамса</t>
  </si>
  <si>
    <t xml:space="preserve">Врачебная амбулатория село Дамса  </t>
  </si>
  <si>
    <t>Врачебная амбулатория село Степное</t>
  </si>
  <si>
    <t>Врачебная амбулатория село Бозайгыр</t>
  </si>
  <si>
    <t>село Ключи</t>
  </si>
  <si>
    <t>Медицинский пункт  село Ключи (обслуживается ВА село Бозайгыр)</t>
  </si>
  <si>
    <t>село Бектау</t>
  </si>
  <si>
    <t>Врачебная амбулатория село Бектау</t>
  </si>
  <si>
    <t>село Мыктыколь</t>
  </si>
  <si>
    <t xml:space="preserve">Медицинский пункт село Мыктыколь (обслуживается ВА село Бектау) </t>
  </si>
  <si>
    <t>село Конкрынка</t>
  </si>
  <si>
    <t>Медицинский пункт село Конкрынка (обслуживается ВА село Бектау)</t>
  </si>
  <si>
    <t>село Каражар</t>
  </si>
  <si>
    <t>Отсутствует медицинский обьект село Каражар (обслуживается ВА село Бектау)</t>
  </si>
  <si>
    <t>село Новокубанка</t>
  </si>
  <si>
    <t xml:space="preserve">Врачебная амбулатория село Новокубанка </t>
  </si>
  <si>
    <t>село Алтайское</t>
  </si>
  <si>
    <t xml:space="preserve">Медицинский пункт село Алтайское (обслуживается ВА село Новокубанка) </t>
  </si>
  <si>
    <t>село Раевка</t>
  </si>
  <si>
    <t xml:space="preserve">Фельдшерско-акушерский пункт село Раевка (обслуживается ВА село Новокубанка) </t>
  </si>
  <si>
    <t>село Гуляйполе</t>
  </si>
  <si>
    <t xml:space="preserve">Медицинский пункт село Гуляйполе  (обслуживается ВА село Новокубанка) </t>
  </si>
  <si>
    <t>село Егемен</t>
  </si>
  <si>
    <t>Медицинский пункт село Егемен (обслуживается ВА село Новокубанка)</t>
  </si>
  <si>
    <t>село Новографское</t>
  </si>
  <si>
    <t>Медицинский пункт село Новографское  (Облсуживается в РП)</t>
  </si>
  <si>
    <t>село Каратобинское</t>
  </si>
  <si>
    <t>Отсутствует медицинский объект село Каратобинское (обслуживается ВА село Жолымбет)</t>
  </si>
  <si>
    <t>село Новопервомайское</t>
  </si>
  <si>
    <t>Медицинский пункт село Новопервомайское  (обслуживается ВА село Жолымбет)</t>
  </si>
  <si>
    <t>село Ошак</t>
  </si>
  <si>
    <t xml:space="preserve">Медицинский пункт  село Ошак (обслуживается ВА село Жолымбет) </t>
  </si>
  <si>
    <t>Врачебная амбулатория село Петровка село Петровка</t>
  </si>
  <si>
    <t>село Белое-Озеро</t>
  </si>
  <si>
    <t xml:space="preserve">Медицинский пункт село Белое-Озеро (обслуживается ВА село Петровка)  </t>
  </si>
  <si>
    <t>село Тайтобе</t>
  </si>
  <si>
    <t xml:space="preserve">Фельдшерско-акушерский пункт село Тайтобе </t>
  </si>
  <si>
    <t>село Кызылсуат</t>
  </si>
  <si>
    <t>Медицинский пункт село Кызылсуат</t>
  </si>
  <si>
    <t>село Оркен (Куропаткино)</t>
  </si>
  <si>
    <t>Врачебная амбулатория село Оркен (Куропаткино)</t>
  </si>
  <si>
    <t>Врачебная амбулатория село Оркен (аренда)</t>
  </si>
  <si>
    <t>село Озен (Раздольное)</t>
  </si>
  <si>
    <t>Отсутствует медицинский обьект село Озен (Раздольное) (обслуживается ВА село Оркен)</t>
  </si>
  <si>
    <t>село Теректи (Линеевка)</t>
  </si>
  <si>
    <t>Отсутствует медицинский объект село Теректи (ослуживается ВА село Оркен)</t>
  </si>
  <si>
    <t>Отсутствует медицинский объект село Жамбыл (ослуживается ВА село Оркен)</t>
  </si>
  <si>
    <t>село Айгыржал</t>
  </si>
  <si>
    <t xml:space="preserve">Отсутствует медицинский объект (обслуживается ВА село Оркен) </t>
  </si>
  <si>
    <t>село Акколь</t>
  </si>
  <si>
    <t xml:space="preserve">Врачебная амбулатория село Акколь </t>
  </si>
  <si>
    <t>Врачебная село Акколь (аренда)</t>
  </si>
  <si>
    <t>село Молодежное</t>
  </si>
  <si>
    <t>Фельдшерско-акушерский пункт село Молодежное  (ослуживается ВА село Акколь)</t>
  </si>
  <si>
    <t>село Ивановка</t>
  </si>
  <si>
    <t xml:space="preserve">Медицинский пункт село Ивановка (обслуживается ВА село Акколь) </t>
  </si>
  <si>
    <t>Медицинский пункт село Казахстан  (обслуживается ВА село Акколь)</t>
  </si>
  <si>
    <t>село Туполевка</t>
  </si>
  <si>
    <t>Отсутствует медицинский объект село Туполевка (обслуживается ВА село Акколь)</t>
  </si>
  <si>
    <t>село Ортак</t>
  </si>
  <si>
    <t xml:space="preserve">Медицинский пункт село Ортак (обслуживается ВА село Акколь) </t>
  </si>
  <si>
    <t>село Кызылтан</t>
  </si>
  <si>
    <t xml:space="preserve">Медицинский пункт село Кызылтан (обслуживается ВА село Акколь) </t>
  </si>
  <si>
    <t>село Кайынды (Трофимовка)</t>
  </si>
  <si>
    <t xml:space="preserve">Отсутствует медицинский объект село Кайынды (обслуживается ВА село Акколь) </t>
  </si>
  <si>
    <t xml:space="preserve">Медицинский пункт село Садовое (обслуживается ВА село Акколь) </t>
  </si>
  <si>
    <t>село Еликти (Березняковка)</t>
  </si>
  <si>
    <t>Медицинский пункт село Еликти (Березняковка) (обслуживается ВА село Акколь)</t>
  </si>
  <si>
    <t>Медицинский пункт село Заречное (обслуживается ВА село Акколь)</t>
  </si>
  <si>
    <t>село Симферопольское</t>
  </si>
  <si>
    <t>Фельдшерско-акушерский пункт село Симферопольское (ослуживается ВА село Акколь)</t>
  </si>
  <si>
    <t>село Конысбай</t>
  </si>
  <si>
    <t>Фельдшерско-акушерский пунктсело Конысбай  (ослуживается ВА село Акколь)</t>
  </si>
  <si>
    <t>село Акадыр</t>
  </si>
  <si>
    <t xml:space="preserve">Медицинский пункт село Акадыр (обслуживается ВА село Акколь) </t>
  </si>
  <si>
    <t xml:space="preserve">Медицинский пункт село Уялы (обслуживается ВА село Акколь) </t>
  </si>
  <si>
    <t>село Изобильное</t>
  </si>
  <si>
    <t>село Карабулак</t>
  </si>
  <si>
    <t>село Коксал</t>
  </si>
  <si>
    <t>село Кырыккудык</t>
  </si>
  <si>
    <t>село Богембай</t>
  </si>
  <si>
    <t>село Байконыс</t>
  </si>
  <si>
    <t>Фельдшерско-акушерский пункт  село Кызылагаш (обслуживается ВА село Акылбай)</t>
  </si>
  <si>
    <t>село Мезгильсор</t>
  </si>
  <si>
    <t>село Акылбай</t>
  </si>
  <si>
    <t>Врачебная амбулатория  село Акылбай</t>
  </si>
  <si>
    <t>село Баянбай</t>
  </si>
  <si>
    <t>село Карабаур</t>
  </si>
  <si>
    <t>Медицинский пункт село Карабаур</t>
  </si>
  <si>
    <t>Медицинский пункт село Карабаур (обслуживается ВА село Акылбай)</t>
  </si>
  <si>
    <t>село Старый Карабауыр</t>
  </si>
  <si>
    <t>село Озерное</t>
  </si>
  <si>
    <t>Медицинский пункт село Озерное</t>
  </si>
  <si>
    <t>Медицинский работник на дому село Озерное  (обслуживается в ВА село Акылбай)</t>
  </si>
  <si>
    <t>село Жанкара</t>
  </si>
  <si>
    <t>село Окжетпес</t>
  </si>
  <si>
    <t>село Сарыбулак</t>
  </si>
  <si>
    <t>село Веденовка</t>
  </si>
  <si>
    <t>Врачебная амбулатория  село Веденовка</t>
  </si>
  <si>
    <t>село Жанатуган</t>
  </si>
  <si>
    <t>Отсутствует медицинский объект село Жанатуган (обслуживается ВА село Веденовка)</t>
  </si>
  <si>
    <t>Медицинский пункт село Карабулак  (обслуживается ВА село Веденовка)</t>
  </si>
  <si>
    <t>село Крупское</t>
  </si>
  <si>
    <t>село Федосеевка</t>
  </si>
  <si>
    <t>Отсутствует медицинский объект село Федосеевка (обслуживается ВА село Веденовка)</t>
  </si>
  <si>
    <t>село Зелёный бор</t>
  </si>
  <si>
    <t>Врачебная амбулатория село Зелёный бор</t>
  </si>
  <si>
    <t>село Подхоз</t>
  </si>
  <si>
    <t>Отсутствует медицинский объект село Подхоз (обслуживается ВА село Зеленый бор)</t>
  </si>
  <si>
    <t>Медицинский пункт  село Жанаталап (обслуживается ВА село Зеленый бор)</t>
  </si>
  <si>
    <t>село Молбаза</t>
  </si>
  <si>
    <t>Отсутствует медицинский обьект село Молбаза (обслуживается ВА село Зеленый бор)</t>
  </si>
  <si>
    <t>село Кумызнай</t>
  </si>
  <si>
    <t>Медицинский пункт село Кумызнай (обслуживается ВА село Зеленый бор)</t>
  </si>
  <si>
    <t>Медицинский пункт село Мадениет  (обслуживается ВА село Зеленый бор)</t>
  </si>
  <si>
    <t>село Наурызбай батыр</t>
  </si>
  <si>
    <t>Фельдшерско-акушерский пункт  село Наурызбай батыр (обслуживается ВА село Зеленый бор)</t>
  </si>
  <si>
    <t>село Айгабак</t>
  </si>
  <si>
    <t>село Бидайык</t>
  </si>
  <si>
    <t>село Златополье</t>
  </si>
  <si>
    <t>Врачебная амбулатория село Златополье</t>
  </si>
  <si>
    <t>село Лесной хутор</t>
  </si>
  <si>
    <t>Отсутствует медицинский обьект  село Лесной хутор (обслуживается в ВА село Златополье)</t>
  </si>
  <si>
    <t>село Новоандреевка</t>
  </si>
  <si>
    <t>Отсутствует медицинский обьект  село Новоандреевка (обслуживается ВА село Златополье)</t>
  </si>
  <si>
    <t>село Обалы</t>
  </si>
  <si>
    <t>Медицинский пункт село Первомайское (Обалы) обслуживается ВА село Златополье)</t>
  </si>
  <si>
    <t>село Савинка</t>
  </si>
  <si>
    <t>Медицинский пункт село Савинка (обслуживается ВА село Златополье)</t>
  </si>
  <si>
    <t>село Сотниковка</t>
  </si>
  <si>
    <t>Отсутствует медицинский обьект  село Сотниковка (обслуживается ВА село Златополье)</t>
  </si>
  <si>
    <t>село Тулькули</t>
  </si>
  <si>
    <t>Медицинский пункт село Тулькули (обслуживается ВА село Златополье)</t>
  </si>
  <si>
    <t>село Кенесары</t>
  </si>
  <si>
    <t>Врачебная амбулатория село Кенесары</t>
  </si>
  <si>
    <t>Отсутствует медицинский объект село Разъезд 17 (обслуживается ВА село Кенесары)</t>
  </si>
  <si>
    <t>Отсутствует медицинский объект село Разъезд 19 (обслуживается ВА село Кенесары)</t>
  </si>
  <si>
    <t>село Брусиловка</t>
  </si>
  <si>
    <t>Медицинский пункт село Брусиловка (обслуживается в ВА село Кенесары)</t>
  </si>
  <si>
    <t>Медицинский пункт село Баянбай (обслуживается ВА село Кенесары)</t>
  </si>
  <si>
    <t>село Атамекен</t>
  </si>
  <si>
    <t>Врачебная амбулатория село Атамекен</t>
  </si>
  <si>
    <t>село ЖанаЖол</t>
  </si>
  <si>
    <t xml:space="preserve">Медицинский пункт село ЖанаЖол (обслуживается ВА село Атамекен) </t>
  </si>
  <si>
    <t>село Жаркайын</t>
  </si>
  <si>
    <t>Отсутствует медицинский обьект  село Жаркайын (обслуживается ВА село Атамекен)</t>
  </si>
  <si>
    <t>село Жасыл</t>
  </si>
  <si>
    <t>Медицинский пункт село Жасыл (обслуживается ВА село Атамекен)</t>
  </si>
  <si>
    <t>Медицинский пункт село Каражар (обслуживается ВА село Атамекен)</t>
  </si>
  <si>
    <t>село Шиели</t>
  </si>
  <si>
    <t>Медицинский пункт село Шиели (обслуживается ВА село Атамекен)</t>
  </si>
  <si>
    <t>село Катарколь</t>
  </si>
  <si>
    <t>Врачебная амбулатория село Катарколь</t>
  </si>
  <si>
    <t>село Вишневое</t>
  </si>
  <si>
    <t>Отсутствует медицинский обьект  село Вишневое (обслуживается ВА село Катарколь)</t>
  </si>
  <si>
    <t>село Ключевое</t>
  </si>
  <si>
    <t>Отсутствует медицинский объект село Ключевое (обслуживается ВА село Катарколь)</t>
  </si>
  <si>
    <t>село Сосновка</t>
  </si>
  <si>
    <t>Отсутствует медицинский обьект  село Сосновка (обслуживается ВА село Катарколь)</t>
  </si>
  <si>
    <t>село Урумкай</t>
  </si>
  <si>
    <t>Врачебная амбулатория село Урумкай</t>
  </si>
  <si>
    <t>село Дмитриевка</t>
  </si>
  <si>
    <t>Медицинский пункт село Дмитриевка  (обслуживается ВА село Урумкай)</t>
  </si>
  <si>
    <t>село Корнекты</t>
  </si>
  <si>
    <t>Отсутствует медицинский обьект  село Корнекты (обслуживается ВА село Урумкай)</t>
  </si>
  <si>
    <t>Медицинский пункт  село Аккайын (обслуживается ВА село Урумкай)</t>
  </si>
  <si>
    <t>село Кульстан</t>
  </si>
  <si>
    <t>Отсутствует медицинский обьект  село Кульстан (обслуживается ВА село Урумкай)</t>
  </si>
  <si>
    <t>село Киндиккарагай</t>
  </si>
  <si>
    <t>Медицинский пункт село Киндиккарагай (обслуживается ВА село Урумкай)</t>
  </si>
  <si>
    <t>Медицинский пункт село Карашилик (обслуживается ВА село Урумкай)</t>
  </si>
  <si>
    <t>село Ынталы</t>
  </si>
  <si>
    <t>Отсутствует медицинский объект село Ынталы (обслуживается в ВА село Урумкай)</t>
  </si>
  <si>
    <t>5 (Медицинский пункт село Кендиккарагай)</t>
  </si>
  <si>
    <t>село Успено-Юрьевка</t>
  </si>
  <si>
    <t>Врачебная амбулатория  село Успено-Юрьевка</t>
  </si>
  <si>
    <t>Врачебная амбулатория село Успено-Юрьевка</t>
  </si>
  <si>
    <t>село Квалевка</t>
  </si>
  <si>
    <t>Отсутствует медицинский объект село Карагай (обслуживает ВА село Успено-Юрьевка)</t>
  </si>
  <si>
    <t>село Клинцы</t>
  </si>
  <si>
    <t>Отсутствует медицинский объект село Клинцы (обслуживает ВА село Успено-Юрьевка)</t>
  </si>
  <si>
    <t>Медицинский пункт  село Николаевка (обслуживает ВА село Успено-Юрьевка)</t>
  </si>
  <si>
    <t>село Улге-алган</t>
  </si>
  <si>
    <t>Отсутствует медицинский объект село Улге-алган (обслуживается ВА село Успено-Юрьевка)</t>
  </si>
  <si>
    <t>село Райгородок</t>
  </si>
  <si>
    <t>Отсутствует медицинский обьект  село Райгородок 
(обслуживается ВА село Успено-Юрьевка)</t>
  </si>
  <si>
    <t xml:space="preserve">Центр первичной медико-санитарной помощи село Коянды </t>
  </si>
  <si>
    <t xml:space="preserve">село Жибек жолы </t>
  </si>
  <si>
    <t xml:space="preserve">Центр первичной медико-санитарной помощи село Жибек жолы </t>
  </si>
  <si>
    <t>село Кызылжар</t>
  </si>
  <si>
    <t>Врачебная амбулатория село  Кызылжар</t>
  </si>
  <si>
    <t>село Караоткель</t>
  </si>
  <si>
    <t>Центр первичной медико-санитарной помощи село Караоткель</t>
  </si>
  <si>
    <t>поселок  Шортанды</t>
  </si>
  <si>
    <t>поселок Жолымбет</t>
  </si>
  <si>
    <t>поселок  Бурабай</t>
  </si>
  <si>
    <t>станция Анар</t>
  </si>
  <si>
    <t>Врачебная амбулатория станция Анар</t>
  </si>
  <si>
    <t>Отсутствует медицинский объект село Анарколь (обслуживается ВА станция Анар)</t>
  </si>
  <si>
    <t>станция Бабатай</t>
  </si>
  <si>
    <t>Медицинский пункт станция Бабатай (обслуживается ВА село Арнасай)</t>
  </si>
  <si>
    <t>станция Шоптиколь</t>
  </si>
  <si>
    <t>Отсутствует медицинский объект станция Шоптиколь (обслуживается ВА село Ижевское)</t>
  </si>
  <si>
    <t>станция Сарыоба</t>
  </si>
  <si>
    <t>Медицинский пункт станция Сарыоба (обслуживается ВА село Булаксай)</t>
  </si>
  <si>
    <t>станция Астраханка</t>
  </si>
  <si>
    <t>станция Колутон</t>
  </si>
  <si>
    <t>Фельдшерско-акушерский пункт станция Колутон  (обслуживается ВА село Старый Колутон)</t>
  </si>
  <si>
    <t>станция Адыр</t>
  </si>
  <si>
    <t>Медицинский пункт станция Адыр (обслуживается ВА село Мариновка)</t>
  </si>
  <si>
    <t>станция Коржинколь</t>
  </si>
  <si>
    <t>станция Уленты</t>
  </si>
  <si>
    <t>Отсутствует медицинский объект  станция Уленты (обслуживается ВА село Уленты)</t>
  </si>
  <si>
    <t>станция Красивая</t>
  </si>
  <si>
    <t>Отсутствует медицинский объект станция Красивая (обслуживается ВА село Красивое)</t>
  </si>
  <si>
    <t>станция Карагай</t>
  </si>
  <si>
    <t>станция Тастак</t>
  </si>
  <si>
    <t>Медицинский пункт станция Тастак  (обслуживается ВА село Жанаесиль)</t>
  </si>
  <si>
    <t>станция Косшокы</t>
  </si>
  <si>
    <t>Медицинский работник без помещения  станция Косшокы (обслуживается ВА село Арайлы)</t>
  </si>
  <si>
    <t>станция Тонкерис</t>
  </si>
  <si>
    <t xml:space="preserve">Медицинский пункт  станция Тонкерис (обслуживается ВА село Бозайгыр) </t>
  </si>
  <si>
    <t>станция Караадыр</t>
  </si>
  <si>
    <t>Медицинский пункт станция Караадыр (обслуживается ВА село Петровка)</t>
  </si>
  <si>
    <t>станция Азат</t>
  </si>
  <si>
    <t>Медицинский пункт станция Азат (обслуживается ВА село Оркен)</t>
  </si>
  <si>
    <t>станция Чаглинка</t>
  </si>
  <si>
    <t xml:space="preserve">Медицинский пункт станция Чаглинка (обслуживается ВА село Оркен) </t>
  </si>
  <si>
    <t>станция Жаман-аши</t>
  </si>
  <si>
    <t xml:space="preserve">Государственное коммунальное предприятие на праве хозяйственного ведения  "Многопрофильная областная больница" </t>
  </si>
  <si>
    <t>Передача здания на баланс  Государственное коммунальное предприятие на праве хозяйственного ведения  "Городская поликлиника"</t>
  </si>
  <si>
    <t>Государственное коммунальное предприятие на праве хозяйственного ведения  "Многопрофильная областная детская больница"</t>
  </si>
  <si>
    <t>Государственное коммунальное предприятие на праве хозяйственного ведения  "Областной центр психического здоровья"</t>
  </si>
  <si>
    <t>Государственное коммунальное предприятие на праве хозяйственного ведения  "Акмолинский областной центр по профилактике ВИЧ инфекции"</t>
  </si>
  <si>
    <t>Государственное коммунальное предприятие на праве хозяйственного ведения  "Областная станция скорой медицинской помощи"</t>
  </si>
  <si>
    <t>Государственное коммунальное предприятие на праве хозяйственного ведения  "Городская поликлиника"</t>
  </si>
  <si>
    <t>Государственное коммунальное предприятие на праве хозяйственного ведения  "Городская поликлиника №1" город Косшы</t>
  </si>
  <si>
    <t>Государственное коммунальное предприятие на праве хозяйственного ведения  "Центр первичной медико-санитарной помощи"</t>
  </si>
  <si>
    <t>Государственное коммунальное предприятие на праве хозяйственного ведения  "Аккольская районная больница"</t>
  </si>
  <si>
    <t xml:space="preserve">Государственное коммунальное предприятие на праве хозяйственного ведения  "Аршалынская районная больница" </t>
  </si>
  <si>
    <t xml:space="preserve">Государственное коммунальное предприятие на праве хозяйственного ведения  "Астраханская районная больница" </t>
  </si>
  <si>
    <t>Государственное коммунальное предприятие на праве хозяйственного ведения  "Атбасарская многопрофильная межрайонная больница"</t>
  </si>
  <si>
    <t>Государственное коммунальное предприятие на праве хозяйственного ведения  "Буландынская районная больница"</t>
  </si>
  <si>
    <t>Государственное коммунальное предприятие на праве хозяйственного ведения  "Бурабайская районная поликлиника"</t>
  </si>
  <si>
    <t>Государственное коммунальное предприятие на праве хозяйственного ведения  "Больница района Биржан сал"</t>
  </si>
  <si>
    <t>Государственное коммунальное предприятие на праве хозяйственного ведения  "Егиндыкольская районная больница"</t>
  </si>
  <si>
    <t xml:space="preserve">Государственное коммунальное предприятие на праве хозяйственного ведения  "Ерейментауская районная больница" </t>
  </si>
  <si>
    <t>Государственное коммунальное предприятие на праве хозяйственного ведения  "Есильская районная больница"</t>
  </si>
  <si>
    <t xml:space="preserve">Государственное коммунальное предприятие на праве хозяйственного ведения  "Жаксынская районная больница" </t>
  </si>
  <si>
    <t xml:space="preserve">Государственное коммунальное предприятие на праве хозяйственного ведения  "Жаркаинская районная больница" </t>
  </si>
  <si>
    <t>Государственное коммунальное предприятие на праве хозяйственного ведения  "Зерендинская районная больница"</t>
  </si>
  <si>
    <t>Государственное коммунальное предприятие на праве хозяйственного ведения  "Коргалжынская районная больница"</t>
  </si>
  <si>
    <t>Государственное коммунальное предприятие на праве хозяйственного ведения  "Сандыктауская районная больница"</t>
  </si>
  <si>
    <t xml:space="preserve">Государственное коммунальное предприятие на праве хозяйственного ведения  "Целиноградская районная поликлиника" </t>
  </si>
  <si>
    <t>Государственное коммунальное предприятие на праве хозяйственного ведения  "Шортандинская районная больница"</t>
  </si>
  <si>
    <t>ТИндивидуальный предприниматель  сельского населенного пункта*</t>
  </si>
  <si>
    <t>ТИндивидуальный предприниматель  объектов медицинской организации (основной вид деятельности/ вспомогательный вид деятельности)</t>
  </si>
  <si>
    <t>Проект (тИндивидуальный предприниматель овой/нетИндивидуальный предприниматель овой)</t>
  </si>
  <si>
    <t>Частное учреждение "Стоматология"</t>
  </si>
  <si>
    <t>Юридическое наименоВрачебной амбулаторией ние медицинской организации</t>
  </si>
  <si>
    <t>НаименоВрачебной амбулаторией ние функционального подразделения</t>
  </si>
  <si>
    <t>Общая площадь объекта кВрачебной амбулаторией дратных метров</t>
  </si>
  <si>
    <t>Всего потребность в инвестициях на период планироВрачебной амбулаторией ния (тысяч тенге)</t>
  </si>
  <si>
    <t>из них, сумма инвестиций в разрезе источников финансироВрачебной амбулаторией ния (тысяч тенге)</t>
  </si>
  <si>
    <t>медицинского пункта или фельдшерско-акушерского пункта от обслужиВрачебной амбулаторией емой врачебной амбулатории</t>
  </si>
  <si>
    <t xml:space="preserve">Поликлиника в здании стационара </t>
  </si>
  <si>
    <t xml:space="preserve">Поликлиника 
</t>
  </si>
  <si>
    <t>улица Достык,49</t>
  </si>
  <si>
    <t>улица Алтынсарина, 42</t>
  </si>
  <si>
    <t>улица Южная 1а</t>
  </si>
  <si>
    <t>улица Первомайская строение 7</t>
  </si>
  <si>
    <t>улица Лука Белаш 109В</t>
  </si>
  <si>
    <t>улица Карагай строение 38</t>
  </si>
  <si>
    <t>улица Школьная строение 17</t>
  </si>
  <si>
    <t>улица 30 лет Победы 1</t>
  </si>
  <si>
    <t>улица Тюлебай 6</t>
  </si>
  <si>
    <t>улица Достык 63</t>
  </si>
  <si>
    <t>улица Промышленная Зона 1</t>
  </si>
  <si>
    <t>улица  Орталык 19/2 (16)</t>
  </si>
  <si>
    <t>улица Тауелсиздик, уч. 8/1</t>
  </si>
  <si>
    <t xml:space="preserve"> улица Акбидай,  35</t>
  </si>
  <si>
    <t>улица Кенесары,уч.74/1</t>
  </si>
  <si>
    <t>улица  Алтынсарина 2</t>
  </si>
  <si>
    <t>улица  Аблайхана 1</t>
  </si>
  <si>
    <t>улица  Адагерлер 14</t>
  </si>
  <si>
    <t>улица  Бейбетшилик 37</t>
  </si>
  <si>
    <t>улица Спортивная 1/1</t>
  </si>
  <si>
    <t>улица Сана би станция 1а</t>
  </si>
  <si>
    <t>улица  Центральная уч.6</t>
  </si>
  <si>
    <t>улица Конституции станция  62</t>
  </si>
  <si>
    <t>улица Центральная станция  26/1</t>
  </si>
  <si>
    <t>улица Курмангазы станция 16</t>
  </si>
  <si>
    <t>улица Аль-Фараби 1/1</t>
  </si>
  <si>
    <t>улица Затаевича 15</t>
  </si>
  <si>
    <t>улица Промышленная Зона, стр.1</t>
  </si>
  <si>
    <t>улица Женис 63</t>
  </si>
  <si>
    <t>улица Целинная 6А</t>
  </si>
  <si>
    <t>улица Женис 36А</t>
  </si>
  <si>
    <t>улица Бейбітшілік 53</t>
  </si>
  <si>
    <t>улица Байтерек 36</t>
  </si>
  <si>
    <t>улица Бейбитшилик 23 а</t>
  </si>
  <si>
    <t>улица Есиль Г-Ж 1Б</t>
  </si>
  <si>
    <t>улица Орталык 49/1</t>
  </si>
  <si>
    <t>улица Байгара станция 61/1</t>
  </si>
  <si>
    <t>улица Жастар д 11</t>
  </si>
  <si>
    <t>улица Аблай-Хана 47</t>
  </si>
  <si>
    <t>улица Карагайлы 17 кв.1</t>
  </si>
  <si>
    <t xml:space="preserve">  улица  Школьная уч.2А</t>
  </si>
  <si>
    <t>улица 1 Мая  уч.13</t>
  </si>
  <si>
    <t>улица  Центральная 5</t>
  </si>
  <si>
    <t>улица Московская 2</t>
  </si>
  <si>
    <t>улица Набережная 4</t>
  </si>
  <si>
    <t xml:space="preserve">улица  Целинная 1 а </t>
  </si>
  <si>
    <t>улица  Абая 3</t>
  </si>
  <si>
    <t>улица  Ленина 1</t>
  </si>
  <si>
    <t>улица  Октябрьская д 24А</t>
  </si>
  <si>
    <t>улица Целинная д 3 кв 1</t>
  </si>
  <si>
    <t>улица Скуридина, зд 5</t>
  </si>
  <si>
    <t>село Донгулица агаш</t>
  </si>
  <si>
    <t>улица  Жастар 4 кв 3</t>
  </si>
  <si>
    <t>улица Зеленая 18А</t>
  </si>
  <si>
    <t>улица  Орталык 29А</t>
  </si>
  <si>
    <t>улица Канай би улица канай би 12 кв 1</t>
  </si>
  <si>
    <t>улица Бейбитшилик,дом 7"А"</t>
  </si>
  <si>
    <t>улица Ардагер г-ж 14</t>
  </si>
  <si>
    <t>улица  Орталык 24</t>
  </si>
  <si>
    <t>улица Алиби Жангельдина, 6</t>
  </si>
  <si>
    <t>улица  Жумай батыр, 19</t>
  </si>
  <si>
    <t>улица Тауельсиздик, 33</t>
  </si>
  <si>
    <t>улица  Абая, 7</t>
  </si>
  <si>
    <t>улица  Джамбула, 32</t>
  </si>
  <si>
    <t>улица Абая 2</t>
  </si>
  <si>
    <t>улица Школьная 10/1</t>
  </si>
  <si>
    <t>улица Орталык  16</t>
  </si>
  <si>
    <t>улица Тауелсиздык 25</t>
  </si>
  <si>
    <t>улица Школьная 1</t>
  </si>
  <si>
    <t>улица Подгорная 1</t>
  </si>
  <si>
    <t>улица Целинная  20</t>
  </si>
  <si>
    <t>улица Лесная  12</t>
  </si>
  <si>
    <t>улица Лесная  6</t>
  </si>
  <si>
    <t>улица  Целинная 1</t>
  </si>
  <si>
    <t>улица Верхняя 4</t>
  </si>
  <si>
    <t>улица Алтынсарина 34</t>
  </si>
  <si>
    <t>улица Набережная 6 Б</t>
  </si>
  <si>
    <t>улица Центральная 1</t>
  </si>
  <si>
    <t>улица Ленина 20 А</t>
  </si>
  <si>
    <t>улица  Самал 1</t>
  </si>
  <si>
    <t>улица Асар, уч.32Б</t>
  </si>
  <si>
    <t>улица Улица 1, уч.5А</t>
  </si>
  <si>
    <t>улица Сейфуллина уч.70</t>
  </si>
  <si>
    <t>улица  Абая 149 А</t>
  </si>
  <si>
    <t>улица Ф.Джержинского 59</t>
  </si>
  <si>
    <t>улица  Республика, уч. 29</t>
  </si>
  <si>
    <t>улица Абая 18г (стар.Советская 18г)</t>
  </si>
  <si>
    <t>улица Тауелсіздіктің 25 жылдыгы 4А</t>
  </si>
  <si>
    <t>улица Щорсовская 10</t>
  </si>
  <si>
    <t>улица Мира 65А</t>
  </si>
  <si>
    <t>улица Школьная 12</t>
  </si>
  <si>
    <t>улица Школьная 26А</t>
  </si>
  <si>
    <t>улица Школьная 25</t>
  </si>
  <si>
    <t>улица  Төле би 2</t>
  </si>
  <si>
    <t>улица  Лесная 1</t>
  </si>
  <si>
    <t>улица Мангилик ел, 5</t>
  </si>
  <si>
    <t>улица Кенесары, 54/1</t>
  </si>
  <si>
    <t xml:space="preserve"> улица  Орталык,  23</t>
  </si>
  <si>
    <t>улица Акана Серэ дом  1В</t>
  </si>
  <si>
    <t>улица Акана Серэ дом  1А</t>
  </si>
  <si>
    <t>улица Шевцовой дом  18а</t>
  </si>
  <si>
    <t>Принятие на баланс здание Государственное коммунальное предприятие на праве хозяйственного ведения  "Многопрофильная областная больница" по адресу улица Акана Серэ дом 1А после завершения многопрофильной областной больницы в город  Кокшетау</t>
  </si>
  <si>
    <t>улица Республика дом 23</t>
  </si>
  <si>
    <t>улица Женис дом  63</t>
  </si>
  <si>
    <t>улица Лесная дом  7</t>
  </si>
  <si>
    <t>улица Джамбула дом  15</t>
  </si>
  <si>
    <t>улица Досмагамбетулы дом  5</t>
  </si>
  <si>
    <t>улица Пушкина дом  7</t>
  </si>
  <si>
    <t>улица Тауелсиздик дом  29</t>
  </si>
  <si>
    <t>улица 8 Марта дом 67</t>
  </si>
  <si>
    <t>улица  Жангельдина дом  6</t>
  </si>
  <si>
    <t>улица Мангилик Ел дом 5</t>
  </si>
  <si>
    <t>улица  Дзержинского дом 1В</t>
  </si>
  <si>
    <t>улица  Дзержинского дом 1</t>
  </si>
  <si>
    <t>улица  Ляна дом 39б</t>
  </si>
  <si>
    <t>улица Богембая дом 1</t>
  </si>
  <si>
    <t>улица  Коммунистическая дом  32</t>
  </si>
  <si>
    <t>улица Ж.Саина дом 28/1</t>
  </si>
  <si>
    <t xml:space="preserve">Здания бывшего физкультурного диспансера в кол-ве 4 едом </t>
  </si>
  <si>
    <t>улица Абая дом 23</t>
  </si>
  <si>
    <t>улица Нурлы Кош дом 75 кв.1</t>
  </si>
  <si>
    <t>улица Орталык дом 14</t>
  </si>
  <si>
    <t>улица Тауелсиздик дом 45</t>
  </si>
  <si>
    <t>улица Енбекши дом 1 (Виноградовская ОШ)</t>
  </si>
  <si>
    <t xml:space="preserve"> улица Сары-Арка дом 10</t>
  </si>
  <si>
    <t>улица Жастар дом 2</t>
  </si>
  <si>
    <t>улица Абая дом 16 кв.1</t>
  </si>
  <si>
    <t>улица Наурыз дом  11</t>
  </si>
  <si>
    <t>улица  Озтурик дом 36</t>
  </si>
  <si>
    <t>улица Женис дом  9</t>
  </si>
  <si>
    <t>улица Мектеп дом  5</t>
  </si>
  <si>
    <t>улица Центральная дом  1</t>
  </si>
  <si>
    <t>улица Абай дом  21</t>
  </si>
  <si>
    <t>улица  И.Рождественского дом  37</t>
  </si>
  <si>
    <t>улица Кооперативная дом  1</t>
  </si>
  <si>
    <t>улица Центральная дом  27/2</t>
  </si>
  <si>
    <t>улица Енбек дом 5/1</t>
  </si>
  <si>
    <t>улица Тын игерушилер дом  12</t>
  </si>
  <si>
    <t>улица Абая дом  3</t>
  </si>
  <si>
    <t>улица Бейбитшилик дом  6</t>
  </si>
  <si>
    <t>улица Речная дом 79</t>
  </si>
  <si>
    <t>улица Бейбитшилик дом 19</t>
  </si>
  <si>
    <t>улица Гагарина дом 10</t>
  </si>
  <si>
    <t>улица Орталык дом 2</t>
  </si>
  <si>
    <t>улица Целинная дом 93</t>
  </si>
  <si>
    <t>улица Юрия Гагарина дом 3</t>
  </si>
  <si>
    <t>улица Достык дом 35</t>
  </si>
  <si>
    <t>улица Абылай Хана дом 33 кв.1</t>
  </si>
  <si>
    <t>улица Маншук Маметовой дом 4</t>
  </si>
  <si>
    <t>улица Карагандинская дом 20</t>
  </si>
  <si>
    <t>улица Абылайхана дом 8</t>
  </si>
  <si>
    <t>улица Мира дом 19</t>
  </si>
  <si>
    <t>улица Достык дом 4</t>
  </si>
  <si>
    <t>улица Орталық дом 18</t>
  </si>
  <si>
    <t>улица Тәуелсіздік дом 1</t>
  </si>
  <si>
    <t>улица Маншук Маметовой дом 6 кв.2</t>
  </si>
  <si>
    <t>улица Центральная дом 17</t>
  </si>
  <si>
    <t>улица Школьная дом 1</t>
  </si>
  <si>
    <t>улица Школьная дом 35</t>
  </si>
  <si>
    <t>улица 9 Мая дом 11</t>
  </si>
  <si>
    <t>улица Лесная дом  33</t>
  </si>
  <si>
    <t>улица  Школьная дом 16 Нежилое Помещение 1</t>
  </si>
  <si>
    <t>улица Молодёжная дом 7 кв.2</t>
  </si>
  <si>
    <t>улица Приозерная дом 52 кв.2</t>
  </si>
  <si>
    <t>улица Целинная дом 88</t>
  </si>
  <si>
    <t>улица Набережная дом 30 кв.3</t>
  </si>
  <si>
    <t>улица Ленина дом 25</t>
  </si>
  <si>
    <t>улица Донецкая дом 21</t>
  </si>
  <si>
    <t>улица Советская дом 42</t>
  </si>
  <si>
    <t>улица  Мектеп дом 17 Нежилое Помещение 1</t>
  </si>
  <si>
    <t>улица  Центральная дом 5</t>
  </si>
  <si>
    <t>улица  Ленина дом 10А</t>
  </si>
  <si>
    <t>улица Имени Малика Габдуллина дом 19А</t>
  </si>
  <si>
    <t>улица Мектеп дом 12</t>
  </si>
  <si>
    <t xml:space="preserve"> улица  Джамбула дом  8</t>
  </si>
  <si>
    <t>улица  Абылай Хана дом  7</t>
  </si>
  <si>
    <t xml:space="preserve">  улица Биржан сал дом  3</t>
  </si>
  <si>
    <t xml:space="preserve">  улица  Толе Би дом 29 кв. 2</t>
  </si>
  <si>
    <t xml:space="preserve">  улица  Орталык дом  20</t>
  </si>
  <si>
    <t xml:space="preserve">  улица  Болашак  дом  19</t>
  </si>
  <si>
    <t xml:space="preserve">  улица Аталык дом 17</t>
  </si>
  <si>
    <t xml:space="preserve">  улица  Акан Серы  дом 33</t>
  </si>
  <si>
    <t xml:space="preserve">  улица  Ленина дом 2</t>
  </si>
  <si>
    <t xml:space="preserve"> улица  Абылай хана  дом 11</t>
  </si>
  <si>
    <t>улица  Жамбыла Жабаев дом 6 кв.2</t>
  </si>
  <si>
    <t>улица Джамбула дом 15</t>
  </si>
  <si>
    <t>улица Дружбы дом  1/2</t>
  </si>
  <si>
    <t>улица Коркем дом  17</t>
  </si>
  <si>
    <t>улица Горького дом  3</t>
  </si>
  <si>
    <t>улица М.Маметовой дом  16</t>
  </si>
  <si>
    <t>улица Школьная дом  35</t>
  </si>
  <si>
    <t>улица Центральная дом  27 кв.1</t>
  </si>
  <si>
    <t>улица Жастар дом 28</t>
  </si>
  <si>
    <t>улица Абая дом 85 кв.2</t>
  </si>
  <si>
    <t>улица Женис дом 9</t>
  </si>
  <si>
    <t>улица Кенбаев дом 25</t>
  </si>
  <si>
    <t>улица Богенбай батыра дом 18</t>
  </si>
  <si>
    <t>улица Тауелсиздик дом 4</t>
  </si>
  <si>
    <t>улица Жанатурмыс дом 4</t>
  </si>
  <si>
    <t>улица Шашкина дом 2а</t>
  </si>
  <si>
    <t>улица Абая дом 15</t>
  </si>
  <si>
    <t>улица Балуана дом 6</t>
  </si>
  <si>
    <t>улица Орталык дом 17</t>
  </si>
  <si>
    <t>улица Карагайлы дом 10 кв.2</t>
  </si>
  <si>
    <t>улица Гагарина дом 6</t>
  </si>
  <si>
    <t>улица  Томирис, дом 15, кв. 1</t>
  </si>
  <si>
    <t>улица Ленина дом 4</t>
  </si>
  <si>
    <t>улица Маяковского дом 2</t>
  </si>
  <si>
    <t>улица Центральная дом 1</t>
  </si>
  <si>
    <t>улица Целинная дом 22</t>
  </si>
  <si>
    <t>улица  Первомайская, дом  28</t>
  </si>
  <si>
    <t>улица Степная дом 5</t>
  </si>
  <si>
    <t>улица Школьная дом 9</t>
  </si>
  <si>
    <t>улица Школьная дом 25</t>
  </si>
  <si>
    <t>улица Мира дом 17</t>
  </si>
  <si>
    <t>улица Нефтебазная дом 6</t>
  </si>
  <si>
    <t xml:space="preserve">улица  Маяковского, дом  5, кв. 1 </t>
  </si>
  <si>
    <t xml:space="preserve">улица Тауелсиздик дом  29 </t>
  </si>
  <si>
    <t>улица Береке дом 18</t>
  </si>
  <si>
    <t>улица  Школьная дом 1</t>
  </si>
  <si>
    <t>улица  Набережная дом 17</t>
  </si>
  <si>
    <t>улица 22 Партсъезда дом 41</t>
  </si>
  <si>
    <t>улица  Жаксыгулов дом 18 кв.2</t>
  </si>
  <si>
    <t>улица  Школьная дом 7</t>
  </si>
  <si>
    <t>улица  Островского дом 14</t>
  </si>
  <si>
    <t>улица  Казахское дом 1 кв.3</t>
  </si>
  <si>
    <t>улица  Больничная дом 25</t>
  </si>
  <si>
    <t>улица  Ленина дом 6А</t>
  </si>
  <si>
    <t>улица  Б.Нуртазина  дом 81 кв 2</t>
  </si>
  <si>
    <t>улица  Ленина дом 24</t>
  </si>
  <si>
    <t>улица  Дорожная дом 4</t>
  </si>
  <si>
    <t>улица  Сейфуллина дом 23</t>
  </si>
  <si>
    <t>улица  Молодежная  дом 17</t>
  </si>
  <si>
    <t>улица Целинная.дом  12</t>
  </si>
  <si>
    <t>улица Целинная дом 2</t>
  </si>
  <si>
    <t>улица Тын дом 26</t>
  </si>
  <si>
    <t>улица 50 лет октября дом 12</t>
  </si>
  <si>
    <t>улица Мира дом 20</t>
  </si>
  <si>
    <t>улица Габдуллина дом 22</t>
  </si>
  <si>
    <t>улица Набережная дом 37</t>
  </si>
  <si>
    <t>улица Целинная дом 17</t>
  </si>
  <si>
    <t>улица  Октябрьская дом 15</t>
  </si>
  <si>
    <t>улица Абая дом 39</t>
  </si>
  <si>
    <t>улица Мира дом 22</t>
  </si>
  <si>
    <t>улица Комсомольская дом 19</t>
  </si>
  <si>
    <t>улица Пушкина дом 27</t>
  </si>
  <si>
    <t>улица Абая дом 4</t>
  </si>
  <si>
    <t>улица Мира дом 14</t>
  </si>
  <si>
    <t>улица  Бейбитшилик дом  10</t>
  </si>
  <si>
    <t>улица  Каратал дом  7</t>
  </si>
  <si>
    <t>улица  Шолак дом  2</t>
  </si>
  <si>
    <t>улица  Мектеп дом  10</t>
  </si>
  <si>
    <t>улица  Достык дом  9</t>
  </si>
  <si>
    <t>улица Байтерек дом  11</t>
  </si>
  <si>
    <t>улица Бейбитшилик дом  9</t>
  </si>
  <si>
    <t>улица  Жастар дом  17</t>
  </si>
  <si>
    <t>улица Аккайын дом  1</t>
  </si>
  <si>
    <t>улица  Орталык дом  6</t>
  </si>
  <si>
    <t>улица Бейбитшилик дом  5</t>
  </si>
  <si>
    <t>улица  Целинная дом  5</t>
  </si>
  <si>
    <t>улица Гранитный дом  10</t>
  </si>
  <si>
    <t>улица Береке дом  1</t>
  </si>
  <si>
    <t>улица Достар дом  2</t>
  </si>
  <si>
    <t>улица  Достык дом  10</t>
  </si>
  <si>
    <t>улица  Достык дом  11</t>
  </si>
  <si>
    <t>улица Береке дом  2</t>
  </si>
  <si>
    <t>улица  Орталык дом  17</t>
  </si>
  <si>
    <t>улица  Абылай хана дом  1</t>
  </si>
  <si>
    <t>улица  Орталык дом 3А</t>
  </si>
  <si>
    <t>улица  Шагала дом  8</t>
  </si>
  <si>
    <t>улица Ардагерлер дом  11</t>
  </si>
  <si>
    <t>улица  Заречное дом  10</t>
  </si>
  <si>
    <t>улица  Достык дом  1</t>
  </si>
  <si>
    <t>улица Билим дом  2</t>
  </si>
  <si>
    <t>улица  Талгат Бигельдинов дом 14 н.п 1</t>
  </si>
  <si>
    <t>улица Александра Пушкина дом 14 н.п 1</t>
  </si>
  <si>
    <t>улица Пушкина дом 24</t>
  </si>
  <si>
    <t>улица  Достык дом 8 н.п 2</t>
  </si>
  <si>
    <t>улица Энгельса дом  30/а</t>
  </si>
  <si>
    <t xml:space="preserve">улица  Орталык дом 14 </t>
  </si>
  <si>
    <t>улица  Абая дом 1</t>
  </si>
  <si>
    <t>улица  Тауелсиздик дом 14</t>
  </si>
  <si>
    <t>улица  Феликса Дзержинского, дом  1В</t>
  </si>
  <si>
    <t>улица  Жастар дом 11</t>
  </si>
  <si>
    <t>улица  Целинная дом 16Б</t>
  </si>
  <si>
    <t>улица  Абая дом 18</t>
  </si>
  <si>
    <t>улица  Мерей, дом 10/3</t>
  </si>
  <si>
    <t>улица Н.И.Ляна, дом 39Б</t>
  </si>
  <si>
    <t>улица  Райымбек дом 12</t>
  </si>
  <si>
    <t>улица  Сарыозек дом 3</t>
  </si>
  <si>
    <t>улица  Болашак, дом 27/1</t>
  </si>
  <si>
    <t>улица  Школьная, дом 11</t>
  </si>
  <si>
    <t>улица Жамбыла дом 13/2</t>
  </si>
  <si>
    <t xml:space="preserve"> улица  Бейбитшилик, дом  7/1</t>
  </si>
  <si>
    <t>улица Богембая, дом 1</t>
  </si>
  <si>
    <t>улица  Абая, дом  18</t>
  </si>
  <si>
    <t>улица  Достык, дом 3</t>
  </si>
  <si>
    <t>улица  Бирлик, дом 23</t>
  </si>
  <si>
    <t>улица Жабыла, дом 20</t>
  </si>
  <si>
    <t>улица  Бирлик, дом 7</t>
  </si>
  <si>
    <t>улица Габдуллина, дом 11</t>
  </si>
  <si>
    <t>улица Станиславского, дом 37</t>
  </si>
  <si>
    <t>улица Строительная, дом 14 кв. 1</t>
  </si>
  <si>
    <t>улица Мектеп, дом 8</t>
  </si>
  <si>
    <t>улица Мектеп, дом 6</t>
  </si>
  <si>
    <t>улица Орталык, дом 3А</t>
  </si>
  <si>
    <t>улица Бирлик, дом 4 Кв. 8</t>
  </si>
  <si>
    <t>улица Тауелсиздик, дом 12 Кв. 1</t>
  </si>
  <si>
    <t>улица Жастар, дом 16</t>
  </si>
  <si>
    <t>улица Бейбитшилик, дом 44 кв. 2</t>
  </si>
  <si>
    <t>улица Рысты Шотбаевой, дом 16</t>
  </si>
  <si>
    <t>улица  Етекбай Би, дом  5</t>
  </si>
  <si>
    <t>улица Мектеп, дом 1</t>
  </si>
  <si>
    <t>улица Сары-Арка, дом 2 кв. 1</t>
  </si>
  <si>
    <t>улица Школьная дом 10</t>
  </si>
  <si>
    <t>улица Беймбета Майлина дом 1</t>
  </si>
  <si>
    <t>улица Кенесары Хан, дом 16 (стар.Октябрьская, дом 16)</t>
  </si>
  <si>
    <t>улица Школьная дом 7</t>
  </si>
  <si>
    <t>улица Коммунистическая дом 1</t>
  </si>
  <si>
    <t>улица Школьная дом 4</t>
  </si>
  <si>
    <t>улица Ленинградская дом 11</t>
  </si>
  <si>
    <t>улица Ленина дом 100</t>
  </si>
  <si>
    <t>улица Центральная дом 2</t>
  </si>
  <si>
    <t>улица Орталык дом 23</t>
  </si>
  <si>
    <t xml:space="preserve"> улица Абая дом  161А</t>
  </si>
  <si>
    <t>улица  М. Габдуллина, дом  40Б</t>
  </si>
  <si>
    <t>улица Агыбай Батыра, дом 64/47</t>
  </si>
  <si>
    <t>улица Агыбай Батыра, дом 56</t>
  </si>
  <si>
    <t>улица Набережная, дом 44</t>
  </si>
  <si>
    <t>улица Сейфуллина, дом 84, н.п71</t>
  </si>
  <si>
    <t>улица Наурызбай Батыра, дом 145</t>
  </si>
  <si>
    <t xml:space="preserve"> улица Кенесары дом 12</t>
  </si>
  <si>
    <t>улица Каныша Сатпаева, дом  87А</t>
  </si>
  <si>
    <t xml:space="preserve">проспект Н.Назарбаева, 7а </t>
  </si>
  <si>
    <t xml:space="preserve"> Кояндинский сельская администрация</t>
  </si>
  <si>
    <t>сельская администрацияАзат</t>
  </si>
  <si>
    <t>Новосельский сельская администрация</t>
  </si>
  <si>
    <t>Борисовский сельская администрация</t>
  </si>
  <si>
    <t>Бауманское сельская администрация</t>
  </si>
  <si>
    <t>Селетинский сельская администрация</t>
  </si>
  <si>
    <t xml:space="preserve">сельская администрацияНовокиенка </t>
  </si>
  <si>
    <t>сельская администрацияПятигорское</t>
  </si>
  <si>
    <t>сельская администрацияШойндыколь</t>
  </si>
  <si>
    <t>сельская администрацияАйдабол</t>
  </si>
  <si>
    <t>сельская администрацияТайтобе</t>
  </si>
  <si>
    <t>сельская администрацияИзобильный</t>
  </si>
  <si>
    <t xml:space="preserve"> сельский округ имени Сакена Сейфуллина</t>
  </si>
  <si>
    <t>сельская администрация Каменка</t>
  </si>
  <si>
    <t>сельский округ Бозайгыр</t>
  </si>
  <si>
    <t>сельский округ имени Сакена Сейфуллина</t>
  </si>
  <si>
    <t>село  Красный Яр</t>
  </si>
  <si>
    <t>село имениБалуана Шолака</t>
  </si>
  <si>
    <t>Отсутствует медицинский объект село имениБалуана Шолака (обслуживается ВА село Журавлевка)</t>
  </si>
  <si>
    <t>Весело вский сельский округ</t>
  </si>
  <si>
    <t>село Байдалы (село Весело е)</t>
  </si>
  <si>
    <t>Фельдшерско-акушерский пункт село Байдалы (село Весело е)  (обслуживается ВА село Максимовка)</t>
  </si>
  <si>
    <t>село Новосело вка</t>
  </si>
  <si>
    <t xml:space="preserve">Медицинский пункт село Новосело вка (обслуживается ВА село Максимовка) </t>
  </si>
  <si>
    <t>Новосело вский сельский округ</t>
  </si>
  <si>
    <t>Фельдшерско-акушерский пункт село Новосело вка (аренда) (обслуживается ВА село Жолымбет)</t>
  </si>
  <si>
    <t>поселок  Аршалы</t>
  </si>
  <si>
    <t>Подстанция скорой помощи  поселок  Аршалы</t>
  </si>
  <si>
    <t>Отделение скорой помощи  поселок  Аршалы</t>
  </si>
  <si>
    <t>Подстанция скорой помощи  поселок  Шортанды</t>
  </si>
  <si>
    <t>Отделение скорой помощи поселок  Бурабай</t>
  </si>
  <si>
    <t>поселок  Шантобе</t>
  </si>
  <si>
    <t>Медицинский пункт  село Новокронштадка (обслуживается ВА поселок  Шантобе)</t>
  </si>
  <si>
    <t>Строительство Мпоселок   Техническое заключение №ТЗ-189-1/22 от 07.03.2023 года</t>
  </si>
  <si>
    <t>поселок  Красногорский</t>
  </si>
  <si>
    <t>поселок  Научный</t>
  </si>
  <si>
    <t>Фельдшерско-акушерский пункт поселок  Научный (аренда) (обслуживается ВА село Дамса)</t>
  </si>
  <si>
    <t>поселок  Жолымбет</t>
  </si>
  <si>
    <t>Врачебная амбулатория поселок  Жолымбет</t>
  </si>
  <si>
    <t>поселок  Алексеевка 2</t>
  </si>
  <si>
    <t xml:space="preserve">Медицинский пункт поселок  Алексеевка 2 (обслуживается ВА село Оркен) </t>
  </si>
  <si>
    <t>поселок  Алексеевка 1</t>
  </si>
  <si>
    <t xml:space="preserve">Медицинский пункт поселок  Алексеевка 1 (обслуживается ВА село Оркен) </t>
  </si>
  <si>
    <t>поселок  Алексеевка (Доломитово)</t>
  </si>
  <si>
    <t>Медицинский пункт поселок  Алексеевка (Доломитово) (обслуживается ВА село Оркен)</t>
  </si>
  <si>
    <t>поселок  Аксу</t>
  </si>
  <si>
    <t>Центр семейного здоровья поселок  Аксу  в структуре поликлиники</t>
  </si>
  <si>
    <t>поселок  Бестобе</t>
  </si>
  <si>
    <t>Врачебная амбулатория поселок  Бестобе</t>
  </si>
  <si>
    <t>поселок  Заводской</t>
  </si>
  <si>
    <t>Центр семейного здоровья поселок  Заводской в структуре поликлиники</t>
  </si>
  <si>
    <t>Центр семейного здоровья в структуре поликлиники поселок  Заводской</t>
  </si>
  <si>
    <t>Фельдшерско-акушерский пункт село Изобильное  (ослуживается ВА поселок  Бестобе)</t>
  </si>
  <si>
    <t>Фельдшерско-акушерский пункт село Карабулак (ослуживается ВА поселок  Бестобе)</t>
  </si>
  <si>
    <t>Медицинский пункт село Кырыккудык  (обслуживается ВА поселок  Бестобе)</t>
  </si>
  <si>
    <t>Медицинский пункт село Богембай  (обслуживается ВА поселок  Бестобе)</t>
  </si>
  <si>
    <t>Медицинский пункт село Байконыс (обслуживается ВА поселок  Бестобе)</t>
  </si>
  <si>
    <t>Врачебная амбулатория  поселок  Бурабай</t>
  </si>
  <si>
    <t>Медицинский пункт  село Окжетпес (обслуживается ВА поселок  Бурабай)</t>
  </si>
  <si>
    <t>Медицинский пункт село Сарыбулак  (обслуживается ВА поселок  Бурабай)</t>
  </si>
  <si>
    <t>Государственное учреждение  "Госпиталь с поликлиникой Департамента полиции Акмолинской области"</t>
  </si>
  <si>
    <t xml:space="preserve">Государственное учреждение "Департамент комитета национальной безопасности по Акмолинской области" </t>
  </si>
  <si>
    <t>Товарищество с ограниченной ответственностью "Viamedis Kosshy"</t>
  </si>
  <si>
    <t>Товарищество с ограниченной ответственностью "КСМК Жануя"</t>
  </si>
  <si>
    <t>Товарищество с ограниченной ответственностью "Клиника Эндохирургии"</t>
  </si>
  <si>
    <t>Товарищество с ограниченной ответственностью "Клиника Панацея"</t>
  </si>
  <si>
    <t>Товарищество с ограниченной ответственностью "Поликлиника "CITY" (Кызылжар)</t>
  </si>
  <si>
    <t>Товарищество с ограниченной ответственностью "Центр глаза"</t>
  </si>
  <si>
    <t>Индивидуальный предприниматель "Вафина город И."</t>
  </si>
  <si>
    <t>Индивидуальный предприниматель "Акаев И.У."</t>
  </si>
  <si>
    <t>Индивидуальный предприниматель "Ахметбекова М.М."</t>
  </si>
  <si>
    <t>Индивидуальный предприниматель "Кусманов"</t>
  </si>
  <si>
    <t>Индивидуальный предприниматель "Нурали"</t>
  </si>
  <si>
    <t>Товарищество с ограниченной ответственностью "МКЦ Мейрим"</t>
  </si>
  <si>
    <t>Товарищество с ограниченной ответственностью "Биоалмаз дент"</t>
  </si>
  <si>
    <t>Товарищество с ограниченной ответственностью "Дента-сервис"</t>
  </si>
  <si>
    <t>Товарищество с ограниченной ответственностью "Ailin-clinic"</t>
  </si>
  <si>
    <t>Товарищество с ограниченной ответственностью "Щучинский лечебно-диагностический центр"</t>
  </si>
  <si>
    <t>Товарищество с ограниченной ответственностью "Биомед-А"</t>
  </si>
  <si>
    <t>Товарищество с ограниченной ответственностью "МЦ Далия Мед"</t>
  </si>
  <si>
    <t>Товарищество с ограниченной ответственностью "BB NURA"</t>
  </si>
  <si>
    <t>Товарищество с ограниченной ответственностью "Нефрос Азия"</t>
  </si>
  <si>
    <t>Товарищество с ограниченной ответственностью "IDSenim"</t>
  </si>
  <si>
    <t>Товарищество с ограниченной ответственностью "Senim-Med Kokshe"</t>
  </si>
  <si>
    <t>Товарищество с ограниченной ответственностью "Assain MG"</t>
  </si>
  <si>
    <t>Товарищество с ограниченной ответственностью "Dolgoletiye"</t>
  </si>
  <si>
    <t>Товарищество с ограниченной ответственностью «JAQSY MED» (на 2026)</t>
  </si>
  <si>
    <t>Консультационно-диагностический центр</t>
  </si>
  <si>
    <t>улица Сабатаева,1</t>
  </si>
  <si>
    <t>улица Кирдищева,89</t>
  </si>
  <si>
    <t>улица Ташенова строение 2</t>
  </si>
  <si>
    <t>улица  Маметова строение 7</t>
  </si>
  <si>
    <t>улица Кунанбаева 131/4</t>
  </si>
  <si>
    <t>улица  Бокейханова строение 1</t>
  </si>
  <si>
    <t>улица  Нурмагомбетова 25</t>
  </si>
  <si>
    <t>улица  Ахметжанова 34</t>
  </si>
  <si>
    <t>улица  Кудайбердиева 7</t>
  </si>
  <si>
    <t>улица Мухтар Ауэзова 11</t>
  </si>
  <si>
    <t>улица Айтпая Бекболатовича Кусаинова 22/1 уч.</t>
  </si>
  <si>
    <t>улица  Ж. Ташенова 2</t>
  </si>
  <si>
    <t>улица  М.Маметова станция 7</t>
  </si>
  <si>
    <t>улица Кажымукана Мунайтпасова уч.33/1</t>
  </si>
  <si>
    <t>улица Перевалочная 3</t>
  </si>
  <si>
    <t>улица Шокана Уалиханова станция 1А</t>
  </si>
  <si>
    <t>улица Чапаева 22В</t>
  </si>
  <si>
    <t>улица Элеваторная 1</t>
  </si>
  <si>
    <t>Медицинский пункт село Донгулица агаш(обслуживается ВА село Бирлестик)</t>
  </si>
  <si>
    <t>улица  А.Кунанбаева, 28/1</t>
  </si>
  <si>
    <t xml:space="preserve"> улица  А.Кунанбаева, 15</t>
  </si>
  <si>
    <t>улица Т.Бегельдинова, 22</t>
  </si>
  <si>
    <t>улица  А.Кунанбаева, 2</t>
  </si>
  <si>
    <t>улица  А.Кунанбаева, 34</t>
  </si>
  <si>
    <t>улица  А.Кунанбаева, 31/1</t>
  </si>
  <si>
    <t>улица Ш.Валиханова, 11</t>
  </si>
  <si>
    <t>улица А.Кунанбаева 20/4</t>
  </si>
  <si>
    <t>улица Гвардейская 1</t>
  </si>
  <si>
    <t>улица Молгождарова 1</t>
  </si>
  <si>
    <t>улица  Абая Кунанбаева 2</t>
  </si>
  <si>
    <t>улица Почтовая, уч. 10</t>
  </si>
  <si>
    <t>улица Досанова 21-1</t>
  </si>
  <si>
    <t>улица Рахимбека Сабатаева дом  1</t>
  </si>
  <si>
    <t>улица  Е.Н. Ауельбекова дом  36</t>
  </si>
  <si>
    <t>улица Темирбекова дом  29</t>
  </si>
  <si>
    <t>Сатпаева дом  87А/10</t>
  </si>
  <si>
    <t>Принятия на баланс здания Государственное коммунальное предприятие на праве хозяйственного ведения  "Областной центр психического здоровья" по адресу улица Ауельбекова дом 36</t>
  </si>
  <si>
    <t>улица Уалиханова дом  5А</t>
  </si>
  <si>
    <t>улица Ауельбекова дом 94</t>
  </si>
  <si>
    <t>Принятия на баланс здания онкополиклиники при Государственное коммунальное предприятие на праве хозяйственного ведения  "Многопрофильная областная больница" по адресц улица Акана Серэ дом  1В после строительства нового здания МОБ</t>
  </si>
  <si>
    <t>улица Мичурина дом 35</t>
  </si>
  <si>
    <t>улица Сатпаева дом 85Б</t>
  </si>
  <si>
    <t>улица Зарапа Темирбекова дом 33Б. Общежитие (24 комнат)</t>
  </si>
  <si>
    <t>улица  город Кирдищева дом 14</t>
  </si>
  <si>
    <t>улица Стрельцова дом 13</t>
  </si>
  <si>
    <t>улица Новая дом  1</t>
  </si>
  <si>
    <t>улица Женис дом 13, н.поселок   2</t>
  </si>
  <si>
    <t>улица Колжабай Жунусова дом 44</t>
  </si>
  <si>
    <t>улица Кабдрахмана Адильбаева дом 39 Нежилое Помещение 2</t>
  </si>
  <si>
    <t>улица Квартальная дом 15 кв.2</t>
  </si>
  <si>
    <t>улица Абая Кунанбаева дом 48</t>
  </si>
  <si>
    <t>улица Динмухамеда Кунаева дом 68</t>
  </si>
  <si>
    <t>улица Аманжола Шалтаева дом 27 кв.1</t>
  </si>
  <si>
    <t>улица Жапархана Асаинова дом 41 кв.1</t>
  </si>
  <si>
    <t>улица Степная дом 33 н.поселок  1</t>
  </si>
  <si>
    <t>улица Ч.Валиханова дом 15</t>
  </si>
  <si>
    <t>улица Садовая дом 1</t>
  </si>
  <si>
    <t>улица Имени Шокана Уалиханова дом 1 кв.2</t>
  </si>
  <si>
    <t>улица Имени Мухтара Ауезова дом 15</t>
  </si>
  <si>
    <t>улица Новая дом 24</t>
  </si>
  <si>
    <t>улица Новая дом 3</t>
  </si>
  <si>
    <t>улица Имени Шокана Уалиханова дом 8 кв.2</t>
  </si>
  <si>
    <t>улица Имени Абая Кунанбаева дом 8 кв.1</t>
  </si>
  <si>
    <t>улица Морозова дом 4</t>
  </si>
  <si>
    <t>улица Морозова дом 6</t>
  </si>
  <si>
    <t xml:space="preserve"> улица Ш. Уалиханова дом  22</t>
  </si>
  <si>
    <t xml:space="preserve">  улица  Кирова дом 80</t>
  </si>
  <si>
    <t xml:space="preserve"> улица Динмухамеда Кунаева  дом  9 квартира 2
  </t>
  </si>
  <si>
    <t xml:space="preserve"> улица  Элеватора дом 20</t>
  </si>
  <si>
    <t xml:space="preserve">  улица  Шарипова  дом 20</t>
  </si>
  <si>
    <t>улица  Орталык дом 6 квартира 1</t>
  </si>
  <si>
    <t xml:space="preserve">  улица  Ш.Уалиханова дом 11</t>
  </si>
  <si>
    <t xml:space="preserve">   улица Каримова  дом  19 </t>
  </si>
  <si>
    <t xml:space="preserve">     улица  Кишненколь дом  20 квартира 1                              </t>
  </si>
  <si>
    <t>улица Кошкарбаева дом 26</t>
  </si>
  <si>
    <t>улица Поморцева дом 10</t>
  </si>
  <si>
    <t>улица Трудовая дом 1</t>
  </si>
  <si>
    <t>улица  Майкутова дом 10</t>
  </si>
  <si>
    <t>улица  Парковая  дом 13</t>
  </si>
  <si>
    <t>улица Укубаева дом 18</t>
  </si>
  <si>
    <t>улица Позднякова дом 1</t>
  </si>
  <si>
    <t>улица Почтовая дом 14</t>
  </si>
  <si>
    <t>улица  Жана дом  1 Квартира 2</t>
  </si>
  <si>
    <t>улица  Станционная дом  7 Квартира 1</t>
  </si>
  <si>
    <t>улица  Мира дом  19 Квартира 2</t>
  </si>
  <si>
    <t>улица Богенбай би дом  11 Квартира 2</t>
  </si>
  <si>
    <t>улица Береговая дом  7</t>
  </si>
  <si>
    <t>улица  Женис дом  25 Квартира 1</t>
  </si>
  <si>
    <t>улица  имени А. Ильясова дом  6</t>
  </si>
  <si>
    <t>улица  имениКанай би дом  11 Квартира 2</t>
  </si>
  <si>
    <t>улица А.Кунанбаева дом  10</t>
  </si>
  <si>
    <t>улица Абаскалова  дом  4</t>
  </si>
  <si>
    <t>улица  Аубакирова дом 4</t>
  </si>
  <si>
    <t>улица Абая Кунанбаева, дом  2</t>
  </si>
  <si>
    <t>улица Ауезова дом 21</t>
  </si>
  <si>
    <t>улица  Шокана Валиханова, дом 8</t>
  </si>
  <si>
    <t>улица  Элеваторная, дом 29</t>
  </si>
  <si>
    <t>улица Р.Сабатаева, дом 1Г</t>
  </si>
  <si>
    <t>улица Алибека Ташибаева, дом 18</t>
  </si>
  <si>
    <t>улица Имени Абая Кунанбаева, дом 8</t>
  </si>
  <si>
    <t>улица Набиева дом 7</t>
  </si>
  <si>
    <t>улица Абая Кунанбаева дом 11/1</t>
  </si>
  <si>
    <t>улица Элеваторная дом 4</t>
  </si>
  <si>
    <t>улица Новая дом 6</t>
  </si>
  <si>
    <t>улица  М. Ауэзова, дом  208А</t>
  </si>
  <si>
    <t>улица Ауэзова, дом 50</t>
  </si>
  <si>
    <t>улица Валиханова, дом 17 н.поселок   21</t>
  </si>
  <si>
    <t>пр-т Н.Назарбаева, дом 16А</t>
  </si>
  <si>
    <t>улица Ауэзова,дом 12</t>
  </si>
  <si>
    <t>улица Майкутова, дом 49А/1</t>
  </si>
  <si>
    <t>улица Ш.Уалиханова, дом 43В</t>
  </si>
  <si>
    <t>улица Валиханова, дом 14</t>
  </si>
  <si>
    <t>улица Сабатаева, дом 1</t>
  </si>
  <si>
    <t>микрорайон Степной дом  213</t>
  </si>
  <si>
    <t>микрорайон Гок дом 24</t>
  </si>
  <si>
    <t>микрорайон 3 строение 1а</t>
  </si>
  <si>
    <t>микрорайон  Абая дом 24</t>
  </si>
  <si>
    <t>БК, 1 микрорайон , здание №15</t>
  </si>
  <si>
    <t>микрорайон Жайлау дом 8 кв. 12</t>
  </si>
  <si>
    <t>микрорайон  9, дом  17 квартира 312, 402, 407, 903, 913, 906, 909</t>
  </si>
  <si>
    <t>микрорайон  4, дом  85  кв 15</t>
  </si>
  <si>
    <t>микрорайон  2, дом  41 кв 3</t>
  </si>
  <si>
    <t>микрорайон Коктем дом 9. кв.11</t>
  </si>
  <si>
    <t>микрорайон Коктем дом 14. кв 25</t>
  </si>
  <si>
    <t>микрорайон Коктем дом 9. кв 10</t>
  </si>
  <si>
    <t>улица микрорайон ЦРБ</t>
  </si>
  <si>
    <t xml:space="preserve">  микрорайон дом 30</t>
  </si>
  <si>
    <t>микрорайон Степной дом 213</t>
  </si>
  <si>
    <t>микрорайон Гок уч.26</t>
  </si>
  <si>
    <t>микрорайон Центральный, дом 47А</t>
  </si>
  <si>
    <t xml:space="preserve">микрорайон 2 дом 6   </t>
  </si>
  <si>
    <t>микрорайон Лесная поляна, дом 9</t>
  </si>
  <si>
    <t>микрорайон 2, дом 31, офис 1</t>
  </si>
  <si>
    <t>микрорайон Старый Аэропорт, дом 1У</t>
  </si>
  <si>
    <t>микрорайон Старый Аэропорт 13А н.поселок  67</t>
  </si>
  <si>
    <t>микрорайон  Больничный Комплек дом   5</t>
  </si>
  <si>
    <t>улица Манас дом   22</t>
  </si>
  <si>
    <t>микрорайон 1 БК дом  15</t>
  </si>
  <si>
    <t>улица Тауелсиздик дом   146</t>
  </si>
  <si>
    <t>улица Промышленная зона 7, дом  14а.</t>
  </si>
  <si>
    <t>улица Никитина дом  67</t>
  </si>
  <si>
    <t>улица Уялы дом  6/1</t>
  </si>
  <si>
    <t>улица Парковая дом  16</t>
  </si>
  <si>
    <t>улица Центральная дом  5</t>
  </si>
  <si>
    <t>улица Центральная дом   15</t>
  </si>
  <si>
    <t>улица Тутикова дом   11</t>
  </si>
  <si>
    <t>улица Абая дом  131</t>
  </si>
  <si>
    <t>улица Абая дом  24</t>
  </si>
  <si>
    <t>улица Момышулы дом  8</t>
  </si>
  <si>
    <t>улица Целинная дом  8а</t>
  </si>
  <si>
    <t>улица Маметовой дом  2а</t>
  </si>
  <si>
    <t>улица Альжанова дом  1а</t>
  </si>
  <si>
    <t>улица Элеваторная дом  1</t>
  </si>
  <si>
    <t>улица 50 лет октября дом  11</t>
  </si>
  <si>
    <t>улица Целинная дом  36</t>
  </si>
  <si>
    <t>улица  Московская, дом   15</t>
  </si>
  <si>
    <t>улица  Тауелсиздик дом   146</t>
  </si>
  <si>
    <t>улица Велижанцева, дом  14/1</t>
  </si>
  <si>
    <t>микрорайон Васильковский, дом  20/1</t>
  </si>
  <si>
    <t>микрорайон Больничный Комплекс дом  1</t>
  </si>
  <si>
    <t>микрорайон Больничный Комплекс, дом  1</t>
  </si>
  <si>
    <t>улица  Нурлы, дом  19</t>
  </si>
  <si>
    <t>улица Сарыарка, дом  24</t>
  </si>
  <si>
    <t>микрорайон 4, дом  35А</t>
  </si>
  <si>
    <t>микрорайон ЦРБ, дом  1А</t>
  </si>
  <si>
    <t>проспект Н.Назарбаева дом 6/3</t>
  </si>
  <si>
    <t>проспект Абылай хана, дом 24Г</t>
  </si>
  <si>
    <t>производственное здание 2 дом   166/1</t>
  </si>
  <si>
    <t>улица село Сейфуллина строение  35Б</t>
  </si>
  <si>
    <t>микрорайон Боровской строение  55/1</t>
  </si>
  <si>
    <t>улица Сакена Сейфуллина строение  35</t>
  </si>
  <si>
    <t>улица Каныша Сатпаева строение  6А</t>
  </si>
  <si>
    <t>улица  Республика, строение  23</t>
  </si>
  <si>
    <t>улица Кирдищева строение  89</t>
  </si>
  <si>
    <t>улица Орталык строение  1А</t>
  </si>
  <si>
    <t>улица Тауелсиздик строение  17</t>
  </si>
  <si>
    <t>улица  Достык строение  58</t>
  </si>
  <si>
    <t>улица Женис строение  19</t>
  </si>
  <si>
    <t>улица  Ш.Уалиханов строение  17</t>
  </si>
  <si>
    <t>улица Бейбитшилик строение  33</t>
  </si>
  <si>
    <t>улица Абая Кунанбаева строение  9/1</t>
  </si>
  <si>
    <t>улица М. Ауэзова строение  1</t>
  </si>
  <si>
    <t>улица Ибрая Алтынсарина строение  42</t>
  </si>
  <si>
    <t>улица Южная  строение  1А</t>
  </si>
  <si>
    <t>улица Бауыржана Момышулы строение  44</t>
  </si>
  <si>
    <t>улица Сарыколь строение  107</t>
  </si>
  <si>
    <t>улица Достык строение  71 Нежилое Помещение 2</t>
  </si>
  <si>
    <t>улица Аль-Фараби строение  24</t>
  </si>
  <si>
    <t>улица Первомайская строение  7</t>
  </si>
  <si>
    <t>улица Ыбырай Алтынсарина строение  1</t>
  </si>
  <si>
    <t>улица Молодежная 4 строение  1</t>
  </si>
  <si>
    <t>улица Жастар строение  8</t>
  </si>
  <si>
    <t>улица Семена Петренко строение  22</t>
  </si>
  <si>
    <t>улица Титовская строение  22/2</t>
  </si>
  <si>
    <t>улица Орталык строение  9</t>
  </si>
  <si>
    <t>улица Кокше строение  25</t>
  </si>
  <si>
    <t>улица Кокше строение  25/1</t>
  </si>
  <si>
    <t>улица  Лесная строение  7Б</t>
  </si>
  <si>
    <t>улица  Комсомольская строение  8</t>
  </si>
  <si>
    <t>улица Достык строение  62</t>
  </si>
  <si>
    <t>улица Турсынбека Какишева строение  16</t>
  </si>
  <si>
    <t>улица Ак Булак строение  12 кв.2</t>
  </si>
  <si>
    <t>улица Центральная строение  22</t>
  </si>
  <si>
    <t>улица Советская строение  36</t>
  </si>
  <si>
    <t>улица Школьная строение  26</t>
  </si>
  <si>
    <t>улица Орталык строение  1</t>
  </si>
  <si>
    <t>улица Сарыарка строение  52</t>
  </si>
  <si>
    <t>улица Достык строение  4</t>
  </si>
  <si>
    <t>улица Толе би строение  28</t>
  </si>
  <si>
    <t>улица Днепропетровская строение  3 а</t>
  </si>
  <si>
    <t>улица  Карагай строение  38</t>
  </si>
  <si>
    <t>улица 8 Наурыз строение  67</t>
  </si>
  <si>
    <t>улица  Алихана Бокайханова строение  1</t>
  </si>
  <si>
    <t xml:space="preserve"> улица  Абылай  Хана строение  9</t>
  </si>
  <si>
    <t>улица Пионерская  строение  11</t>
  </si>
  <si>
    <t>улица  Ыбырая Алтынсарина строение  11</t>
  </si>
  <si>
    <t>улица Мустафа  Шокай строение  43</t>
  </si>
  <si>
    <t>улица Орталык строение  14</t>
  </si>
  <si>
    <t>улица Женис строение  23</t>
  </si>
  <si>
    <t>улица Акжол строение  31</t>
  </si>
  <si>
    <t>улица  Мектеп строение  19А</t>
  </si>
  <si>
    <t>улица Ыбырая Алтынсарина строение  49</t>
  </si>
  <si>
    <t>улица Бирлик строение  10</t>
  </si>
  <si>
    <t>улица Болашак  строение  39</t>
  </si>
  <si>
    <t xml:space="preserve"> микрорайон 3 строение  1А</t>
  </si>
  <si>
    <t>уч кв.023 строение  200</t>
  </si>
  <si>
    <t>улица  К.Алпысбаева строение  2</t>
  </si>
  <si>
    <t>уч кв.064 строение  125</t>
  </si>
  <si>
    <t>уч кв.065 строение  188</t>
  </si>
  <si>
    <t>улица Ер Жанибек, строение  3</t>
  </si>
  <si>
    <t>улица Бейбитшилик, строение  61 А</t>
  </si>
  <si>
    <t>уч.кв 028, строение  271</t>
  </si>
  <si>
    <t>улица Медеу, строение  4Б</t>
  </si>
  <si>
    <t>улица  Желтоксан строение  4</t>
  </si>
  <si>
    <t>улица  Нура строение  95</t>
  </si>
  <si>
    <t>уч кв 047 строение  584</t>
  </si>
  <si>
    <t>улица Кабанбай батыра, строение  21/1</t>
  </si>
  <si>
    <t>улица Юрия Гагарина строение .5</t>
  </si>
  <si>
    <t>улица М.Горького, строение  13А</t>
  </si>
  <si>
    <t>улица Школьная, строение  19</t>
  </si>
  <si>
    <t>улица Школьная, строение  18</t>
  </si>
  <si>
    <t>улица Школьная, строение  14</t>
  </si>
  <si>
    <t>улица Ыбырая Алтынсарина, строение  2</t>
  </si>
  <si>
    <t>улица Мира, строение  1</t>
  </si>
  <si>
    <t>улица Билим, строение  13</t>
  </si>
  <si>
    <t>улица Целинная, строение  10А</t>
  </si>
  <si>
    <t>улица Богенбай Батыр, строение  14</t>
  </si>
  <si>
    <t>улица Данчева строение  51А</t>
  </si>
  <si>
    <t>улица Рабочая строение  31Б</t>
  </si>
  <si>
    <t>улица Лесная строение  20Б</t>
  </si>
  <si>
    <t>улица Школьная строение  7/1</t>
  </si>
  <si>
    <t xml:space="preserve">улица Чайковского строение  51 </t>
  </si>
  <si>
    <t>улица Бейбитшилик, строение  3А</t>
  </si>
  <si>
    <t>улица Интернациональная строение  8</t>
  </si>
  <si>
    <t>улица Целинная строение  20</t>
  </si>
  <si>
    <t>участок  088 строение  382</t>
  </si>
  <si>
    <t>участок  055 строение  334</t>
  </si>
  <si>
    <t>участок  046 строение  1078</t>
  </si>
  <si>
    <t>участок  010 строение  1089</t>
  </si>
  <si>
    <t>участок  086, строение  834</t>
  </si>
  <si>
    <t>участок  085 строение  403</t>
  </si>
  <si>
    <t>участок  002 строение  1274</t>
  </si>
  <si>
    <t>участок  035, строение  1132</t>
  </si>
  <si>
    <t>участок  033, строение  788</t>
  </si>
  <si>
    <t>участок  091 строение  345</t>
  </si>
  <si>
    <t>участок 072, строение  1009</t>
  </si>
  <si>
    <t>участок 076 строение  381</t>
  </si>
  <si>
    <t>участок 001 строение  502</t>
  </si>
  <si>
    <t>участок 057 строение  358</t>
  </si>
  <si>
    <t>участок 060 строение  263</t>
  </si>
  <si>
    <t>25 (Врачебная амбулатория село Успено-Юрьевка)</t>
  </si>
  <si>
    <t>17 (Врачебная амбулатория село Успено-Юрьевка)</t>
  </si>
  <si>
    <t>22 (Врачебная амбулатория село Успено-Юрьевка)</t>
  </si>
  <si>
    <t>11 (Врачебная амбулатория село Успено-Юрьевка)</t>
  </si>
  <si>
    <t>21 (Врачебная амбулатория село Успено-Юрьевка)</t>
  </si>
  <si>
    <t>12 (Врачебная амбулатория село Урумкай)</t>
  </si>
  <si>
    <t>15 (Врачебная амбулатория село Урумкай)</t>
  </si>
  <si>
    <t>18 (Врачебная амбулатория село Урумкай)</t>
  </si>
  <si>
    <t>18(Врачебная амбулатория село Урумкай)</t>
  </si>
  <si>
    <t>28 (Врачебная амбулатория село Урумкай)</t>
  </si>
  <si>
    <t>19 (Врачебная амбулатория село Урумкай)</t>
  </si>
  <si>
    <t>7 (Врачебная амбулатория село Урумкай)</t>
  </si>
  <si>
    <t>12 (Врачебная амбулатория село Катарколь)</t>
  </si>
  <si>
    <t>18 (Врачебная амбулатория село Катарколь)</t>
  </si>
  <si>
    <t>5 (Врачебная амбулатория село Катарколь)</t>
  </si>
  <si>
    <t>11 (Врачебная амбулатория село Атамекен)</t>
  </si>
  <si>
    <t>4 (Врачебная амбулатория село Атамекен)</t>
  </si>
  <si>
    <t xml:space="preserve">9 (Врачебная амбулатория село Атамекен) </t>
  </si>
  <si>
    <t>13 (Врачебная амбулатория село Атамекен)</t>
  </si>
  <si>
    <t xml:space="preserve"> 9 (Врачебная амбулатория село Атамекен)</t>
  </si>
  <si>
    <t>30 (Врачебная амбулатория село Кеенесары)</t>
  </si>
  <si>
    <t>37 (Врачебная амбулатория село Кенесары)</t>
  </si>
  <si>
    <t>12 (Врачебная амбулатория село Кенесары )</t>
  </si>
  <si>
    <t>36 (Врачебная амбулатория село Кенесары)</t>
  </si>
  <si>
    <t>15 (Врачебная амбулатория село Злотополье)</t>
  </si>
  <si>
    <t>10 (Врачебная амбулатория село Злотополье)</t>
  </si>
  <si>
    <t>25 (Златопольская Врачебная амбулатория)</t>
  </si>
  <si>
    <t>65 (Врачебная амбулатория село Злотополье)</t>
  </si>
  <si>
    <t>40 (Врачебная амбулатория село Злотополье)</t>
  </si>
  <si>
    <t>5 (Врачебная амбулатория  поселок  Шантобе)</t>
  </si>
  <si>
    <t>40 (Врачебная амбулатория  село Домбралы)</t>
  </si>
  <si>
    <t>5 (Врачебная амбулатория  село Жибек жолы)</t>
  </si>
  <si>
    <t>7 (Врачебная амбулатория  село Жибек жолы)</t>
  </si>
  <si>
    <t>9 (Врачебная амбулатория  село Жибек жолы)</t>
  </si>
  <si>
    <t>2 (Врачебная амбулатория  станция Анар)</t>
  </si>
  <si>
    <t>17 (Врачебная амбулатория  село Турген)</t>
  </si>
  <si>
    <t>20 (Врачебная амбулатория  село Турген)</t>
  </si>
  <si>
    <t>3 (Врачебная амбулатория  село Турген)</t>
  </si>
  <si>
    <t>5 (Врачебная амбулатория  село Турген)</t>
  </si>
  <si>
    <t>14 (Врачебная амбулатория  село Арнасай)</t>
  </si>
  <si>
    <t>21 (Врачебная амбулатория  село Арнасай)</t>
  </si>
  <si>
    <t>24 (Врачебная амбулатория  село Арнасай)</t>
  </si>
  <si>
    <t>7 (Врачебная амбулатория  село Арнасай)</t>
  </si>
  <si>
    <t>2 (Врачебная амбулатория  село Ижевское)</t>
  </si>
  <si>
    <t>18 (Врачебная амбулатория  село Константиновка)</t>
  </si>
  <si>
    <t>9 (Врачебная амбулатория  село Михайловка)</t>
  </si>
  <si>
    <t>24 (Врачебная амбулатория  село Михайловка)</t>
  </si>
  <si>
    <t>18 (Врачебная амбулатория  село Булаксай)</t>
  </si>
  <si>
    <t>12 (Врачебная амбулатория  село Булаксай)</t>
  </si>
  <si>
    <t>9 (Врачебная амбулатория  село Булаксай)</t>
  </si>
  <si>
    <t>12 (Врачебная амбулатория  село Мариновка)</t>
  </si>
  <si>
    <t>19,6 (Врачебная амбулатория  село Мариновка)</t>
  </si>
  <si>
    <t>8,8 (Врачебная амбулатория  село Шуйское)</t>
  </si>
  <si>
    <t>14,4 (Врачебная амбулатория  село Шуйское)</t>
  </si>
  <si>
    <t>15,9 (Врачебная амбулатория  село Акана Курманова)</t>
  </si>
  <si>
    <t>18,4 (Врачебная амбулатория  село Акана Курманова)</t>
  </si>
  <si>
    <t>14,9 (Врачебная амбулатория  село Полтавка)</t>
  </si>
  <si>
    <t>22,4 (Врачебная амбулатория  село Борисовка)</t>
  </si>
  <si>
    <t>5 (Врачебная амбулатория  село Полтавка)</t>
  </si>
  <si>
    <t>29,8 (Врачебная амбулатория  село Сочинская)</t>
  </si>
  <si>
    <t>95 (Врачебная амбулатория  село Сочинская)</t>
  </si>
  <si>
    <t>32,9 (Врачебная амбулатория  село Акана Курманова)</t>
  </si>
  <si>
    <t>12,9 (Врачебная амбулатория  село Сергеевка)</t>
  </si>
  <si>
    <t>13,3 (Врачебная амбулатория  село Сергеевка)</t>
  </si>
  <si>
    <t>31,4 (Врачебная амбулатория  село Борисовка)</t>
  </si>
  <si>
    <t>28,5 (Врачебная амбулатория  село Сергеевка)</t>
  </si>
  <si>
    <t>24,7 (Врачебная амбулатория  село Сергеевка)</t>
  </si>
  <si>
    <t>35,1 (Врачебная амбулатория  село Сергеевка)</t>
  </si>
  <si>
    <t>6,7 (Врачебная амбулатория  село Акана Курманова)</t>
  </si>
  <si>
    <t>26 (Врачебная амбулатория  село Бастау)</t>
  </si>
  <si>
    <t>19,4 (Врачебная амбулатория  село Бастау)</t>
  </si>
  <si>
    <t>22 (Врачебная амбулатория  село Вознесенка)</t>
  </si>
  <si>
    <t>10 (Врачебная амбулатория  село Вознесенка)</t>
  </si>
  <si>
    <t>20 (Врачебная амбулатория  село Никольское)</t>
  </si>
  <si>
    <t>40 (Врачебная амбулатория  село Никольское)</t>
  </si>
  <si>
    <t>14 (Врачебная амбулатория  село Никольское)</t>
  </si>
  <si>
    <t>7 (Врачебная амбулатория  село Никольское)</t>
  </si>
  <si>
    <t>30 (Врачебная амбулатория  село Никольское)</t>
  </si>
  <si>
    <t>39 (Врачебная амбулатория  село Отрадное)</t>
  </si>
  <si>
    <t>59 (Врачебная амбулатория  село Отрадное)</t>
  </si>
  <si>
    <t>69 (Врачебная амбулатория  село Отрадное)</t>
  </si>
  <si>
    <t>49 (Врачебная амбулатория  село Отрадное)</t>
  </si>
  <si>
    <t>8 (Врачебная амбулатория  село Журавлевка)</t>
  </si>
  <si>
    <t>15 (Врачебная амбулатория  село Журавлевка)</t>
  </si>
  <si>
    <t>5 (Врачебная амбулатория  село Журавлевка)</t>
  </si>
  <si>
    <t>30 (Врачебная амбулатория  село Журавлевка)</t>
  </si>
  <si>
    <t>12 (Врачебная амбулатория  село Отрадное)</t>
  </si>
  <si>
    <t>21 (Врачебная амбулатория  село Отрадное)</t>
  </si>
  <si>
    <t>10 (Врачебная амбулатория  село Отрадное)</t>
  </si>
  <si>
    <t>4 (Врачебная амбулатория  село Никольское)</t>
  </si>
  <si>
    <t>7 (Врачебная амбулатория  село Новобратское)</t>
  </si>
  <si>
    <t>20 (Врачебная амбулатория  село Новобратское)</t>
  </si>
  <si>
    <t>27 (Врачебная амбулатория  село  Новобратское)</t>
  </si>
  <si>
    <t>15 (Врачебная амбулатория  село Новобратское)</t>
  </si>
  <si>
    <t>35 (Врачебная амбулатория  село Журавлевка)</t>
  </si>
  <si>
    <t>10 (Врачебная амбулатория  село Караозек)</t>
  </si>
  <si>
    <t>13 (Врачебная амбулатория  село Караозек)</t>
  </si>
  <si>
    <t>4 (Врачебная амбулатория  село Караозек)</t>
  </si>
  <si>
    <t>15 (Врачебная амбулатория  село Макинка)</t>
  </si>
  <si>
    <t>27 (Врачебная амбулатория  село Макинка)</t>
  </si>
  <si>
    <t>18 (Врачебная амбулатория  село Макинка)</t>
  </si>
  <si>
    <t>12 (Врачебная амбулатория  село Ульги)</t>
  </si>
  <si>
    <t>9 (Врачебная амбулатория  село Ульги)</t>
  </si>
  <si>
    <t>14 (Врачебная амбулатория  село Ульги)</t>
  </si>
  <si>
    <t>19 (Врачебная амбулатория  село Ульги)</t>
  </si>
  <si>
    <t>11 (Врачебная амбулатория  село Ульги)</t>
  </si>
  <si>
    <t>4 (Врачебная амбулатория  село Майлан)</t>
  </si>
  <si>
    <t>7 (Врачебная амбулатория  село Майлан)</t>
  </si>
  <si>
    <t>30 (Врачебная амбулатория  село Селетинское)</t>
  </si>
  <si>
    <t>52 (Врачебная амбулатория  село Селетинское)</t>
  </si>
  <si>
    <t>50 (Врачебная амбулатория  село Олжабай батыра)</t>
  </si>
  <si>
    <t>20 (Врачебная амбулатория  село Олжабай батыра)</t>
  </si>
  <si>
    <t>18 (Врачебная амбулатория  село Уленты)</t>
  </si>
  <si>
    <t>7 (Врачебная амбулатория  село Тайбай)</t>
  </si>
  <si>
    <t>14 (Врачебная амбулатория  село Тайбай)</t>
  </si>
  <si>
    <t>16 (Врачебная амбулатория  село Тайбай)</t>
  </si>
  <si>
    <t>60 (Врачебная амбулатория  село Олжабай батыра)</t>
  </si>
  <si>
    <t>12 (Врачебная амбулатория  село Олжабай батыра)</t>
  </si>
  <si>
    <t>6 (Врачебная амбулатория  село Олжабай батыра)</t>
  </si>
  <si>
    <t>35 (Врачебная амбулатория  село Уленты)</t>
  </si>
  <si>
    <t>45 (Врачебная амбулатория  село Уленты)</t>
  </si>
  <si>
    <t>18 (Врачебная амбулатория  село Еркеншилик)</t>
  </si>
  <si>
    <t>1 (Врачебная амбулатория  село Уленты)</t>
  </si>
  <si>
    <t>7 (Врачебная амбулатория  село Еркеншилик)</t>
  </si>
  <si>
    <t>25 (Врачебная амбулатория  село Тургай)</t>
  </si>
  <si>
    <t xml:space="preserve">6 (Врачебная амбулатория  село Тургай) </t>
  </si>
  <si>
    <t xml:space="preserve">18 (Врачебная амбулатория  село Тургай) </t>
  </si>
  <si>
    <t xml:space="preserve">8 (Врачебная амбулатория  село Тургай) </t>
  </si>
  <si>
    <t>56 (Врачебная амбулатория  село Аксай)</t>
  </si>
  <si>
    <t>19 (Врачебная амбулатория  село Аксай)</t>
  </si>
  <si>
    <t>30 (Врачебная амбулатория  село Заречное)</t>
  </si>
  <si>
    <t>22 (Врачебная амбулатория  село Заречное)</t>
  </si>
  <si>
    <t>25 (Врачебная амбулатория  село Курское)</t>
  </si>
  <si>
    <t>23 (Врачебная амбулатория  село Курское)</t>
  </si>
  <si>
    <t>5 (Врачебная амбулатория  село Жаныспай)</t>
  </si>
  <si>
    <t>7 (Врачебная амбулатория  село Жаныспай)</t>
  </si>
  <si>
    <t>2 (Врачебная амбулатория  село Красивое)</t>
  </si>
  <si>
    <t>25 (Врачебная амбулатория  село Красивое)</t>
  </si>
  <si>
    <t>7 (Врачебная амбулатория  село Красивое)</t>
  </si>
  <si>
    <t>18 (Врачебная амбулатория  село Красивое)</t>
  </si>
  <si>
    <t>67 (Врачебная амбулатория  село Жаныспай)</t>
  </si>
  <si>
    <t>64 (Врачебная амбулатория  село Свободное)</t>
  </si>
  <si>
    <t>25 (Врачебная амбулатория  село Свободное)</t>
  </si>
  <si>
    <t xml:space="preserve">21 (Врачебная амбулатория  село Интернациональное) </t>
  </si>
  <si>
    <t xml:space="preserve">28 (Врачебная амбулатория  село Интернациональное) </t>
  </si>
  <si>
    <t xml:space="preserve">3 (Врачебная амбулатория  село Интернациональное) </t>
  </si>
  <si>
    <t xml:space="preserve">16 (Врачебная амбулатория  село Интернациональное) </t>
  </si>
  <si>
    <t>16 (Врачебная амбулатория  село Интернациональное)</t>
  </si>
  <si>
    <t>9 (Врачебная амбулатория  село Интернациональное)</t>
  </si>
  <si>
    <t>54 (Врачебная амбулатория  село Жана Кийма)</t>
  </si>
  <si>
    <t>10 (Врачебная амбулатория  село Запорожье)</t>
  </si>
  <si>
    <t>30 (Врачебная амбулатория  село Запорожье)</t>
  </si>
  <si>
    <t>30 (Врачебная амбулатория  село Жана Кийма)</t>
  </si>
  <si>
    <t>15 (Врачебная амбулатория  село Запорожье)</t>
  </si>
  <si>
    <t>13 (Врачебная амбулатория  село Калининское)</t>
  </si>
  <si>
    <t>36 (Врачебная амбулатория  село Калининское)</t>
  </si>
  <si>
    <t>25,5 (Врачебная амбулатория  село Пятигорское)</t>
  </si>
  <si>
    <t>17,1 (Врачебная амбулатория  село Пятигорское)</t>
  </si>
  <si>
    <t>44 (Врачебная амбулатория  село Пятигорское)</t>
  </si>
  <si>
    <t>57 (Врачебная амбулатория  село Пятигорское)</t>
  </si>
  <si>
    <t>112 (Врачебная амбулатория  село Пятигорское)</t>
  </si>
  <si>
    <t>78 (Врачебная амбулатория  село Пятигорское)</t>
  </si>
  <si>
    <t>33 (Врачебная амбулатория  село Тасты-Талды)</t>
  </si>
  <si>
    <t>4 (Врачебная амбулатория  село Тасты-Талды)</t>
  </si>
  <si>
    <t>14 (Врачебная амбулатория  село Тасты-Талды)</t>
  </si>
  <si>
    <t>77 (Врачебная амбулатория  село Тасты - Талды)</t>
  </si>
  <si>
    <t>72 (Врачебная амбулатория  село Нахимовка)</t>
  </si>
  <si>
    <t>31 (Врачебная амбулатория  село Нахимовка)</t>
  </si>
  <si>
    <t>18,3 (Врачебная амбулатория  село Нахимовка)</t>
  </si>
  <si>
    <t>65 (Врачебная амбулатория  село Нахимовка)</t>
  </si>
  <si>
    <t>2 (Врачебная амбулатория  село Валиханово)</t>
  </si>
  <si>
    <t>5 (Врачебная амбулатория  село Еленовка)</t>
  </si>
  <si>
    <t>18 (Врачебная амбулатория  село Еленовка)</t>
  </si>
  <si>
    <t>2 (Врачебная амбулатория  село Еленовка)</t>
  </si>
  <si>
    <t>14 (Врачебная амбулатория  село Еленовка)</t>
  </si>
  <si>
    <t>20 (Врачебная амбулатория  село Еленовка)</t>
  </si>
  <si>
    <t>15 (Врачебная амбулатория  село Еленовка)</t>
  </si>
  <si>
    <t>30 (Врачебная амбулатория  село Еленовка)</t>
  </si>
  <si>
    <t>53 (Врачебная амбулатория   село  Еленовка)</t>
  </si>
  <si>
    <t>38 (Врачебная амбулатория   село  Еленовка)</t>
  </si>
  <si>
    <t>16 (Врачебная амбулатория  село Айдабол)</t>
  </si>
  <si>
    <t>5 (Врачебная амбулатория  село Айдабол)</t>
  </si>
  <si>
    <t>19 (Врачебная амбулатория  село Айдабол)</t>
  </si>
  <si>
    <t>30 (Врачебная амбулатория  село Айдабол)</t>
  </si>
  <si>
    <t>20 (Врачебная амбулатория  село Айдабол)</t>
  </si>
  <si>
    <t>7 (Врачебная амбулатория   село Бирлестик)</t>
  </si>
  <si>
    <t>32 (Врачебная амбулатория   село  Бирлестик)</t>
  </si>
  <si>
    <t>14 (Врачебная амбулатория  село Бирлестик)</t>
  </si>
  <si>
    <t>35 (Врачебная амбулатория  село Бирлестик)</t>
  </si>
  <si>
    <t>42 (Врачебная амбулатория  село Бирлестик)</t>
  </si>
  <si>
    <t>27 (Врачебная амбулатория  село Бирлестик)</t>
  </si>
  <si>
    <t>28 (Врачебная амбулатория  село Бирлестик)</t>
  </si>
  <si>
    <t>14 (Врачебная амбулатория  село Бирлестик )</t>
  </si>
  <si>
    <t>33 (Врачебная амбулатория  село Бирлестик)</t>
  </si>
  <si>
    <t>13 (Врачебная амбулатория  село Шагалалы)</t>
  </si>
  <si>
    <t>18 (Врачебная амбулатория  село Шагалалы)</t>
  </si>
  <si>
    <t>219 (Врачебная амбулатория  село Шагалалы)</t>
  </si>
  <si>
    <t>25 (Врачебная амбулатория  село Шагалалы)</t>
  </si>
  <si>
    <t>8 (Врачебная амбулатория  село Канай-би)</t>
  </si>
  <si>
    <t>26 (Врачебная амбулатория  село Канай-би)</t>
  </si>
  <si>
    <t>23 (Врачебная амбулатория  село Канай-би)</t>
  </si>
  <si>
    <t>34 (Врачебная амбулатория  село Канай-би)</t>
  </si>
  <si>
    <t>28 (Врачебная амбулатория  село Канай-би)</t>
  </si>
  <si>
    <t>10 (Врачебная амбулатория  село Еленовка)</t>
  </si>
  <si>
    <t>18 (Врачебная амбулатория  село Канай-би)</t>
  </si>
  <si>
    <t>14 (Врачебная амбулатория  село Канай би)</t>
  </si>
  <si>
    <t>50 (Врачебная амбулатория  село Канай-би)</t>
  </si>
  <si>
    <t>38 (Врачебная амбулатория  село Канай-би)</t>
  </si>
  <si>
    <t>20 (Врачебная амбулатория  село Канай-би)</t>
  </si>
  <si>
    <t>14 (Врачебная амбулатория  село Троицк)</t>
  </si>
  <si>
    <t>16 (Врачебная амбулатория  село Троицк)</t>
  </si>
  <si>
    <t>25 (Врачебная амбулатория  село Троицк)</t>
  </si>
  <si>
    <t>28 (Врачебная амбулатория  село Троицк)</t>
  </si>
  <si>
    <t>52 (Врачебная амбулатория  село Троицк)</t>
  </si>
  <si>
    <t>55 (Врачебная амбулатория  село Сабынды)</t>
  </si>
  <si>
    <t>69 (Врачебная амбулатория  село Сабынды)</t>
  </si>
  <si>
    <t>25 (Врачебная амбулатория  село Сабынды)</t>
  </si>
  <si>
    <t>45 (Врачебная амбулатория  село Сабынды)</t>
  </si>
  <si>
    <t>12 (Врачебная амбулатория  село Сабынды)</t>
  </si>
  <si>
    <t>38 (Врачебная амбулатория  село Сабынды)</t>
  </si>
  <si>
    <t>43 (Врачебная амбулатория  село Сабынды)</t>
  </si>
  <si>
    <t>40 (Врачебная амбулатория  село Сабынды)</t>
  </si>
  <si>
    <t>29 (Врачебная амбулатория  село Сабынды)</t>
  </si>
  <si>
    <t>65 (Врачебная амбулатория  село Сабынды)</t>
  </si>
  <si>
    <t>100 (Врачебная амбулатория  село Сабынды)</t>
  </si>
  <si>
    <t>107 (Врачебная амбулатория  село Сабынды)</t>
  </si>
  <si>
    <t>6 (Врачебная амбулатория  село Сабынды)</t>
  </si>
  <si>
    <t>81 (Врачебная амбулатория  село Максимовка)</t>
  </si>
  <si>
    <t>96 (Врачебная амбулатория  село Максимовка)</t>
  </si>
  <si>
    <t>93 (Врачебная амбулатория  село Максимовка)</t>
  </si>
  <si>
    <t>34 (Врачебная амбулатория  село Максимовка)</t>
  </si>
  <si>
    <t>35 (Врачебная амбулатория  село Максимовка)</t>
  </si>
  <si>
    <t>36 (Врачебная амбулатория  село Максимовка)</t>
  </si>
  <si>
    <t>48 (Врачебная амбулатория  село Максимовка)</t>
  </si>
  <si>
    <t>7 (Врачебная амбулатория  село Максимовка)</t>
  </si>
  <si>
    <t>33 (Врачебная амбулатория  село Максимовка)</t>
  </si>
  <si>
    <t>63 (Врачебная амбулатория  село Максимовка)</t>
  </si>
  <si>
    <t>14 (Врачебная амбулатория  село Максимовка)</t>
  </si>
  <si>
    <t>20 (Врачебная амбулатория  село Максимовка)</t>
  </si>
  <si>
    <t>31 (Врачебная амбулатория  село Максимовка)</t>
  </si>
  <si>
    <t>38 (Врачебная амбулатория  село Максимовка)</t>
  </si>
  <si>
    <t>39 (Врачебная амбулатория  село Максимовка)</t>
  </si>
  <si>
    <t>30 (Врачебная амбулатория  село Каменка)</t>
  </si>
  <si>
    <t>20 (Врачебная амбулатория  село Каменка)</t>
  </si>
  <si>
    <t>17 (Врачебная амбулатория  село Каменка)</t>
  </si>
  <si>
    <t>53 (Врачебная амбулатория  село Каменка)</t>
  </si>
  <si>
    <t>48 (Врачебная амбулатория  село Каменка)</t>
  </si>
  <si>
    <t>27 (Врачебная амбулатория  село Лесное)</t>
  </si>
  <si>
    <t>14  (Врачебная амбулатория  село Лесное)</t>
  </si>
  <si>
    <t>16 (Врачебная амбулатория  село Лесное)</t>
  </si>
  <si>
    <t>10 (Врачебная амбулатория  село Лесное)</t>
  </si>
  <si>
    <t>8 (Врачебная амбулатория  село Лесное)</t>
  </si>
  <si>
    <t>6 (Врачебная амбулатория  село Лесное)</t>
  </si>
  <si>
    <t>18 (Врачебная амбулатория  село Сандыктау)</t>
  </si>
  <si>
    <t>24 (Врачебная амбулатория  село Сандыктау)</t>
  </si>
  <si>
    <t>30 (Врачебная амбулатория  село Сандыктау)</t>
  </si>
  <si>
    <t>32 (Врачебная амбулатория  село Сандыктау)</t>
  </si>
  <si>
    <t>33 (Врачебная амбулатория  село Сандыктау)</t>
  </si>
  <si>
    <t>22  (Врачебная амбулатория  село Сандыктау)</t>
  </si>
  <si>
    <t>5 (Врачебная амбулатория  село Нуресиль)</t>
  </si>
  <si>
    <t>23 (Врачебная амбулатория  село Нуресиль)</t>
  </si>
  <si>
    <t>16 (Врачебная амбулатория  село Жалгызкудук)</t>
  </si>
  <si>
    <t>36 (Врачебная амбулатория  село Жалгызкудук)</t>
  </si>
  <si>
    <t>15 (Врачебная амбулатория  село Жалгызкудук)</t>
  </si>
  <si>
    <t>20 (Врачебная амбулатория  село Жалгызкудук)</t>
  </si>
  <si>
    <t>22 (Врачебная амбулатория  село Оразак)</t>
  </si>
  <si>
    <t>25 (Врачебная амбулатория  село Родина)</t>
  </si>
  <si>
    <t>7 (Врачебная амбулатория  село Родина)</t>
  </si>
  <si>
    <t>14 (Врачебная амбулатория  село Жанаесиль)</t>
  </si>
  <si>
    <t>5 (Врачебная амбулатория  село Жанаесиль)</t>
  </si>
  <si>
    <t>6 (Врачебная амбулатория  село Жанаесиль)</t>
  </si>
  <si>
    <t>11 (Врачебная амбулатория  село Родина)</t>
  </si>
  <si>
    <t>10 (Врачебная амбулатория  село Арайлы)</t>
  </si>
  <si>
    <t>8 (Врачебная амбулатория  село Арайлы)</t>
  </si>
  <si>
    <t>28 (Врачебная амбулатория  село Арайлы)</t>
  </si>
  <si>
    <t>6 (Врачебная амбулатория  село Арайлы)</t>
  </si>
  <si>
    <t>8 (Врачебная амбулатория  село Кабанбай батыра)</t>
  </si>
  <si>
    <t>22 (Врачебная амбулатория  село Кабанбай батыра)</t>
  </si>
  <si>
    <t>25 (Врачебная амбулатория  село Кабанбай батыра)</t>
  </si>
  <si>
    <t>9 (Врачебная амбулатория  село Кабанбай батыра)</t>
  </si>
  <si>
    <t>9 (Врачебная амбулатория  село Софиевка)</t>
  </si>
  <si>
    <t>62 (Врачебная амбулатория  село Софиевка)</t>
  </si>
  <si>
    <t>60 (Врачебная амбулатория  село Софиевка)</t>
  </si>
  <si>
    <t>44 (Врачебная амбулатория  село Андреевка)</t>
  </si>
  <si>
    <t>20 (Врачебная амбулатория  село Андреевка)</t>
  </si>
  <si>
    <t>60 (Врачебная амбулатория  село Андреевка)</t>
  </si>
  <si>
    <t>3 (Врачебная амбулатория  село Степное)</t>
  </si>
  <si>
    <t>18 (Врачебная амбулатория  село Бозайгыр)</t>
  </si>
  <si>
    <t>4 (Врачебная амбулатория  село Бозайгыр)</t>
  </si>
  <si>
    <t>25 (Врачебная амбулатория  село Бектау)</t>
  </si>
  <si>
    <t>5 (Врачебная амбулатория  село Бектау)</t>
  </si>
  <si>
    <t>19 (Врачебная амбулатория  село Бектау)</t>
  </si>
  <si>
    <t>8 (Врачебная амбулатория  село Новокубанка)</t>
  </si>
  <si>
    <t>23 (Врачебная амбулатория  село Новокубанка)</t>
  </si>
  <si>
    <t>16 (Врачебная амбулатория  село Новокубанка)</t>
  </si>
  <si>
    <t>7 (Врачебная амбулатория  поселок  Жолымбет)</t>
  </si>
  <si>
    <t>14 (Врачебная амбулатория  поселок  Жолымбет)</t>
  </si>
  <si>
    <t>20 (Врачебная амбулатория  поселок  Жолымбет)</t>
  </si>
  <si>
    <t>5 (Врачебная амбулатория  поселок  Жолымбет)</t>
  </si>
  <si>
    <t>33 (Врачебная амбулатория  село Петровка)</t>
  </si>
  <si>
    <t>22 (Врачебная амбулатория  село Петровка)</t>
  </si>
  <si>
    <t>6,3 (Врачебная амбулатория  село Оркен)</t>
  </si>
  <si>
    <t>6,9 (Врачебная амбулатория  село Оркен)</t>
  </si>
  <si>
    <t>15,4 (Врачебная амбулатория  село Оркен)</t>
  </si>
  <si>
    <t>12,9 (Врачебная амбулатория  село Оркен)</t>
  </si>
  <si>
    <t>11,8 (Врачебная амбулатория  село Оркен)</t>
  </si>
  <si>
    <t>12 (Врачебная амбулатория  село Оркен)</t>
  </si>
  <si>
    <t>27,2 (Врачебная амбулатория  село Оркен)</t>
  </si>
  <si>
    <t>22,1 (Врачебная амбулатория  село Оркен)</t>
  </si>
  <si>
    <t>24,1 (Врачебная амбулатория  село Акколь)</t>
  </si>
  <si>
    <t>8,6 (Врачебная амбулатория  село Акколь)</t>
  </si>
  <si>
    <t>10 (Врачебная амбулатория  село Акколь)</t>
  </si>
  <si>
    <t>32 (Врачебная амбулатория  село Акколь)</t>
  </si>
  <si>
    <t>46 (Врачебная амбулатория  село Акколь)</t>
  </si>
  <si>
    <t>19,4 (Врачебная амбулатория  село Акколь)</t>
  </si>
  <si>
    <t>21,1 (Врачебная амбулатория  село Акколь)</t>
  </si>
  <si>
    <t>40 (Врачебная амбулатория  село Акколь)</t>
  </si>
  <si>
    <t>45 (Врачебная амбулатория  село Акколь)</t>
  </si>
  <si>
    <t>49 (Врачебная амбулатория  село Акколь)</t>
  </si>
  <si>
    <t>42 (Врачебная амбулатория  село Акколь)</t>
  </si>
  <si>
    <t>50 (Врачебная амбулатория  село Акколь)</t>
  </si>
  <si>
    <t>65 (Врачебная амбулатория  село Акколь)</t>
  </si>
  <si>
    <t>22 (Врачебная амбулатория  поселок  Бестобе)</t>
  </si>
  <si>
    <t>27,1 (Врачебная амбулатория  поселок  Бестобе)</t>
  </si>
  <si>
    <t>28,7 (Врачебная амбулатория  поселок  Бестобе)</t>
  </si>
  <si>
    <t>58 (Врачебная амбулатория  поселок  Бестобе)</t>
  </si>
  <si>
    <t>51 (Врачебная амбулатория  поселок  Бестобе)</t>
  </si>
  <si>
    <t>15 (Врачебная амбулатория  село Акылбай)</t>
  </si>
  <si>
    <t>8 (Врачебная амбулатория  село Акылбай)</t>
  </si>
  <si>
    <t>7 (Врачебная амбулатория  село Акылбай)</t>
  </si>
  <si>
    <t>7 (Врачебная амбулатория  поселок  Бурабай)</t>
  </si>
  <si>
    <t>9 (Врачебная амбулатория  поселок  Бурабай)</t>
  </si>
  <si>
    <t>18 (Врачебная амбулатория  село Веденовка)</t>
  </si>
  <si>
    <t>28 (Врачебная амбулатория  село Веденовка)</t>
  </si>
  <si>
    <t>17 (Врачебная амбулатория  село Веденовка)</t>
  </si>
  <si>
    <t>2 (Врачебная амбулатория  Зеленый бор)</t>
  </si>
  <si>
    <t>43 (Врачебная амбулатория  село Зеленый бор)</t>
  </si>
  <si>
    <t>2 (Врачебная амбулатория  село Зеленый бор)</t>
  </si>
  <si>
    <t>16 (Врачебная амбулатория  село Зеленый бор)</t>
  </si>
  <si>
    <t>40 (Врачебная амбулатория  село Зеленый бор)</t>
  </si>
  <si>
    <t>35 (Врачебная амбулатория  село Зеленый бор)</t>
  </si>
  <si>
    <t>16 (Медицинский пункт  село Приозерненский)</t>
  </si>
  <si>
    <t>10 (Медицинский пункт  село Барап)</t>
  </si>
  <si>
    <t>10 (Медицинский пункт  село Кара-Озек)</t>
  </si>
  <si>
    <t>5 (Медицинский пункт  село  Енбек)</t>
  </si>
  <si>
    <t>5 (Медицинский пункт  село Айнаколь)</t>
  </si>
  <si>
    <t>53 (Медицинский пункт  село Валиханово)</t>
  </si>
  <si>
    <t>10 (Медицинский пункт  село Ангал Батыр)</t>
  </si>
  <si>
    <t>12 (Медицинский пункт  село Баймырза)</t>
  </si>
  <si>
    <t>3 (Медицинский пункт  село Буланды)</t>
  </si>
  <si>
    <t>23 (Медицинский пункт  село Кенащи)</t>
  </si>
  <si>
    <t xml:space="preserve">5  (Медицинский пункт  село Жалманкулак) </t>
  </si>
  <si>
    <t>4 (Медицинский пункт  село Калачи)</t>
  </si>
  <si>
    <t>13 (Медицинский пункт  село Кенбидаик)</t>
  </si>
  <si>
    <t>5 (Медицинский пункт  село Майшукур)</t>
  </si>
  <si>
    <t>20 (Медицинский пункт  село Жантеке)</t>
  </si>
  <si>
    <t>10 (Медицинский пункт  село Жантеке)</t>
  </si>
  <si>
    <t>2 (Медицинский пункт  село Новоникольск)</t>
  </si>
  <si>
    <t>1 (Медицинский пункт  село Новоникольск)</t>
  </si>
  <si>
    <t>12 (Медицинский пункт  село Шалкар)</t>
  </si>
  <si>
    <t>19 (Медицинский пункт  село Шалкар)</t>
  </si>
  <si>
    <t>12 (Медицинский пункт  село Нура)</t>
  </si>
  <si>
    <t>15,6 (Медицинский пункт  поселок  Алексеевка)</t>
  </si>
  <si>
    <t>12,6 (Медицинский пункт  село Молодёжное)</t>
  </si>
  <si>
    <t>2,57 (Медицинский пункт  село Кызылтан)</t>
  </si>
  <si>
    <t>5 (Городская поликлинника)</t>
  </si>
  <si>
    <t>21 (Городская поликлинника)</t>
  </si>
  <si>
    <t>5 (Районная поликлинника)</t>
  </si>
  <si>
    <t>150 (Районная поликлинника)</t>
  </si>
  <si>
    <t>70 (Районная поликлинника)</t>
  </si>
  <si>
    <t>80 (Районная поликлинника)</t>
  </si>
  <si>
    <t>45 (Районная поликлинника)</t>
  </si>
  <si>
    <t>25 (Районная поликлинника)</t>
  </si>
  <si>
    <t>62 (Районная поликлинника)</t>
  </si>
  <si>
    <t>48 (Районная поликлинника)</t>
  </si>
  <si>
    <t>50 (Районная поликлинника)</t>
  </si>
  <si>
    <t>30 (Районная поликлинника)</t>
  </si>
  <si>
    <t>47 (Районная поликлинника)</t>
  </si>
  <si>
    <t>35 (Районная поликлинника)</t>
  </si>
  <si>
    <t>60  (Районная поликлинника)</t>
  </si>
  <si>
    <t>90 (Районная поликлинника)</t>
  </si>
  <si>
    <t xml:space="preserve"> 75 (Районная поликлинника)</t>
  </si>
  <si>
    <t>43 (Районная поликлинника)</t>
  </si>
  <si>
    <t>40 (Районная поликлинника)</t>
  </si>
  <si>
    <t>11 (Районная поликлинника)</t>
  </si>
  <si>
    <t>20 (Районная поликлинника)</t>
  </si>
  <si>
    <t>15 (Районная поликлинника)</t>
  </si>
  <si>
    <t>18 (Районная поликлинника)</t>
  </si>
  <si>
    <t>4 (Районная поликлинника)</t>
  </si>
  <si>
    <t>6 (Районная поликлинника)</t>
  </si>
  <si>
    <t>12 (Районная поликлинника)</t>
  </si>
  <si>
    <t>13 (Районная поликлинника)</t>
  </si>
  <si>
    <t>17 (Районная поликлинника)</t>
  </si>
  <si>
    <t>3 (Районная поликлинника)</t>
  </si>
  <si>
    <t>8 (Районная поликлинника)</t>
  </si>
  <si>
    <t>Фельдшерский пункт село Красный Яр  (обслуживается Центром первичной медико-санитарной помощи )</t>
  </si>
  <si>
    <t>2(Цпервичной медико-санитарной помощи  село Красный Яр)</t>
  </si>
  <si>
    <t>Отсутствует медицинский объект село Кызылжулдыз  (обслуживается Центром первичной медико-санитарной помощи )</t>
  </si>
  <si>
    <t>5 (Цпервичной медико-санитарной помощи  село Красный Яр)</t>
  </si>
  <si>
    <t xml:space="preserve">Строительство Цпервичной медико-санитарной помощи  (требуется разработка ПСД с привязкой) Реорганизация в Цпервичной медико-санитарной помощи </t>
  </si>
  <si>
    <t>Медицинский пункт село Аккайын  (обслуживается Центром первичной медико-санитарной помощи  село Коянды)</t>
  </si>
  <si>
    <t>28 (Центр первичной медико-санитарной помощи  село Коянды)</t>
  </si>
  <si>
    <t>Медицинский пункт село Шубар (обслуживается Центром первичной медико-санитарной помощи  село Коянды)</t>
  </si>
  <si>
    <t>25 (Центр первичной медико-санитарной помощи  село Коянды)</t>
  </si>
  <si>
    <t>Медицинский пункт село Кажымукан (обслуживается Центром первичной медико-санитарной помощи  село Талапкер)</t>
  </si>
  <si>
    <t>5 (Центр первичной медико-санитарной помощи  село Талапкер)</t>
  </si>
  <si>
    <t>Медицинский пункт село Ыбырая Алтынсарина (обслуживается Центром первичной медико-санитарной помощи  село Талапкер)</t>
  </si>
  <si>
    <t>8 (Центр первичной медико-санитарной помощи  село Талапкер)</t>
  </si>
  <si>
    <t>8,9 (фельдшерско-акушерский пункт  село Тимашевка)</t>
  </si>
  <si>
    <t>11 (фельдшерско-акушерский пункт  село Капитоновка)</t>
  </si>
  <si>
    <t>10 (фельдшерско-акушерский пункт  село Капитоновка)</t>
  </si>
  <si>
    <t>3 (фельдшерско-акушерский пункт  село Партизанка)</t>
  </si>
  <si>
    <t>0,5 (фельдшерско-акушерский пункт  село Красная Поляна)</t>
  </si>
  <si>
    <t>1 (фельдшерско-акушерский пункт  село Красная Поляна)</t>
  </si>
  <si>
    <t>10 (фельдшерско-акушерский пункт  село Караменды батыр)</t>
  </si>
  <si>
    <t>8 (фельдшерско-акушерский пункт  село Жарлыколь)</t>
  </si>
  <si>
    <t>18 (фельдшерско-акушерский пункт  село Акжар)</t>
  </si>
  <si>
    <t>8 (Врачебная амбулатория  село Макинка)</t>
  </si>
  <si>
    <t>25 (Врачебная амбулатория  село Жана Кийма)</t>
  </si>
  <si>
    <t>2 (Врачебная амбулатория  село Жана Кийма)</t>
  </si>
  <si>
    <t>21 (Врачебная амбулатория  село Калининское)</t>
  </si>
  <si>
    <t>18 (Врачебная амбулатория  село Калининское)</t>
  </si>
  <si>
    <t>Строительство врачебной амбулатории  в рамках программы "Ауыл - ел бесігі"
Строительство завершено, на стадии принятия на баланс</t>
  </si>
  <si>
    <t>Строительство врачебной амбулатории  в рамках пилотного национального проекта "Модернизация сельского здравоохранения", взамен
Строительство завершено. На стадии принятия на баланс</t>
  </si>
  <si>
    <t>Строительство врачебной амбулатории  (№ ЮЖГЭКС-0032/24 от 20.07.2024 город )</t>
  </si>
  <si>
    <t>Строительство врачебной амбулатории  (№ QS-0103/24 от 06.09.2024 город )</t>
  </si>
  <si>
    <t>Строительство врачебной амбулатории  (Заключение КС-0076/23 от 16.11.2023город ) здание аварийное</t>
  </si>
  <si>
    <t>Строительство врачебной амбулатории  (Заключение КС-0069/23 от 16.10.2023город )  здание аварийное</t>
  </si>
  <si>
    <t>Строительство врачебной амбулатории  в рамках пилотного национального проекта "Модернизация сельского здравоохранения", новый. Строительство завершено. На стадии принятия на баланс</t>
  </si>
  <si>
    <t>Строительство врачебной амбулатории  в рамках пилотного национального проекта "Модернизация сельского здравоохранения". На стадии принятия на баланс</t>
  </si>
  <si>
    <t>Комплексный капитальный ремонт (требуется проведение технического обследования и разработка проектно-сметной документации)</t>
  </si>
  <si>
    <t>Строительство врачебной амбулатории  (требуется разработка проектно-сметной документации)</t>
  </si>
  <si>
    <t>Строительство врачебной амбулатории  (требуется привязка эталонного проектно-сметной документации)</t>
  </si>
  <si>
    <t>Комплексный капитальный ремонт здания (требуется проведение технического обследования и разработка проектно-сметной документации)</t>
  </si>
  <si>
    <t>Выборочный капитальный ремонт  (виды работ полная замена инженерных коммуникации: отопление, водопровод, электричество, канализации. Полностью внутренние работы, подвал 1,2,3, этаж) (требуется проведение технического обследования и разработки проектно-сметной документации)</t>
  </si>
  <si>
    <t xml:space="preserve">Строительство здания Центра первичной медико-санитарной помощи   (требуется привязка эталонного проектно-сметной документации)         </t>
  </si>
  <si>
    <t>Комплексный капитальный ремонт (Требуется проведение технического обследования и разработка проектно-сметной документации)</t>
  </si>
  <si>
    <t xml:space="preserve">Капитальный ремонт ВА ТЗ № 614 от 23.12.2024 года.  (требуется разработка проектно-сметной документации)         </t>
  </si>
  <si>
    <t>Капитальный ремонт (ремонт здания поликлиники, инженерные сети, внутренние отделочные работы) (требуется проведение технического обследования и разработка проектно-сметной документации)</t>
  </si>
  <si>
    <t>Капитальный ремонт (кровля) (требуется проведение технического обследования и разработка проектно-сметной документации)</t>
  </si>
  <si>
    <t>Закрытие медицинского пункта</t>
  </si>
  <si>
    <t xml:space="preserve">Организация медицинский работник без помещения </t>
  </si>
  <si>
    <t xml:space="preserve">Закрытие медицинского пункта / Организация медицинский работник без помещения </t>
  </si>
  <si>
    <t xml:space="preserve">Закрытие медицинского пункта/Организация медицинский работник без помещения </t>
  </si>
  <si>
    <t>Строительство медицинского пункта (требуется привязка эталонного проектно-сметной документации)</t>
  </si>
  <si>
    <t xml:space="preserve">Строительство медицинского пункта (требуется привязка эталонного проектно-сметной документации)         </t>
  </si>
  <si>
    <t>Строительство медицинского пункта (№ PROEG-0128/25 от 08.08.2025 город )</t>
  </si>
  <si>
    <t xml:space="preserve">Строительство медицинского пункта (требуется привязка эталонного проектно-сметной документации) здание аварийное ТЗ -189-1022 от 09.03.2023 город </t>
  </si>
  <si>
    <t>Строительство медицинского пункта в рамках пилотного национального проекта "Модернизация сельского здравоохранения", новый.
Строительство завершено. На стадии принятия на баланс</t>
  </si>
  <si>
    <t>Строительство медицинского пункта (Техническое заключение № 613 от 23,12,2024город ) здание аварийное</t>
  </si>
  <si>
    <t>Реорганизация в фельдшерско-акушерский пункт /Комплексный капитальный ремонт (требуется проведение технического обследования и разработка проектно-сметной документации)</t>
  </si>
  <si>
    <t>Реорганизация в фельдшерско-акушерский пункт  / Закрепление обслуживания населения за ВА село Тургай.</t>
  </si>
  <si>
    <t xml:space="preserve">Реорганизация в фельдшерско-акушерский пункт </t>
  </si>
  <si>
    <t>Строительство фельдшерско-акушерского пункта  в рамках пилотного национального проекта "Модернизация сельского здравоохранения"
Строительство завершено. На стадии принятия на баланс</t>
  </si>
  <si>
    <t>Строительство малого медицинского пункта (требуется разработка проектно-сметной документации)</t>
  </si>
  <si>
    <t>Закрепить территорию обслуживания за врачебной амбулаторией село  Жанаесиль</t>
  </si>
  <si>
    <t>Строительство малого медицинского пункта (требуется привязка эталонного проектно-сметной документации)</t>
  </si>
  <si>
    <t>Строительство фельдшерско-акушерского пункта   в рамках пилотного национального проекта "Модернизация сельского здравоохранения". На стадии принятия на баланс</t>
  </si>
  <si>
    <t>Ведутся строительство-монтажные работы.</t>
  </si>
  <si>
    <t>Строительство фельдшерско-акушерского пункта (требуется привязка эталонного проектно-сметной документации)</t>
  </si>
  <si>
    <t>Реорганизация в медицинский пункт  оселок   / Строительство медицинского пункта (требуется разработка проектно-сметной документации)</t>
  </si>
  <si>
    <t xml:space="preserve">Реорганизация в медицинский пункт  </t>
  </si>
  <si>
    <t xml:space="preserve">Реорганизация в фельдшерско-акушерский пункт /Строительство фельдшерско-акушерского пункта (требуется разработка ПСД с привязкой) </t>
  </si>
  <si>
    <t xml:space="preserve">Строительство фельдшерско-акушерского пункта (ГЭ № PROEG-0173/25 от 03.10.2025 город ) </t>
  </si>
  <si>
    <t xml:space="preserve">Строительство фельдшерско-акушерского пункта (ГЭ № PROEG-0172/25 от 03.10.2025 город ); </t>
  </si>
  <si>
    <t>Сторительство фельдшерско-акушерского пункта (требуется привязка эталонного проектно-сметной документации)</t>
  </si>
  <si>
    <t>Строительство малого медицинского пункта  (требуется привязка эталонного проектно-сметной документации)</t>
  </si>
  <si>
    <t>Строительство малого медицинского пункта  (требуется разработка проектно-сметной документации)</t>
  </si>
  <si>
    <t xml:space="preserve">Строительство малого медицинского пункта  (требуется привязка эталонного проектно-сметной документации)         </t>
  </si>
  <si>
    <t>Строительство фельдшерско-акушерского пункта в рамках программы "Ауыл - ел бесігі"
Строительство завершено, на стадии принятия на баланс</t>
  </si>
  <si>
    <t>Строительство малого медицинского пункта  (требуется разработка проектно-сметной документации с привязкой)</t>
  </si>
  <si>
    <t>Численность обслуживаемого населения на текущий год (челеловек) *</t>
  </si>
  <si>
    <t>Примерный срок службы здания, сооружения согласно строительных норм Республики Казахстан*** (лет)</t>
  </si>
  <si>
    <t>Продолжительность эффективной эксплуатации до постановки на комплексный капитальный ремонт согласно строительных норм Республики Казахстан***(лет)</t>
  </si>
  <si>
    <t>Прогноз численности обслуживаемого населения до 2035 года (человек)</t>
  </si>
  <si>
    <t>город Астраханка</t>
  </si>
  <si>
    <t>2008город  (частичная замена окон)</t>
  </si>
  <si>
    <t>город Макинка</t>
  </si>
  <si>
    <t>Капитальный ремонт (ТЗ №100/ 15.06.2022г и № AEG-0046/23 от 20.10.2023 город  (положительный))</t>
  </si>
  <si>
    <t xml:space="preserve">Капитальный ремонт (ТЗ №100/ 15.06.2022г и заключение ГЭ № ТЭ-0072/23 от 27.12.2023 город  (положительный))  </t>
  </si>
  <si>
    <t>Капитальный ремонт (ТЗ №100/ 15.06.2022г и № ТЭ-0069/23 от 20.12.2023 город  (положительный))</t>
  </si>
  <si>
    <t xml:space="preserve">Капитальный ремонт (ТЗ №100/ 15.06.2022г и № AEG-0048/23 от 01.11.2023 город  (положительный))  </t>
  </si>
  <si>
    <t xml:space="preserve">Капитальный ремонт (ТЗ №100/ 15.06.2022г и № ТЭ-0070/23 от 22.12.2023 город  (положительный)  </t>
  </si>
  <si>
    <t>поселок Егиндыколь</t>
  </si>
  <si>
    <t xml:space="preserve">Государственное коммунальное предприятие на праве хозяйственного ведения "Областной центр крови" </t>
  </si>
  <si>
    <t>Коммунальное государственное учреждение "Специализированный Щучинский дом ребенка"</t>
  </si>
  <si>
    <t xml:space="preserve"> улица Кудайбердиева 27 А</t>
  </si>
  <si>
    <t xml:space="preserve"> улица  Гагарина, 27</t>
  </si>
  <si>
    <t>улица  Ташенова 6А/2</t>
  </si>
  <si>
    <t>улица Мира, 51</t>
  </si>
  <si>
    <t>улица  Л.Белаш, 52</t>
  </si>
  <si>
    <t>улица  Лесная, 5Е</t>
  </si>
  <si>
    <t xml:space="preserve"> улица  Елемесова, 73</t>
  </si>
  <si>
    <t>улица  Кенесары, 81</t>
  </si>
  <si>
    <t>улица  Дружбы, 1</t>
  </si>
  <si>
    <t xml:space="preserve"> улица  Дружбы, 13</t>
  </si>
  <si>
    <t>улица  Мира, 108</t>
  </si>
  <si>
    <t>улица  Х. Болгамбаева, 13</t>
  </si>
  <si>
    <t>улица  Смирнова, 146</t>
  </si>
  <si>
    <t>улица  Кудайбердиева 27/1</t>
  </si>
  <si>
    <t xml:space="preserve"> улица  Гагарина, 27/1</t>
  </si>
  <si>
    <t>улица  Ташенова строение 6/3, н.поселок  1</t>
  </si>
  <si>
    <t>улица Мира, здание 51</t>
  </si>
  <si>
    <t>улица  Л.Белаш, 53</t>
  </si>
  <si>
    <t xml:space="preserve"> улица  Елемесова, 73 Б</t>
  </si>
  <si>
    <t>улица Победы, 2/2</t>
  </si>
  <si>
    <t>улица  Тауелсиздик, 128</t>
  </si>
  <si>
    <t>улица  Х. Болгамбаева, 13/2</t>
  </si>
  <si>
    <t>улица  30 лет Победы 49 А</t>
  </si>
  <si>
    <t xml:space="preserve"> улица Нурсултан Назарбаев, д.7А</t>
  </si>
  <si>
    <t>улица Глинина, д.54</t>
  </si>
  <si>
    <t>улица Боровская д.33</t>
  </si>
  <si>
    <t>Принятия на баланс корпус родильно отделения Многопрофильной областной больницы по адресу пр.Нурсултана Назарбаева д.158А и проведение реконструкции для размещения областного центра крови (требуется проведение технического обследования и разработка проектно-сметной документации)</t>
  </si>
  <si>
    <t>Капитальный ремонт (требуется проведение технического обследования и разработка проектно-сметной документации)</t>
  </si>
  <si>
    <t>Республиканское государственное учреждение "Департамент санитарно-эпидемиологического контроля Акмолинской области Комитета санитано-эпидемиологического контроля Министерства здравоохранения Республики Казахстан"</t>
  </si>
  <si>
    <t xml:space="preserve">Филиал Республиканского государственного предприятия на праве хозяйственного ведения "Национальный центр экспертизы" Комитета санитано-эпидемиологического контроля Министерства здравоохранения Республики Казахстан </t>
  </si>
  <si>
    <t>Государственное коммунальное казённое предприятие "Высший медицинский колледж"</t>
  </si>
  <si>
    <t>Приложение к постановлению акимата Акмолинской области от "1" сентября 2026 года № А-10/428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</si>
</sst>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0.0"/>
    <numFmt numFmtId="168" formatCode="_-* #,##0.00\ _₽_-;\-* #,##0.00\ _₽_-;_-* \-??\ _₽_-;_-@_-"/>
    <numFmt numFmtId="169" formatCode="_-* #,##0.00&quot;р.&quot;_-;\-* #,##0.00&quot;р.&quot;_-;_-* \-??&quot;р.&quot;_-;_-@_-"/>
    <numFmt numFmtId="170" formatCode="#,##0.0_р_."/>
    <numFmt numFmtId="171" formatCode="0.0000"/>
    <numFmt numFmtId="172" formatCode="_-* #,##0_-;\-* #,##0_-;_-* &quot;-&quot;??_-;_-@_-"/>
    <numFmt numFmtId="173" formatCode="0.0%"/>
  </numFmts>
  <fonts count="7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Arial"/>
      <family val="2"/>
      <charset val="204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33339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8"/>
      <color indexed="5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1"/>
    </font>
    <font>
      <sz val="10"/>
      <name val="Times New Roman Cyr"/>
      <family val="1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1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0"/>
      <name val="Helv"/>
      <charset val="204"/>
    </font>
    <font>
      <b/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indexed="81"/>
      <name val="Tahoma"/>
      <family val="2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indexed="31"/>
        <bgColor indexed="22"/>
      </patternFill>
    </fill>
    <fill>
      <patternFill patternType="solid">
        <fgColor rgb="FFFF99CC"/>
        <bgColor rgb="FFFF8080"/>
      </patternFill>
    </fill>
    <fill>
      <patternFill patternType="solid">
        <fgColor indexed="45"/>
        <bgColor indexed="29"/>
      </patternFill>
    </fill>
    <fill>
      <patternFill patternType="solid">
        <fgColor rgb="FFCCFFCC"/>
        <bgColor rgb="FFCCFFFF"/>
      </patternFill>
    </fill>
    <fill>
      <patternFill patternType="solid">
        <fgColor indexed="42"/>
        <bgColor indexed="27"/>
      </patternFill>
    </fill>
    <fill>
      <patternFill patternType="solid">
        <fgColor rgb="FFCC99FF"/>
        <bgColor rgb="FF9999FF"/>
      </patternFill>
    </fill>
    <fill>
      <patternFill patternType="solid">
        <fgColor indexed="46"/>
        <bgColor indexed="24"/>
      </patternFill>
    </fill>
    <fill>
      <patternFill patternType="solid">
        <fgColor rgb="FFCCFFFF"/>
        <bgColor rgb="FFCCFFFF"/>
      </patternFill>
    </fill>
    <fill>
      <patternFill patternType="solid">
        <fgColor indexed="27"/>
        <bgColor indexed="41"/>
      </patternFill>
    </fill>
    <fill>
      <patternFill patternType="solid">
        <fgColor rgb="FFFFCC99"/>
        <bgColor rgb="FFC0C0C0"/>
      </patternFill>
    </fill>
    <fill>
      <patternFill patternType="solid">
        <fgColor indexed="47"/>
        <bgColor indexed="22"/>
      </patternFill>
    </fill>
    <fill>
      <patternFill patternType="solid">
        <fgColor rgb="FF99CCFF"/>
        <bgColor rgb="FFCCCCFF"/>
      </patternFill>
    </fill>
    <fill>
      <patternFill patternType="solid">
        <fgColor indexed="44"/>
        <bgColor indexed="31"/>
      </patternFill>
    </fill>
    <fill>
      <patternFill patternType="solid">
        <fgColor rgb="FFFF8080"/>
        <bgColor rgb="FFFF99CC"/>
      </patternFill>
    </fill>
    <fill>
      <patternFill patternType="solid">
        <fgColor indexed="29"/>
        <bgColor indexed="45"/>
      </patternFill>
    </fill>
    <fill>
      <patternFill patternType="solid">
        <fgColor rgb="FF00FF00"/>
        <bgColor rgb="FF33CCCC"/>
      </patternFill>
    </fill>
    <fill>
      <patternFill patternType="solid">
        <fgColor indexed="11"/>
        <bgColor indexed="49"/>
      </patternFill>
    </fill>
    <fill>
      <patternFill patternType="solid">
        <fgColor rgb="FFFFCC00"/>
        <bgColor rgb="FFFFFF00"/>
      </patternFill>
    </fill>
    <fill>
      <patternFill patternType="solid">
        <fgColor indexed="51"/>
        <bgColor indexed="13"/>
      </patternFill>
    </fill>
    <fill>
      <patternFill patternType="solid">
        <fgColor rgb="FF0066CC"/>
        <bgColor rgb="FF008080"/>
      </patternFill>
    </fill>
    <fill>
      <patternFill patternType="solid">
        <fgColor indexed="30"/>
        <bgColor indexed="21"/>
      </patternFill>
    </fill>
    <fill>
      <patternFill patternType="solid">
        <fgColor rgb="FF800080"/>
        <bgColor rgb="FF800080"/>
      </patternFill>
    </fill>
    <fill>
      <patternFill patternType="solid">
        <fgColor indexed="20"/>
        <bgColor indexed="36"/>
      </patternFill>
    </fill>
    <fill>
      <patternFill patternType="solid">
        <fgColor rgb="FF33CCCC"/>
        <bgColor rgb="FF00CCFF"/>
      </patternFill>
    </fill>
    <fill>
      <patternFill patternType="solid">
        <fgColor indexed="49"/>
        <bgColor indexed="40"/>
      </patternFill>
    </fill>
    <fill>
      <patternFill patternType="solid">
        <fgColor rgb="FFFF9900"/>
        <bgColor rgb="FFFFCC00"/>
      </patternFill>
    </fill>
    <fill>
      <patternFill patternType="solid">
        <fgColor indexed="52"/>
        <bgColor indexed="51"/>
      </patternFill>
    </fill>
    <fill>
      <patternFill patternType="solid">
        <fgColor rgb="FF333399"/>
        <bgColor rgb="FF003366"/>
      </patternFill>
    </fill>
    <fill>
      <patternFill patternType="solid">
        <fgColor indexed="62"/>
        <bgColor indexed="56"/>
      </patternFill>
    </fill>
    <fill>
      <patternFill patternType="solid">
        <fgColor rgb="FFFF0000"/>
        <bgColor rgb="FF993300"/>
      </patternFill>
    </fill>
    <fill>
      <patternFill patternType="solid">
        <fgColor indexed="10"/>
        <bgColor indexed="60"/>
      </patternFill>
    </fill>
    <fill>
      <patternFill patternType="solid">
        <fgColor rgb="FF339966"/>
        <bgColor rgb="FF008080"/>
      </patternFill>
    </fill>
    <fill>
      <patternFill patternType="solid">
        <fgColor indexed="57"/>
        <bgColor indexed="21"/>
      </patternFill>
    </fill>
    <fill>
      <patternFill patternType="solid">
        <fgColor rgb="FFFF6600"/>
        <bgColor rgb="FFFF9900"/>
      </patternFill>
    </fill>
    <fill>
      <patternFill patternType="solid">
        <fgColor indexed="53"/>
        <bgColor indexed="52"/>
      </patternFill>
    </fill>
    <fill>
      <patternFill patternType="solid">
        <fgColor rgb="FFC0C0C0"/>
        <bgColor rgb="FFCCCCFF"/>
      </patternFill>
    </fill>
    <fill>
      <patternFill patternType="solid">
        <fgColor indexed="22"/>
        <bgColor indexed="31"/>
      </patternFill>
    </fill>
    <fill>
      <patternFill patternType="solid">
        <fgColor rgb="FF969696"/>
        <bgColor rgb="FF808080"/>
      </patternFill>
    </fill>
    <fill>
      <patternFill patternType="solid">
        <fgColor indexed="55"/>
        <bgColor indexed="23"/>
      </patternFill>
    </fill>
    <fill>
      <patternFill patternType="solid">
        <fgColor rgb="FFFFFF99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0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875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2" fillId="2" borderId="0" applyBorder="0"/>
    <xf numFmtId="0" fontId="6" fillId="3" borderId="0" applyNumberFormat="0" applyBorder="0" applyAlignment="0" applyProtection="0"/>
    <xf numFmtId="0" fontId="2" fillId="4" borderId="0" applyBorder="0"/>
    <xf numFmtId="0" fontId="6" fillId="5" borderId="0" applyNumberFormat="0" applyBorder="0" applyAlignment="0" applyProtection="0"/>
    <xf numFmtId="0" fontId="2" fillId="6" borderId="0" applyBorder="0"/>
    <xf numFmtId="0" fontId="6" fillId="7" borderId="0" applyNumberFormat="0" applyBorder="0" applyAlignment="0" applyProtection="0"/>
    <xf numFmtId="0" fontId="2" fillId="8" borderId="0" applyBorder="0"/>
    <xf numFmtId="0" fontId="6" fillId="9" borderId="0" applyNumberFormat="0" applyBorder="0" applyAlignment="0" applyProtection="0"/>
    <xf numFmtId="0" fontId="2" fillId="10" borderId="0" applyBorder="0"/>
    <xf numFmtId="0" fontId="6" fillId="11" borderId="0" applyNumberFormat="0" applyBorder="0" applyAlignment="0" applyProtection="0"/>
    <xf numFmtId="0" fontId="2" fillId="12" borderId="0" applyBorder="0"/>
    <xf numFmtId="0" fontId="6" fillId="13" borderId="0" applyNumberFormat="0" applyBorder="0" applyAlignment="0" applyProtection="0"/>
    <xf numFmtId="0" fontId="2" fillId="14" borderId="0" applyBorder="0"/>
    <xf numFmtId="0" fontId="6" fillId="15" borderId="0" applyNumberFormat="0" applyBorder="0" applyAlignment="0" applyProtection="0"/>
    <xf numFmtId="0" fontId="2" fillId="16" borderId="0" applyBorder="0"/>
    <xf numFmtId="0" fontId="6" fillId="17" borderId="0" applyNumberFormat="0" applyBorder="0" applyAlignment="0" applyProtection="0"/>
    <xf numFmtId="0" fontId="2" fillId="18" borderId="0" applyBorder="0"/>
    <xf numFmtId="0" fontId="6" fillId="19" borderId="0" applyNumberFormat="0" applyBorder="0" applyAlignment="0" applyProtection="0"/>
    <xf numFmtId="0" fontId="2" fillId="8" borderId="0" applyBorder="0"/>
    <xf numFmtId="0" fontId="6" fillId="9" borderId="0" applyNumberFormat="0" applyBorder="0" applyAlignment="0" applyProtection="0"/>
    <xf numFmtId="0" fontId="2" fillId="14" borderId="0" applyBorder="0"/>
    <xf numFmtId="0" fontId="6" fillId="15" borderId="0" applyNumberFormat="0" applyBorder="0" applyAlignment="0" applyProtection="0"/>
    <xf numFmtId="0" fontId="2" fillId="20" borderId="0" applyBorder="0"/>
    <xf numFmtId="0" fontId="6" fillId="21" borderId="0" applyNumberFormat="0" applyBorder="0" applyAlignment="0" applyProtection="0"/>
    <xf numFmtId="0" fontId="7" fillId="22" borderId="0" applyBorder="0"/>
    <xf numFmtId="0" fontId="8" fillId="23" borderId="0" applyNumberFormat="0" applyBorder="0" applyAlignment="0" applyProtection="0"/>
    <xf numFmtId="0" fontId="7" fillId="16" borderId="0" applyBorder="0"/>
    <xf numFmtId="0" fontId="8" fillId="17" borderId="0" applyNumberFormat="0" applyBorder="0" applyAlignment="0" applyProtection="0"/>
    <xf numFmtId="0" fontId="7" fillId="18" borderId="0" applyBorder="0"/>
    <xf numFmtId="0" fontId="8" fillId="19" borderId="0" applyNumberFormat="0" applyBorder="0" applyAlignment="0" applyProtection="0"/>
    <xf numFmtId="0" fontId="7" fillId="24" borderId="0" applyBorder="0"/>
    <xf numFmtId="0" fontId="8" fillId="25" borderId="0" applyNumberFormat="0" applyBorder="0" applyAlignment="0" applyProtection="0"/>
    <xf numFmtId="0" fontId="7" fillId="26" borderId="0" applyBorder="0"/>
    <xf numFmtId="0" fontId="8" fillId="27" borderId="0" applyNumberFormat="0" applyBorder="0" applyAlignment="0" applyProtection="0"/>
    <xf numFmtId="0" fontId="7" fillId="28" borderId="0" applyBorder="0"/>
    <xf numFmtId="0" fontId="8" fillId="29" borderId="0" applyNumberFormat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6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" fillId="0" borderId="0" applyFont="0" applyFill="0" applyBorder="0" applyAlignment="0" applyProtection="0"/>
    <xf numFmtId="9" fontId="2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Border="0"/>
    <xf numFmtId="9" fontId="2" fillId="0" borderId="0" applyBorder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" fillId="30" borderId="0" applyBorder="0"/>
    <xf numFmtId="0" fontId="8" fillId="31" borderId="0" applyNumberFormat="0" applyBorder="0" applyAlignment="0" applyProtection="0"/>
    <xf numFmtId="0" fontId="7" fillId="32" borderId="0" applyBorder="0"/>
    <xf numFmtId="0" fontId="8" fillId="33" borderId="0" applyNumberFormat="0" applyBorder="0" applyAlignment="0" applyProtection="0"/>
    <xf numFmtId="0" fontId="7" fillId="34" borderId="0" applyBorder="0"/>
    <xf numFmtId="0" fontId="8" fillId="35" borderId="0" applyNumberFormat="0" applyBorder="0" applyAlignment="0" applyProtection="0"/>
    <xf numFmtId="0" fontId="7" fillId="24" borderId="0" applyBorder="0"/>
    <xf numFmtId="0" fontId="8" fillId="25" borderId="0" applyNumberFormat="0" applyBorder="0" applyAlignment="0" applyProtection="0"/>
    <xf numFmtId="0" fontId="7" fillId="26" borderId="0" applyBorder="0"/>
    <xf numFmtId="0" fontId="8" fillId="27" borderId="0" applyNumberFormat="0" applyBorder="0" applyAlignment="0" applyProtection="0"/>
    <xf numFmtId="0" fontId="7" fillId="36" borderId="0" applyBorder="0"/>
    <xf numFmtId="0" fontId="8" fillId="37" borderId="0" applyNumberFormat="0" applyBorder="0" applyAlignment="0" applyProtection="0"/>
    <xf numFmtId="0" fontId="12" fillId="12" borderId="11"/>
    <xf numFmtId="0" fontId="12" fillId="12" borderId="11"/>
    <xf numFmtId="0" fontId="12" fillId="12" borderId="11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3" fillId="13" borderId="12" applyNumberFormat="0" applyAlignment="0" applyProtection="0"/>
    <xf numFmtId="0" fontId="14" fillId="38" borderId="13"/>
    <xf numFmtId="0" fontId="14" fillId="38" borderId="13"/>
    <xf numFmtId="0" fontId="14" fillId="38" borderId="13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4" fillId="38" borderId="13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5" fillId="39" borderId="14" applyNumberFormat="0" applyAlignment="0" applyProtection="0"/>
    <xf numFmtId="0" fontId="16" fillId="38" borderId="11"/>
    <xf numFmtId="0" fontId="16" fillId="38" borderId="11"/>
    <xf numFmtId="0" fontId="16" fillId="38" borderId="11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7" fillId="39" borderId="12" applyNumberFormat="0" applyAlignment="0" applyProtection="0"/>
    <xf numFmtId="0" fontId="18" fillId="0" borderId="0" applyBorder="0">
      <alignment vertical="top"/>
    </xf>
    <xf numFmtId="0" fontId="19" fillId="0" borderId="0" applyNumberFormat="0" applyFill="0" applyBorder="0" applyAlignment="0" applyProtection="0">
      <alignment vertical="top"/>
      <protection locked="0"/>
    </xf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9" fontId="2" fillId="0" borderId="0" applyBorder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Border="0"/>
    <xf numFmtId="164" fontId="1" fillId="0" borderId="0" applyFont="0" applyFill="0" applyBorder="0" applyAlignment="0" applyProtection="0"/>
    <xf numFmtId="0" fontId="20" fillId="0" borderId="15"/>
    <xf numFmtId="0" fontId="21" fillId="0" borderId="16" applyNumberFormat="0" applyFill="0" applyAlignment="0" applyProtection="0"/>
    <xf numFmtId="0" fontId="22" fillId="0" borderId="17"/>
    <xf numFmtId="0" fontId="23" fillId="0" borderId="18" applyNumberFormat="0" applyFill="0" applyAlignment="0" applyProtection="0"/>
    <xf numFmtId="0" fontId="24" fillId="0" borderId="19"/>
    <xf numFmtId="0" fontId="25" fillId="0" borderId="20" applyNumberFormat="0" applyFill="0" applyAlignment="0" applyProtection="0"/>
    <xf numFmtId="0" fontId="24" fillId="0" borderId="0" applyBorder="0"/>
    <xf numFmtId="0" fontId="25" fillId="0" borderId="0" applyNumberFormat="0" applyFill="0" applyBorder="0" applyAlignment="0" applyProtection="0"/>
    <xf numFmtId="0" fontId="26" fillId="0" borderId="21"/>
    <xf numFmtId="0" fontId="26" fillId="0" borderId="21"/>
    <xf numFmtId="0" fontId="26" fillId="0" borderId="21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8" fillId="40" borderId="23"/>
    <xf numFmtId="0" fontId="29" fillId="41" borderId="24" applyNumberFormat="0" applyAlignment="0" applyProtection="0"/>
    <xf numFmtId="0" fontId="30" fillId="0" borderId="0" applyBorder="0"/>
    <xf numFmtId="0" fontId="31" fillId="0" borderId="0" applyNumberFormat="0" applyFill="0" applyBorder="0" applyAlignment="0" applyProtection="0"/>
    <xf numFmtId="0" fontId="32" fillId="42" borderId="0" applyBorder="0"/>
    <xf numFmtId="0" fontId="33" fillId="43" borderId="0" applyNumberFormat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5" fillId="0" borderId="0"/>
    <xf numFmtId="0" fontId="34" fillId="0" borderId="0"/>
    <xf numFmtId="0" fontId="34" fillId="0" borderId="0"/>
    <xf numFmtId="0" fontId="5" fillId="0" borderId="0"/>
    <xf numFmtId="0" fontId="36" fillId="0" borderId="0"/>
    <xf numFmtId="0" fontId="2" fillId="0" borderId="0"/>
    <xf numFmtId="0" fontId="4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9" fillId="5" borderId="0" applyNumberFormat="0" applyBorder="0" applyAlignment="0" applyProtection="0"/>
    <xf numFmtId="0" fontId="2" fillId="0" borderId="0"/>
    <xf numFmtId="0" fontId="4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36" fillId="44" borderId="25" applyNumberFormat="0" applyAlignment="0" applyProtection="0"/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9" fontId="36" fillId="0" borderId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9" fontId="36" fillId="0" borderId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1" fillId="0" borderId="26" applyNumberFormat="0" applyFill="0" applyAlignment="0" applyProtection="0"/>
    <xf numFmtId="0" fontId="2" fillId="0" borderId="0"/>
    <xf numFmtId="0" fontId="42" fillId="0" borderId="0" applyNumberForma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2" fillId="0" borderId="0" applyBorder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165" fontId="3" fillId="0" borderId="0" applyFill="0" applyBorder="0" applyAlignment="0" applyProtection="0"/>
    <xf numFmtId="165" fontId="3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43" fillId="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3" fillId="13" borderId="39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5" fillId="39" borderId="40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0" fontId="17" fillId="39" borderId="39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27" fillId="0" borderId="4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0" fontId="36" fillId="44" borderId="4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3" fillId="13" borderId="44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5" fillId="39" borderId="45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17" fillId="39" borderId="44" applyNumberFormat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27" fillId="0" borderId="46" applyNumberFormat="0" applyFill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36" fillId="44" borderId="47" applyNumberFormat="0" applyAlignment="0" applyProtection="0"/>
    <xf numFmtId="0" fontId="5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4" fillId="0" borderId="4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44" fillId="0" borderId="4" xfId="0" applyNumberFormat="1" applyFont="1" applyBorder="1" applyAlignment="1">
      <alignment horizontal="center"/>
    </xf>
    <xf numFmtId="0" fontId="44" fillId="0" borderId="0" xfId="0" applyFon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0" fillId="46" borderId="4" xfId="0" applyFill="1" applyBorder="1" applyAlignment="1">
      <alignment horizontal="center"/>
    </xf>
    <xf numFmtId="167" fontId="0" fillId="46" borderId="4" xfId="0" applyNumberFormat="1" applyFill="1" applyBorder="1" applyAlignment="1">
      <alignment horizontal="center"/>
    </xf>
    <xf numFmtId="0" fontId="45" fillId="46" borderId="4" xfId="0" applyFont="1" applyFill="1" applyBorder="1" applyAlignment="1">
      <alignment horizontal="center"/>
    </xf>
    <xf numFmtId="0" fontId="0" fillId="46" borderId="0" xfId="0" applyFill="1"/>
    <xf numFmtId="3" fontId="0" fillId="46" borderId="0" xfId="0" applyNumberFormat="1" applyFill="1"/>
    <xf numFmtId="0" fontId="0" fillId="46" borderId="0" xfId="0" applyFill="1" applyAlignment="1">
      <alignment horizontal="center"/>
    </xf>
    <xf numFmtId="0" fontId="0" fillId="0" borderId="0" xfId="0" applyAlignment="1">
      <alignment vertical="center"/>
    </xf>
    <xf numFmtId="0" fontId="48" fillId="45" borderId="0" xfId="7" applyFont="1" applyFill="1" applyAlignment="1">
      <alignment horizontal="center" vertical="center"/>
    </xf>
    <xf numFmtId="0" fontId="0" fillId="0" borderId="4" xfId="0" applyBorder="1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/>
    <xf numFmtId="0" fontId="0" fillId="47" borderId="4" xfId="0" applyFill="1" applyBorder="1" applyAlignment="1">
      <alignment horizontal="center" vertical="center"/>
    </xf>
    <xf numFmtId="0" fontId="44" fillId="47" borderId="4" xfId="0" applyFont="1" applyFill="1" applyBorder="1" applyAlignment="1">
      <alignment horizontal="center" vertical="center"/>
    </xf>
    <xf numFmtId="0" fontId="44" fillId="47" borderId="4" xfId="0" applyFont="1" applyFill="1" applyBorder="1" applyAlignment="1">
      <alignment vertical="center"/>
    </xf>
    <xf numFmtId="1" fontId="44" fillId="47" borderId="4" xfId="0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7" fontId="0" fillId="0" borderId="0" xfId="0" applyNumberFormat="1"/>
    <xf numFmtId="0" fontId="67" fillId="0" borderId="0" xfId="0" applyFont="1"/>
    <xf numFmtId="0" fontId="66" fillId="47" borderId="4" xfId="0" applyFont="1" applyFill="1" applyBorder="1"/>
    <xf numFmtId="0" fontId="67" fillId="0" borderId="4" xfId="0" applyFont="1" applyBorder="1" applyAlignment="1">
      <alignment vertical="center"/>
    </xf>
    <xf numFmtId="0" fontId="66" fillId="48" borderId="4" xfId="0" applyFont="1" applyFill="1" applyBorder="1" applyAlignment="1">
      <alignment horizontal="center" vertical="center" wrapText="1"/>
    </xf>
    <xf numFmtId="0" fontId="66" fillId="48" borderId="4" xfId="0" applyFont="1" applyFill="1" applyBorder="1" applyAlignment="1">
      <alignment horizontal="left" vertical="center"/>
    </xf>
    <xf numFmtId="0" fontId="66" fillId="47" borderId="4" xfId="0" applyFont="1" applyFill="1" applyBorder="1" applyAlignment="1">
      <alignment horizontal="center" vertical="center"/>
    </xf>
    <xf numFmtId="0" fontId="66" fillId="47" borderId="4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/>
    </xf>
    <xf numFmtId="0" fontId="66" fillId="47" borderId="3" xfId="0" applyFont="1" applyFill="1" applyBorder="1" applyAlignment="1">
      <alignment horizontal="center" vertical="center" wrapText="1"/>
    </xf>
    <xf numFmtId="0" fontId="66" fillId="48" borderId="3" xfId="0" applyFont="1" applyFill="1" applyBorder="1" applyAlignment="1">
      <alignment horizontal="center" vertical="center" wrapText="1"/>
    </xf>
    <xf numFmtId="0" fontId="66" fillId="48" borderId="66" xfId="0" applyFont="1" applyFill="1" applyBorder="1" applyAlignment="1">
      <alignment horizontal="center" vertical="center" wrapText="1"/>
    </xf>
    <xf numFmtId="0" fontId="66" fillId="48" borderId="67" xfId="0" applyFont="1" applyFill="1" applyBorder="1" applyAlignment="1">
      <alignment horizontal="center" vertical="center" wrapText="1"/>
    </xf>
    <xf numFmtId="0" fontId="66" fillId="47" borderId="66" xfId="0" applyFont="1" applyFill="1" applyBorder="1" applyAlignment="1">
      <alignment horizontal="center" vertical="center"/>
    </xf>
    <xf numFmtId="0" fontId="66" fillId="47" borderId="3" xfId="0" applyFont="1" applyFill="1" applyBorder="1" applyAlignment="1">
      <alignment horizontal="center" vertical="center"/>
    </xf>
    <xf numFmtId="0" fontId="66" fillId="0" borderId="4" xfId="0" applyFont="1" applyBorder="1" applyAlignment="1">
      <alignment horizontal="center" vertical="center"/>
    </xf>
    <xf numFmtId="0" fontId="66" fillId="47" borderId="4" xfId="0" applyFont="1" applyFill="1" applyBorder="1" applyAlignment="1">
      <alignment horizontal="center"/>
    </xf>
    <xf numFmtId="0" fontId="66" fillId="47" borderId="3" xfId="0" applyFont="1" applyFill="1" applyBorder="1" applyAlignment="1">
      <alignment horizontal="center"/>
    </xf>
    <xf numFmtId="0" fontId="67" fillId="0" borderId="4" xfId="0" applyFont="1" applyBorder="1" applyAlignment="1">
      <alignment horizontal="center"/>
    </xf>
    <xf numFmtId="0" fontId="67" fillId="0" borderId="4" xfId="0" applyFont="1" applyBorder="1" applyAlignment="1">
      <alignment horizontal="center" vertical="center"/>
    </xf>
    <xf numFmtId="0" fontId="66" fillId="48" borderId="4" xfId="0" applyFont="1" applyFill="1" applyBorder="1" applyAlignment="1">
      <alignment horizontal="center" vertical="center"/>
    </xf>
    <xf numFmtId="1" fontId="66" fillId="48" borderId="4" xfId="0" applyNumberFormat="1" applyFont="1" applyFill="1" applyBorder="1" applyAlignment="1">
      <alignment horizontal="center" vertical="center"/>
    </xf>
    <xf numFmtId="1" fontId="67" fillId="0" borderId="4" xfId="0" applyNumberFormat="1" applyFont="1" applyBorder="1" applyAlignment="1">
      <alignment horizontal="center" vertical="center"/>
    </xf>
    <xf numFmtId="0" fontId="66" fillId="0" borderId="69" xfId="0" applyFont="1" applyBorder="1" applyAlignment="1">
      <alignment horizontal="center" vertical="center"/>
    </xf>
    <xf numFmtId="0" fontId="67" fillId="0" borderId="69" xfId="0" applyFont="1" applyBorder="1" applyAlignment="1">
      <alignment horizontal="center"/>
    </xf>
    <xf numFmtId="9" fontId="67" fillId="0" borderId="67" xfId="0" applyNumberFormat="1" applyFont="1" applyBorder="1" applyAlignment="1">
      <alignment horizontal="center" vertical="center"/>
    </xf>
    <xf numFmtId="1" fontId="66" fillId="47" borderId="66" xfId="0" applyNumberFormat="1" applyFont="1" applyFill="1" applyBorder="1" applyAlignment="1">
      <alignment horizontal="center" vertical="center"/>
    </xf>
    <xf numFmtId="173" fontId="67" fillId="0" borderId="67" xfId="0" applyNumberFormat="1" applyFont="1" applyBorder="1" applyAlignment="1">
      <alignment horizontal="center" vertical="center"/>
    </xf>
    <xf numFmtId="173" fontId="66" fillId="48" borderId="4" xfId="0" applyNumberFormat="1" applyFont="1" applyFill="1" applyBorder="1" applyAlignment="1">
      <alignment horizontal="center" vertical="center"/>
    </xf>
    <xf numFmtId="1" fontId="66" fillId="47" borderId="3" xfId="0" applyNumberFormat="1" applyFont="1" applyFill="1" applyBorder="1" applyAlignment="1">
      <alignment horizontal="center" vertical="center"/>
    </xf>
    <xf numFmtId="9" fontId="66" fillId="48" borderId="4" xfId="0" applyNumberFormat="1" applyFont="1" applyFill="1" applyBorder="1" applyAlignment="1">
      <alignment horizontal="center" vertical="center"/>
    </xf>
    <xf numFmtId="0" fontId="67" fillId="0" borderId="69" xfId="0" applyFont="1" applyBorder="1" applyAlignment="1">
      <alignment horizontal="center" vertical="center"/>
    </xf>
    <xf numFmtId="9" fontId="66" fillId="0" borderId="67" xfId="0" applyNumberFormat="1" applyFont="1" applyBorder="1" applyAlignment="1">
      <alignment horizontal="center" vertical="center"/>
    </xf>
    <xf numFmtId="173" fontId="66" fillId="0" borderId="67" xfId="0" applyNumberFormat="1" applyFont="1" applyBorder="1" applyAlignment="1">
      <alignment horizontal="center" vertical="center"/>
    </xf>
    <xf numFmtId="1" fontId="67" fillId="0" borderId="0" xfId="0" applyNumberFormat="1" applyFont="1" applyAlignment="1">
      <alignment horizontal="center"/>
    </xf>
    <xf numFmtId="3" fontId="66" fillId="48" borderId="4" xfId="0" applyNumberFormat="1" applyFont="1" applyFill="1" applyBorder="1" applyAlignment="1">
      <alignment horizontal="center" vertical="center"/>
    </xf>
    <xf numFmtId="3" fontId="66" fillId="47" borderId="3" xfId="0" applyNumberFormat="1" applyFont="1" applyFill="1" applyBorder="1" applyAlignment="1">
      <alignment horizontal="center" vertical="center"/>
    </xf>
    <xf numFmtId="3" fontId="67" fillId="0" borderId="4" xfId="0" applyNumberFormat="1" applyFont="1" applyBorder="1" applyAlignment="1">
      <alignment horizontal="center" vertical="center"/>
    </xf>
    <xf numFmtId="3" fontId="66" fillId="47" borderId="66" xfId="0" applyNumberFormat="1" applyFont="1" applyFill="1" applyBorder="1" applyAlignment="1">
      <alignment horizontal="center" vertical="center"/>
    </xf>
    <xf numFmtId="3" fontId="46" fillId="45" borderId="4" xfId="7" applyNumberFormat="1" applyFont="1" applyFill="1" applyBorder="1" applyAlignment="1">
      <alignment horizontal="center" vertical="center"/>
    </xf>
    <xf numFmtId="0" fontId="46" fillId="45" borderId="3" xfId="7" applyFont="1" applyFill="1" applyBorder="1" applyAlignment="1">
      <alignment horizontal="center" vertical="center" wrapText="1"/>
    </xf>
    <xf numFmtId="49" fontId="50" fillId="45" borderId="4" xfId="7" applyNumberFormat="1" applyFont="1" applyFill="1" applyBorder="1" applyAlignment="1">
      <alignment horizontal="center" vertical="center" wrapText="1"/>
    </xf>
    <xf numFmtId="1" fontId="50" fillId="45" borderId="4" xfId="7" applyNumberFormat="1" applyFont="1" applyFill="1" applyBorder="1" applyAlignment="1">
      <alignment horizontal="center" vertical="center" wrapText="1"/>
    </xf>
    <xf numFmtId="14" fontId="50" fillId="45" borderId="4" xfId="7" applyNumberFormat="1" applyFont="1" applyFill="1" applyBorder="1" applyAlignment="1">
      <alignment horizontal="center" vertical="center" wrapText="1"/>
    </xf>
    <xf numFmtId="0" fontId="50" fillId="45" borderId="56" xfId="0" applyFont="1" applyFill="1" applyBorder="1" applyAlignment="1">
      <alignment horizontal="center" vertical="center" wrapText="1"/>
    </xf>
    <xf numFmtId="167" fontId="48" fillId="45" borderId="4" xfId="0" applyNumberFormat="1" applyFont="1" applyFill="1" applyBorder="1" applyAlignment="1">
      <alignment horizontal="center" vertical="center" wrapText="1"/>
    </xf>
    <xf numFmtId="0" fontId="48" fillId="45" borderId="0" xfId="0" applyFont="1" applyFill="1" applyAlignment="1">
      <alignment horizontal="center" vertical="center" wrapText="1"/>
    </xf>
    <xf numFmtId="3" fontId="48" fillId="45" borderId="0" xfId="0" applyNumberFormat="1" applyFont="1" applyFill="1" applyAlignment="1">
      <alignment horizontal="center" vertical="center" wrapText="1"/>
    </xf>
    <xf numFmtId="3" fontId="49" fillId="45" borderId="43" xfId="0" applyNumberFormat="1" applyFont="1" applyFill="1" applyBorder="1" applyAlignment="1">
      <alignment vertical="center" wrapText="1"/>
    </xf>
    <xf numFmtId="3" fontId="49" fillId="45" borderId="56" xfId="0" applyNumberFormat="1" applyFont="1" applyFill="1" applyBorder="1" applyAlignment="1">
      <alignment vertical="center" wrapText="1"/>
    </xf>
    <xf numFmtId="1" fontId="49" fillId="45" borderId="4" xfId="0" applyNumberFormat="1" applyFont="1" applyFill="1" applyBorder="1" applyAlignment="1">
      <alignment horizontal="center" vertical="center" wrapText="1"/>
    </xf>
    <xf numFmtId="49" fontId="49" fillId="45" borderId="4" xfId="0" applyNumberFormat="1" applyFont="1" applyFill="1" applyBorder="1" applyAlignment="1">
      <alignment horizontal="center" vertical="center" wrapText="1"/>
    </xf>
    <xf numFmtId="0" fontId="49" fillId="45" borderId="4" xfId="3" applyFont="1" applyFill="1" applyBorder="1" applyAlignment="1">
      <alignment horizontal="center" vertical="center" wrapText="1"/>
    </xf>
    <xf numFmtId="3" fontId="54" fillId="45" borderId="4" xfId="0" applyNumberFormat="1" applyFont="1" applyFill="1" applyBorder="1" applyAlignment="1">
      <alignment horizontal="center" vertical="center" wrapText="1"/>
    </xf>
    <xf numFmtId="167" fontId="49" fillId="45" borderId="4" xfId="0" applyNumberFormat="1" applyFont="1" applyFill="1" applyBorder="1" applyAlignment="1">
      <alignment horizontal="center" vertical="center" wrapText="1"/>
    </xf>
    <xf numFmtId="0" fontId="49" fillId="45" borderId="4" xfId="8" applyFont="1" applyFill="1" applyBorder="1" applyAlignment="1">
      <alignment horizontal="left" vertical="center" wrapText="1"/>
    </xf>
    <xf numFmtId="0" fontId="49" fillId="45" borderId="4" xfId="8" applyFont="1" applyFill="1" applyBorder="1" applyAlignment="1">
      <alignment horizontal="center" vertical="center" wrapText="1"/>
    </xf>
    <xf numFmtId="1" fontId="49" fillId="45" borderId="4" xfId="3" applyNumberFormat="1" applyFont="1" applyFill="1" applyBorder="1" applyAlignment="1">
      <alignment horizontal="center" vertical="center" wrapText="1"/>
    </xf>
    <xf numFmtId="0" fontId="48" fillId="45" borderId="5" xfId="0" applyFont="1" applyFill="1" applyBorder="1" applyAlignment="1">
      <alignment horizontal="center" vertical="center" wrapText="1"/>
    </xf>
    <xf numFmtId="3" fontId="48" fillId="49" borderId="5" xfId="0" applyNumberFormat="1" applyFont="1" applyFill="1" applyBorder="1" applyAlignment="1">
      <alignment horizontal="center" vertical="center" wrapText="1"/>
    </xf>
    <xf numFmtId="1" fontId="48" fillId="49" borderId="5" xfId="0" applyNumberFormat="1" applyFont="1" applyFill="1" applyBorder="1" applyAlignment="1">
      <alignment horizontal="center" vertical="center" wrapText="1"/>
    </xf>
    <xf numFmtId="1" fontId="49" fillId="45" borderId="4" xfId="7" applyNumberFormat="1" applyFont="1" applyFill="1" applyBorder="1" applyAlignment="1">
      <alignment horizontal="center" vertical="center" wrapText="1"/>
    </xf>
    <xf numFmtId="3" fontId="49" fillId="45" borderId="4" xfId="4" applyNumberFormat="1" applyFont="1" applyFill="1" applyBorder="1" applyAlignment="1">
      <alignment horizontal="center" vertical="center" wrapText="1"/>
    </xf>
    <xf numFmtId="0" fontId="49" fillId="45" borderId="4" xfId="11" applyNumberFormat="1" applyFont="1" applyFill="1" applyBorder="1" applyAlignment="1">
      <alignment horizontal="center" vertical="center" wrapText="1"/>
    </xf>
    <xf numFmtId="0" fontId="49" fillId="45" borderId="1" xfId="7" applyFont="1" applyFill="1" applyBorder="1" applyAlignment="1">
      <alignment horizontal="left" vertical="center" wrapText="1"/>
    </xf>
    <xf numFmtId="0" fontId="49" fillId="45" borderId="4" xfId="7" applyFont="1" applyFill="1" applyBorder="1" applyAlignment="1">
      <alignment horizontal="left" vertical="center" wrapText="1"/>
    </xf>
    <xf numFmtId="0" fontId="48" fillId="45" borderId="3" xfId="7" applyFont="1" applyFill="1" applyBorder="1" applyAlignment="1">
      <alignment horizontal="center" vertical="center" wrapText="1"/>
    </xf>
    <xf numFmtId="0" fontId="49" fillId="45" borderId="52" xfId="7" applyFont="1" applyFill="1" applyBorder="1" applyAlignment="1">
      <alignment horizontal="left" vertical="center" wrapText="1"/>
    </xf>
    <xf numFmtId="0" fontId="49" fillId="45" borderId="43" xfId="7" applyFont="1" applyFill="1" applyBorder="1" applyAlignment="1">
      <alignment horizontal="left" vertical="center" wrapText="1"/>
    </xf>
    <xf numFmtId="0" fontId="50" fillId="45" borderId="56" xfId="7" applyFont="1" applyFill="1" applyBorder="1" applyAlignment="1">
      <alignment horizontal="center" vertical="center" wrapText="1"/>
    </xf>
    <xf numFmtId="0" fontId="50" fillId="45" borderId="4" xfId="7" applyFont="1" applyFill="1" applyBorder="1" applyAlignment="1">
      <alignment horizontal="left" vertical="center" wrapText="1"/>
    </xf>
    <xf numFmtId="0" fontId="48" fillId="45" borderId="7" xfId="7" applyFont="1" applyFill="1" applyBorder="1" applyAlignment="1">
      <alignment horizontal="left" vertical="center" wrapText="1"/>
    </xf>
    <xf numFmtId="166" fontId="50" fillId="45" borderId="4" xfId="7" applyNumberFormat="1" applyFont="1" applyFill="1" applyBorder="1" applyAlignment="1">
      <alignment horizontal="center" vertical="center" wrapText="1"/>
    </xf>
    <xf numFmtId="0" fontId="49" fillId="45" borderId="4" xfId="7" applyFont="1" applyFill="1" applyBorder="1" applyAlignment="1">
      <alignment vertical="center" wrapText="1"/>
    </xf>
    <xf numFmtId="0" fontId="50" fillId="45" borderId="56" xfId="7" applyFont="1" applyFill="1" applyBorder="1" applyAlignment="1">
      <alignment horizontal="left" vertical="center" wrapText="1"/>
    </xf>
    <xf numFmtId="0" fontId="49" fillId="45" borderId="43" xfId="7" applyFont="1" applyFill="1" applyBorder="1" applyAlignment="1">
      <alignment horizontal="center" vertical="center" wrapText="1"/>
    </xf>
    <xf numFmtId="166" fontId="49" fillId="45" borderId="43" xfId="7" applyNumberFormat="1" applyFont="1" applyFill="1" applyBorder="1" applyAlignment="1">
      <alignment horizontal="center" vertical="center" wrapText="1"/>
    </xf>
    <xf numFmtId="0" fontId="51" fillId="45" borderId="4" xfId="4314" applyFont="1" applyFill="1" applyBorder="1" applyAlignment="1">
      <alignment horizontal="left" vertical="center" wrapText="1"/>
    </xf>
    <xf numFmtId="166" fontId="49" fillId="45" borderId="4" xfId="7" applyNumberFormat="1" applyFont="1" applyFill="1" applyBorder="1" applyAlignment="1">
      <alignment horizontal="center" vertical="center" wrapText="1"/>
    </xf>
    <xf numFmtId="0" fontId="49" fillId="45" borderId="52" xfId="7" applyFont="1" applyFill="1" applyBorder="1" applyAlignment="1">
      <alignment horizontal="center" vertical="center" wrapText="1"/>
    </xf>
    <xf numFmtId="0" fontId="49" fillId="45" borderId="50" xfId="7" applyFont="1" applyFill="1" applyBorder="1" applyAlignment="1">
      <alignment horizontal="center" vertical="center" wrapText="1"/>
    </xf>
    <xf numFmtId="0" fontId="48" fillId="45" borderId="43" xfId="4314" applyFont="1" applyFill="1" applyBorder="1" applyAlignment="1">
      <alignment horizontal="left" vertical="center" wrapText="1"/>
    </xf>
    <xf numFmtId="0" fontId="50" fillId="45" borderId="43" xfId="4314" applyFont="1" applyFill="1" applyBorder="1" applyAlignment="1">
      <alignment horizontal="left" vertical="center" wrapText="1"/>
    </xf>
    <xf numFmtId="0" fontId="48" fillId="45" borderId="50" xfId="4314" applyFont="1" applyFill="1" applyBorder="1" applyAlignment="1">
      <alignment horizontal="center" vertical="center" wrapText="1"/>
    </xf>
    <xf numFmtId="0" fontId="48" fillId="45" borderId="43" xfId="4314" applyFont="1" applyFill="1" applyBorder="1" applyAlignment="1">
      <alignment horizontal="center" vertical="center" wrapText="1"/>
    </xf>
    <xf numFmtId="0" fontId="50" fillId="45" borderId="43" xfId="4314" applyFont="1" applyFill="1" applyBorder="1" applyAlignment="1">
      <alignment horizontal="center" vertical="center" wrapText="1"/>
    </xf>
    <xf numFmtId="166" fontId="50" fillId="45" borderId="43" xfId="4314" applyNumberFormat="1" applyFont="1" applyFill="1" applyBorder="1" applyAlignment="1">
      <alignment horizontal="center" vertical="center" wrapText="1"/>
    </xf>
    <xf numFmtId="3" fontId="48" fillId="45" borderId="43" xfId="4314" applyNumberFormat="1" applyFont="1" applyFill="1" applyBorder="1" applyAlignment="1">
      <alignment horizontal="center" vertical="center" wrapText="1"/>
    </xf>
    <xf numFmtId="0" fontId="51" fillId="45" borderId="43" xfId="4314" applyFont="1" applyFill="1" applyBorder="1" applyAlignment="1">
      <alignment horizontal="center" vertical="center" wrapText="1"/>
    </xf>
    <xf numFmtId="0" fontId="49" fillId="45" borderId="4" xfId="4314" applyFont="1" applyFill="1" applyBorder="1" applyAlignment="1">
      <alignment horizontal="center" vertical="center" wrapText="1"/>
    </xf>
    <xf numFmtId="0" fontId="50" fillId="45" borderId="3" xfId="4314" applyFont="1" applyFill="1" applyBorder="1" applyAlignment="1">
      <alignment horizontal="center" vertical="center" wrapText="1"/>
    </xf>
    <xf numFmtId="0" fontId="48" fillId="45" borderId="4" xfId="4314" applyFont="1" applyFill="1" applyBorder="1" applyAlignment="1">
      <alignment horizontal="center" vertical="center" wrapText="1"/>
    </xf>
    <xf numFmtId="166" fontId="50" fillId="45" borderId="4" xfId="4314" applyNumberFormat="1" applyFont="1" applyFill="1" applyBorder="1" applyAlignment="1">
      <alignment horizontal="center" vertical="center" wrapText="1"/>
    </xf>
    <xf numFmtId="3" fontId="48" fillId="45" borderId="4" xfId="4314" applyNumberFormat="1" applyFont="1" applyFill="1" applyBorder="1" applyAlignment="1">
      <alignment horizontal="center" vertical="center" wrapText="1"/>
    </xf>
    <xf numFmtId="0" fontId="51" fillId="45" borderId="4" xfId="4314" applyFont="1" applyFill="1" applyBorder="1" applyAlignment="1">
      <alignment horizontal="center" vertical="center" wrapText="1"/>
    </xf>
    <xf numFmtId="0" fontId="49" fillId="45" borderId="4" xfId="4314" applyFont="1" applyFill="1" applyBorder="1" applyAlignment="1">
      <alignment vertical="center" wrapText="1"/>
    </xf>
    <xf numFmtId="0" fontId="50" fillId="45" borderId="4" xfId="4314" applyFont="1" applyFill="1" applyBorder="1" applyAlignment="1">
      <alignment horizontal="left" vertical="center" wrapText="1"/>
    </xf>
    <xf numFmtId="0" fontId="48" fillId="45" borderId="1" xfId="4314" applyFont="1" applyFill="1" applyBorder="1" applyAlignment="1">
      <alignment horizontal="left" vertical="center" wrapText="1"/>
    </xf>
    <xf numFmtId="0" fontId="50" fillId="45" borderId="1" xfId="7" applyFont="1" applyFill="1" applyBorder="1" applyAlignment="1">
      <alignment horizontal="center" vertical="center" wrapText="1"/>
    </xf>
    <xf numFmtId="0" fontId="49" fillId="45" borderId="2" xfId="7" applyFont="1" applyFill="1" applyBorder="1" applyAlignment="1">
      <alignment horizontal="center" vertical="center" wrapText="1"/>
    </xf>
    <xf numFmtId="0" fontId="48" fillId="45" borderId="5" xfId="7" applyFont="1" applyFill="1" applyBorder="1" applyAlignment="1">
      <alignment horizontal="left" vertical="center" wrapText="1"/>
    </xf>
    <xf numFmtId="0" fontId="50" fillId="45" borderId="37" xfId="7" applyFont="1" applyFill="1" applyBorder="1" applyAlignment="1">
      <alignment horizontal="center" vertical="center" wrapText="1"/>
    </xf>
    <xf numFmtId="0" fontId="48" fillId="45" borderId="37" xfId="7" applyFont="1" applyFill="1" applyBorder="1" applyAlignment="1">
      <alignment horizontal="center" vertical="center" wrapText="1"/>
    </xf>
    <xf numFmtId="0" fontId="49" fillId="45" borderId="37" xfId="7" applyFont="1" applyFill="1" applyBorder="1" applyAlignment="1">
      <alignment horizontal="center" vertical="center" wrapText="1"/>
    </xf>
    <xf numFmtId="166" fontId="50" fillId="45" borderId="37" xfId="7" applyNumberFormat="1" applyFont="1" applyFill="1" applyBorder="1" applyAlignment="1">
      <alignment horizontal="center" vertical="center" wrapText="1"/>
    </xf>
    <xf numFmtId="3" fontId="50" fillId="45" borderId="37" xfId="7" applyNumberFormat="1" applyFont="1" applyFill="1" applyBorder="1" applyAlignment="1">
      <alignment horizontal="center" vertical="center" wrapText="1"/>
    </xf>
    <xf numFmtId="0" fontId="50" fillId="45" borderId="35" xfId="7" applyFont="1" applyFill="1" applyBorder="1" applyAlignment="1">
      <alignment horizontal="center" vertical="center" wrapText="1"/>
    </xf>
    <xf numFmtId="0" fontId="49" fillId="45" borderId="48" xfId="7" applyFont="1" applyFill="1" applyBorder="1" applyAlignment="1">
      <alignment horizontal="center" vertical="center" wrapText="1"/>
    </xf>
    <xf numFmtId="0" fontId="49" fillId="45" borderId="5" xfId="7" applyFont="1" applyFill="1" applyBorder="1" applyAlignment="1">
      <alignment horizontal="center" vertical="center" wrapText="1"/>
    </xf>
    <xf numFmtId="0" fontId="48" fillId="45" borderId="5" xfId="7" applyFont="1" applyFill="1" applyBorder="1" applyAlignment="1">
      <alignment horizontal="center" vertical="center" wrapText="1"/>
    </xf>
    <xf numFmtId="166" fontId="50" fillId="45" borderId="5" xfId="7" applyNumberFormat="1" applyFont="1" applyFill="1" applyBorder="1" applyAlignment="1">
      <alignment horizontal="center" vertical="center" wrapText="1"/>
    </xf>
    <xf numFmtId="0" fontId="50" fillId="45" borderId="5" xfId="7" applyFont="1" applyFill="1" applyBorder="1" applyAlignment="1">
      <alignment horizontal="center" vertical="center" wrapText="1"/>
    </xf>
    <xf numFmtId="3" fontId="50" fillId="45" borderId="5" xfId="7" applyNumberFormat="1" applyFont="1" applyFill="1" applyBorder="1" applyAlignment="1">
      <alignment horizontal="center" vertical="center" wrapText="1"/>
    </xf>
    <xf numFmtId="0" fontId="50" fillId="45" borderId="5" xfId="7" applyFont="1" applyFill="1" applyBorder="1" applyAlignment="1">
      <alignment horizontal="left" vertical="center" wrapText="1"/>
    </xf>
    <xf numFmtId="1" fontId="50" fillId="45" borderId="5" xfId="7" applyNumberFormat="1" applyFont="1" applyFill="1" applyBorder="1" applyAlignment="1">
      <alignment horizontal="center" vertical="center" wrapText="1"/>
    </xf>
    <xf numFmtId="3" fontId="49" fillId="45" borderId="5" xfId="7" applyNumberFormat="1" applyFont="1" applyFill="1" applyBorder="1" applyAlignment="1">
      <alignment horizontal="center" vertical="center" wrapText="1"/>
    </xf>
    <xf numFmtId="0" fontId="49" fillId="45" borderId="6" xfId="7" applyFont="1" applyFill="1" applyBorder="1" applyAlignment="1">
      <alignment horizontal="center" vertical="center" wrapText="1"/>
    </xf>
    <xf numFmtId="166" fontId="48" fillId="45" borderId="4" xfId="7" applyNumberFormat="1" applyFont="1" applyFill="1" applyBorder="1" applyAlignment="1">
      <alignment horizontal="center" vertical="center" wrapText="1"/>
    </xf>
    <xf numFmtId="0" fontId="48" fillId="45" borderId="1" xfId="7" applyFont="1" applyFill="1" applyBorder="1" applyAlignment="1">
      <alignment horizontal="center" vertical="center" wrapText="1"/>
    </xf>
    <xf numFmtId="0" fontId="50" fillId="45" borderId="3" xfId="7" applyFont="1" applyFill="1" applyBorder="1" applyAlignment="1">
      <alignment horizontal="center" vertical="center" wrapText="1"/>
    </xf>
    <xf numFmtId="0" fontId="49" fillId="45" borderId="3" xfId="7" applyFont="1" applyFill="1" applyBorder="1" applyAlignment="1">
      <alignment horizontal="center" vertical="center" wrapText="1"/>
    </xf>
    <xf numFmtId="0" fontId="49" fillId="45" borderId="43" xfId="2" applyFont="1" applyFill="1" applyBorder="1" applyAlignment="1">
      <alignment horizontal="left" vertical="center" wrapText="1"/>
    </xf>
    <xf numFmtId="0" fontId="50" fillId="45" borderId="43" xfId="2" applyFont="1" applyFill="1" applyBorder="1" applyAlignment="1">
      <alignment horizontal="left" vertical="center" wrapText="1"/>
    </xf>
    <xf numFmtId="166" fontId="51" fillId="45" borderId="4" xfId="6" applyNumberFormat="1" applyFont="1" applyFill="1" applyBorder="1" applyAlignment="1">
      <alignment horizontal="center" vertical="center" wrapText="1"/>
    </xf>
    <xf numFmtId="0" fontId="51" fillId="45" borderId="4" xfId="6" applyFont="1" applyFill="1" applyBorder="1" applyAlignment="1">
      <alignment horizontal="center" vertical="center" wrapText="1"/>
    </xf>
    <xf numFmtId="3" fontId="51" fillId="45" borderId="4" xfId="6" applyNumberFormat="1" applyFont="1" applyFill="1" applyBorder="1" applyAlignment="1">
      <alignment horizontal="center" vertical="center" wrapText="1"/>
    </xf>
    <xf numFmtId="0" fontId="49" fillId="45" borderId="1" xfId="7" applyFont="1" applyFill="1" applyBorder="1" applyAlignment="1">
      <alignment horizontal="center" vertical="center" wrapText="1"/>
    </xf>
    <xf numFmtId="0" fontId="51" fillId="45" borderId="4" xfId="7" applyFont="1" applyFill="1" applyBorder="1" applyAlignment="1">
      <alignment horizontal="center" vertical="center" wrapText="1"/>
    </xf>
    <xf numFmtId="1" fontId="51" fillId="45" borderId="4" xfId="6" applyNumberFormat="1" applyFont="1" applyFill="1" applyBorder="1" applyAlignment="1">
      <alignment horizontal="center" vertical="center" wrapText="1"/>
    </xf>
    <xf numFmtId="0" fontId="49" fillId="45" borderId="4" xfId="2" applyFont="1" applyFill="1" applyBorder="1" applyAlignment="1">
      <alignment horizontal="left" vertical="center" wrapText="1"/>
    </xf>
    <xf numFmtId="1" fontId="48" fillId="45" borderId="4" xfId="7" applyNumberFormat="1" applyFont="1" applyFill="1" applyBorder="1" applyAlignment="1">
      <alignment horizontal="center" vertical="center" wrapText="1"/>
    </xf>
    <xf numFmtId="0" fontId="50" fillId="45" borderId="4" xfId="4314" applyFont="1" applyFill="1" applyBorder="1" applyAlignment="1">
      <alignment vertical="center" wrapText="1"/>
    </xf>
    <xf numFmtId="0" fontId="50" fillId="45" borderId="4" xfId="7" applyFont="1" applyFill="1" applyBorder="1" applyAlignment="1">
      <alignment vertical="center" wrapText="1"/>
    </xf>
    <xf numFmtId="0" fontId="48" fillId="45" borderId="4" xfId="7" applyFont="1" applyFill="1" applyBorder="1" applyAlignment="1">
      <alignment vertical="center" wrapText="1"/>
    </xf>
    <xf numFmtId="166" fontId="50" fillId="45" borderId="4" xfId="7" applyNumberFormat="1" applyFont="1" applyFill="1" applyBorder="1" applyAlignment="1">
      <alignment vertical="center" wrapText="1"/>
    </xf>
    <xf numFmtId="0" fontId="48" fillId="45" borderId="43" xfId="7" applyFont="1" applyFill="1" applyBorder="1" applyAlignment="1">
      <alignment vertical="center" wrapText="1"/>
    </xf>
    <xf numFmtId="0" fontId="48" fillId="45" borderId="10" xfId="7" applyFont="1" applyFill="1" applyBorder="1" applyAlignment="1">
      <alignment vertical="center" wrapText="1"/>
    </xf>
    <xf numFmtId="0" fontId="48" fillId="45" borderId="56" xfId="7" applyFont="1" applyFill="1" applyBorder="1" applyAlignment="1">
      <alignment vertical="center" wrapText="1"/>
    </xf>
    <xf numFmtId="0" fontId="48" fillId="45" borderId="50" xfId="7" applyFont="1" applyFill="1" applyBorder="1" applyAlignment="1">
      <alignment vertical="center" wrapText="1"/>
    </xf>
    <xf numFmtId="0" fontId="49" fillId="45" borderId="4" xfId="12136" applyFont="1" applyFill="1" applyBorder="1" applyAlignment="1">
      <alignment horizontal="center" vertical="center" wrapText="1"/>
    </xf>
    <xf numFmtId="0" fontId="48" fillId="45" borderId="4" xfId="12136" applyFont="1" applyFill="1" applyBorder="1" applyAlignment="1">
      <alignment horizontal="center" vertical="center" wrapText="1"/>
    </xf>
    <xf numFmtId="166" fontId="49" fillId="45" borderId="4" xfId="12136" applyNumberFormat="1" applyFont="1" applyFill="1" applyBorder="1" applyAlignment="1">
      <alignment horizontal="center" vertical="center" wrapText="1"/>
    </xf>
    <xf numFmtId="0" fontId="48" fillId="45" borderId="33" xfId="7" applyFont="1" applyFill="1" applyBorder="1" applyAlignment="1">
      <alignment vertical="center" wrapText="1"/>
    </xf>
    <xf numFmtId="0" fontId="49" fillId="45" borderId="4" xfId="12136" applyFont="1" applyFill="1" applyBorder="1" applyAlignment="1">
      <alignment horizontal="left" vertical="center" wrapText="1"/>
    </xf>
    <xf numFmtId="0" fontId="48" fillId="45" borderId="34" xfId="7" applyFont="1" applyFill="1" applyBorder="1" applyAlignment="1">
      <alignment vertical="center" wrapText="1"/>
    </xf>
    <xf numFmtId="0" fontId="48" fillId="45" borderId="8" xfId="7" applyFont="1" applyFill="1" applyBorder="1" applyAlignment="1">
      <alignment horizontal="left" vertical="center" wrapText="1"/>
    </xf>
    <xf numFmtId="0" fontId="49" fillId="45" borderId="54" xfId="7" applyFont="1" applyFill="1" applyBorder="1" applyAlignment="1">
      <alignment vertical="center" wrapText="1"/>
    </xf>
    <xf numFmtId="166" fontId="48" fillId="45" borderId="5" xfId="7" applyNumberFormat="1" applyFont="1" applyFill="1" applyBorder="1" applyAlignment="1">
      <alignment horizontal="center" vertical="center" wrapText="1"/>
    </xf>
    <xf numFmtId="1" fontId="48" fillId="45" borderId="5" xfId="7" applyNumberFormat="1" applyFont="1" applyFill="1" applyBorder="1" applyAlignment="1">
      <alignment horizontal="center" vertical="center" wrapText="1"/>
    </xf>
    <xf numFmtId="0" fontId="49" fillId="45" borderId="55" xfId="7" applyFont="1" applyFill="1" applyBorder="1" applyAlignment="1">
      <alignment vertical="center" wrapText="1"/>
    </xf>
    <xf numFmtId="0" fontId="49" fillId="45" borderId="73" xfId="7" applyFont="1" applyFill="1" applyBorder="1" applyAlignment="1">
      <alignment vertical="center" wrapText="1"/>
    </xf>
    <xf numFmtId="0" fontId="48" fillId="45" borderId="6" xfId="7" applyFont="1" applyFill="1" applyBorder="1" applyAlignment="1">
      <alignment horizontal="center" vertical="center" wrapText="1"/>
    </xf>
    <xf numFmtId="166" fontId="48" fillId="45" borderId="6" xfId="7" applyNumberFormat="1" applyFont="1" applyFill="1" applyBorder="1" applyAlignment="1">
      <alignment horizontal="center" vertical="center" wrapText="1"/>
    </xf>
    <xf numFmtId="1" fontId="48" fillId="45" borderId="6" xfId="7" applyNumberFormat="1" applyFont="1" applyFill="1" applyBorder="1" applyAlignment="1">
      <alignment horizontal="center" vertical="center" wrapText="1"/>
    </xf>
    <xf numFmtId="0" fontId="49" fillId="45" borderId="43" xfId="7" applyFont="1" applyFill="1" applyBorder="1" applyAlignment="1">
      <alignment vertical="center" wrapText="1"/>
    </xf>
    <xf numFmtId="0" fontId="49" fillId="45" borderId="10" xfId="7" applyFont="1" applyFill="1" applyBorder="1" applyAlignment="1">
      <alignment vertical="center" wrapText="1"/>
    </xf>
    <xf numFmtId="167" fontId="48" fillId="45" borderId="4" xfId="7" applyNumberFormat="1" applyFont="1" applyFill="1" applyBorder="1" applyAlignment="1">
      <alignment horizontal="center" vertical="center" wrapText="1"/>
    </xf>
    <xf numFmtId="0" fontId="48" fillId="45" borderId="48" xfId="7" applyFont="1" applyFill="1" applyBorder="1" applyAlignment="1">
      <alignment horizontal="left" vertical="center" wrapText="1"/>
    </xf>
    <xf numFmtId="0" fontId="50" fillId="45" borderId="27" xfId="2" applyFont="1" applyFill="1" applyBorder="1" applyAlignment="1">
      <alignment horizontal="left" vertical="center" wrapText="1"/>
    </xf>
    <xf numFmtId="0" fontId="48" fillId="45" borderId="36" xfId="7" applyFont="1" applyFill="1" applyBorder="1" applyAlignment="1">
      <alignment horizontal="center" vertical="center" wrapText="1"/>
    </xf>
    <xf numFmtId="166" fontId="48" fillId="45" borderId="37" xfId="7" applyNumberFormat="1" applyFont="1" applyFill="1" applyBorder="1" applyAlignment="1">
      <alignment horizontal="center" vertical="center" wrapText="1"/>
    </xf>
    <xf numFmtId="3" fontId="48" fillId="45" borderId="37" xfId="7" applyNumberFormat="1" applyFont="1" applyFill="1" applyBorder="1" applyAlignment="1">
      <alignment horizontal="center" vertical="center" wrapText="1"/>
    </xf>
    <xf numFmtId="0" fontId="48" fillId="45" borderId="49" xfId="7" applyFont="1" applyFill="1" applyBorder="1" applyAlignment="1">
      <alignment horizontal="left" vertical="center" wrapText="1"/>
    </xf>
    <xf numFmtId="0" fontId="48" fillId="45" borderId="8" xfId="7" applyFont="1" applyFill="1" applyBorder="1" applyAlignment="1">
      <alignment horizontal="center" vertical="center" wrapText="1"/>
    </xf>
    <xf numFmtId="3" fontId="48" fillId="45" borderId="5" xfId="7" applyNumberFormat="1" applyFont="1" applyFill="1" applyBorder="1" applyAlignment="1">
      <alignment horizontal="center" vertical="center" wrapText="1"/>
    </xf>
    <xf numFmtId="0" fontId="49" fillId="45" borderId="3" xfId="7" applyFont="1" applyFill="1" applyBorder="1" applyAlignment="1">
      <alignment horizontal="left" vertical="center" wrapText="1"/>
    </xf>
    <xf numFmtId="0" fontId="49" fillId="45" borderId="50" xfId="7" applyFont="1" applyFill="1" applyBorder="1" applyAlignment="1">
      <alignment horizontal="left" vertical="center" wrapText="1"/>
    </xf>
    <xf numFmtId="0" fontId="48" fillId="45" borderId="9" xfId="7" applyFont="1" applyFill="1" applyBorder="1" applyAlignment="1">
      <alignment horizontal="center" vertical="center" wrapText="1"/>
    </xf>
    <xf numFmtId="3" fontId="48" fillId="45" borderId="6" xfId="7" applyNumberFormat="1" applyFont="1" applyFill="1" applyBorder="1" applyAlignment="1">
      <alignment horizontal="center" vertical="center" wrapText="1"/>
    </xf>
    <xf numFmtId="0" fontId="48" fillId="45" borderId="59" xfId="7" applyFont="1" applyFill="1" applyBorder="1" applyAlignment="1">
      <alignment horizontal="center" vertical="center" wrapText="1"/>
    </xf>
    <xf numFmtId="49" fontId="49" fillId="45" borderId="3" xfId="0" applyNumberFormat="1" applyFont="1" applyFill="1" applyBorder="1" applyAlignment="1">
      <alignment horizontal="left" vertical="center" wrapText="1"/>
    </xf>
    <xf numFmtId="0" fontId="48" fillId="45" borderId="27" xfId="0" applyFont="1" applyFill="1" applyBorder="1" applyAlignment="1">
      <alignment horizontal="left" vertical="center" wrapText="1"/>
    </xf>
    <xf numFmtId="0" fontId="48" fillId="45" borderId="27" xfId="7" applyFont="1" applyFill="1" applyBorder="1" applyAlignment="1">
      <alignment horizontal="center" vertical="center" wrapText="1"/>
    </xf>
    <xf numFmtId="166" fontId="49" fillId="45" borderId="27" xfId="7" applyNumberFormat="1" applyFont="1" applyFill="1" applyBorder="1" applyAlignment="1">
      <alignment horizontal="center" vertical="center" wrapText="1"/>
    </xf>
    <xf numFmtId="0" fontId="51" fillId="45" borderId="27" xfId="7" applyFont="1" applyFill="1" applyBorder="1" applyAlignment="1">
      <alignment horizontal="center" vertical="center" wrapText="1"/>
    </xf>
    <xf numFmtId="0" fontId="49" fillId="45" borderId="56" xfId="7" applyFont="1" applyFill="1" applyBorder="1" applyAlignment="1">
      <alignment vertical="center" wrapText="1"/>
    </xf>
    <xf numFmtId="0" fontId="49" fillId="45" borderId="52" xfId="2" applyFont="1" applyFill="1" applyBorder="1" applyAlignment="1">
      <alignment horizontal="left" vertical="center" wrapText="1"/>
    </xf>
    <xf numFmtId="0" fontId="48" fillId="45" borderId="53" xfId="7" applyFont="1" applyFill="1" applyBorder="1" applyAlignment="1">
      <alignment horizontal="left" vertical="center" wrapText="1"/>
    </xf>
    <xf numFmtId="0" fontId="48" fillId="45" borderId="38" xfId="7" applyFont="1" applyFill="1" applyBorder="1" applyAlignment="1">
      <alignment horizontal="left" vertical="center" wrapText="1"/>
    </xf>
    <xf numFmtId="0" fontId="50" fillId="45" borderId="27" xfId="4314" applyFont="1" applyFill="1" applyBorder="1" applyAlignment="1">
      <alignment horizontal="left" vertical="center" wrapText="1"/>
    </xf>
    <xf numFmtId="0" fontId="49" fillId="45" borderId="50" xfId="9" applyFont="1" applyFill="1" applyBorder="1" applyAlignment="1">
      <alignment vertical="center" wrapText="1"/>
    </xf>
    <xf numFmtId="0" fontId="49" fillId="45" borderId="4" xfId="9" applyFont="1" applyFill="1" applyBorder="1" applyAlignment="1">
      <alignment horizontal="center" vertical="center" wrapText="1"/>
    </xf>
    <xf numFmtId="0" fontId="48" fillId="45" borderId="4" xfId="9" applyFont="1" applyFill="1" applyBorder="1" applyAlignment="1">
      <alignment horizontal="center" vertical="center" wrapText="1"/>
    </xf>
    <xf numFmtId="166" fontId="49" fillId="45" borderId="4" xfId="9" applyNumberFormat="1" applyFont="1" applyFill="1" applyBorder="1" applyAlignment="1">
      <alignment horizontal="center" vertical="center" wrapText="1"/>
    </xf>
    <xf numFmtId="1" fontId="49" fillId="45" borderId="4" xfId="9" applyNumberFormat="1" applyFont="1" applyFill="1" applyBorder="1" applyAlignment="1">
      <alignment horizontal="center" vertical="center" wrapText="1"/>
    </xf>
    <xf numFmtId="0" fontId="49" fillId="45" borderId="1" xfId="9" applyFont="1" applyFill="1" applyBorder="1" applyAlignment="1">
      <alignment horizontal="center" vertical="center" wrapText="1"/>
    </xf>
    <xf numFmtId="0" fontId="49" fillId="45" borderId="33" xfId="9" applyFont="1" applyFill="1" applyBorder="1" applyAlignment="1">
      <alignment vertical="center" wrapText="1"/>
    </xf>
    <xf numFmtId="3" fontId="49" fillId="45" borderId="4" xfId="9" applyNumberFormat="1" applyFont="1" applyFill="1" applyBorder="1" applyAlignment="1">
      <alignment horizontal="center" vertical="center" wrapText="1"/>
    </xf>
    <xf numFmtId="0" fontId="49" fillId="45" borderId="27" xfId="2" applyFont="1" applyFill="1" applyBorder="1" applyAlignment="1">
      <alignment horizontal="left" vertical="center" wrapText="1"/>
    </xf>
    <xf numFmtId="0" fontId="49" fillId="45" borderId="4" xfId="3711" applyFont="1" applyFill="1" applyBorder="1" applyAlignment="1">
      <alignment horizontal="left" vertical="center" wrapText="1"/>
    </xf>
    <xf numFmtId="0" fontId="49" fillId="45" borderId="34" xfId="9" applyFont="1" applyFill="1" applyBorder="1" applyAlignment="1">
      <alignment vertical="center" wrapText="1"/>
    </xf>
    <xf numFmtId="0" fontId="49" fillId="45" borderId="4" xfId="9" applyFont="1" applyFill="1" applyBorder="1" applyAlignment="1">
      <alignment horizontal="left" vertical="center" wrapText="1"/>
    </xf>
    <xf numFmtId="0" fontId="49" fillId="45" borderId="4" xfId="3711" applyFont="1" applyFill="1" applyBorder="1" applyAlignment="1">
      <alignment horizontal="center" vertical="center" wrapText="1"/>
    </xf>
    <xf numFmtId="166" fontId="49" fillId="45" borderId="4" xfId="9594" applyNumberFormat="1" applyFont="1" applyFill="1" applyBorder="1" applyAlignment="1">
      <alignment horizontal="center" vertical="center" wrapText="1"/>
    </xf>
    <xf numFmtId="165" fontId="49" fillId="45" borderId="4" xfId="9594" applyNumberFormat="1" applyFont="1" applyFill="1" applyBorder="1" applyAlignment="1">
      <alignment horizontal="center" vertical="center" wrapText="1"/>
    </xf>
    <xf numFmtId="0" fontId="49" fillId="45" borderId="4" xfId="10" applyFont="1" applyFill="1" applyBorder="1" applyAlignment="1">
      <alignment horizontal="center" vertical="center" wrapText="1"/>
    </xf>
    <xf numFmtId="166" fontId="48" fillId="45" borderId="27" xfId="7" applyNumberFormat="1" applyFont="1" applyFill="1" applyBorder="1" applyAlignment="1">
      <alignment horizontal="center" vertical="center" wrapText="1"/>
    </xf>
    <xf numFmtId="0" fontId="50" fillId="45" borderId="27" xfId="7" applyFont="1" applyFill="1" applyBorder="1" applyAlignment="1">
      <alignment horizontal="left" vertical="center" wrapText="1"/>
    </xf>
    <xf numFmtId="0" fontId="50" fillId="45" borderId="43" xfId="7" applyFont="1" applyFill="1" applyBorder="1" applyAlignment="1">
      <alignment vertical="center" wrapText="1"/>
    </xf>
    <xf numFmtId="0" fontId="50" fillId="45" borderId="10" xfId="7" applyFont="1" applyFill="1" applyBorder="1" applyAlignment="1">
      <alignment vertical="center" wrapText="1"/>
    </xf>
    <xf numFmtId="0" fontId="50" fillId="45" borderId="56" xfId="7" applyFont="1" applyFill="1" applyBorder="1" applyAlignment="1">
      <alignment vertical="center" wrapText="1"/>
    </xf>
    <xf numFmtId="0" fontId="50" fillId="45" borderId="33" xfId="7" applyFont="1" applyFill="1" applyBorder="1" applyAlignment="1">
      <alignment horizontal="left" vertical="center" wrapText="1"/>
    </xf>
    <xf numFmtId="0" fontId="50" fillId="45" borderId="37" xfId="7" applyFont="1" applyFill="1" applyBorder="1" applyAlignment="1">
      <alignment horizontal="left" vertical="center" wrapText="1"/>
    </xf>
    <xf numFmtId="49" fontId="49" fillId="45" borderId="4" xfId="7" applyNumberFormat="1" applyFont="1" applyFill="1" applyBorder="1" applyAlignment="1">
      <alignment horizontal="center" vertical="center" wrapText="1"/>
    </xf>
    <xf numFmtId="1" fontId="49" fillId="45" borderId="4" xfId="12136" applyNumberFormat="1" applyFont="1" applyFill="1" applyBorder="1" applyAlignment="1">
      <alignment horizontal="center" vertical="center" wrapText="1"/>
    </xf>
    <xf numFmtId="0" fontId="49" fillId="45" borderId="4" xfId="3969" applyFont="1" applyFill="1" applyBorder="1" applyAlignment="1">
      <alignment horizontal="center" vertical="center" wrapText="1"/>
    </xf>
    <xf numFmtId="0" fontId="48" fillId="45" borderId="4" xfId="3969" applyFont="1" applyFill="1" applyBorder="1" applyAlignment="1">
      <alignment horizontal="center" vertical="center" wrapText="1"/>
    </xf>
    <xf numFmtId="166" fontId="48" fillId="45" borderId="56" xfId="7" applyNumberFormat="1" applyFont="1" applyFill="1" applyBorder="1" applyAlignment="1">
      <alignment horizontal="center" vertical="center"/>
    </xf>
    <xf numFmtId="166" fontId="46" fillId="45" borderId="4" xfId="7" applyNumberFormat="1" applyFont="1" applyFill="1" applyBorder="1" applyAlignment="1">
      <alignment horizontal="center" vertical="center"/>
    </xf>
    <xf numFmtId="166" fontId="48" fillId="45" borderId="0" xfId="7" applyNumberFormat="1" applyFont="1" applyFill="1" applyAlignment="1">
      <alignment horizontal="center"/>
    </xf>
    <xf numFmtId="3" fontId="49" fillId="45" borderId="43" xfId="12136" applyNumberFormat="1" applyFont="1" applyFill="1" applyBorder="1" applyAlignment="1">
      <alignment horizontal="center" vertical="center" wrapText="1"/>
    </xf>
    <xf numFmtId="3" fontId="49" fillId="45" borderId="10" xfId="12136" applyNumberFormat="1" applyFont="1" applyFill="1" applyBorder="1" applyAlignment="1">
      <alignment horizontal="center" vertical="center" wrapText="1"/>
    </xf>
    <xf numFmtId="3" fontId="49" fillId="45" borderId="56" xfId="12136" applyNumberFormat="1" applyFont="1" applyFill="1" applyBorder="1" applyAlignment="1">
      <alignment horizontal="center" vertical="center" wrapText="1"/>
    </xf>
    <xf numFmtId="0" fontId="52" fillId="45" borderId="4" xfId="7" applyFont="1" applyFill="1" applyBorder="1" applyAlignment="1">
      <alignment horizontal="left" vertical="center" wrapText="1"/>
    </xf>
    <xf numFmtId="0" fontId="50" fillId="45" borderId="4" xfId="7" applyFont="1" applyFill="1" applyBorder="1" applyAlignment="1">
      <alignment horizontal="center" vertical="center" wrapText="1"/>
    </xf>
    <xf numFmtId="0" fontId="47" fillId="45" borderId="56" xfId="7" applyFont="1" applyFill="1" applyBorder="1" applyAlignment="1">
      <alignment horizontal="center" vertical="center" wrapText="1"/>
    </xf>
    <xf numFmtId="0" fontId="49" fillId="45" borderId="27" xfId="7" applyFont="1" applyFill="1" applyBorder="1" applyAlignment="1">
      <alignment horizontal="center" vertical="center" wrapText="1"/>
    </xf>
    <xf numFmtId="0" fontId="49" fillId="45" borderId="56" xfId="7" applyFont="1" applyFill="1" applyBorder="1" applyAlignment="1">
      <alignment horizontal="center" vertical="center" wrapText="1"/>
    </xf>
    <xf numFmtId="0" fontId="49" fillId="45" borderId="27" xfId="3969" applyFont="1" applyFill="1" applyBorder="1" applyAlignment="1">
      <alignment horizontal="center" vertical="center" wrapText="1"/>
    </xf>
    <xf numFmtId="0" fontId="48" fillId="45" borderId="43" xfId="7" applyFont="1" applyFill="1" applyBorder="1" applyAlignment="1">
      <alignment horizontal="left" vertical="center" wrapText="1"/>
    </xf>
    <xf numFmtId="0" fontId="48" fillId="45" borderId="56" xfId="7" applyFont="1" applyFill="1" applyBorder="1" applyAlignment="1">
      <alignment horizontal="left" vertical="center" wrapText="1"/>
    </xf>
    <xf numFmtId="0" fontId="49" fillId="45" borderId="27" xfId="7" applyFont="1" applyFill="1" applyBorder="1" applyAlignment="1">
      <alignment horizontal="left" vertical="center" wrapText="1"/>
    </xf>
    <xf numFmtId="0" fontId="49" fillId="45" borderId="56" xfId="7" applyFont="1" applyFill="1" applyBorder="1" applyAlignment="1">
      <alignment horizontal="left" vertical="center" wrapText="1"/>
    </xf>
    <xf numFmtId="0" fontId="46" fillId="45" borderId="56" xfId="7" applyFont="1" applyFill="1" applyBorder="1" applyAlignment="1">
      <alignment horizontal="center" vertical="center" wrapText="1"/>
    </xf>
    <xf numFmtId="0" fontId="46" fillId="45" borderId="4" xfId="7" applyFont="1" applyFill="1" applyBorder="1" applyAlignment="1">
      <alignment horizontal="center" vertical="center" wrapText="1"/>
    </xf>
    <xf numFmtId="0" fontId="48" fillId="45" borderId="27" xfId="7" applyFont="1" applyFill="1" applyBorder="1" applyAlignment="1">
      <alignment horizontal="left" vertical="center" wrapText="1"/>
    </xf>
    <xf numFmtId="0" fontId="48" fillId="45" borderId="4" xfId="7" applyFont="1" applyFill="1" applyBorder="1" applyAlignment="1">
      <alignment horizontal="left" vertical="center" wrapText="1"/>
    </xf>
    <xf numFmtId="0" fontId="47" fillId="45" borderId="4" xfId="7" applyFont="1" applyFill="1" applyBorder="1" applyAlignment="1">
      <alignment horizontal="center" vertical="center" wrapText="1"/>
    </xf>
    <xf numFmtId="0" fontId="49" fillId="45" borderId="4" xfId="7" applyFont="1" applyFill="1" applyBorder="1" applyAlignment="1">
      <alignment horizontal="center" vertical="center" wrapText="1"/>
    </xf>
    <xf numFmtId="0" fontId="48" fillId="45" borderId="4" xfId="7" applyFont="1" applyFill="1" applyBorder="1" applyAlignment="1">
      <alignment horizontal="center" vertical="center" wrapText="1"/>
    </xf>
    <xf numFmtId="3" fontId="50" fillId="45" borderId="4" xfId="7" applyNumberFormat="1" applyFont="1" applyFill="1" applyBorder="1" applyAlignment="1">
      <alignment horizontal="center" vertical="center" wrapText="1"/>
    </xf>
    <xf numFmtId="0" fontId="48" fillId="45" borderId="43" xfId="7" applyFont="1" applyFill="1" applyBorder="1" applyAlignment="1">
      <alignment horizontal="center" vertical="center" wrapText="1"/>
    </xf>
    <xf numFmtId="0" fontId="48" fillId="45" borderId="10" xfId="7" applyFont="1" applyFill="1" applyBorder="1" applyAlignment="1">
      <alignment horizontal="center" vertical="center" wrapText="1"/>
    </xf>
    <xf numFmtId="0" fontId="48" fillId="45" borderId="56" xfId="7" applyFont="1" applyFill="1" applyBorder="1" applyAlignment="1">
      <alignment horizontal="center" vertical="center" wrapText="1"/>
    </xf>
    <xf numFmtId="0" fontId="46" fillId="45" borderId="56" xfId="7" applyFont="1" applyFill="1" applyBorder="1" applyAlignment="1">
      <alignment horizontal="left" vertical="center" wrapText="1"/>
    </xf>
    <xf numFmtId="0" fontId="50" fillId="45" borderId="4" xfId="4314" applyFont="1" applyFill="1" applyBorder="1" applyAlignment="1">
      <alignment horizontal="center" vertical="center" wrapText="1"/>
    </xf>
    <xf numFmtId="0" fontId="46" fillId="45" borderId="34" xfId="7" applyFont="1" applyFill="1" applyBorder="1" applyAlignment="1">
      <alignment horizontal="center" vertical="center" wrapText="1"/>
    </xf>
    <xf numFmtId="0" fontId="48" fillId="45" borderId="1" xfId="0" applyFont="1" applyFill="1" applyBorder="1" applyAlignment="1">
      <alignment horizontal="left" vertical="center" wrapText="1"/>
    </xf>
    <xf numFmtId="0" fontId="46" fillId="45" borderId="4" xfId="7" applyFont="1" applyFill="1" applyBorder="1" applyAlignment="1">
      <alignment horizontal="left" vertical="center" wrapText="1"/>
    </xf>
    <xf numFmtId="0" fontId="48" fillId="45" borderId="4" xfId="0" applyFont="1" applyFill="1" applyBorder="1" applyAlignment="1">
      <alignment horizontal="center" vertical="center" wrapText="1"/>
    </xf>
    <xf numFmtId="0" fontId="49" fillId="45" borderId="43" xfId="0" applyFont="1" applyFill="1" applyBorder="1" applyAlignment="1">
      <alignment horizontal="center" vertical="center" wrapText="1"/>
    </xf>
    <xf numFmtId="0" fontId="52" fillId="45" borderId="4" xfId="7" applyFont="1" applyFill="1" applyBorder="1" applyAlignment="1">
      <alignment horizontal="center" vertical="center" wrapText="1"/>
    </xf>
    <xf numFmtId="49" fontId="48" fillId="45" borderId="43" xfId="0" applyNumberFormat="1" applyFont="1" applyFill="1" applyBorder="1" applyAlignment="1">
      <alignment vertical="center" wrapText="1"/>
    </xf>
    <xf numFmtId="49" fontId="48" fillId="45" borderId="4" xfId="0" applyNumberFormat="1" applyFont="1" applyFill="1" applyBorder="1" applyAlignment="1">
      <alignment horizontal="center" vertical="center" wrapText="1"/>
    </xf>
    <xf numFmtId="0" fontId="46" fillId="45" borderId="4" xfId="0" applyFont="1" applyFill="1" applyBorder="1" applyAlignment="1">
      <alignment horizontal="left" vertical="center" wrapText="1"/>
    </xf>
    <xf numFmtId="49" fontId="48" fillId="45" borderId="4" xfId="0" applyNumberFormat="1" applyFont="1" applyFill="1" applyBorder="1" applyAlignment="1">
      <alignment horizontal="left" vertical="center" wrapText="1"/>
    </xf>
    <xf numFmtId="0" fontId="49" fillId="45" borderId="4" xfId="0" applyFont="1" applyFill="1" applyBorder="1" applyAlignment="1">
      <alignment horizontal="center" vertical="center" wrapText="1"/>
    </xf>
    <xf numFmtId="3" fontId="47" fillId="45" borderId="4" xfId="0" applyNumberFormat="1" applyFont="1" applyFill="1" applyBorder="1" applyAlignment="1">
      <alignment horizontal="center" vertical="center" wrapText="1"/>
    </xf>
    <xf numFmtId="0" fontId="49" fillId="45" borderId="4" xfId="3" applyFont="1" applyFill="1" applyBorder="1" applyAlignment="1">
      <alignment horizontal="left" vertical="center" wrapText="1"/>
    </xf>
    <xf numFmtId="3" fontId="49" fillId="45" borderId="4" xfId="3" applyNumberFormat="1" applyFont="1" applyFill="1" applyBorder="1" applyAlignment="1">
      <alignment horizontal="center" vertical="center" wrapText="1"/>
    </xf>
    <xf numFmtId="166" fontId="49" fillId="45" borderId="4" xfId="3" applyNumberFormat="1" applyFont="1" applyFill="1" applyBorder="1" applyAlignment="1">
      <alignment horizontal="center" vertical="center" wrapText="1"/>
    </xf>
    <xf numFmtId="1" fontId="49" fillId="45" borderId="4" xfId="6" applyNumberFormat="1" applyFont="1" applyFill="1" applyBorder="1" applyAlignment="1">
      <alignment horizontal="center" vertical="center" wrapText="1"/>
    </xf>
    <xf numFmtId="0" fontId="49" fillId="45" borderId="4" xfId="0" applyFont="1" applyFill="1" applyBorder="1" applyAlignment="1">
      <alignment vertical="center" wrapText="1"/>
    </xf>
    <xf numFmtId="49" fontId="49" fillId="45" borderId="43" xfId="0" applyNumberFormat="1" applyFont="1" applyFill="1" applyBorder="1" applyAlignment="1">
      <alignment vertical="center" wrapText="1"/>
    </xf>
    <xf numFmtId="0" fontId="48" fillId="45" borderId="4" xfId="0" applyFont="1" applyFill="1" applyBorder="1" applyAlignment="1">
      <alignment vertical="center" wrapText="1"/>
    </xf>
    <xf numFmtId="1" fontId="49" fillId="45" borderId="4" xfId="1" applyNumberFormat="1" applyFont="1" applyFill="1" applyBorder="1" applyAlignment="1">
      <alignment horizontal="center" vertical="center" wrapText="1"/>
    </xf>
    <xf numFmtId="3" fontId="48" fillId="45" borderId="4" xfId="4" applyNumberFormat="1" applyFont="1" applyFill="1" applyBorder="1" applyAlignment="1">
      <alignment horizontal="center" vertical="center" wrapText="1"/>
    </xf>
    <xf numFmtId="0" fontId="50" fillId="45" borderId="4" xfId="0" applyFont="1" applyFill="1" applyBorder="1" applyAlignment="1">
      <alignment vertical="center" wrapText="1"/>
    </xf>
    <xf numFmtId="0" fontId="50" fillId="45" borderId="4" xfId="0" applyFont="1" applyFill="1" applyBorder="1" applyAlignment="1">
      <alignment horizontal="center" vertical="center" wrapText="1"/>
    </xf>
    <xf numFmtId="166" fontId="49" fillId="45" borderId="4" xfId="0" applyNumberFormat="1" applyFont="1" applyFill="1" applyBorder="1" applyAlignment="1">
      <alignment horizontal="center" vertical="center" wrapText="1"/>
    </xf>
    <xf numFmtId="0" fontId="48" fillId="45" borderId="43" xfId="0" applyFont="1" applyFill="1" applyBorder="1" applyAlignment="1">
      <alignment horizontal="center" vertical="center" wrapText="1"/>
    </xf>
    <xf numFmtId="3" fontId="50" fillId="45" borderId="56" xfId="0" applyNumberFormat="1" applyFont="1" applyFill="1" applyBorder="1" applyAlignment="1">
      <alignment horizontal="center" vertical="center" wrapText="1"/>
    </xf>
    <xf numFmtId="3" fontId="52" fillId="45" borderId="4" xfId="0" applyNumberFormat="1" applyFont="1" applyFill="1" applyBorder="1" applyAlignment="1">
      <alignment horizontal="center" vertical="center" wrapText="1"/>
    </xf>
    <xf numFmtId="3" fontId="53" fillId="45" borderId="4" xfId="0" applyNumberFormat="1" applyFont="1" applyFill="1" applyBorder="1" applyAlignment="1">
      <alignment horizontal="center" vertical="center" wrapText="1"/>
    </xf>
    <xf numFmtId="3" fontId="49" fillId="45" borderId="56" xfId="0" applyNumberFormat="1" applyFont="1" applyFill="1" applyBorder="1" applyAlignment="1">
      <alignment horizontal="center" vertical="center" wrapText="1"/>
    </xf>
    <xf numFmtId="3" fontId="48" fillId="45" borderId="4" xfId="1" applyNumberFormat="1" applyFont="1" applyFill="1" applyBorder="1" applyAlignment="1">
      <alignment horizontal="center" vertical="center" wrapText="1"/>
    </xf>
    <xf numFmtId="3" fontId="48" fillId="45" borderId="43" xfId="0" applyNumberFormat="1" applyFont="1" applyFill="1" applyBorder="1" applyAlignment="1">
      <alignment horizontal="center" vertical="center" wrapText="1"/>
    </xf>
    <xf numFmtId="3" fontId="53" fillId="45" borderId="43" xfId="0" applyNumberFormat="1" applyFont="1" applyFill="1" applyBorder="1" applyAlignment="1">
      <alignment horizontal="center" vertical="center" wrapText="1"/>
    </xf>
    <xf numFmtId="0" fontId="50" fillId="45" borderId="4" xfId="0" applyFont="1" applyFill="1" applyBorder="1" applyAlignment="1">
      <alignment horizontal="left" vertical="center" wrapText="1"/>
    </xf>
    <xf numFmtId="49" fontId="50" fillId="45" borderId="4" xfId="0" applyNumberFormat="1" applyFont="1" applyFill="1" applyBorder="1" applyAlignment="1">
      <alignment horizontal="left" vertical="center" wrapText="1"/>
    </xf>
    <xf numFmtId="3" fontId="50" fillId="45" borderId="4" xfId="0" applyNumberFormat="1" applyFont="1" applyFill="1" applyBorder="1" applyAlignment="1">
      <alignment horizontal="center" vertical="center" wrapText="1"/>
    </xf>
    <xf numFmtId="0" fontId="52" fillId="45" borderId="4" xfId="0" applyFont="1" applyFill="1" applyBorder="1" applyAlignment="1">
      <alignment horizontal="center" vertical="center" wrapText="1"/>
    </xf>
    <xf numFmtId="0" fontId="50" fillId="45" borderId="4" xfId="2" applyFont="1" applyFill="1" applyBorder="1" applyAlignment="1">
      <alignment vertical="center" wrapText="1"/>
    </xf>
    <xf numFmtId="0" fontId="50" fillId="45" borderId="4" xfId="2" applyFont="1" applyFill="1" applyBorder="1" applyAlignment="1">
      <alignment horizontal="left" vertical="center" wrapText="1"/>
    </xf>
    <xf numFmtId="167" fontId="50" fillId="45" borderId="4" xfId="0" applyNumberFormat="1" applyFont="1" applyFill="1" applyBorder="1" applyAlignment="1">
      <alignment horizontal="center" vertical="center" wrapText="1"/>
    </xf>
    <xf numFmtId="0" fontId="48" fillId="45" borderId="4" xfId="0" applyFont="1" applyFill="1" applyBorder="1" applyAlignment="1">
      <alignment horizontal="left" vertical="center" wrapText="1"/>
    </xf>
    <xf numFmtId="3" fontId="48" fillId="45" borderId="4" xfId="0" applyNumberFormat="1" applyFont="1" applyFill="1" applyBorder="1" applyAlignment="1">
      <alignment horizontal="center" vertical="center" wrapText="1"/>
    </xf>
    <xf numFmtId="2" fontId="48" fillId="45" borderId="4" xfId="0" applyNumberFormat="1" applyFont="1" applyFill="1" applyBorder="1" applyAlignment="1">
      <alignment horizontal="center" vertical="center" wrapText="1"/>
    </xf>
    <xf numFmtId="3" fontId="51" fillId="45" borderId="4" xfId="0" applyNumberFormat="1" applyFont="1" applyFill="1" applyBorder="1" applyAlignment="1">
      <alignment horizontal="center" vertical="center" wrapText="1"/>
    </xf>
    <xf numFmtId="3" fontId="49" fillId="45" borderId="4" xfId="0" applyNumberFormat="1" applyFont="1" applyFill="1" applyBorder="1" applyAlignment="1">
      <alignment horizontal="center" vertical="center" wrapText="1"/>
    </xf>
    <xf numFmtId="49" fontId="51" fillId="45" borderId="4" xfId="0" applyNumberFormat="1" applyFont="1" applyFill="1" applyBorder="1" applyAlignment="1">
      <alignment horizontal="left" vertical="center" wrapText="1"/>
    </xf>
    <xf numFmtId="0" fontId="51" fillId="45" borderId="4" xfId="0" applyFont="1" applyFill="1" applyBorder="1" applyAlignment="1">
      <alignment horizontal="center" vertical="center" wrapText="1"/>
    </xf>
    <xf numFmtId="167" fontId="51" fillId="45" borderId="4" xfId="0" applyNumberFormat="1" applyFont="1" applyFill="1" applyBorder="1" applyAlignment="1">
      <alignment horizontal="center" vertical="center" wrapText="1"/>
    </xf>
    <xf numFmtId="49" fontId="48" fillId="45" borderId="10" xfId="0" applyNumberFormat="1" applyFont="1" applyFill="1" applyBorder="1" applyAlignment="1">
      <alignment vertical="center" wrapText="1"/>
    </xf>
    <xf numFmtId="49" fontId="48" fillId="45" borderId="56" xfId="0" applyNumberFormat="1" applyFont="1" applyFill="1" applyBorder="1" applyAlignment="1">
      <alignment vertical="center" wrapText="1"/>
    </xf>
    <xf numFmtId="49" fontId="50" fillId="45" borderId="4" xfId="0" applyNumberFormat="1" applyFont="1" applyFill="1" applyBorder="1" applyAlignment="1">
      <alignment vertical="center" wrapText="1"/>
    </xf>
    <xf numFmtId="49" fontId="50" fillId="45" borderId="43" xfId="0" applyNumberFormat="1" applyFont="1" applyFill="1" applyBorder="1" applyAlignment="1">
      <alignment vertical="center" wrapText="1"/>
    </xf>
    <xf numFmtId="3" fontId="48" fillId="45" borderId="4" xfId="0" applyNumberFormat="1" applyFont="1" applyFill="1" applyBorder="1" applyAlignment="1">
      <alignment vertical="center" wrapText="1"/>
    </xf>
    <xf numFmtId="1" fontId="48" fillId="45" borderId="4" xfId="0" applyNumberFormat="1" applyFont="1" applyFill="1" applyBorder="1" applyAlignment="1">
      <alignment horizontal="center" vertical="center" wrapText="1"/>
    </xf>
    <xf numFmtId="0" fontId="48" fillId="45" borderId="10" xfId="0" applyFont="1" applyFill="1" applyBorder="1" applyAlignment="1">
      <alignment vertical="center" wrapText="1"/>
    </xf>
    <xf numFmtId="0" fontId="53" fillId="45" borderId="4" xfId="0" applyFont="1" applyFill="1" applyBorder="1" applyAlignment="1">
      <alignment horizontal="center" vertical="center" wrapText="1"/>
    </xf>
    <xf numFmtId="49" fontId="49" fillId="45" borderId="4" xfId="0" applyNumberFormat="1" applyFont="1" applyFill="1" applyBorder="1" applyAlignment="1">
      <alignment vertical="center" wrapText="1"/>
    </xf>
    <xf numFmtId="0" fontId="49" fillId="45" borderId="4" xfId="0" applyFont="1" applyFill="1" applyBorder="1" applyAlignment="1">
      <alignment horizontal="right" vertical="center" wrapText="1"/>
    </xf>
    <xf numFmtId="0" fontId="49" fillId="45" borderId="4" xfId="3" applyFont="1" applyFill="1" applyBorder="1" applyAlignment="1">
      <alignment horizontal="right" vertical="center" wrapText="1"/>
    </xf>
    <xf numFmtId="49" fontId="49" fillId="45" borderId="56" xfId="0" applyNumberFormat="1" applyFont="1" applyFill="1" applyBorder="1" applyAlignment="1">
      <alignment vertical="center" wrapText="1"/>
    </xf>
    <xf numFmtId="167" fontId="49" fillId="45" borderId="4" xfId="3" applyNumberFormat="1" applyFont="1" applyFill="1" applyBorder="1" applyAlignment="1">
      <alignment horizontal="center" vertical="center" wrapText="1"/>
    </xf>
    <xf numFmtId="1" fontId="51" fillId="45" borderId="4" xfId="0" applyNumberFormat="1" applyFont="1" applyFill="1" applyBorder="1" applyAlignment="1">
      <alignment horizontal="center" vertical="center" wrapText="1"/>
    </xf>
    <xf numFmtId="0" fontId="50" fillId="45" borderId="4" xfId="3" applyFont="1" applyFill="1" applyBorder="1" applyAlignment="1">
      <alignment horizontal="left" vertical="center" wrapText="1"/>
    </xf>
    <xf numFmtId="0" fontId="50" fillId="45" borderId="4" xfId="3" applyFont="1" applyFill="1" applyBorder="1" applyAlignment="1">
      <alignment horizontal="center" vertical="center" wrapText="1"/>
    </xf>
    <xf numFmtId="3" fontId="50" fillId="45" borderId="4" xfId="3" applyNumberFormat="1" applyFont="1" applyFill="1" applyBorder="1" applyAlignment="1">
      <alignment horizontal="center" vertical="center" wrapText="1"/>
    </xf>
    <xf numFmtId="166" fontId="50" fillId="45" borderId="4" xfId="3" applyNumberFormat="1" applyFont="1" applyFill="1" applyBorder="1" applyAlignment="1">
      <alignment horizontal="center" vertical="center" wrapText="1"/>
    </xf>
    <xf numFmtId="1" fontId="50" fillId="45" borderId="4" xfId="3" applyNumberFormat="1" applyFont="1" applyFill="1" applyBorder="1" applyAlignment="1">
      <alignment horizontal="center" vertical="center" wrapText="1"/>
    </xf>
    <xf numFmtId="1" fontId="53" fillId="45" borderId="4" xfId="3" applyNumberFormat="1" applyFont="1" applyFill="1" applyBorder="1" applyAlignment="1">
      <alignment horizontal="center" vertical="center" wrapText="1"/>
    </xf>
    <xf numFmtId="0" fontId="49" fillId="45" borderId="4" xfId="4" applyFont="1" applyFill="1" applyBorder="1" applyAlignment="1">
      <alignment horizontal="left" vertical="center" wrapText="1"/>
    </xf>
    <xf numFmtId="0" fontId="49" fillId="45" borderId="4" xfId="4" applyFont="1" applyFill="1" applyBorder="1" applyAlignment="1">
      <alignment horizontal="center" vertical="center" wrapText="1"/>
    </xf>
    <xf numFmtId="167" fontId="49" fillId="45" borderId="4" xfId="4" applyNumberFormat="1" applyFont="1" applyFill="1" applyBorder="1" applyAlignment="1">
      <alignment horizontal="center" vertical="center" wrapText="1"/>
    </xf>
    <xf numFmtId="0" fontId="48" fillId="45" borderId="4" xfId="0" applyFont="1" applyFill="1" applyBorder="1" applyAlignment="1">
      <alignment horizontal="right" vertical="center" wrapText="1"/>
    </xf>
    <xf numFmtId="0" fontId="49" fillId="45" borderId="10" xfId="0" applyFont="1" applyFill="1" applyBorder="1" applyAlignment="1">
      <alignment vertical="center" wrapText="1"/>
    </xf>
    <xf numFmtId="1" fontId="53" fillId="45" borderId="4" xfId="0" applyNumberFormat="1" applyFont="1" applyFill="1" applyBorder="1" applyAlignment="1">
      <alignment horizontal="center" vertical="center" wrapText="1"/>
    </xf>
    <xf numFmtId="3" fontId="49" fillId="45" borderId="4" xfId="6" applyNumberFormat="1" applyFont="1" applyFill="1" applyBorder="1" applyAlignment="1">
      <alignment horizontal="center" vertical="center" wrapText="1"/>
    </xf>
    <xf numFmtId="0" fontId="49" fillId="45" borderId="4" xfId="6" applyFont="1" applyFill="1" applyBorder="1" applyAlignment="1">
      <alignment horizontal="left" vertical="center" wrapText="1"/>
    </xf>
    <xf numFmtId="49" fontId="49" fillId="45" borderId="4" xfId="0" applyNumberFormat="1" applyFont="1" applyFill="1" applyBorder="1" applyAlignment="1">
      <alignment horizontal="right" vertical="center" wrapText="1"/>
    </xf>
    <xf numFmtId="49" fontId="48" fillId="45" borderId="4" xfId="0" applyNumberFormat="1" applyFont="1" applyFill="1" applyBorder="1" applyAlignment="1">
      <alignment vertical="center" wrapText="1"/>
    </xf>
    <xf numFmtId="1" fontId="50" fillId="45" borderId="4" xfId="0" applyNumberFormat="1" applyFont="1" applyFill="1" applyBorder="1" applyAlignment="1">
      <alignment horizontal="center" vertical="center" wrapText="1"/>
    </xf>
    <xf numFmtId="0" fontId="50" fillId="45" borderId="43" xfId="0" applyFont="1" applyFill="1" applyBorder="1" applyAlignment="1">
      <alignment vertical="center" wrapText="1"/>
    </xf>
    <xf numFmtId="0" fontId="50" fillId="45" borderId="56" xfId="0" applyFont="1" applyFill="1" applyBorder="1" applyAlignment="1">
      <alignment vertical="center" wrapText="1"/>
    </xf>
    <xf numFmtId="0" fontId="49" fillId="45" borderId="4" xfId="9" applyFont="1" applyFill="1" applyBorder="1" applyAlignment="1">
      <alignment vertical="center" wrapText="1"/>
    </xf>
    <xf numFmtId="0" fontId="50" fillId="45" borderId="4" xfId="0" applyFont="1" applyFill="1" applyBorder="1" applyAlignment="1">
      <alignment horizontal="right" vertical="center" wrapText="1"/>
    </xf>
    <xf numFmtId="166" fontId="48" fillId="45" borderId="4" xfId="0" applyNumberFormat="1" applyFont="1" applyFill="1" applyBorder="1" applyAlignment="1">
      <alignment horizontal="center" vertical="center" wrapText="1"/>
    </xf>
    <xf numFmtId="9" fontId="48" fillId="45" borderId="4" xfId="0" applyNumberFormat="1" applyFont="1" applyFill="1" applyBorder="1" applyAlignment="1">
      <alignment horizontal="center" vertical="center" wrapText="1"/>
    </xf>
    <xf numFmtId="1" fontId="48" fillId="45" borderId="4" xfId="4" applyNumberFormat="1" applyFont="1" applyFill="1" applyBorder="1" applyAlignment="1">
      <alignment horizontal="center" vertical="center" wrapText="1"/>
    </xf>
    <xf numFmtId="0" fontId="48" fillId="45" borderId="4" xfId="10" applyFont="1" applyFill="1" applyBorder="1" applyAlignment="1">
      <alignment horizontal="center" vertical="center" wrapText="1"/>
    </xf>
    <xf numFmtId="1" fontId="48" fillId="45" borderId="4" xfId="10" applyNumberFormat="1" applyFont="1" applyFill="1" applyBorder="1" applyAlignment="1">
      <alignment horizontal="center" vertical="center" wrapText="1"/>
    </xf>
    <xf numFmtId="0" fontId="49" fillId="45" borderId="4" xfId="3" applyFont="1" applyFill="1" applyBorder="1" applyAlignment="1">
      <alignment vertical="center" wrapText="1"/>
    </xf>
    <xf numFmtId="1" fontId="49" fillId="45" borderId="4" xfId="4" applyNumberFormat="1" applyFont="1" applyFill="1" applyBorder="1" applyAlignment="1">
      <alignment horizontal="center" vertical="center" wrapText="1"/>
    </xf>
    <xf numFmtId="0" fontId="49" fillId="45" borderId="43" xfId="0" applyFont="1" applyFill="1" applyBorder="1" applyAlignment="1">
      <alignment vertical="center" wrapText="1"/>
    </xf>
    <xf numFmtId="0" fontId="49" fillId="45" borderId="56" xfId="0" applyFont="1" applyFill="1" applyBorder="1" applyAlignment="1">
      <alignment vertical="center" wrapText="1"/>
    </xf>
    <xf numFmtId="0" fontId="48" fillId="45" borderId="43" xfId="0" applyFont="1" applyFill="1" applyBorder="1" applyAlignment="1">
      <alignment vertical="center" wrapText="1"/>
    </xf>
    <xf numFmtId="0" fontId="48" fillId="45" borderId="56" xfId="0" applyFont="1" applyFill="1" applyBorder="1" applyAlignment="1">
      <alignment vertical="center" wrapText="1"/>
    </xf>
    <xf numFmtId="0" fontId="50" fillId="45" borderId="3" xfId="0" applyFont="1" applyFill="1" applyBorder="1" applyAlignment="1">
      <alignment vertical="center" wrapText="1"/>
    </xf>
    <xf numFmtId="3" fontId="55" fillId="45" borderId="4" xfId="0" applyNumberFormat="1" applyFont="1" applyFill="1" applyBorder="1" applyAlignment="1">
      <alignment horizontal="center" vertical="center" wrapText="1"/>
    </xf>
    <xf numFmtId="0" fontId="49" fillId="45" borderId="4" xfId="0" applyFont="1" applyFill="1" applyBorder="1" applyAlignment="1">
      <alignment horizontal="left" vertical="center" wrapText="1"/>
    </xf>
    <xf numFmtId="0" fontId="48" fillId="45" borderId="1" xfId="0" applyFont="1" applyFill="1" applyBorder="1" applyAlignment="1">
      <alignment horizontal="center" vertical="center" wrapText="1"/>
    </xf>
    <xf numFmtId="0" fontId="48" fillId="45" borderId="3" xfId="0" applyFont="1" applyFill="1" applyBorder="1" applyAlignment="1">
      <alignment vertical="center" wrapText="1"/>
    </xf>
    <xf numFmtId="49" fontId="49" fillId="45" borderId="4" xfId="0" applyNumberFormat="1" applyFont="1" applyFill="1" applyBorder="1" applyAlignment="1">
      <alignment horizontal="left" vertical="center" wrapText="1"/>
    </xf>
    <xf numFmtId="0" fontId="49" fillId="45" borderId="3" xfId="0" applyFont="1" applyFill="1" applyBorder="1" applyAlignment="1">
      <alignment vertical="center" wrapText="1"/>
    </xf>
    <xf numFmtId="3" fontId="46" fillId="45" borderId="4" xfId="7" applyNumberFormat="1" applyFont="1" applyFill="1" applyBorder="1" applyAlignment="1">
      <alignment horizontal="center" vertical="center" wrapText="1"/>
    </xf>
    <xf numFmtId="0" fontId="48" fillId="45" borderId="5" xfId="0" applyFont="1" applyFill="1" applyBorder="1" applyAlignment="1">
      <alignment vertical="center" wrapText="1"/>
    </xf>
    <xf numFmtId="0" fontId="49" fillId="45" borderId="4" xfId="4" applyFont="1" applyFill="1" applyBorder="1" applyAlignment="1">
      <alignment vertical="center" wrapText="1"/>
    </xf>
    <xf numFmtId="166" fontId="49" fillId="45" borderId="56" xfId="7" applyNumberFormat="1" applyFont="1" applyFill="1" applyBorder="1" applyAlignment="1">
      <alignment horizontal="center" vertical="center" wrapText="1"/>
    </xf>
    <xf numFmtId="0" fontId="46" fillId="45" borderId="0" xfId="7" applyFont="1" applyFill="1" applyAlignment="1">
      <alignment horizontal="center" vertical="center" wrapText="1"/>
    </xf>
    <xf numFmtId="3" fontId="48" fillId="45" borderId="10" xfId="7" applyNumberFormat="1" applyFont="1" applyFill="1" applyBorder="1" applyAlignment="1">
      <alignment horizontal="center" vertical="center" wrapText="1"/>
    </xf>
    <xf numFmtId="3" fontId="48" fillId="45" borderId="1" xfId="7" applyNumberFormat="1" applyFont="1" applyFill="1" applyBorder="1" applyAlignment="1">
      <alignment horizontal="center" vertical="center" wrapText="1"/>
    </xf>
    <xf numFmtId="3" fontId="50" fillId="45" borderId="56" xfId="7" applyNumberFormat="1" applyFont="1" applyFill="1" applyBorder="1" applyAlignment="1">
      <alignment horizontal="center" vertical="center" wrapText="1"/>
    </xf>
    <xf numFmtId="3" fontId="48" fillId="45" borderId="4" xfId="7" applyNumberFormat="1" applyFont="1" applyFill="1" applyBorder="1" applyAlignment="1">
      <alignment horizontal="center" vertical="center" wrapText="1"/>
    </xf>
    <xf numFmtId="3" fontId="49" fillId="45" borderId="4" xfId="7" applyNumberFormat="1" applyFont="1" applyFill="1" applyBorder="1" applyAlignment="1">
      <alignment horizontal="center" vertical="center" wrapText="1"/>
    </xf>
    <xf numFmtId="3" fontId="49" fillId="45" borderId="10" xfId="7" applyNumberFormat="1" applyFont="1" applyFill="1" applyBorder="1" applyAlignment="1">
      <alignment horizontal="center" vertical="center" wrapText="1"/>
    </xf>
    <xf numFmtId="3" fontId="49" fillId="45" borderId="56" xfId="7" applyNumberFormat="1" applyFont="1" applyFill="1" applyBorder="1" applyAlignment="1">
      <alignment horizontal="center" vertical="center" wrapText="1"/>
    </xf>
    <xf numFmtId="3" fontId="49" fillId="45" borderId="4" xfId="12136" applyNumberFormat="1" applyFont="1" applyFill="1" applyBorder="1" applyAlignment="1">
      <alignment horizontal="center" vertical="center" wrapText="1"/>
    </xf>
    <xf numFmtId="3" fontId="48" fillId="45" borderId="54" xfId="7" applyNumberFormat="1" applyFont="1" applyFill="1" applyBorder="1" applyAlignment="1">
      <alignment horizontal="center" vertical="center" wrapText="1"/>
    </xf>
    <xf numFmtId="3" fontId="48" fillId="45" borderId="55" xfId="7" applyNumberFormat="1" applyFont="1" applyFill="1" applyBorder="1" applyAlignment="1">
      <alignment horizontal="center" vertical="center" wrapText="1"/>
    </xf>
    <xf numFmtId="3" fontId="48" fillId="45" borderId="73" xfId="7" applyNumberFormat="1" applyFont="1" applyFill="1" applyBorder="1" applyAlignment="1">
      <alignment horizontal="center" vertical="center" wrapText="1"/>
    </xf>
    <xf numFmtId="3" fontId="49" fillId="45" borderId="43" xfId="7" applyNumberFormat="1" applyFont="1" applyFill="1" applyBorder="1" applyAlignment="1">
      <alignment horizontal="center" vertical="center" wrapText="1"/>
    </xf>
    <xf numFmtId="49" fontId="49" fillId="45" borderId="35" xfId="7" applyNumberFormat="1" applyFont="1" applyFill="1" applyBorder="1" applyAlignment="1">
      <alignment horizontal="center" vertical="center" wrapText="1"/>
    </xf>
    <xf numFmtId="49" fontId="49" fillId="45" borderId="7" xfId="7" applyNumberFormat="1" applyFont="1" applyFill="1" applyBorder="1" applyAlignment="1">
      <alignment horizontal="center" vertical="center" wrapText="1"/>
    </xf>
    <xf numFmtId="0" fontId="48" fillId="45" borderId="0" xfId="7" applyFont="1" applyFill="1" applyAlignment="1">
      <alignment horizontal="center" vertical="center" wrapText="1"/>
    </xf>
    <xf numFmtId="3" fontId="48" fillId="45" borderId="56" xfId="7" applyNumberFormat="1" applyFont="1" applyFill="1" applyBorder="1" applyAlignment="1">
      <alignment horizontal="center" vertical="center" wrapText="1"/>
    </xf>
    <xf numFmtId="3" fontId="48" fillId="45" borderId="43" xfId="7" applyNumberFormat="1" applyFont="1" applyFill="1" applyBorder="1" applyAlignment="1">
      <alignment horizontal="center" vertical="center" wrapText="1"/>
    </xf>
    <xf numFmtId="3" fontId="49" fillId="45" borderId="43" xfId="10" applyNumberFormat="1" applyFont="1" applyFill="1" applyBorder="1" applyAlignment="1">
      <alignment horizontal="center" vertical="center" wrapText="1"/>
    </xf>
    <xf numFmtId="3" fontId="49" fillId="45" borderId="4" xfId="10" applyNumberFormat="1" applyFont="1" applyFill="1" applyBorder="1" applyAlignment="1">
      <alignment horizontal="center" vertical="center" wrapText="1"/>
    </xf>
    <xf numFmtId="3" fontId="49" fillId="45" borderId="10" xfId="10" applyNumberFormat="1" applyFont="1" applyFill="1" applyBorder="1" applyAlignment="1">
      <alignment horizontal="center" vertical="center" wrapText="1"/>
    </xf>
    <xf numFmtId="3" fontId="49" fillId="45" borderId="56" xfId="10" applyNumberFormat="1" applyFont="1" applyFill="1" applyBorder="1" applyAlignment="1">
      <alignment horizontal="center" vertical="center" wrapText="1"/>
    </xf>
    <xf numFmtId="0" fontId="50" fillId="45" borderId="4" xfId="4305" applyFont="1" applyFill="1" applyBorder="1" applyAlignment="1">
      <alignment horizontal="left" vertical="center" wrapText="1"/>
    </xf>
    <xf numFmtId="3" fontId="48" fillId="45" borderId="27" xfId="7" applyNumberFormat="1" applyFont="1" applyFill="1" applyBorder="1" applyAlignment="1">
      <alignment horizontal="center" vertical="center" wrapText="1"/>
    </xf>
    <xf numFmtId="166" fontId="48" fillId="45" borderId="4" xfId="7" applyNumberFormat="1" applyFont="1" applyFill="1" applyBorder="1" applyAlignment="1">
      <alignment horizontal="center" vertical="center"/>
    </xf>
    <xf numFmtId="3" fontId="48" fillId="45" borderId="4" xfId="7" applyNumberFormat="1" applyFont="1" applyFill="1" applyBorder="1" applyAlignment="1">
      <alignment vertical="center"/>
    </xf>
    <xf numFmtId="3" fontId="48" fillId="45" borderId="4" xfId="7" applyNumberFormat="1" applyFont="1" applyFill="1" applyBorder="1" applyAlignment="1">
      <alignment horizontal="center"/>
    </xf>
    <xf numFmtId="166" fontId="49" fillId="45" borderId="4" xfId="12136" applyNumberFormat="1" applyFont="1" applyFill="1" applyBorder="1" applyAlignment="1">
      <alignment horizontal="center" vertical="center"/>
    </xf>
    <xf numFmtId="166" fontId="48" fillId="45" borderId="4" xfId="7" applyNumberFormat="1" applyFont="1" applyFill="1" applyBorder="1" applyAlignment="1">
      <alignment horizontal="center"/>
    </xf>
    <xf numFmtId="3" fontId="49" fillId="45" borderId="4" xfId="12136" applyNumberFormat="1" applyFont="1" applyFill="1" applyBorder="1" applyAlignment="1">
      <alignment horizontal="center" vertical="center"/>
    </xf>
    <xf numFmtId="3" fontId="49" fillId="45" borderId="56" xfId="12136" applyNumberFormat="1" applyFont="1" applyFill="1" applyBorder="1" applyAlignment="1">
      <alignment horizontal="center" vertical="center"/>
    </xf>
    <xf numFmtId="3" fontId="48" fillId="45" borderId="56" xfId="7" applyNumberFormat="1" applyFont="1" applyFill="1" applyBorder="1" applyAlignment="1">
      <alignment horizontal="center" vertical="center"/>
    </xf>
    <xf numFmtId="166" fontId="49" fillId="45" borderId="4" xfId="7" applyNumberFormat="1" applyFont="1" applyFill="1" applyBorder="1" applyAlignment="1">
      <alignment horizontal="center" vertical="center"/>
    </xf>
    <xf numFmtId="3" fontId="48" fillId="45" borderId="56" xfId="7" applyNumberFormat="1" applyFont="1" applyFill="1" applyBorder="1" applyAlignment="1">
      <alignment horizontal="center"/>
    </xf>
    <xf numFmtId="3" fontId="49" fillId="45" borderId="4" xfId="7" applyNumberFormat="1" applyFont="1" applyFill="1" applyBorder="1" applyAlignment="1">
      <alignment vertical="center"/>
    </xf>
    <xf numFmtId="3" fontId="49" fillId="45" borderId="4" xfId="7" applyNumberFormat="1" applyFont="1" applyFill="1" applyBorder="1" applyAlignment="1">
      <alignment horizontal="center" vertical="center"/>
    </xf>
    <xf numFmtId="166" fontId="49" fillId="45" borderId="4" xfId="9" applyNumberFormat="1" applyFont="1" applyFill="1" applyBorder="1" applyAlignment="1">
      <alignment horizontal="center" vertical="center"/>
    </xf>
    <xf numFmtId="3" fontId="49" fillId="45" borderId="4" xfId="9" applyNumberFormat="1" applyFont="1" applyFill="1" applyBorder="1" applyAlignment="1">
      <alignment horizontal="center" vertical="center"/>
    </xf>
    <xf numFmtId="166" fontId="48" fillId="45" borderId="4" xfId="7" applyNumberFormat="1" applyFont="1" applyFill="1" applyBorder="1" applyAlignment="1">
      <alignment vertical="center"/>
    </xf>
    <xf numFmtId="3" fontId="50" fillId="45" borderId="4" xfId="7" applyNumberFormat="1" applyFont="1" applyFill="1" applyBorder="1" applyAlignment="1">
      <alignment horizontal="center" vertical="center"/>
    </xf>
    <xf numFmtId="3" fontId="49" fillId="45" borderId="56" xfId="7" applyNumberFormat="1" applyFont="1" applyFill="1" applyBorder="1" applyAlignment="1">
      <alignment horizontal="center" vertical="center"/>
    </xf>
    <xf numFmtId="3" fontId="48" fillId="45" borderId="4" xfId="7" applyNumberFormat="1" applyFont="1" applyFill="1" applyBorder="1" applyAlignment="1">
      <alignment horizontal="center" vertical="center"/>
    </xf>
    <xf numFmtId="3" fontId="48" fillId="45" borderId="3" xfId="7" applyNumberFormat="1" applyFont="1" applyFill="1" applyBorder="1" applyAlignment="1">
      <alignment horizontal="center"/>
    </xf>
    <xf numFmtId="3" fontId="48" fillId="45" borderId="56" xfId="4314" applyNumberFormat="1" applyFont="1" applyFill="1" applyBorder="1" applyAlignment="1">
      <alignment horizontal="center" vertical="center"/>
    </xf>
    <xf numFmtId="3" fontId="48" fillId="45" borderId="4" xfId="4314" applyNumberFormat="1" applyFont="1" applyFill="1" applyBorder="1" applyAlignment="1">
      <alignment horizontal="center" vertical="center"/>
    </xf>
    <xf numFmtId="3" fontId="48" fillId="45" borderId="4" xfId="0" applyNumberFormat="1" applyFont="1" applyFill="1" applyBorder="1" applyAlignment="1">
      <alignment horizontal="center" vertical="center"/>
    </xf>
    <xf numFmtId="0" fontId="48" fillId="45" borderId="0" xfId="0" applyFont="1" applyFill="1" applyAlignment="1">
      <alignment horizontal="center" vertical="center"/>
    </xf>
    <xf numFmtId="166" fontId="48" fillId="45" borderId="3" xfId="7" applyNumberFormat="1" applyFont="1" applyFill="1" applyBorder="1" applyAlignment="1">
      <alignment horizontal="center"/>
    </xf>
    <xf numFmtId="166" fontId="49" fillId="45" borderId="56" xfId="7" applyNumberFormat="1" applyFont="1" applyFill="1" applyBorder="1" applyAlignment="1">
      <alignment horizontal="center" vertical="center"/>
    </xf>
    <xf numFmtId="0" fontId="48" fillId="45" borderId="1" xfId="7" applyFont="1" applyFill="1" applyBorder="1" applyAlignment="1">
      <alignment horizontal="left" vertical="center" wrapText="1"/>
    </xf>
    <xf numFmtId="0" fontId="50" fillId="45" borderId="6" xfId="7" applyFont="1" applyFill="1" applyBorder="1" applyAlignment="1">
      <alignment horizontal="left" vertical="center" wrapText="1"/>
    </xf>
    <xf numFmtId="3" fontId="48" fillId="45" borderId="0" xfId="7" applyNumberFormat="1" applyFont="1" applyFill="1" applyAlignment="1">
      <alignment horizontal="center" wrapText="1"/>
    </xf>
    <xf numFmtId="166" fontId="46" fillId="45" borderId="4" xfId="7" applyNumberFormat="1" applyFont="1" applyFill="1" applyBorder="1" applyAlignment="1">
      <alignment horizontal="center" vertical="center" wrapText="1"/>
    </xf>
    <xf numFmtId="3" fontId="49" fillId="45" borderId="4" xfId="3969" applyNumberFormat="1" applyFont="1" applyFill="1" applyBorder="1" applyAlignment="1">
      <alignment horizontal="center" vertical="center"/>
    </xf>
    <xf numFmtId="3" fontId="48" fillId="45" borderId="0" xfId="7" applyNumberFormat="1" applyFont="1" applyFill="1" applyAlignment="1">
      <alignment horizontal="center"/>
    </xf>
    <xf numFmtId="0" fontId="48" fillId="45" borderId="0" xfId="7" applyFont="1" applyFill="1" applyAlignment="1">
      <alignment horizontal="center" wrapText="1"/>
    </xf>
    <xf numFmtId="0" fontId="48" fillId="45" borderId="0" xfId="7" applyFont="1" applyFill="1" applyAlignment="1">
      <alignment horizontal="left" wrapText="1"/>
    </xf>
    <xf numFmtId="0" fontId="49" fillId="45" borderId="0" xfId="7" applyFont="1" applyFill="1" applyAlignment="1">
      <alignment horizontal="center" wrapText="1"/>
    </xf>
    <xf numFmtId="166" fontId="48" fillId="45" borderId="0" xfId="7" applyNumberFormat="1" applyFont="1" applyFill="1" applyAlignment="1">
      <alignment horizontal="center" wrapText="1"/>
    </xf>
    <xf numFmtId="3" fontId="47" fillId="45" borderId="4" xfId="7" applyNumberFormat="1" applyFont="1" applyFill="1" applyBorder="1" applyAlignment="1">
      <alignment horizontal="center" vertical="center" wrapText="1"/>
    </xf>
    <xf numFmtId="0" fontId="46" fillId="45" borderId="1" xfId="7" applyFont="1" applyFill="1" applyBorder="1" applyAlignment="1">
      <alignment horizontal="center" vertical="center" wrapText="1"/>
    </xf>
    <xf numFmtId="3" fontId="46" fillId="45" borderId="1" xfId="7" applyNumberFormat="1" applyFont="1" applyFill="1" applyBorder="1" applyAlignment="1">
      <alignment horizontal="center" vertical="center" wrapText="1"/>
    </xf>
    <xf numFmtId="0" fontId="46" fillId="45" borderId="0" xfId="7" applyFont="1" applyFill="1" applyAlignment="1">
      <alignment horizontal="center" vertical="center"/>
    </xf>
    <xf numFmtId="0" fontId="48" fillId="45" borderId="0" xfId="7" applyFont="1" applyFill="1" applyAlignment="1">
      <alignment horizontal="center"/>
    </xf>
    <xf numFmtId="0" fontId="49" fillId="45" borderId="1" xfId="12136" applyFont="1" applyFill="1" applyBorder="1" applyAlignment="1">
      <alignment horizontal="center" vertical="center" wrapText="1"/>
    </xf>
    <xf numFmtId="3" fontId="46" fillId="45" borderId="43" xfId="7" applyNumberFormat="1" applyFont="1" applyFill="1" applyBorder="1" applyAlignment="1">
      <alignment horizontal="center" vertical="center" wrapText="1"/>
    </xf>
    <xf numFmtId="0" fontId="46" fillId="45" borderId="30" xfId="7" applyFont="1" applyFill="1" applyBorder="1" applyAlignment="1">
      <alignment horizontal="center" vertical="center" wrapText="1"/>
    </xf>
    <xf numFmtId="3" fontId="47" fillId="45" borderId="56" xfId="7" applyNumberFormat="1" applyFont="1" applyFill="1" applyBorder="1" applyAlignment="1">
      <alignment horizontal="center" vertical="center" wrapText="1"/>
    </xf>
    <xf numFmtId="3" fontId="57" fillId="45" borderId="1" xfId="7" applyNumberFormat="1" applyFont="1" applyFill="1" applyBorder="1" applyAlignment="1">
      <alignment horizontal="center" vertical="center" wrapText="1"/>
    </xf>
    <xf numFmtId="3" fontId="57" fillId="45" borderId="4" xfId="7" applyNumberFormat="1" applyFont="1" applyFill="1" applyBorder="1" applyAlignment="1">
      <alignment horizontal="center" vertical="center" wrapText="1"/>
    </xf>
    <xf numFmtId="3" fontId="49" fillId="45" borderId="4" xfId="3969" applyNumberFormat="1" applyFont="1" applyFill="1" applyBorder="1" applyAlignment="1">
      <alignment horizontal="center" vertical="center" wrapText="1"/>
    </xf>
    <xf numFmtId="0" fontId="46" fillId="45" borderId="0" xfId="7" applyFont="1" applyFill="1" applyAlignment="1">
      <alignment horizontal="center"/>
    </xf>
    <xf numFmtId="3" fontId="52" fillId="45" borderId="4" xfId="7" applyNumberFormat="1" applyFont="1" applyFill="1" applyBorder="1" applyAlignment="1">
      <alignment horizontal="center" vertical="center" wrapText="1"/>
    </xf>
    <xf numFmtId="0" fontId="52" fillId="45" borderId="4" xfId="0" applyFont="1" applyFill="1" applyBorder="1" applyAlignment="1">
      <alignment horizontal="left" vertical="center" wrapText="1"/>
    </xf>
    <xf numFmtId="0" fontId="46" fillId="45" borderId="0" xfId="0" applyFont="1" applyFill="1" applyAlignment="1">
      <alignment horizontal="center" vertical="center" wrapText="1"/>
    </xf>
    <xf numFmtId="1" fontId="46" fillId="45" borderId="4" xfId="7" applyNumberFormat="1" applyFont="1" applyFill="1" applyBorder="1" applyAlignment="1">
      <alignment horizontal="center" vertical="center" wrapText="1"/>
    </xf>
    <xf numFmtId="0" fontId="46" fillId="45" borderId="1" xfId="7" applyFont="1" applyFill="1" applyBorder="1" applyAlignment="1">
      <alignment horizontal="left" vertical="center" wrapText="1"/>
    </xf>
    <xf numFmtId="49" fontId="47" fillId="45" borderId="4" xfId="7" applyNumberFormat="1" applyFont="1" applyFill="1" applyBorder="1" applyAlignment="1">
      <alignment horizontal="center" vertical="center" wrapText="1"/>
    </xf>
    <xf numFmtId="3" fontId="48" fillId="45" borderId="56" xfId="7" applyNumberFormat="1" applyFont="1" applyFill="1" applyBorder="1" applyAlignment="1">
      <alignment vertical="center" wrapText="1"/>
    </xf>
    <xf numFmtId="3" fontId="48" fillId="45" borderId="56" xfId="7" applyNumberFormat="1" applyFont="1" applyFill="1" applyBorder="1" applyAlignment="1">
      <alignment vertical="center"/>
    </xf>
    <xf numFmtId="0" fontId="0" fillId="45" borderId="4" xfId="0" applyFill="1" applyBorder="1" applyAlignment="1">
      <alignment wrapText="1"/>
    </xf>
    <xf numFmtId="3" fontId="48" fillId="45" borderId="30" xfId="7" applyNumberFormat="1" applyFont="1" applyFill="1" applyBorder="1" applyAlignment="1">
      <alignment horizontal="center" vertical="center" wrapText="1"/>
    </xf>
    <xf numFmtId="3" fontId="48" fillId="45" borderId="3" xfId="7" applyNumberFormat="1" applyFont="1" applyFill="1" applyBorder="1" applyAlignment="1">
      <alignment horizontal="center" vertical="center"/>
    </xf>
    <xf numFmtId="0" fontId="49" fillId="45" borderId="10" xfId="4314" applyFont="1" applyFill="1" applyBorder="1" applyAlignment="1">
      <alignment horizontal="left" vertical="center" wrapText="1"/>
    </xf>
    <xf numFmtId="0" fontId="48" fillId="45" borderId="56" xfId="4314" applyFont="1" applyFill="1" applyBorder="1" applyAlignment="1">
      <alignment horizontal="center" vertical="center" wrapText="1"/>
    </xf>
    <xf numFmtId="3" fontId="48" fillId="45" borderId="62" xfId="7" applyNumberFormat="1" applyFont="1" applyFill="1" applyBorder="1" applyAlignment="1">
      <alignment horizontal="center" vertical="center" wrapText="1"/>
    </xf>
    <xf numFmtId="166" fontId="48" fillId="45" borderId="30" xfId="7" applyNumberFormat="1" applyFont="1" applyFill="1" applyBorder="1" applyAlignment="1">
      <alignment horizontal="center" vertical="center" wrapText="1"/>
    </xf>
    <xf numFmtId="171" fontId="49" fillId="45" borderId="56" xfId="7" applyNumberFormat="1" applyFont="1" applyFill="1" applyBorder="1" applyAlignment="1">
      <alignment horizontal="center" vertical="center" wrapText="1"/>
    </xf>
    <xf numFmtId="0" fontId="48" fillId="45" borderId="4" xfId="0" applyFont="1" applyFill="1" applyBorder="1" applyAlignment="1">
      <alignment horizontal="left" vertical="top" wrapText="1"/>
    </xf>
    <xf numFmtId="0" fontId="48" fillId="45" borderId="4" xfId="7" applyFont="1" applyFill="1" applyBorder="1" applyAlignment="1">
      <alignment horizontal="left" vertical="top" wrapText="1"/>
    </xf>
    <xf numFmtId="3" fontId="48" fillId="45" borderId="4" xfId="7" applyNumberFormat="1" applyFont="1" applyFill="1" applyBorder="1" applyAlignment="1">
      <alignment vertical="center" wrapText="1"/>
    </xf>
    <xf numFmtId="0" fontId="48" fillId="45" borderId="37" xfId="7" applyFont="1" applyFill="1" applyBorder="1" applyAlignment="1">
      <alignment horizontal="left" vertical="center" wrapText="1"/>
    </xf>
    <xf numFmtId="0" fontId="48" fillId="45" borderId="35" xfId="7" applyFont="1" applyFill="1" applyBorder="1" applyAlignment="1">
      <alignment horizontal="center" vertical="center" wrapText="1"/>
    </xf>
    <xf numFmtId="166" fontId="48" fillId="45" borderId="62" xfId="7" applyNumberFormat="1" applyFont="1" applyFill="1" applyBorder="1" applyAlignment="1">
      <alignment horizontal="center" vertical="center" wrapText="1"/>
    </xf>
    <xf numFmtId="3" fontId="48" fillId="45" borderId="4" xfId="7" applyNumberFormat="1" applyFont="1" applyFill="1" applyBorder="1" applyAlignment="1">
      <alignment horizontal="left" vertical="center" wrapText="1"/>
    </xf>
    <xf numFmtId="0" fontId="48" fillId="45" borderId="0" xfId="0" applyFont="1" applyFill="1" applyAlignment="1">
      <alignment horizontal="left" vertical="center" wrapText="1"/>
    </xf>
    <xf numFmtId="0" fontId="48" fillId="45" borderId="0" xfId="0" applyFont="1" applyFill="1" applyAlignment="1">
      <alignment vertical="center" wrapText="1"/>
    </xf>
    <xf numFmtId="3" fontId="46" fillId="45" borderId="0" xfId="0" applyNumberFormat="1" applyFont="1" applyFill="1" applyAlignment="1">
      <alignment horizontal="center" vertical="center" wrapText="1"/>
    </xf>
    <xf numFmtId="0" fontId="58" fillId="45" borderId="0" xfId="7" applyFont="1" applyFill="1" applyAlignment="1">
      <alignment horizontal="center" wrapText="1"/>
    </xf>
    <xf numFmtId="3" fontId="58" fillId="45" borderId="0" xfId="7" applyNumberFormat="1" applyFont="1" applyFill="1" applyAlignment="1">
      <alignment horizontal="center" wrapText="1"/>
    </xf>
    <xf numFmtId="0" fontId="52" fillId="45" borderId="4" xfId="0" applyFont="1" applyFill="1" applyBorder="1" applyAlignment="1">
      <alignment vertical="center" wrapText="1"/>
    </xf>
    <xf numFmtId="0" fontId="52" fillId="45" borderId="4" xfId="0" applyFont="1" applyFill="1" applyBorder="1" applyAlignment="1">
      <alignment horizontal="right" vertical="center" wrapText="1"/>
    </xf>
    <xf numFmtId="0" fontId="63" fillId="45" borderId="4" xfId="0" applyFont="1" applyFill="1" applyBorder="1" applyAlignment="1">
      <alignment horizontal="left" vertical="center" wrapText="1"/>
    </xf>
    <xf numFmtId="49" fontId="52" fillId="45" borderId="4" xfId="0" applyNumberFormat="1" applyFont="1" applyFill="1" applyBorder="1" applyAlignment="1">
      <alignment vertical="center" wrapText="1"/>
    </xf>
    <xf numFmtId="49" fontId="52" fillId="45" borderId="4" xfId="0" applyNumberFormat="1" applyFont="1" applyFill="1" applyBorder="1" applyAlignment="1">
      <alignment horizontal="left" vertical="center" wrapText="1"/>
    </xf>
    <xf numFmtId="0" fontId="49" fillId="45" borderId="0" xfId="0" applyFont="1" applyFill="1" applyAlignment="1">
      <alignment horizontal="center" vertical="center" wrapText="1"/>
    </xf>
    <xf numFmtId="0" fontId="53" fillId="45" borderId="0" xfId="0" applyFont="1" applyFill="1" applyAlignment="1">
      <alignment horizontal="center" vertical="center" wrapText="1"/>
    </xf>
    <xf numFmtId="1" fontId="52" fillId="45" borderId="4" xfId="0" applyNumberFormat="1" applyFont="1" applyFill="1" applyBorder="1" applyAlignment="1">
      <alignment horizontal="center" vertical="center" wrapText="1"/>
    </xf>
    <xf numFmtId="2" fontId="49" fillId="45" borderId="4" xfId="0" applyNumberFormat="1" applyFont="1" applyFill="1" applyBorder="1" applyAlignment="1">
      <alignment horizontal="center" vertical="center" wrapText="1"/>
    </xf>
    <xf numFmtId="0" fontId="48" fillId="45" borderId="5" xfId="0" applyFont="1" applyFill="1" applyBorder="1" applyAlignment="1">
      <alignment horizontal="left" vertical="center" wrapText="1"/>
    </xf>
    <xf numFmtId="3" fontId="48" fillId="45" borderId="5" xfId="0" applyNumberFormat="1" applyFont="1" applyFill="1" applyBorder="1" applyAlignment="1">
      <alignment horizontal="center" vertical="center" wrapText="1"/>
    </xf>
    <xf numFmtId="1" fontId="48" fillId="45" borderId="5" xfId="0" applyNumberFormat="1" applyFont="1" applyFill="1" applyBorder="1" applyAlignment="1">
      <alignment horizontal="center" vertical="center" wrapText="1"/>
    </xf>
    <xf numFmtId="172" fontId="48" fillId="45" borderId="5" xfId="1" applyNumberFormat="1" applyFont="1" applyFill="1" applyBorder="1" applyAlignment="1">
      <alignment horizontal="center" vertical="center" wrapText="1"/>
    </xf>
    <xf numFmtId="3" fontId="48" fillId="45" borderId="6" xfId="0" applyNumberFormat="1" applyFont="1" applyFill="1" applyBorder="1" applyAlignment="1">
      <alignment horizontal="center" vertical="center" wrapText="1"/>
    </xf>
    <xf numFmtId="0" fontId="64" fillId="45" borderId="0" xfId="0" applyFont="1" applyFill="1" applyAlignment="1">
      <alignment wrapText="1"/>
    </xf>
    <xf numFmtId="0" fontId="49" fillId="45" borderId="4" xfId="6" applyFont="1" applyFill="1" applyBorder="1" applyAlignment="1">
      <alignment horizontal="center" vertical="center" wrapText="1"/>
    </xf>
    <xf numFmtId="0" fontId="51" fillId="45" borderId="4" xfId="0" applyFont="1" applyFill="1" applyBorder="1" applyAlignment="1">
      <alignment horizontal="left" vertical="center" wrapText="1"/>
    </xf>
    <xf numFmtId="0" fontId="65" fillId="45" borderId="4" xfId="0" applyFont="1" applyFill="1" applyBorder="1" applyAlignment="1">
      <alignment vertical="center" wrapText="1"/>
    </xf>
    <xf numFmtId="49" fontId="48" fillId="45" borderId="0" xfId="0" applyNumberFormat="1" applyFont="1" applyFill="1" applyAlignment="1">
      <alignment vertical="center" wrapText="1"/>
    </xf>
    <xf numFmtId="0" fontId="48" fillId="45" borderId="0" xfId="0" applyFont="1" applyFill="1" applyAlignment="1">
      <alignment horizontal="right" vertical="center" wrapText="1"/>
    </xf>
    <xf numFmtId="0" fontId="61" fillId="45" borderId="0" xfId="0" applyFont="1" applyFill="1" applyAlignment="1">
      <alignment horizontal="left" vertical="center" wrapText="1"/>
    </xf>
    <xf numFmtId="0" fontId="46" fillId="45" borderId="0" xfId="0" applyFont="1" applyFill="1" applyAlignment="1">
      <alignment horizontal="left" vertical="center" wrapText="1"/>
    </xf>
    <xf numFmtId="0" fontId="46" fillId="45" borderId="0" xfId="0" applyFont="1" applyFill="1" applyAlignment="1">
      <alignment vertical="center" wrapText="1"/>
    </xf>
    <xf numFmtId="49" fontId="46" fillId="45" borderId="0" xfId="0" applyNumberFormat="1" applyFont="1" applyFill="1" applyAlignment="1">
      <alignment horizontal="left" vertical="center" wrapText="1"/>
    </xf>
    <xf numFmtId="166" fontId="49" fillId="45" borderId="43" xfId="0" applyNumberFormat="1" applyFont="1" applyFill="1" applyBorder="1" applyAlignment="1">
      <alignment vertical="center" wrapText="1"/>
    </xf>
    <xf numFmtId="166" fontId="49" fillId="45" borderId="10" xfId="0" applyNumberFormat="1" applyFont="1" applyFill="1" applyBorder="1" applyAlignment="1">
      <alignment vertical="center" wrapText="1"/>
    </xf>
    <xf numFmtId="166" fontId="49" fillId="45" borderId="56" xfId="0" applyNumberFormat="1" applyFont="1" applyFill="1" applyBorder="1" applyAlignment="1">
      <alignment vertical="center" wrapText="1"/>
    </xf>
    <xf numFmtId="3" fontId="48" fillId="45" borderId="43" xfId="0" applyNumberFormat="1" applyFont="1" applyFill="1" applyBorder="1" applyAlignment="1">
      <alignment vertical="center" wrapText="1"/>
    </xf>
    <xf numFmtId="3" fontId="48" fillId="45" borderId="56" xfId="0" applyNumberFormat="1" applyFont="1" applyFill="1" applyBorder="1" applyAlignment="1">
      <alignment vertical="center" wrapText="1"/>
    </xf>
    <xf numFmtId="49" fontId="48" fillId="45" borderId="43" xfId="7" applyNumberFormat="1" applyFont="1" applyFill="1" applyBorder="1" applyAlignment="1">
      <alignment horizontal="left" vertical="center" wrapText="1"/>
    </xf>
    <xf numFmtId="49" fontId="48" fillId="45" borderId="43" xfId="7" applyNumberFormat="1" applyFont="1" applyFill="1" applyBorder="1" applyAlignment="1">
      <alignment horizontal="center" vertical="center" wrapText="1"/>
    </xf>
    <xf numFmtId="49" fontId="48" fillId="45" borderId="4" xfId="7" applyNumberFormat="1" applyFont="1" applyFill="1" applyBorder="1" applyAlignment="1">
      <alignment horizontal="center" vertical="center" wrapText="1"/>
    </xf>
    <xf numFmtId="49" fontId="48" fillId="45" borderId="4" xfId="7" applyNumberFormat="1" applyFont="1" applyFill="1" applyBorder="1" applyAlignment="1">
      <alignment horizontal="left" vertical="center" wrapText="1"/>
    </xf>
    <xf numFmtId="49" fontId="48" fillId="45" borderId="0" xfId="7" applyNumberFormat="1" applyFont="1" applyFill="1" applyAlignment="1">
      <alignment horizontal="left" vertical="center" wrapText="1"/>
    </xf>
    <xf numFmtId="49" fontId="48" fillId="45" borderId="0" xfId="7" applyNumberFormat="1" applyFont="1" applyFill="1" applyAlignment="1">
      <alignment horizontal="center" vertical="center" wrapText="1"/>
    </xf>
    <xf numFmtId="0" fontId="48" fillId="45" borderId="0" xfId="7" applyFont="1" applyFill="1" applyAlignment="1">
      <alignment horizontal="left" vertical="center" wrapText="1"/>
    </xf>
    <xf numFmtId="0" fontId="46" fillId="45" borderId="1" xfId="7" applyFont="1" applyFill="1" applyBorder="1" applyAlignment="1">
      <alignment vertical="center" wrapText="1"/>
    </xf>
    <xf numFmtId="0" fontId="46" fillId="45" borderId="2" xfId="7" applyFont="1" applyFill="1" applyBorder="1" applyAlignment="1">
      <alignment vertical="center" wrapText="1"/>
    </xf>
    <xf numFmtId="0" fontId="46" fillId="45" borderId="3" xfId="7" applyFont="1" applyFill="1" applyBorder="1" applyAlignment="1">
      <alignment vertical="center" wrapText="1"/>
    </xf>
    <xf numFmtId="0" fontId="46" fillId="45" borderId="2" xfId="7" applyFont="1" applyFill="1" applyBorder="1" applyAlignment="1">
      <alignment horizontal="left" vertical="center" wrapText="1"/>
    </xf>
    <xf numFmtId="0" fontId="46" fillId="45" borderId="3" xfId="7" applyFont="1" applyFill="1" applyBorder="1" applyAlignment="1">
      <alignment horizontal="left" vertical="center" wrapText="1"/>
    </xf>
    <xf numFmtId="0" fontId="49" fillId="45" borderId="0" xfId="7" applyFont="1" applyFill="1" applyAlignment="1">
      <alignment horizontal="center" vertical="top" wrapText="1"/>
    </xf>
    <xf numFmtId="0" fontId="48" fillId="45" borderId="0" xfId="7" applyFont="1" applyFill="1" applyAlignment="1">
      <alignment horizontal="center" vertical="top" wrapText="1"/>
    </xf>
    <xf numFmtId="0" fontId="46" fillId="45" borderId="1" xfId="7" applyFont="1" applyFill="1" applyBorder="1" applyAlignment="1">
      <alignment horizontal="center" vertical="center" wrapText="1"/>
    </xf>
    <xf numFmtId="0" fontId="46" fillId="45" borderId="2" xfId="7" applyFont="1" applyFill="1" applyBorder="1" applyAlignment="1">
      <alignment horizontal="center" vertical="center" wrapText="1"/>
    </xf>
    <xf numFmtId="0" fontId="46" fillId="45" borderId="3" xfId="7" applyFont="1" applyFill="1" applyBorder="1" applyAlignment="1">
      <alignment horizontal="center" vertical="center" wrapText="1"/>
    </xf>
    <xf numFmtId="0" fontId="50" fillId="45" borderId="4" xfId="7" applyFont="1" applyFill="1" applyBorder="1" applyAlignment="1">
      <alignment horizontal="center" vertical="center" wrapText="1"/>
    </xf>
    <xf numFmtId="0" fontId="48" fillId="45" borderId="43" xfId="7" applyFont="1" applyFill="1" applyBorder="1" applyAlignment="1">
      <alignment horizontal="left" vertical="center" wrapText="1"/>
    </xf>
    <xf numFmtId="0" fontId="48" fillId="45" borderId="10" xfId="7" applyFont="1" applyFill="1" applyBorder="1" applyAlignment="1">
      <alignment horizontal="left" vertical="center" wrapText="1"/>
    </xf>
    <xf numFmtId="0" fontId="48" fillId="45" borderId="56" xfId="7" applyFont="1" applyFill="1" applyBorder="1" applyAlignment="1">
      <alignment horizontal="left" vertical="center" wrapText="1"/>
    </xf>
    <xf numFmtId="3" fontId="48" fillId="45" borderId="4" xfId="7" applyNumberFormat="1" applyFont="1" applyFill="1" applyBorder="1" applyAlignment="1">
      <alignment horizontal="center" vertical="center" wrapText="1"/>
    </xf>
    <xf numFmtId="3" fontId="48" fillId="45" borderId="10" xfId="7" applyNumberFormat="1" applyFont="1" applyFill="1" applyBorder="1" applyAlignment="1">
      <alignment horizontal="center" vertical="center" wrapText="1"/>
    </xf>
    <xf numFmtId="3" fontId="48" fillId="45" borderId="56" xfId="7" applyNumberFormat="1" applyFont="1" applyFill="1" applyBorder="1" applyAlignment="1">
      <alignment horizontal="center" vertical="center" wrapText="1"/>
    </xf>
    <xf numFmtId="166" fontId="48" fillId="45" borderId="4" xfId="7" applyNumberFormat="1" applyFont="1" applyFill="1" applyBorder="1" applyAlignment="1">
      <alignment horizontal="center" vertical="center" wrapText="1"/>
    </xf>
    <xf numFmtId="3" fontId="48" fillId="45" borderId="43" xfId="7" applyNumberFormat="1" applyFont="1" applyFill="1" applyBorder="1" applyAlignment="1">
      <alignment horizontal="center" vertical="center" wrapText="1"/>
    </xf>
    <xf numFmtId="166" fontId="48" fillId="45" borderId="43" xfId="7" applyNumberFormat="1" applyFont="1" applyFill="1" applyBorder="1" applyAlignment="1">
      <alignment horizontal="center" vertical="center" wrapText="1"/>
    </xf>
    <xf numFmtId="3" fontId="49" fillId="45" borderId="27" xfId="3969" applyNumberFormat="1" applyFont="1" applyFill="1" applyBorder="1" applyAlignment="1">
      <alignment horizontal="center" vertical="center" wrapText="1"/>
    </xf>
    <xf numFmtId="3" fontId="49" fillId="45" borderId="10" xfId="3969" applyNumberFormat="1" applyFont="1" applyFill="1" applyBorder="1" applyAlignment="1">
      <alignment horizontal="center" vertical="center" wrapText="1"/>
    </xf>
    <xf numFmtId="3" fontId="49" fillId="45" borderId="56" xfId="3969" applyNumberFormat="1" applyFont="1" applyFill="1" applyBorder="1" applyAlignment="1">
      <alignment horizontal="center" vertical="center" wrapText="1"/>
    </xf>
    <xf numFmtId="0" fontId="49" fillId="45" borderId="27" xfId="7" applyFont="1" applyFill="1" applyBorder="1" applyAlignment="1">
      <alignment horizontal="left" vertical="center" wrapText="1"/>
    </xf>
    <xf numFmtId="0" fontId="49" fillId="45" borderId="56" xfId="7" applyFont="1" applyFill="1" applyBorder="1" applyAlignment="1">
      <alignment horizontal="left" vertical="center" wrapText="1"/>
    </xf>
    <xf numFmtId="166" fontId="48" fillId="45" borderId="4" xfId="7" applyNumberFormat="1" applyFont="1" applyFill="1" applyBorder="1" applyAlignment="1">
      <alignment horizontal="center" vertical="center"/>
    </xf>
    <xf numFmtId="3" fontId="48" fillId="45" borderId="56" xfId="7" applyNumberFormat="1" applyFont="1" applyFill="1" applyBorder="1" applyAlignment="1">
      <alignment horizontal="center" vertical="center"/>
    </xf>
    <xf numFmtId="3" fontId="48" fillId="45" borderId="4" xfId="7" applyNumberFormat="1" applyFont="1" applyFill="1" applyBorder="1" applyAlignment="1">
      <alignment horizontal="center" vertical="center"/>
    </xf>
    <xf numFmtId="3" fontId="50" fillId="45" borderId="1" xfId="7" applyNumberFormat="1" applyFont="1" applyFill="1" applyBorder="1" applyAlignment="1">
      <alignment horizontal="center" vertical="center" wrapText="1"/>
    </xf>
    <xf numFmtId="3" fontId="50" fillId="45" borderId="32" xfId="7" applyNumberFormat="1" applyFont="1" applyFill="1" applyBorder="1" applyAlignment="1">
      <alignment horizontal="center" vertical="center" wrapText="1"/>
    </xf>
    <xf numFmtId="3" fontId="49" fillId="45" borderId="43" xfId="7" applyNumberFormat="1" applyFont="1" applyFill="1" applyBorder="1" applyAlignment="1">
      <alignment horizontal="center" vertical="center" wrapText="1"/>
    </xf>
    <xf numFmtId="3" fontId="49" fillId="45" borderId="4" xfId="7" applyNumberFormat="1" applyFont="1" applyFill="1" applyBorder="1" applyAlignment="1">
      <alignment horizontal="center" vertical="center" wrapText="1"/>
    </xf>
    <xf numFmtId="3" fontId="49" fillId="45" borderId="10" xfId="7" applyNumberFormat="1" applyFont="1" applyFill="1" applyBorder="1" applyAlignment="1">
      <alignment horizontal="center" vertical="center" wrapText="1"/>
    </xf>
    <xf numFmtId="3" fontId="49" fillId="45" borderId="29" xfId="7" applyNumberFormat="1" applyFont="1" applyFill="1" applyBorder="1" applyAlignment="1">
      <alignment horizontal="center" vertical="center" wrapText="1"/>
    </xf>
    <xf numFmtId="0" fontId="49" fillId="45" borderId="4" xfId="7" applyFont="1" applyFill="1" applyBorder="1" applyAlignment="1">
      <alignment horizontal="center" vertical="center" wrapText="1"/>
    </xf>
    <xf numFmtId="3" fontId="48" fillId="45" borderId="27" xfId="7" applyNumberFormat="1" applyFont="1" applyFill="1" applyBorder="1" applyAlignment="1">
      <alignment horizontal="center" vertical="center" wrapText="1"/>
    </xf>
    <xf numFmtId="0" fontId="49" fillId="45" borderId="27" xfId="7" applyFont="1" applyFill="1" applyBorder="1" applyAlignment="1">
      <alignment horizontal="center" vertical="center" wrapText="1"/>
    </xf>
    <xf numFmtId="0" fontId="49" fillId="45" borderId="10" xfId="7" applyFont="1" applyFill="1" applyBorder="1" applyAlignment="1">
      <alignment horizontal="center" wrapText="1"/>
    </xf>
    <xf numFmtId="0" fontId="49" fillId="45" borderId="56" xfId="7" applyFont="1" applyFill="1" applyBorder="1" applyAlignment="1">
      <alignment horizontal="center" wrapText="1"/>
    </xf>
    <xf numFmtId="3" fontId="49" fillId="45" borderId="56" xfId="7" applyNumberFormat="1" applyFont="1" applyFill="1" applyBorder="1" applyAlignment="1">
      <alignment horizontal="center" vertical="center" wrapText="1"/>
    </xf>
    <xf numFmtId="166" fontId="48" fillId="45" borderId="43" xfId="7" applyNumberFormat="1" applyFont="1" applyFill="1" applyBorder="1" applyAlignment="1">
      <alignment horizontal="center" vertical="center"/>
    </xf>
    <xf numFmtId="3" fontId="48" fillId="45" borderId="10" xfId="7" applyNumberFormat="1" applyFont="1" applyFill="1" applyBorder="1" applyAlignment="1">
      <alignment horizontal="center" vertical="center"/>
    </xf>
    <xf numFmtId="3" fontId="49" fillId="45" borderId="43" xfId="12136" applyNumberFormat="1" applyFont="1" applyFill="1" applyBorder="1" applyAlignment="1">
      <alignment horizontal="center" vertical="center" wrapText="1"/>
    </xf>
    <xf numFmtId="3" fontId="49" fillId="45" borderId="10" xfId="12136" applyNumberFormat="1" applyFont="1" applyFill="1" applyBorder="1" applyAlignment="1">
      <alignment horizontal="center" vertical="center" wrapText="1"/>
    </xf>
    <xf numFmtId="3" fontId="49" fillId="45" borderId="56" xfId="12136" applyNumberFormat="1" applyFont="1" applyFill="1" applyBorder="1" applyAlignment="1">
      <alignment horizontal="center" vertical="center" wrapText="1"/>
    </xf>
    <xf numFmtId="3" fontId="49" fillId="45" borderId="4" xfId="12136" applyNumberFormat="1" applyFont="1" applyFill="1" applyBorder="1" applyAlignment="1">
      <alignment horizontal="center" vertical="center" wrapText="1"/>
    </xf>
    <xf numFmtId="0" fontId="50" fillId="45" borderId="4" xfId="7" applyFont="1" applyFill="1" applyBorder="1" applyAlignment="1">
      <alignment horizontal="left" vertical="center" wrapText="1"/>
    </xf>
    <xf numFmtId="3" fontId="48" fillId="45" borderId="29" xfId="7" applyNumberFormat="1" applyFont="1" applyFill="1" applyBorder="1" applyAlignment="1">
      <alignment horizontal="center" vertical="center" wrapText="1"/>
    </xf>
    <xf numFmtId="3" fontId="48" fillId="45" borderId="43" xfId="7" applyNumberFormat="1" applyFont="1" applyFill="1" applyBorder="1" applyAlignment="1">
      <alignment horizontal="center" vertical="center"/>
    </xf>
    <xf numFmtId="3" fontId="50" fillId="45" borderId="52" xfId="7" applyNumberFormat="1" applyFont="1" applyFill="1" applyBorder="1" applyAlignment="1">
      <alignment horizontal="center" vertical="center" wrapText="1"/>
    </xf>
    <xf numFmtId="3" fontId="50" fillId="45" borderId="29" xfId="7" applyNumberFormat="1" applyFont="1" applyFill="1" applyBorder="1" applyAlignment="1">
      <alignment horizontal="center" vertical="center" wrapText="1"/>
    </xf>
    <xf numFmtId="3" fontId="50" fillId="45" borderId="10" xfId="7" applyNumberFormat="1" applyFont="1" applyFill="1" applyBorder="1" applyAlignment="1">
      <alignment horizontal="center" vertical="center" wrapText="1"/>
    </xf>
    <xf numFmtId="3" fontId="50" fillId="45" borderId="56" xfId="7" applyNumberFormat="1" applyFont="1" applyFill="1" applyBorder="1" applyAlignment="1">
      <alignment horizontal="center" vertical="center" wrapText="1"/>
    </xf>
    <xf numFmtId="0" fontId="49" fillId="45" borderId="43" xfId="12136" applyFont="1" applyFill="1" applyBorder="1" applyAlignment="1">
      <alignment horizontal="center" vertical="center" wrapText="1"/>
    </xf>
    <xf numFmtId="0" fontId="49" fillId="45" borderId="10" xfId="12136" applyFont="1" applyFill="1" applyBorder="1" applyAlignment="1">
      <alignment horizontal="center" vertical="center" wrapText="1"/>
    </xf>
    <xf numFmtId="0" fontId="49" fillId="45" borderId="56" xfId="12136" applyFont="1" applyFill="1" applyBorder="1" applyAlignment="1">
      <alignment horizontal="center" vertical="center" wrapText="1"/>
    </xf>
    <xf numFmtId="0" fontId="49" fillId="45" borderId="27" xfId="12136" applyFont="1" applyFill="1" applyBorder="1" applyAlignment="1">
      <alignment horizontal="center" vertical="center" wrapText="1"/>
    </xf>
    <xf numFmtId="0" fontId="49" fillId="45" borderId="27" xfId="3969" applyFont="1" applyFill="1" applyBorder="1" applyAlignment="1">
      <alignment horizontal="center" vertical="center" wrapText="1"/>
    </xf>
    <xf numFmtId="0" fontId="49" fillId="45" borderId="10" xfId="3969" applyFont="1" applyFill="1" applyBorder="1" applyAlignment="1">
      <alignment horizontal="center" vertical="center" wrapText="1"/>
    </xf>
    <xf numFmtId="0" fontId="49" fillId="45" borderId="27" xfId="4307" applyFont="1" applyFill="1" applyBorder="1" applyAlignment="1">
      <alignment horizontal="left" vertical="center" wrapText="1"/>
    </xf>
    <xf numFmtId="0" fontId="49" fillId="45" borderId="10" xfId="4307" applyFont="1" applyFill="1" applyBorder="1" applyAlignment="1">
      <alignment horizontal="left" vertical="center" wrapText="1"/>
    </xf>
    <xf numFmtId="0" fontId="49" fillId="45" borderId="56" xfId="4307" applyFont="1" applyFill="1" applyBorder="1" applyAlignment="1">
      <alignment horizontal="left" vertical="center" wrapText="1"/>
    </xf>
    <xf numFmtId="0" fontId="49" fillId="45" borderId="10" xfId="7" applyFont="1" applyFill="1" applyBorder="1" applyAlignment="1">
      <alignment horizontal="center" vertical="center" wrapText="1"/>
    </xf>
    <xf numFmtId="0" fontId="49" fillId="45" borderId="56" xfId="7" applyFont="1" applyFill="1" applyBorder="1" applyAlignment="1">
      <alignment horizontal="center" vertical="center" wrapText="1"/>
    </xf>
    <xf numFmtId="0" fontId="49" fillId="45" borderId="56" xfId="3969" applyFont="1" applyFill="1" applyBorder="1" applyAlignment="1">
      <alignment horizontal="center" vertical="center" wrapText="1"/>
    </xf>
    <xf numFmtId="0" fontId="49" fillId="45" borderId="52" xfId="12136" applyFont="1" applyFill="1" applyBorder="1" applyAlignment="1">
      <alignment horizontal="center" vertical="center" wrapText="1"/>
    </xf>
    <xf numFmtId="0" fontId="49" fillId="45" borderId="29" xfId="12136" applyFont="1" applyFill="1" applyBorder="1" applyAlignment="1">
      <alignment horizontal="center" vertical="center" wrapText="1"/>
    </xf>
    <xf numFmtId="0" fontId="49" fillId="45" borderId="30" xfId="12136" applyFont="1" applyFill="1" applyBorder="1" applyAlignment="1">
      <alignment horizontal="center" vertical="center" wrapText="1"/>
    </xf>
    <xf numFmtId="0" fontId="49" fillId="45" borderId="4" xfId="12136" applyFont="1" applyFill="1" applyBorder="1" applyAlignment="1">
      <alignment horizontal="center" vertical="center" wrapText="1"/>
    </xf>
    <xf numFmtId="0" fontId="48" fillId="45" borderId="50" xfId="7" applyFont="1" applyFill="1" applyBorder="1" applyAlignment="1">
      <alignment horizontal="left" vertical="center" wrapText="1"/>
    </xf>
    <xf numFmtId="0" fontId="48" fillId="45" borderId="33" xfId="7" applyFont="1" applyFill="1" applyBorder="1" applyAlignment="1">
      <alignment horizontal="left" vertical="center" wrapText="1"/>
    </xf>
    <xf numFmtId="0" fontId="48" fillId="45" borderId="34" xfId="7" applyFont="1" applyFill="1" applyBorder="1" applyAlignment="1">
      <alignment horizontal="left" vertical="center" wrapText="1"/>
    </xf>
    <xf numFmtId="0" fontId="48" fillId="45" borderId="27" xfId="7" applyFont="1" applyFill="1" applyBorder="1" applyAlignment="1">
      <alignment horizontal="center" vertical="center" wrapText="1"/>
    </xf>
    <xf numFmtId="0" fontId="48" fillId="45" borderId="10" xfId="7" applyFont="1" applyFill="1" applyBorder="1" applyAlignment="1">
      <alignment horizontal="center" vertical="center" wrapText="1"/>
    </xf>
    <xf numFmtId="0" fontId="48" fillId="45" borderId="56" xfId="7" applyFont="1" applyFill="1" applyBorder="1" applyAlignment="1">
      <alignment horizontal="center" vertical="center" wrapText="1"/>
    </xf>
    <xf numFmtId="0" fontId="48" fillId="45" borderId="50" xfId="7" applyFont="1" applyFill="1" applyBorder="1" applyAlignment="1">
      <alignment horizontal="center" vertical="center" wrapText="1"/>
    </xf>
    <xf numFmtId="0" fontId="48" fillId="45" borderId="33" xfId="7" applyFont="1" applyFill="1" applyBorder="1" applyAlignment="1">
      <alignment horizontal="center" vertical="center" wrapText="1"/>
    </xf>
    <xf numFmtId="0" fontId="48" fillId="45" borderId="34" xfId="7" applyFont="1" applyFill="1" applyBorder="1" applyAlignment="1">
      <alignment horizontal="center" vertical="center" wrapText="1"/>
    </xf>
    <xf numFmtId="0" fontId="48" fillId="45" borderId="4" xfId="7" applyFont="1" applyFill="1" applyBorder="1" applyAlignment="1">
      <alignment horizontal="center" vertical="center" wrapText="1"/>
    </xf>
    <xf numFmtId="0" fontId="48" fillId="45" borderId="43" xfId="7" applyFont="1" applyFill="1" applyBorder="1" applyAlignment="1">
      <alignment horizontal="center" vertical="center" wrapText="1"/>
    </xf>
    <xf numFmtId="0" fontId="48" fillId="45" borderId="27" xfId="7" applyFont="1" applyFill="1" applyBorder="1" applyAlignment="1">
      <alignment horizontal="left" vertical="center" wrapText="1"/>
    </xf>
    <xf numFmtId="3" fontId="49" fillId="45" borderId="4" xfId="10" applyNumberFormat="1" applyFont="1" applyFill="1" applyBorder="1" applyAlignment="1">
      <alignment horizontal="center" vertical="center" wrapText="1"/>
    </xf>
    <xf numFmtId="3" fontId="49" fillId="45" borderId="10" xfId="10" applyNumberFormat="1" applyFont="1" applyFill="1" applyBorder="1" applyAlignment="1">
      <alignment horizontal="center" vertical="center" wrapText="1"/>
    </xf>
    <xf numFmtId="0" fontId="48" fillId="45" borderId="4" xfId="7" applyFont="1" applyFill="1" applyBorder="1" applyAlignment="1">
      <alignment horizontal="left" vertical="center" wrapText="1"/>
    </xf>
    <xf numFmtId="0" fontId="49" fillId="45" borderId="43" xfId="9" applyFont="1" applyFill="1" applyBorder="1" applyAlignment="1">
      <alignment horizontal="left" vertical="center" wrapText="1"/>
    </xf>
    <xf numFmtId="0" fontId="49" fillId="45" borderId="10" xfId="9" applyFont="1" applyFill="1" applyBorder="1" applyAlignment="1">
      <alignment horizontal="left" vertical="center" wrapText="1"/>
    </xf>
    <xf numFmtId="0" fontId="49" fillId="45" borderId="56" xfId="9" applyFont="1" applyFill="1" applyBorder="1" applyAlignment="1">
      <alignment horizontal="left" vertical="center" wrapText="1"/>
    </xf>
    <xf numFmtId="0" fontId="49" fillId="45" borderId="43" xfId="7" applyFont="1" applyFill="1" applyBorder="1" applyAlignment="1">
      <alignment horizontal="center" vertical="center" wrapText="1"/>
    </xf>
    <xf numFmtId="0" fontId="50" fillId="45" borderId="43" xfId="7" applyFont="1" applyFill="1" applyBorder="1" applyAlignment="1">
      <alignment horizontal="center" vertical="center" wrapText="1"/>
    </xf>
    <xf numFmtId="0" fontId="50" fillId="45" borderId="10" xfId="7" applyFont="1" applyFill="1" applyBorder="1" applyAlignment="1">
      <alignment horizontal="center" vertical="center" wrapText="1"/>
    </xf>
    <xf numFmtId="0" fontId="50" fillId="45" borderId="56" xfId="7" applyFont="1" applyFill="1" applyBorder="1" applyAlignment="1">
      <alignment horizontal="center" vertical="center" wrapText="1"/>
    </xf>
    <xf numFmtId="0" fontId="50" fillId="45" borderId="43" xfId="2" applyFont="1" applyFill="1" applyBorder="1" applyAlignment="1">
      <alignment horizontal="center" vertical="center" wrapText="1"/>
    </xf>
    <xf numFmtId="0" fontId="50" fillId="45" borderId="56" xfId="2" applyFont="1" applyFill="1" applyBorder="1" applyAlignment="1">
      <alignment horizontal="center" vertical="center" wrapText="1"/>
    </xf>
    <xf numFmtId="3" fontId="48" fillId="45" borderId="32" xfId="7" applyNumberFormat="1" applyFont="1" applyFill="1" applyBorder="1" applyAlignment="1">
      <alignment horizontal="center" vertical="center" wrapText="1"/>
    </xf>
    <xf numFmtId="0" fontId="48" fillId="45" borderId="31" xfId="7" applyFont="1" applyFill="1" applyBorder="1" applyAlignment="1">
      <alignment horizontal="center" vertical="center" wrapText="1"/>
    </xf>
    <xf numFmtId="0" fontId="50" fillId="45" borderId="43" xfId="7" applyFont="1" applyFill="1" applyBorder="1" applyAlignment="1">
      <alignment horizontal="left" vertical="center" wrapText="1"/>
    </xf>
    <xf numFmtId="0" fontId="50" fillId="45" borderId="56" xfId="7" applyFont="1" applyFill="1" applyBorder="1" applyAlignment="1">
      <alignment horizontal="left" vertical="center" wrapText="1"/>
    </xf>
    <xf numFmtId="3" fontId="50" fillId="45" borderId="4" xfId="7" applyNumberFormat="1" applyFont="1" applyFill="1" applyBorder="1" applyAlignment="1">
      <alignment horizontal="center" vertical="center" wrapText="1"/>
    </xf>
    <xf numFmtId="0" fontId="48" fillId="45" borderId="43" xfId="7" applyFont="1" applyFill="1" applyBorder="1" applyAlignment="1">
      <alignment vertical="center" wrapText="1"/>
    </xf>
    <xf numFmtId="0" fontId="48" fillId="45" borderId="1" xfId="7" applyFont="1" applyFill="1" applyBorder="1" applyAlignment="1">
      <alignment horizontal="center" vertical="center" wrapText="1"/>
    </xf>
    <xf numFmtId="0" fontId="50" fillId="45" borderId="50" xfId="7" applyFont="1" applyFill="1" applyBorder="1" applyAlignment="1">
      <alignment horizontal="center" vertical="center" wrapText="1"/>
    </xf>
    <xf numFmtId="0" fontId="50" fillId="45" borderId="33" xfId="7" applyFont="1" applyFill="1" applyBorder="1" applyAlignment="1">
      <alignment horizontal="center" vertical="center" wrapText="1"/>
    </xf>
    <xf numFmtId="0" fontId="50" fillId="45" borderId="34" xfId="7" applyFont="1" applyFill="1" applyBorder="1" applyAlignment="1">
      <alignment horizontal="center" vertical="center" wrapText="1"/>
    </xf>
    <xf numFmtId="0" fontId="50" fillId="45" borderId="3" xfId="7" applyFont="1" applyFill="1" applyBorder="1" applyAlignment="1">
      <alignment horizontal="center" vertical="center" wrapText="1"/>
    </xf>
    <xf numFmtId="0" fontId="49" fillId="45" borderId="58" xfId="7" applyFont="1" applyFill="1" applyBorder="1" applyAlignment="1">
      <alignment horizontal="left" vertical="center" wrapText="1"/>
    </xf>
    <xf numFmtId="0" fontId="48" fillId="45" borderId="58" xfId="7" applyFont="1" applyFill="1" applyBorder="1" applyAlignment="1">
      <alignment horizontal="center" vertical="center" wrapText="1"/>
    </xf>
    <xf numFmtId="0" fontId="50" fillId="45" borderId="10" xfId="7" applyFont="1" applyFill="1" applyBorder="1" applyAlignment="1">
      <alignment horizontal="left" vertical="center" wrapText="1"/>
    </xf>
    <xf numFmtId="0" fontId="48" fillId="45" borderId="63" xfId="7" applyFont="1" applyFill="1" applyBorder="1" applyAlignment="1">
      <alignment horizontal="center" vertical="center" wrapText="1"/>
    </xf>
    <xf numFmtId="0" fontId="50" fillId="45" borderId="55" xfId="7" applyFont="1" applyFill="1" applyBorder="1" applyAlignment="1">
      <alignment horizontal="center" vertical="center" wrapText="1"/>
    </xf>
    <xf numFmtId="0" fontId="48" fillId="45" borderId="54" xfId="7" applyFont="1" applyFill="1" applyBorder="1" applyAlignment="1">
      <alignment horizontal="left" vertical="center" wrapText="1"/>
    </xf>
    <xf numFmtId="0" fontId="48" fillId="45" borderId="55" xfId="7" applyFont="1" applyFill="1" applyBorder="1" applyAlignment="1">
      <alignment horizontal="left" vertical="center" wrapText="1"/>
    </xf>
    <xf numFmtId="0" fontId="48" fillId="45" borderId="36" xfId="7" applyFont="1" applyFill="1" applyBorder="1" applyAlignment="1">
      <alignment horizontal="left" vertical="center" wrapText="1"/>
    </xf>
    <xf numFmtId="0" fontId="48" fillId="45" borderId="52" xfId="7" applyFont="1" applyFill="1" applyBorder="1" applyAlignment="1">
      <alignment horizontal="center" vertical="center" wrapText="1"/>
    </xf>
    <xf numFmtId="0" fontId="48" fillId="45" borderId="29" xfId="7" applyFont="1" applyFill="1" applyBorder="1" applyAlignment="1">
      <alignment horizontal="center" vertical="center" wrapText="1"/>
    </xf>
    <xf numFmtId="0" fontId="50" fillId="45" borderId="4" xfId="4314" applyFont="1" applyFill="1" applyBorder="1" applyAlignment="1">
      <alignment horizontal="center" vertical="center" wrapText="1"/>
    </xf>
    <xf numFmtId="0" fontId="48" fillId="45" borderId="4" xfId="4314" applyFont="1" applyFill="1" applyBorder="1" applyAlignment="1">
      <alignment horizontal="center" vertical="center" wrapText="1"/>
    </xf>
    <xf numFmtId="0" fontId="48" fillId="45" borderId="52" xfId="4314" applyFont="1" applyFill="1" applyBorder="1" applyAlignment="1">
      <alignment horizontal="left" vertical="center" wrapText="1"/>
    </xf>
    <xf numFmtId="0" fontId="48" fillId="45" borderId="29" xfId="4314" applyFont="1" applyFill="1" applyBorder="1" applyAlignment="1">
      <alignment horizontal="left" vertical="center" wrapText="1"/>
    </xf>
    <xf numFmtId="0" fontId="48" fillId="45" borderId="30" xfId="4314" applyFont="1" applyFill="1" applyBorder="1" applyAlignment="1">
      <alignment horizontal="left" vertical="center" wrapText="1"/>
    </xf>
    <xf numFmtId="0" fontId="50" fillId="45" borderId="28" xfId="7" applyFont="1" applyFill="1" applyBorder="1" applyAlignment="1">
      <alignment horizontal="center" vertical="center" wrapText="1"/>
    </xf>
    <xf numFmtId="0" fontId="50" fillId="45" borderId="0" xfId="7" applyFont="1" applyFill="1" applyAlignment="1">
      <alignment horizontal="center" vertical="center" wrapText="1"/>
    </xf>
    <xf numFmtId="0" fontId="50" fillId="45" borderId="48" xfId="7" applyFont="1" applyFill="1" applyBorder="1" applyAlignment="1">
      <alignment horizontal="center" vertical="center" wrapText="1"/>
    </xf>
    <xf numFmtId="0" fontId="50" fillId="45" borderId="6" xfId="7" applyFont="1" applyFill="1" applyBorder="1" applyAlignment="1">
      <alignment horizontal="center" vertical="center" wrapText="1"/>
    </xf>
    <xf numFmtId="0" fontId="50" fillId="45" borderId="32" xfId="7" applyFont="1" applyFill="1" applyBorder="1" applyAlignment="1">
      <alignment horizontal="center" vertical="center" wrapText="1"/>
    </xf>
    <xf numFmtId="3" fontId="48" fillId="45" borderId="1" xfId="7" applyNumberFormat="1" applyFont="1" applyFill="1" applyBorder="1" applyAlignment="1">
      <alignment horizontal="center" vertical="center" wrapText="1"/>
    </xf>
    <xf numFmtId="3" fontId="48" fillId="45" borderId="2" xfId="7" applyNumberFormat="1" applyFont="1" applyFill="1" applyBorder="1" applyAlignment="1">
      <alignment horizontal="center" vertical="center" wrapText="1"/>
    </xf>
    <xf numFmtId="166" fontId="48" fillId="45" borderId="2" xfId="7" applyNumberFormat="1" applyFont="1" applyFill="1" applyBorder="1" applyAlignment="1">
      <alignment horizontal="center" vertical="center" wrapText="1"/>
    </xf>
    <xf numFmtId="166" fontId="48" fillId="45" borderId="3" xfId="7" applyNumberFormat="1" applyFont="1" applyFill="1" applyBorder="1" applyAlignment="1">
      <alignment horizontal="center" vertical="center" wrapText="1"/>
    </xf>
    <xf numFmtId="0" fontId="46" fillId="45" borderId="4" xfId="7" applyFont="1" applyFill="1" applyBorder="1" applyAlignment="1">
      <alignment horizontal="center" vertical="center" wrapText="1"/>
    </xf>
    <xf numFmtId="1" fontId="46" fillId="45" borderId="4" xfId="7" applyNumberFormat="1" applyFont="1" applyFill="1" applyBorder="1" applyAlignment="1">
      <alignment horizontal="center" vertical="center" wrapText="1"/>
    </xf>
    <xf numFmtId="166" fontId="48" fillId="45" borderId="1" xfId="7" applyNumberFormat="1" applyFont="1" applyFill="1" applyBorder="1" applyAlignment="1">
      <alignment horizontal="center" vertical="center" wrapText="1"/>
    </xf>
    <xf numFmtId="0" fontId="46" fillId="45" borderId="4" xfId="7" applyFont="1" applyFill="1" applyBorder="1" applyAlignment="1">
      <alignment horizontal="left" vertical="center" wrapText="1"/>
    </xf>
    <xf numFmtId="0" fontId="69" fillId="45" borderId="0" xfId="7" applyFont="1" applyFill="1" applyAlignment="1">
      <alignment horizontal="center" wrapText="1"/>
    </xf>
    <xf numFmtId="3" fontId="47" fillId="45" borderId="4" xfId="7" applyNumberFormat="1" applyFont="1" applyFill="1" applyBorder="1" applyAlignment="1">
      <alignment horizontal="center" vertical="center" wrapText="1"/>
    </xf>
    <xf numFmtId="0" fontId="47" fillId="45" borderId="4" xfId="7" applyFont="1" applyFill="1" applyBorder="1" applyAlignment="1">
      <alignment horizontal="center" vertical="center" wrapText="1"/>
    </xf>
    <xf numFmtId="0" fontId="48" fillId="45" borderId="64" xfId="7" applyFont="1" applyFill="1" applyBorder="1" applyAlignment="1">
      <alignment horizontal="center" vertical="center" wrapText="1"/>
    </xf>
    <xf numFmtId="0" fontId="48" fillId="45" borderId="0" xfId="7" applyFont="1" applyFill="1" applyAlignment="1">
      <alignment horizontal="center" vertical="center" wrapText="1"/>
    </xf>
    <xf numFmtId="0" fontId="48" fillId="45" borderId="51" xfId="7" applyFont="1" applyFill="1" applyBorder="1" applyAlignment="1">
      <alignment horizontal="center" vertical="center" wrapText="1"/>
    </xf>
    <xf numFmtId="0" fontId="48" fillId="45" borderId="62" xfId="7" applyFont="1" applyFill="1" applyBorder="1" applyAlignment="1">
      <alignment horizontal="center" vertical="center" wrapText="1"/>
    </xf>
    <xf numFmtId="0" fontId="48" fillId="45" borderId="52" xfId="0" applyFont="1" applyFill="1" applyBorder="1" applyAlignment="1">
      <alignment horizontal="left" vertical="center" wrapText="1"/>
    </xf>
    <xf numFmtId="0" fontId="48" fillId="45" borderId="29" xfId="0" applyFont="1" applyFill="1" applyBorder="1" applyAlignment="1">
      <alignment horizontal="left" vertical="center" wrapText="1"/>
    </xf>
    <xf numFmtId="0" fontId="48" fillId="45" borderId="30" xfId="0" applyFont="1" applyFill="1" applyBorder="1" applyAlignment="1">
      <alignment horizontal="left" vertical="center" wrapText="1"/>
    </xf>
    <xf numFmtId="0" fontId="48" fillId="45" borderId="1" xfId="0" applyFont="1" applyFill="1" applyBorder="1" applyAlignment="1">
      <alignment horizontal="left" vertical="center" wrapText="1"/>
    </xf>
    <xf numFmtId="0" fontId="49" fillId="45" borderId="43" xfId="7" applyFont="1" applyFill="1" applyBorder="1" applyAlignment="1">
      <alignment horizontal="left" vertical="center" wrapText="1"/>
    </xf>
    <xf numFmtId="3" fontId="50" fillId="45" borderId="43" xfId="7" applyNumberFormat="1" applyFont="1" applyFill="1" applyBorder="1" applyAlignment="1">
      <alignment horizontal="center" vertical="center" wrapText="1"/>
    </xf>
    <xf numFmtId="3" fontId="50" fillId="45" borderId="43" xfId="4314" applyNumberFormat="1" applyFont="1" applyFill="1" applyBorder="1" applyAlignment="1">
      <alignment horizontal="center" vertical="center" wrapText="1"/>
    </xf>
    <xf numFmtId="3" fontId="50" fillId="45" borderId="10" xfId="4314" applyNumberFormat="1" applyFont="1" applyFill="1" applyBorder="1" applyAlignment="1">
      <alignment horizontal="center" vertical="center" wrapText="1"/>
    </xf>
    <xf numFmtId="3" fontId="50" fillId="45" borderId="56" xfId="4314" applyNumberFormat="1" applyFont="1" applyFill="1" applyBorder="1" applyAlignment="1">
      <alignment horizontal="center" vertical="center" wrapText="1"/>
    </xf>
    <xf numFmtId="0" fontId="52" fillId="45" borderId="1" xfId="0" applyFont="1" applyFill="1" applyBorder="1" applyAlignment="1">
      <alignment horizontal="center" vertical="center" wrapText="1"/>
    </xf>
    <xf numFmtId="0" fontId="52" fillId="45" borderId="2" xfId="0" applyFont="1" applyFill="1" applyBorder="1" applyAlignment="1">
      <alignment horizontal="center" vertical="center" wrapText="1"/>
    </xf>
    <xf numFmtId="0" fontId="52" fillId="45" borderId="3" xfId="0" applyFont="1" applyFill="1" applyBorder="1" applyAlignment="1">
      <alignment horizontal="center" vertical="center" wrapText="1"/>
    </xf>
    <xf numFmtId="0" fontId="48" fillId="45" borderId="43" xfId="0" applyFont="1" applyFill="1" applyBorder="1" applyAlignment="1">
      <alignment horizontal="center" vertical="center" wrapText="1"/>
    </xf>
    <xf numFmtId="0" fontId="48" fillId="45" borderId="56" xfId="0" applyFont="1" applyFill="1" applyBorder="1" applyAlignment="1">
      <alignment horizontal="center" vertical="center" wrapText="1"/>
    </xf>
    <xf numFmtId="0" fontId="48" fillId="45" borderId="4" xfId="0" applyFont="1" applyFill="1" applyBorder="1" applyAlignment="1">
      <alignment horizontal="center" vertical="center" wrapText="1"/>
    </xf>
    <xf numFmtId="0" fontId="48" fillId="45" borderId="4" xfId="0" applyFont="1" applyFill="1" applyBorder="1" applyAlignment="1">
      <alignment horizontal="left" vertical="center" wrapText="1"/>
    </xf>
    <xf numFmtId="0" fontId="52" fillId="45" borderId="1" xfId="0" applyFont="1" applyFill="1" applyBorder="1" applyAlignment="1">
      <alignment horizontal="left" vertical="center" wrapText="1"/>
    </xf>
    <xf numFmtId="0" fontId="52" fillId="45" borderId="2" xfId="0" applyFont="1" applyFill="1" applyBorder="1" applyAlignment="1">
      <alignment horizontal="left" vertical="center" wrapText="1"/>
    </xf>
    <xf numFmtId="0" fontId="52" fillId="45" borderId="3" xfId="0" applyFont="1" applyFill="1" applyBorder="1" applyAlignment="1">
      <alignment horizontal="left" vertical="center" wrapText="1"/>
    </xf>
    <xf numFmtId="0" fontId="48" fillId="45" borderId="57" xfId="0" applyFont="1" applyFill="1" applyBorder="1" applyAlignment="1">
      <alignment horizontal="center" vertical="center" wrapText="1"/>
    </xf>
    <xf numFmtId="0" fontId="48" fillId="45" borderId="32" xfId="0" applyFont="1" applyFill="1" applyBorder="1" applyAlignment="1">
      <alignment horizontal="center" vertical="center" wrapText="1"/>
    </xf>
    <xf numFmtId="0" fontId="48" fillId="45" borderId="60" xfId="0" applyFont="1" applyFill="1" applyBorder="1" applyAlignment="1">
      <alignment horizontal="center" vertical="center" wrapText="1"/>
    </xf>
    <xf numFmtId="0" fontId="48" fillId="45" borderId="61" xfId="0" applyFont="1" applyFill="1" applyBorder="1" applyAlignment="1">
      <alignment horizontal="center" vertical="center" wrapText="1"/>
    </xf>
    <xf numFmtId="0" fontId="48" fillId="45" borderId="28" xfId="0" applyFont="1" applyFill="1" applyBorder="1" applyAlignment="1">
      <alignment horizontal="center" vertical="center" wrapText="1"/>
    </xf>
    <xf numFmtId="0" fontId="48" fillId="45" borderId="0" xfId="0" applyFont="1" applyFill="1" applyAlignment="1">
      <alignment horizontal="center" vertical="center" wrapText="1"/>
    </xf>
    <xf numFmtId="0" fontId="48" fillId="45" borderId="51" xfId="0" applyFont="1" applyFill="1" applyBorder="1" applyAlignment="1">
      <alignment horizontal="center" vertical="center" wrapText="1"/>
    </xf>
    <xf numFmtId="0" fontId="49" fillId="45" borderId="4" xfId="4" applyFont="1" applyFill="1" applyBorder="1" applyAlignment="1">
      <alignment horizontal="center" vertical="center" wrapText="1"/>
    </xf>
    <xf numFmtId="0" fontId="49" fillId="45" borderId="4" xfId="4" applyFont="1" applyFill="1" applyBorder="1" applyAlignment="1">
      <alignment horizontal="left" vertical="center" wrapText="1"/>
    </xf>
    <xf numFmtId="0" fontId="49" fillId="45" borderId="4" xfId="0" applyFont="1" applyFill="1" applyBorder="1" applyAlignment="1">
      <alignment vertical="center" wrapText="1"/>
    </xf>
    <xf numFmtId="0" fontId="49" fillId="45" borderId="4" xfId="0" applyFont="1" applyFill="1" applyBorder="1" applyAlignment="1">
      <alignment horizontal="left" vertical="center" wrapText="1"/>
    </xf>
    <xf numFmtId="0" fontId="49" fillId="45" borderId="4" xfId="0" applyFont="1" applyFill="1" applyBorder="1" applyAlignment="1">
      <alignment horizontal="center" vertical="center" wrapText="1"/>
    </xf>
    <xf numFmtId="0" fontId="48" fillId="45" borderId="1" xfId="0" applyFont="1" applyFill="1" applyBorder="1" applyAlignment="1">
      <alignment horizontal="center" vertical="center" wrapText="1"/>
    </xf>
    <xf numFmtId="0" fontId="48" fillId="45" borderId="3" xfId="0" applyFont="1" applyFill="1" applyBorder="1" applyAlignment="1">
      <alignment vertical="center" wrapText="1"/>
    </xf>
    <xf numFmtId="49" fontId="49" fillId="45" borderId="4" xfId="0" applyNumberFormat="1" applyFont="1" applyFill="1" applyBorder="1" applyAlignment="1">
      <alignment horizontal="left" vertical="center" wrapText="1"/>
    </xf>
    <xf numFmtId="0" fontId="48" fillId="45" borderId="43" xfId="0" applyFont="1" applyFill="1" applyBorder="1" applyAlignment="1">
      <alignment horizontal="left" vertical="center" wrapText="1"/>
    </xf>
    <xf numFmtId="0" fontId="48" fillId="45" borderId="56" xfId="0" applyFont="1" applyFill="1" applyBorder="1" applyAlignment="1">
      <alignment horizontal="left" vertical="center" wrapText="1"/>
    </xf>
    <xf numFmtId="0" fontId="48" fillId="45" borderId="4" xfId="0" applyFont="1" applyFill="1" applyBorder="1" applyAlignment="1">
      <alignment vertical="center" wrapText="1"/>
    </xf>
    <xf numFmtId="0" fontId="48" fillId="45" borderId="10" xfId="0" applyFont="1" applyFill="1" applyBorder="1" applyAlignment="1">
      <alignment horizontal="center" vertical="center" wrapText="1"/>
    </xf>
    <xf numFmtId="0" fontId="49" fillId="45" borderId="43" xfId="0" applyFont="1" applyFill="1" applyBorder="1" applyAlignment="1">
      <alignment vertical="center" wrapText="1"/>
    </xf>
    <xf numFmtId="0" fontId="49" fillId="45" borderId="56" xfId="0" applyFont="1" applyFill="1" applyBorder="1" applyAlignment="1">
      <alignment vertical="center" wrapText="1"/>
    </xf>
    <xf numFmtId="49" fontId="48" fillId="45" borderId="4" xfId="0" applyNumberFormat="1" applyFont="1" applyFill="1" applyBorder="1" applyAlignment="1">
      <alignment vertical="center" wrapText="1"/>
    </xf>
    <xf numFmtId="49" fontId="49" fillId="45" borderId="4" xfId="0" applyNumberFormat="1" applyFont="1" applyFill="1" applyBorder="1" applyAlignment="1">
      <alignment vertical="center" wrapText="1"/>
    </xf>
    <xf numFmtId="0" fontId="48" fillId="45" borderId="43" xfId="0" applyFont="1" applyFill="1" applyBorder="1" applyAlignment="1">
      <alignment vertical="center" wrapText="1"/>
    </xf>
    <xf numFmtId="0" fontId="48" fillId="45" borderId="56" xfId="0" applyFont="1" applyFill="1" applyBorder="1" applyAlignment="1">
      <alignment vertical="center" wrapText="1"/>
    </xf>
    <xf numFmtId="0" fontId="50" fillId="45" borderId="4" xfId="0" applyFont="1" applyFill="1" applyBorder="1" applyAlignment="1">
      <alignment horizontal="center" vertical="center" wrapText="1"/>
    </xf>
    <xf numFmtId="0" fontId="49" fillId="45" borderId="43" xfId="0" applyFont="1" applyFill="1" applyBorder="1" applyAlignment="1">
      <alignment horizontal="left" vertical="center" wrapText="1"/>
    </xf>
    <xf numFmtId="0" fontId="49" fillId="45" borderId="56" xfId="0" applyFont="1" applyFill="1" applyBorder="1" applyAlignment="1">
      <alignment horizontal="left" vertical="center" wrapText="1"/>
    </xf>
    <xf numFmtId="0" fontId="49" fillId="45" borderId="43" xfId="0" applyFont="1" applyFill="1" applyBorder="1" applyAlignment="1">
      <alignment horizontal="center" vertical="center" wrapText="1"/>
    </xf>
    <xf numFmtId="0" fontId="49" fillId="45" borderId="56" xfId="0" applyFont="1" applyFill="1" applyBorder="1" applyAlignment="1">
      <alignment horizontal="center" vertical="center" wrapText="1"/>
    </xf>
    <xf numFmtId="0" fontId="49" fillId="45" borderId="10" xfId="0" applyFont="1" applyFill="1" applyBorder="1" applyAlignment="1">
      <alignment horizontal="center" vertical="center" wrapText="1"/>
    </xf>
    <xf numFmtId="0" fontId="49" fillId="45" borderId="4" xfId="9" applyFont="1" applyFill="1" applyBorder="1" applyAlignment="1">
      <alignment vertical="center" wrapText="1"/>
    </xf>
    <xf numFmtId="0" fontId="50" fillId="45" borderId="43" xfId="0" applyFont="1" applyFill="1" applyBorder="1" applyAlignment="1">
      <alignment horizontal="center" vertical="center" wrapText="1"/>
    </xf>
    <xf numFmtId="0" fontId="50" fillId="45" borderId="10" xfId="0" applyFont="1" applyFill="1" applyBorder="1" applyAlignment="1">
      <alignment horizontal="center" vertical="center" wrapText="1"/>
    </xf>
    <xf numFmtId="0" fontId="50" fillId="45" borderId="56" xfId="0" applyFont="1" applyFill="1" applyBorder="1" applyAlignment="1">
      <alignment horizontal="center" vertical="center" wrapText="1"/>
    </xf>
    <xf numFmtId="0" fontId="49" fillId="45" borderId="43" xfId="8" applyFont="1" applyFill="1" applyBorder="1" applyAlignment="1">
      <alignment horizontal="center" vertical="center" wrapText="1"/>
    </xf>
    <xf numFmtId="0" fontId="49" fillId="45" borderId="43" xfId="8" applyFont="1" applyFill="1" applyBorder="1" applyAlignment="1">
      <alignment horizontal="left" vertical="center" wrapText="1"/>
    </xf>
    <xf numFmtId="0" fontId="49" fillId="45" borderId="56" xfId="8" applyFont="1" applyFill="1" applyBorder="1" applyAlignment="1">
      <alignment horizontal="left" vertical="center" wrapText="1"/>
    </xf>
    <xf numFmtId="3" fontId="48" fillId="45" borderId="43" xfId="0" applyNumberFormat="1" applyFont="1" applyFill="1" applyBorder="1" applyAlignment="1">
      <alignment horizontal="center" vertical="center" wrapText="1"/>
    </xf>
    <xf numFmtId="3" fontId="48" fillId="45" borderId="10" xfId="0" applyNumberFormat="1" applyFont="1" applyFill="1" applyBorder="1" applyAlignment="1">
      <alignment horizontal="center" vertical="center" wrapText="1"/>
    </xf>
    <xf numFmtId="3" fontId="48" fillId="45" borderId="56" xfId="0" applyNumberFormat="1" applyFont="1" applyFill="1" applyBorder="1" applyAlignment="1">
      <alignment horizontal="center" vertical="center" wrapText="1"/>
    </xf>
    <xf numFmtId="3" fontId="48" fillId="45" borderId="4" xfId="0" applyNumberFormat="1" applyFont="1" applyFill="1" applyBorder="1" applyAlignment="1">
      <alignment horizontal="center" vertical="center" wrapText="1"/>
    </xf>
    <xf numFmtId="0" fontId="48" fillId="45" borderId="10" xfId="0" applyFont="1" applyFill="1" applyBorder="1" applyAlignment="1">
      <alignment horizontal="left" vertical="center" wrapText="1"/>
    </xf>
    <xf numFmtId="1" fontId="48" fillId="45" borderId="4" xfId="0" applyNumberFormat="1" applyFont="1" applyFill="1" applyBorder="1" applyAlignment="1">
      <alignment horizontal="center" vertical="center" wrapText="1"/>
    </xf>
    <xf numFmtId="0" fontId="49" fillId="45" borderId="10" xfId="0" applyFont="1" applyFill="1" applyBorder="1" applyAlignment="1">
      <alignment horizontal="left" vertical="center" wrapText="1"/>
    </xf>
    <xf numFmtId="3" fontId="49" fillId="45" borderId="4" xfId="0" applyNumberFormat="1" applyFont="1" applyFill="1" applyBorder="1" applyAlignment="1">
      <alignment horizontal="center" vertical="center" wrapText="1"/>
    </xf>
    <xf numFmtId="3" fontId="52" fillId="45" borderId="1" xfId="0" applyNumberFormat="1" applyFont="1" applyFill="1" applyBorder="1" applyAlignment="1">
      <alignment horizontal="center" vertical="center" wrapText="1"/>
    </xf>
    <xf numFmtId="3" fontId="52" fillId="45" borderId="2" xfId="0" applyNumberFormat="1" applyFont="1" applyFill="1" applyBorder="1" applyAlignment="1">
      <alignment horizontal="center" vertical="center" wrapText="1"/>
    </xf>
    <xf numFmtId="3" fontId="52" fillId="45" borderId="3" xfId="0" applyNumberFormat="1" applyFont="1" applyFill="1" applyBorder="1" applyAlignment="1">
      <alignment horizontal="center" vertical="center" wrapText="1"/>
    </xf>
    <xf numFmtId="0" fontId="50" fillId="45" borderId="4" xfId="0" applyFont="1" applyFill="1" applyBorder="1" applyAlignment="1">
      <alignment horizontal="left" vertical="center" wrapText="1"/>
    </xf>
    <xf numFmtId="3" fontId="50" fillId="45" borderId="4" xfId="0" applyNumberFormat="1" applyFont="1" applyFill="1" applyBorder="1" applyAlignment="1">
      <alignment horizontal="center" vertical="center" wrapText="1"/>
    </xf>
    <xf numFmtId="3" fontId="52" fillId="45" borderId="4" xfId="0" applyNumberFormat="1" applyFont="1" applyFill="1" applyBorder="1" applyAlignment="1">
      <alignment horizontal="center" vertical="center" wrapText="1"/>
    </xf>
    <xf numFmtId="0" fontId="52" fillId="45" borderId="4" xfId="0" applyFont="1" applyFill="1" applyBorder="1" applyAlignment="1">
      <alignment horizontal="center" vertical="center" wrapText="1"/>
    </xf>
    <xf numFmtId="166" fontId="52" fillId="45" borderId="4" xfId="0" applyNumberFormat="1" applyFont="1" applyFill="1" applyBorder="1" applyAlignment="1">
      <alignment horizontal="center" vertical="center" wrapText="1"/>
    </xf>
    <xf numFmtId="0" fontId="58" fillId="45" borderId="0" xfId="7" applyFont="1" applyFill="1" applyAlignment="1">
      <alignment horizontal="center" wrapText="1"/>
    </xf>
    <xf numFmtId="0" fontId="62" fillId="45" borderId="4" xfId="0" applyFont="1" applyFill="1" applyBorder="1" applyAlignment="1">
      <alignment horizontal="center" vertical="center" wrapText="1"/>
    </xf>
    <xf numFmtId="49" fontId="52" fillId="45" borderId="4" xfId="0" applyNumberFormat="1" applyFont="1" applyFill="1" applyBorder="1" applyAlignment="1">
      <alignment horizontal="center" vertical="center" wrapText="1"/>
    </xf>
    <xf numFmtId="0" fontId="46" fillId="45" borderId="4" xfId="0" applyFont="1" applyFill="1" applyBorder="1" applyAlignment="1">
      <alignment horizontal="center" vertical="center" wrapText="1"/>
    </xf>
    <xf numFmtId="0" fontId="49" fillId="45" borderId="10" xfId="8" applyFont="1" applyFill="1" applyBorder="1" applyAlignment="1">
      <alignment horizontal="center" vertical="center" wrapText="1"/>
    </xf>
    <xf numFmtId="0" fontId="49" fillId="45" borderId="56" xfId="8" applyFont="1" applyFill="1" applyBorder="1" applyAlignment="1">
      <alignment horizontal="center" vertical="center" wrapText="1"/>
    </xf>
    <xf numFmtId="3" fontId="51" fillId="45" borderId="4" xfId="0" applyNumberFormat="1" applyFont="1" applyFill="1" applyBorder="1" applyAlignment="1">
      <alignment horizontal="center" vertical="center" wrapText="1"/>
    </xf>
    <xf numFmtId="0" fontId="52" fillId="45" borderId="4" xfId="7" applyFont="1" applyFill="1" applyBorder="1" applyAlignment="1">
      <alignment horizontal="center" vertical="center" wrapText="1"/>
    </xf>
    <xf numFmtId="0" fontId="52" fillId="45" borderId="4" xfId="7" applyFont="1" applyFill="1" applyBorder="1" applyAlignment="1">
      <alignment horizontal="left" vertical="center" wrapText="1"/>
    </xf>
    <xf numFmtId="0" fontId="52" fillId="45" borderId="1" xfId="7" applyFont="1" applyFill="1" applyBorder="1" applyAlignment="1">
      <alignment horizontal="center" vertical="center" wrapText="1"/>
    </xf>
    <xf numFmtId="0" fontId="52" fillId="45" borderId="2" xfId="7" applyFont="1" applyFill="1" applyBorder="1" applyAlignment="1">
      <alignment horizontal="center" vertical="center" wrapText="1"/>
    </xf>
    <xf numFmtId="0" fontId="52" fillId="45" borderId="3" xfId="7" applyFont="1" applyFill="1" applyBorder="1" applyAlignment="1">
      <alignment horizontal="center" vertical="center" wrapText="1"/>
    </xf>
    <xf numFmtId="49" fontId="48" fillId="45" borderId="43" xfId="7" applyNumberFormat="1" applyFont="1" applyFill="1" applyBorder="1" applyAlignment="1">
      <alignment horizontal="center" vertical="center" wrapText="1"/>
    </xf>
    <xf numFmtId="49" fontId="48" fillId="45" borderId="56" xfId="7" applyNumberFormat="1" applyFont="1" applyFill="1" applyBorder="1" applyAlignment="1">
      <alignment horizontal="center" vertical="center" wrapText="1"/>
    </xf>
    <xf numFmtId="49" fontId="52" fillId="45" borderId="4" xfId="7" applyNumberFormat="1" applyFont="1" applyFill="1" applyBorder="1" applyAlignment="1">
      <alignment horizontal="left" vertical="center" wrapText="1"/>
    </xf>
    <xf numFmtId="49" fontId="52" fillId="45" borderId="4" xfId="7" applyNumberFormat="1" applyFont="1" applyFill="1" applyBorder="1" applyAlignment="1">
      <alignment horizontal="center" vertical="center" wrapText="1"/>
    </xf>
    <xf numFmtId="0" fontId="0" fillId="47" borderId="1" xfId="0" applyFill="1" applyBorder="1" applyAlignment="1">
      <alignment horizontal="center" vertical="center"/>
    </xf>
    <xf numFmtId="0" fontId="0" fillId="47" borderId="3" xfId="0" applyFill="1" applyBorder="1" applyAlignment="1">
      <alignment horizontal="center" vertical="center"/>
    </xf>
    <xf numFmtId="0" fontId="66" fillId="47" borderId="65" xfId="0" applyFont="1" applyFill="1" applyBorder="1" applyAlignment="1">
      <alignment horizontal="center" vertical="center"/>
    </xf>
    <xf numFmtId="0" fontId="66" fillId="47" borderId="67" xfId="0" applyFont="1" applyFill="1" applyBorder="1" applyAlignment="1">
      <alignment horizontal="center" vertical="center"/>
    </xf>
    <xf numFmtId="0" fontId="66" fillId="47" borderId="70" xfId="0" applyFont="1" applyFill="1" applyBorder="1" applyAlignment="1">
      <alignment horizontal="center" vertical="center" wrapText="1"/>
    </xf>
    <xf numFmtId="0" fontId="66" fillId="47" borderId="71" xfId="0" applyFont="1" applyFill="1" applyBorder="1" applyAlignment="1">
      <alignment horizontal="center" vertical="center" wrapText="1"/>
    </xf>
    <xf numFmtId="0" fontId="66" fillId="47" borderId="4" xfId="0" applyFont="1" applyFill="1" applyBorder="1" applyAlignment="1">
      <alignment horizontal="center" vertical="center"/>
    </xf>
    <xf numFmtId="0" fontId="66" fillId="47" borderId="4" xfId="0" applyFont="1" applyFill="1" applyBorder="1" applyAlignment="1">
      <alignment horizontal="center" vertical="center" wrapText="1"/>
    </xf>
    <xf numFmtId="0" fontId="66" fillId="47" borderId="68" xfId="0" applyFont="1" applyFill="1" applyBorder="1" applyAlignment="1">
      <alignment horizontal="center" vertical="center"/>
    </xf>
    <xf numFmtId="0" fontId="66" fillId="47" borderId="72" xfId="0" applyFont="1" applyFill="1" applyBorder="1" applyAlignment="1">
      <alignment horizontal="center" vertical="center" wrapText="1"/>
    </xf>
    <xf numFmtId="0" fontId="66" fillId="47" borderId="34" xfId="0" applyFont="1" applyFill="1" applyBorder="1" applyAlignment="1">
      <alignment horizontal="center" vertical="center" wrapText="1"/>
    </xf>
    <xf numFmtId="0" fontId="66" fillId="47" borderId="68" xfId="0" applyFont="1" applyFill="1" applyBorder="1" applyAlignment="1">
      <alignment horizontal="center" vertical="center" wrapText="1"/>
    </xf>
  </cellXfs>
  <cellStyles count="28755">
    <cellStyle name="20% - Акцент1 2" xfId="12"/>
    <cellStyle name="20% - Акцент1 2 2" xfId="13"/>
    <cellStyle name="20% - Акцент2 2" xfId="14"/>
    <cellStyle name="20% - Акцент2 2 2" xfId="15"/>
    <cellStyle name="20% - Акцент3 2" xfId="16"/>
    <cellStyle name="20% - Акцент3 2 2" xfId="17"/>
    <cellStyle name="20% - Акцент4 2" xfId="18"/>
    <cellStyle name="20% - Акцент4 2 2" xfId="19"/>
    <cellStyle name="20% - Акцент5 2" xfId="20"/>
    <cellStyle name="20% - Акцент5 2 2" xfId="21"/>
    <cellStyle name="20% - Акцент6 2" xfId="22"/>
    <cellStyle name="20% - Акцент6 2 2" xfId="23"/>
    <cellStyle name="40% - Акцент1 2" xfId="24"/>
    <cellStyle name="40% - Акцент1 2 2" xfId="25"/>
    <cellStyle name="40% - Акцент2 2" xfId="26"/>
    <cellStyle name="40% - Акцент2 2 2" xfId="27"/>
    <cellStyle name="40% - Акцент3 2" xfId="28"/>
    <cellStyle name="40% - Акцент3 2 2" xfId="29"/>
    <cellStyle name="40% - Акцент4 2" xfId="30"/>
    <cellStyle name="40% - Акцент4 2 2" xfId="31"/>
    <cellStyle name="40% - Акцент5 2" xfId="32"/>
    <cellStyle name="40% - Акцент5 2 2" xfId="33"/>
    <cellStyle name="40% - Акцент6 2" xfId="34"/>
    <cellStyle name="40% - Акцент6 2 2" xfId="35"/>
    <cellStyle name="60% - Акцент1 2" xfId="36"/>
    <cellStyle name="60% - Акцент1 2 2" xfId="37"/>
    <cellStyle name="60% - Акцент2 2" xfId="38"/>
    <cellStyle name="60% - Акцент2 2 2" xfId="39"/>
    <cellStyle name="60% - Акцент3 2" xfId="40"/>
    <cellStyle name="60% - Акцент3 2 2" xfId="41"/>
    <cellStyle name="60% - Акцент4 2" xfId="42"/>
    <cellStyle name="60% - Акцент4 2 2" xfId="43"/>
    <cellStyle name="60% - Акцент5 2" xfId="44"/>
    <cellStyle name="60% - Акцент5 2 2" xfId="45"/>
    <cellStyle name="60% - Акцент6 2" xfId="46"/>
    <cellStyle name="60% - Акцент6 2 2" xfId="47"/>
    <cellStyle name="Comma 2" xfId="48"/>
    <cellStyle name="Comma 2 10" xfId="49"/>
    <cellStyle name="Comma 2 10 2" xfId="50"/>
    <cellStyle name="Comma 2 10 2 2" xfId="51"/>
    <cellStyle name="Comma 2 10 2 2 2" xfId="12137"/>
    <cellStyle name="Comma 2 10 2 3" xfId="12138"/>
    <cellStyle name="Comma 2 11" xfId="52"/>
    <cellStyle name="Comma 2 11 2" xfId="53"/>
    <cellStyle name="Comma 2 11 2 2" xfId="54"/>
    <cellStyle name="Comma 2 11 2 2 2" xfId="12139"/>
    <cellStyle name="Comma 2 11 2 3" xfId="12140"/>
    <cellStyle name="Comma 2 12" xfId="55"/>
    <cellStyle name="Comma 2 12 2" xfId="56"/>
    <cellStyle name="Comma 2 12 2 2" xfId="12141"/>
    <cellStyle name="Comma 2 12 3" xfId="12142"/>
    <cellStyle name="Comma 2 2" xfId="57"/>
    <cellStyle name="Comma 2 2 2" xfId="58"/>
    <cellStyle name="Comma 2 2 2 2" xfId="59"/>
    <cellStyle name="Comma 2 3" xfId="60"/>
    <cellStyle name="Comma 2 3 2" xfId="61"/>
    <cellStyle name="Comma 2 3 2 2" xfId="62"/>
    <cellStyle name="Comma 2 3 2 2 2" xfId="63"/>
    <cellStyle name="Comma 2 3 2 2 2 2" xfId="64"/>
    <cellStyle name="Comma 2 3 2 2 2 2 2" xfId="65"/>
    <cellStyle name="Comma 2 3 2 2 2 2 2 2" xfId="12143"/>
    <cellStyle name="Comma 2 3 2 2 2 2 3" xfId="12144"/>
    <cellStyle name="Comma 2 3 2 2 3" xfId="66"/>
    <cellStyle name="Comma 2 3 2 2 3 2" xfId="67"/>
    <cellStyle name="Comma 2 3 2 2 3 2 2" xfId="68"/>
    <cellStyle name="Comma 2 3 2 2 3 2 2 2" xfId="12145"/>
    <cellStyle name="Comma 2 3 2 2 3 2 3" xfId="12146"/>
    <cellStyle name="Comma 2 3 2 2 4" xfId="69"/>
    <cellStyle name="Comma 2 3 2 2 4 2" xfId="70"/>
    <cellStyle name="Comma 2 3 2 2 4 2 2" xfId="12147"/>
    <cellStyle name="Comma 2 3 2 2 4 3" xfId="12148"/>
    <cellStyle name="Comma 2 3 2 3" xfId="71"/>
    <cellStyle name="Comma 2 3 2 3 2" xfId="72"/>
    <cellStyle name="Comma 2 3 2 3 2 2" xfId="73"/>
    <cellStyle name="Comma 2 3 2 3 2 2 2" xfId="74"/>
    <cellStyle name="Comma 2 3 2 3 2 2 2 2" xfId="12149"/>
    <cellStyle name="Comma 2 3 2 3 2 2 3" xfId="12150"/>
    <cellStyle name="Comma 2 3 2 3 3" xfId="75"/>
    <cellStyle name="Comma 2 3 2 3 3 2" xfId="76"/>
    <cellStyle name="Comma 2 3 2 3 3 2 2" xfId="77"/>
    <cellStyle name="Comma 2 3 2 3 3 2 2 2" xfId="12151"/>
    <cellStyle name="Comma 2 3 2 3 3 2 3" xfId="12152"/>
    <cellStyle name="Comma 2 3 2 3 4" xfId="78"/>
    <cellStyle name="Comma 2 3 2 3 4 2" xfId="79"/>
    <cellStyle name="Comma 2 3 2 3 4 2 2" xfId="12153"/>
    <cellStyle name="Comma 2 3 2 3 4 3" xfId="12154"/>
    <cellStyle name="Comma 2 3 2 4" xfId="80"/>
    <cellStyle name="Comma 2 3 2 4 2" xfId="81"/>
    <cellStyle name="Comma 2 3 2 4 2 2" xfId="82"/>
    <cellStyle name="Comma 2 3 2 4 2 2 2" xfId="12155"/>
    <cellStyle name="Comma 2 3 2 4 2 3" xfId="12156"/>
    <cellStyle name="Comma 2 3 2 5" xfId="83"/>
    <cellStyle name="Comma 2 3 2 5 2" xfId="84"/>
    <cellStyle name="Comma 2 3 2 5 2 2" xfId="85"/>
    <cellStyle name="Comma 2 3 2 5 2 2 2" xfId="12157"/>
    <cellStyle name="Comma 2 3 2 5 2 3" xfId="12158"/>
    <cellStyle name="Comma 2 3 2 6" xfId="86"/>
    <cellStyle name="Comma 2 3 2 6 2" xfId="87"/>
    <cellStyle name="Comma 2 3 2 6 2 2" xfId="12159"/>
    <cellStyle name="Comma 2 3 2 6 3" xfId="12160"/>
    <cellStyle name="Comma 2 3 3" xfId="88"/>
    <cellStyle name="Comma 2 3 3 2" xfId="89"/>
    <cellStyle name="Comma 2 3 3 2 2" xfId="90"/>
    <cellStyle name="Comma 2 3 3 2 2 2" xfId="91"/>
    <cellStyle name="Comma 2 3 3 2 2 2 2" xfId="92"/>
    <cellStyle name="Comma 2 3 3 2 2 2 2 2" xfId="12161"/>
    <cellStyle name="Comma 2 3 3 2 2 2 3" xfId="12162"/>
    <cellStyle name="Comma 2 3 3 2 3" xfId="93"/>
    <cellStyle name="Comma 2 3 3 2 3 2" xfId="94"/>
    <cellStyle name="Comma 2 3 3 2 3 2 2" xfId="95"/>
    <cellStyle name="Comma 2 3 3 2 3 2 2 2" xfId="12163"/>
    <cellStyle name="Comma 2 3 3 2 3 2 3" xfId="12164"/>
    <cellStyle name="Comma 2 3 3 2 4" xfId="96"/>
    <cellStyle name="Comma 2 3 3 2 4 2" xfId="97"/>
    <cellStyle name="Comma 2 3 3 2 4 2 2" xfId="12165"/>
    <cellStyle name="Comma 2 3 3 2 4 3" xfId="12166"/>
    <cellStyle name="Comma 2 3 3 3" xfId="98"/>
    <cellStyle name="Comma 2 3 3 3 2" xfId="99"/>
    <cellStyle name="Comma 2 3 3 3 2 2" xfId="100"/>
    <cellStyle name="Comma 2 3 3 3 2 2 2" xfId="101"/>
    <cellStyle name="Comma 2 3 3 3 2 2 2 2" xfId="12167"/>
    <cellStyle name="Comma 2 3 3 3 2 2 3" xfId="12168"/>
    <cellStyle name="Comma 2 3 3 3 3" xfId="102"/>
    <cellStyle name="Comma 2 3 3 3 3 2" xfId="103"/>
    <cellStyle name="Comma 2 3 3 3 3 2 2" xfId="104"/>
    <cellStyle name="Comma 2 3 3 3 3 2 2 2" xfId="12169"/>
    <cellStyle name="Comma 2 3 3 3 3 2 3" xfId="12170"/>
    <cellStyle name="Comma 2 3 3 3 4" xfId="105"/>
    <cellStyle name="Comma 2 3 3 3 4 2" xfId="106"/>
    <cellStyle name="Comma 2 3 3 3 4 2 2" xfId="12171"/>
    <cellStyle name="Comma 2 3 3 3 4 3" xfId="12172"/>
    <cellStyle name="Comma 2 3 3 4" xfId="107"/>
    <cellStyle name="Comma 2 3 3 4 2" xfId="108"/>
    <cellStyle name="Comma 2 3 3 4 2 2" xfId="109"/>
    <cellStyle name="Comma 2 3 3 4 2 2 2" xfId="12173"/>
    <cellStyle name="Comma 2 3 3 4 2 3" xfId="12174"/>
    <cellStyle name="Comma 2 3 3 5" xfId="110"/>
    <cellStyle name="Comma 2 3 3 5 2" xfId="111"/>
    <cellStyle name="Comma 2 3 3 5 2 2" xfId="112"/>
    <cellStyle name="Comma 2 3 3 5 2 2 2" xfId="12175"/>
    <cellStyle name="Comma 2 3 3 5 2 3" xfId="12176"/>
    <cellStyle name="Comma 2 3 3 6" xfId="113"/>
    <cellStyle name="Comma 2 3 3 6 2" xfId="114"/>
    <cellStyle name="Comma 2 3 3 6 2 2" xfId="12177"/>
    <cellStyle name="Comma 2 3 3 6 3" xfId="12178"/>
    <cellStyle name="Comma 2 3 4" xfId="115"/>
    <cellStyle name="Comma 2 3 4 2" xfId="116"/>
    <cellStyle name="Comma 2 3 4 2 2" xfId="117"/>
    <cellStyle name="Comma 2 3 4 2 2 2" xfId="118"/>
    <cellStyle name="Comma 2 3 4 2 2 2 2" xfId="119"/>
    <cellStyle name="Comma 2 3 4 2 2 2 2 2" xfId="12179"/>
    <cellStyle name="Comma 2 3 4 2 2 2 3" xfId="12180"/>
    <cellStyle name="Comma 2 3 4 2 3" xfId="120"/>
    <cellStyle name="Comma 2 3 4 2 3 2" xfId="121"/>
    <cellStyle name="Comma 2 3 4 2 3 2 2" xfId="122"/>
    <cellStyle name="Comma 2 3 4 2 3 2 2 2" xfId="12181"/>
    <cellStyle name="Comma 2 3 4 2 3 2 3" xfId="12182"/>
    <cellStyle name="Comma 2 3 4 2 4" xfId="123"/>
    <cellStyle name="Comma 2 3 4 2 4 2" xfId="124"/>
    <cellStyle name="Comma 2 3 4 2 4 2 2" xfId="12183"/>
    <cellStyle name="Comma 2 3 4 2 4 3" xfId="12184"/>
    <cellStyle name="Comma 2 3 4 3" xfId="125"/>
    <cellStyle name="Comma 2 3 4 3 2" xfId="126"/>
    <cellStyle name="Comma 2 3 4 3 2 2" xfId="127"/>
    <cellStyle name="Comma 2 3 4 3 2 2 2" xfId="12185"/>
    <cellStyle name="Comma 2 3 4 3 2 3" xfId="12186"/>
    <cellStyle name="Comma 2 3 4 4" xfId="128"/>
    <cellStyle name="Comma 2 3 4 4 2" xfId="129"/>
    <cellStyle name="Comma 2 3 4 4 2 2" xfId="130"/>
    <cellStyle name="Comma 2 3 4 4 2 2 2" xfId="12187"/>
    <cellStyle name="Comma 2 3 4 4 2 3" xfId="12188"/>
    <cellStyle name="Comma 2 3 4 5" xfId="131"/>
    <cellStyle name="Comma 2 3 4 5 2" xfId="132"/>
    <cellStyle name="Comma 2 3 4 5 2 2" xfId="12189"/>
    <cellStyle name="Comma 2 3 4 5 3" xfId="12190"/>
    <cellStyle name="Comma 2 3 5" xfId="133"/>
    <cellStyle name="Comma 2 3 5 2" xfId="134"/>
    <cellStyle name="Comma 2 3 5 2 2" xfId="135"/>
    <cellStyle name="Comma 2 3 5 2 2 2" xfId="136"/>
    <cellStyle name="Comma 2 3 5 2 2 2 2" xfId="12191"/>
    <cellStyle name="Comma 2 3 5 2 2 3" xfId="12192"/>
    <cellStyle name="Comma 2 3 5 3" xfId="137"/>
    <cellStyle name="Comma 2 3 5 3 2" xfId="138"/>
    <cellStyle name="Comma 2 3 5 3 2 2" xfId="139"/>
    <cellStyle name="Comma 2 3 5 3 2 2 2" xfId="12193"/>
    <cellStyle name="Comma 2 3 5 3 2 3" xfId="12194"/>
    <cellStyle name="Comma 2 3 5 4" xfId="140"/>
    <cellStyle name="Comma 2 3 5 4 2" xfId="141"/>
    <cellStyle name="Comma 2 3 5 4 2 2" xfId="12195"/>
    <cellStyle name="Comma 2 3 5 4 3" xfId="12196"/>
    <cellStyle name="Comma 2 3 6" xfId="142"/>
    <cellStyle name="Comma 2 3 6 2" xfId="143"/>
    <cellStyle name="Comma 2 3 6 2 2" xfId="144"/>
    <cellStyle name="Comma 2 3 6 2 2 2" xfId="12197"/>
    <cellStyle name="Comma 2 3 6 2 3" xfId="12198"/>
    <cellStyle name="Comma 2 3 7" xfId="145"/>
    <cellStyle name="Comma 2 3 7 2" xfId="146"/>
    <cellStyle name="Comma 2 3 7 2 2" xfId="147"/>
    <cellStyle name="Comma 2 3 7 2 2 2" xfId="12199"/>
    <cellStyle name="Comma 2 3 7 2 3" xfId="12200"/>
    <cellStyle name="Comma 2 3 8" xfId="148"/>
    <cellStyle name="Comma 2 3 8 2" xfId="149"/>
    <cellStyle name="Comma 2 3 8 2 2" xfId="12201"/>
    <cellStyle name="Comma 2 3 8 3" xfId="12202"/>
    <cellStyle name="Comma 2 4" xfId="150"/>
    <cellStyle name="Comma 2 4 2" xfId="151"/>
    <cellStyle name="Comma 2 4 2 2" xfId="152"/>
    <cellStyle name="Comma 2 4 2 2 2" xfId="153"/>
    <cellStyle name="Comma 2 4 2 2 2 2" xfId="154"/>
    <cellStyle name="Comma 2 4 2 2 2 2 2" xfId="12203"/>
    <cellStyle name="Comma 2 4 2 2 2 3" xfId="12204"/>
    <cellStyle name="Comma 2 4 2 3" xfId="155"/>
    <cellStyle name="Comma 2 4 2 3 2" xfId="156"/>
    <cellStyle name="Comma 2 4 2 3 2 2" xfId="157"/>
    <cellStyle name="Comma 2 4 2 3 2 2 2" xfId="12205"/>
    <cellStyle name="Comma 2 4 2 3 2 3" xfId="12206"/>
    <cellStyle name="Comma 2 4 2 4" xfId="158"/>
    <cellStyle name="Comma 2 4 2 4 2" xfId="159"/>
    <cellStyle name="Comma 2 4 2 4 2 2" xfId="12207"/>
    <cellStyle name="Comma 2 4 2 4 3" xfId="12208"/>
    <cellStyle name="Comma 2 4 3" xfId="160"/>
    <cellStyle name="Comma 2 4 3 2" xfId="161"/>
    <cellStyle name="Comma 2 4 3 2 2" xfId="162"/>
    <cellStyle name="Comma 2 4 3 2 2 2" xfId="163"/>
    <cellStyle name="Comma 2 4 3 2 2 2 2" xfId="12209"/>
    <cellStyle name="Comma 2 4 3 2 2 3" xfId="12210"/>
    <cellStyle name="Comma 2 4 3 3" xfId="164"/>
    <cellStyle name="Comma 2 4 3 3 2" xfId="165"/>
    <cellStyle name="Comma 2 4 3 3 2 2" xfId="166"/>
    <cellStyle name="Comma 2 4 3 3 2 2 2" xfId="12211"/>
    <cellStyle name="Comma 2 4 3 3 2 3" xfId="12212"/>
    <cellStyle name="Comma 2 4 3 4" xfId="167"/>
    <cellStyle name="Comma 2 4 3 4 2" xfId="168"/>
    <cellStyle name="Comma 2 4 3 4 2 2" xfId="12213"/>
    <cellStyle name="Comma 2 4 3 4 3" xfId="12214"/>
    <cellStyle name="Comma 2 4 4" xfId="169"/>
    <cellStyle name="Comma 2 4 4 2" xfId="170"/>
    <cellStyle name="Comma 2 4 4 2 2" xfId="171"/>
    <cellStyle name="Comma 2 4 4 2 2 2" xfId="12215"/>
    <cellStyle name="Comma 2 4 4 2 3" xfId="12216"/>
    <cellStyle name="Comma 2 4 5" xfId="172"/>
    <cellStyle name="Comma 2 4 5 2" xfId="173"/>
    <cellStyle name="Comma 2 4 5 2 2" xfId="174"/>
    <cellStyle name="Comma 2 4 5 2 2 2" xfId="12217"/>
    <cellStyle name="Comma 2 4 5 2 3" xfId="12218"/>
    <cellStyle name="Comma 2 4 6" xfId="175"/>
    <cellStyle name="Comma 2 4 6 2" xfId="176"/>
    <cellStyle name="Comma 2 4 6 2 2" xfId="12219"/>
    <cellStyle name="Comma 2 4 6 3" xfId="12220"/>
    <cellStyle name="Comma 2 5" xfId="177"/>
    <cellStyle name="Comma 2 5 2" xfId="178"/>
    <cellStyle name="Comma 2 5 2 2" xfId="179"/>
    <cellStyle name="Comma 2 5 2 2 2" xfId="180"/>
    <cellStyle name="Comma 2 5 2 2 2 2" xfId="181"/>
    <cellStyle name="Comma 2 5 2 2 2 2 2" xfId="12221"/>
    <cellStyle name="Comma 2 5 2 2 2 3" xfId="12222"/>
    <cellStyle name="Comma 2 5 2 3" xfId="182"/>
    <cellStyle name="Comma 2 5 2 3 2" xfId="183"/>
    <cellStyle name="Comma 2 5 2 3 2 2" xfId="184"/>
    <cellStyle name="Comma 2 5 2 3 2 2 2" xfId="12223"/>
    <cellStyle name="Comma 2 5 2 3 2 3" xfId="12224"/>
    <cellStyle name="Comma 2 5 2 4" xfId="185"/>
    <cellStyle name="Comma 2 5 2 4 2" xfId="186"/>
    <cellStyle name="Comma 2 5 2 4 2 2" xfId="12225"/>
    <cellStyle name="Comma 2 5 2 4 3" xfId="12226"/>
    <cellStyle name="Comma 2 5 3" xfId="187"/>
    <cellStyle name="Comma 2 5 3 2" xfId="188"/>
    <cellStyle name="Comma 2 5 3 2 2" xfId="189"/>
    <cellStyle name="Comma 2 5 3 2 2 2" xfId="190"/>
    <cellStyle name="Comma 2 5 3 2 2 2 2" xfId="12227"/>
    <cellStyle name="Comma 2 5 3 2 2 3" xfId="12228"/>
    <cellStyle name="Comma 2 5 3 3" xfId="191"/>
    <cellStyle name="Comma 2 5 3 3 2" xfId="192"/>
    <cellStyle name="Comma 2 5 3 3 2 2" xfId="193"/>
    <cellStyle name="Comma 2 5 3 3 2 2 2" xfId="12229"/>
    <cellStyle name="Comma 2 5 3 3 2 3" xfId="12230"/>
    <cellStyle name="Comma 2 5 3 4" xfId="194"/>
    <cellStyle name="Comma 2 5 3 4 2" xfId="195"/>
    <cellStyle name="Comma 2 5 3 4 2 2" xfId="12231"/>
    <cellStyle name="Comma 2 5 3 4 3" xfId="12232"/>
    <cellStyle name="Comma 2 5 4" xfId="196"/>
    <cellStyle name="Comma 2 5 4 2" xfId="197"/>
    <cellStyle name="Comma 2 5 4 2 2" xfId="198"/>
    <cellStyle name="Comma 2 5 4 2 2 2" xfId="12233"/>
    <cellStyle name="Comma 2 5 4 2 3" xfId="12234"/>
    <cellStyle name="Comma 2 5 5" xfId="199"/>
    <cellStyle name="Comma 2 5 5 2" xfId="200"/>
    <cellStyle name="Comma 2 5 5 2 2" xfId="201"/>
    <cellStyle name="Comma 2 5 5 2 2 2" xfId="12235"/>
    <cellStyle name="Comma 2 5 5 2 3" xfId="12236"/>
    <cellStyle name="Comma 2 5 6" xfId="202"/>
    <cellStyle name="Comma 2 5 6 2" xfId="203"/>
    <cellStyle name="Comma 2 5 6 2 2" xfId="12237"/>
    <cellStyle name="Comma 2 5 6 3" xfId="12238"/>
    <cellStyle name="Comma 2 6" xfId="204"/>
    <cellStyle name="Comma 2 6 2" xfId="205"/>
    <cellStyle name="Comma 2 6 2 2" xfId="206"/>
    <cellStyle name="Comma 2 6 2 2 2" xfId="207"/>
    <cellStyle name="Comma 2 6 2 2 2 2" xfId="208"/>
    <cellStyle name="Comma 2 6 2 2 2 2 2" xfId="12239"/>
    <cellStyle name="Comma 2 6 2 2 2 3" xfId="12240"/>
    <cellStyle name="Comma 2 6 2 3" xfId="209"/>
    <cellStyle name="Comma 2 6 2 3 2" xfId="210"/>
    <cellStyle name="Comma 2 6 2 3 2 2" xfId="211"/>
    <cellStyle name="Comma 2 6 2 3 2 2 2" xfId="12241"/>
    <cellStyle name="Comma 2 6 2 3 2 3" xfId="12242"/>
    <cellStyle name="Comma 2 6 2 4" xfId="212"/>
    <cellStyle name="Comma 2 6 2 4 2" xfId="213"/>
    <cellStyle name="Comma 2 6 2 4 2 2" xfId="12243"/>
    <cellStyle name="Comma 2 6 2 4 3" xfId="12244"/>
    <cellStyle name="Comma 2 6 3" xfId="214"/>
    <cellStyle name="Comma 2 6 3 2" xfId="215"/>
    <cellStyle name="Comma 2 6 3 2 2" xfId="216"/>
    <cellStyle name="Comma 2 6 3 2 2 2" xfId="12245"/>
    <cellStyle name="Comma 2 6 3 2 3" xfId="12246"/>
    <cellStyle name="Comma 2 6 4" xfId="217"/>
    <cellStyle name="Comma 2 6 4 2" xfId="218"/>
    <cellStyle name="Comma 2 6 4 2 2" xfId="219"/>
    <cellStyle name="Comma 2 6 4 2 2 2" xfId="12247"/>
    <cellStyle name="Comma 2 6 4 2 3" xfId="12248"/>
    <cellStyle name="Comma 2 6 5" xfId="220"/>
    <cellStyle name="Comma 2 6 5 2" xfId="221"/>
    <cellStyle name="Comma 2 6 5 2 2" xfId="12249"/>
    <cellStyle name="Comma 2 6 5 3" xfId="12250"/>
    <cellStyle name="Comma 2 7" xfId="222"/>
    <cellStyle name="Comma 2 7 2" xfId="223"/>
    <cellStyle name="Comma 2 7 2 2" xfId="224"/>
    <cellStyle name="Comma 2 7 2 2 2" xfId="225"/>
    <cellStyle name="Comma 2 7 2 2 2 2" xfId="12251"/>
    <cellStyle name="Comma 2 7 2 2 3" xfId="12252"/>
    <cellStyle name="Comma 2 7 3" xfId="226"/>
    <cellStyle name="Comma 2 7 3 2" xfId="227"/>
    <cellStyle name="Comma 2 7 3 2 2" xfId="228"/>
    <cellStyle name="Comma 2 7 3 2 2 2" xfId="12253"/>
    <cellStyle name="Comma 2 7 3 2 3" xfId="12254"/>
    <cellStyle name="Comma 2 7 4" xfId="229"/>
    <cellStyle name="Comma 2 7 4 2" xfId="230"/>
    <cellStyle name="Comma 2 7 4 2 2" xfId="12255"/>
    <cellStyle name="Comma 2 7 4 3" xfId="12256"/>
    <cellStyle name="Comma 2 8" xfId="231"/>
    <cellStyle name="Comma 2 8 2" xfId="232"/>
    <cellStyle name="Comma 2 8 2 2" xfId="233"/>
    <cellStyle name="Comma 2 8 2 2 2" xfId="234"/>
    <cellStyle name="Comma 2 8 2 2 2 2" xfId="12257"/>
    <cellStyle name="Comma 2 8 2 2 3" xfId="12258"/>
    <cellStyle name="Comma 2 8 3" xfId="235"/>
    <cellStyle name="Comma 2 8 3 2" xfId="236"/>
    <cellStyle name="Comma 2 8 3 2 2" xfId="237"/>
    <cellStyle name="Comma 2 8 3 2 2 2" xfId="12259"/>
    <cellStyle name="Comma 2 8 3 2 3" xfId="12260"/>
    <cellStyle name="Comma 2 8 4" xfId="238"/>
    <cellStyle name="Comma 2 8 4 2" xfId="239"/>
    <cellStyle name="Comma 2 8 4 2 2" xfId="12261"/>
    <cellStyle name="Comma 2 8 4 3" xfId="12262"/>
    <cellStyle name="Comma 2 9" xfId="240"/>
    <cellStyle name="Comma 2 9 2" xfId="241"/>
    <cellStyle name="Comma 2 9 2 2" xfId="242"/>
    <cellStyle name="Comma 2 9 2 2 2" xfId="243"/>
    <cellStyle name="Comma 2 9 2 2 2 2" xfId="12263"/>
    <cellStyle name="Comma 2 9 2 2 3" xfId="12264"/>
    <cellStyle name="Comma 2 9 3" xfId="244"/>
    <cellStyle name="Comma 2 9 3 2" xfId="245"/>
    <cellStyle name="Comma 2 9 3 2 2" xfId="246"/>
    <cellStyle name="Comma 2 9 3 2 2 2" xfId="12265"/>
    <cellStyle name="Comma 2 9 3 2 3" xfId="12266"/>
    <cellStyle name="Comma 2 9 4" xfId="247"/>
    <cellStyle name="Comma 2 9 4 2" xfId="248"/>
    <cellStyle name="Comma 2 9 4 2 2" xfId="12267"/>
    <cellStyle name="Comma 2 9 4 3" xfId="12268"/>
    <cellStyle name="Excel Built-in Normal" xfId="9"/>
    <cellStyle name="Excel Built-in Normal 2" xfId="249"/>
    <cellStyle name="Normal 2" xfId="250"/>
    <cellStyle name="Percent 2" xfId="251"/>
    <cellStyle name="Percent 2 10" xfId="252"/>
    <cellStyle name="Percent 2 10 2" xfId="253"/>
    <cellStyle name="Percent 2 10 2 2" xfId="12269"/>
    <cellStyle name="Percent 2 10 2 2 2" xfId="12270"/>
    <cellStyle name="Percent 2 10 2 3" xfId="12271"/>
    <cellStyle name="Percent 2 11" xfId="254"/>
    <cellStyle name="Percent 2 11 2" xfId="255"/>
    <cellStyle name="Percent 2 11 2 2" xfId="12272"/>
    <cellStyle name="Percent 2 11 2 2 2" xfId="12273"/>
    <cellStyle name="Percent 2 11 2 3" xfId="12274"/>
    <cellStyle name="Percent 2 12" xfId="256"/>
    <cellStyle name="Percent 2 12 2" xfId="12275"/>
    <cellStyle name="Percent 2 12 2 2" xfId="12276"/>
    <cellStyle name="Percent 2 12 3" xfId="12277"/>
    <cellStyle name="Percent 2 2" xfId="257"/>
    <cellStyle name="Percent 2 2 2" xfId="258"/>
    <cellStyle name="Percent 2 3" xfId="259"/>
    <cellStyle name="Percent 2 3 2" xfId="260"/>
    <cellStyle name="Percent 2 3 2 2" xfId="261"/>
    <cellStyle name="Percent 2 3 2 2 2" xfId="262"/>
    <cellStyle name="Percent 2 3 2 2 2 2" xfId="263"/>
    <cellStyle name="Percent 2 3 2 2 2 2 2" xfId="12278"/>
    <cellStyle name="Percent 2 3 2 2 2 2 2 2" xfId="12279"/>
    <cellStyle name="Percent 2 3 2 2 2 2 3" xfId="12280"/>
    <cellStyle name="Percent 2 3 2 2 3" xfId="264"/>
    <cellStyle name="Percent 2 3 2 2 3 2" xfId="265"/>
    <cellStyle name="Percent 2 3 2 2 3 2 2" xfId="12281"/>
    <cellStyle name="Percent 2 3 2 2 3 2 2 2" xfId="12282"/>
    <cellStyle name="Percent 2 3 2 2 3 2 3" xfId="12283"/>
    <cellStyle name="Percent 2 3 2 2 4" xfId="266"/>
    <cellStyle name="Percent 2 3 2 2 4 2" xfId="12284"/>
    <cellStyle name="Percent 2 3 2 2 4 2 2" xfId="12285"/>
    <cellStyle name="Percent 2 3 2 2 4 3" xfId="12286"/>
    <cellStyle name="Percent 2 3 2 3" xfId="267"/>
    <cellStyle name="Percent 2 3 2 3 2" xfId="268"/>
    <cellStyle name="Percent 2 3 2 3 2 2" xfId="269"/>
    <cellStyle name="Percent 2 3 2 3 2 2 2" xfId="12287"/>
    <cellStyle name="Percent 2 3 2 3 2 2 2 2" xfId="12288"/>
    <cellStyle name="Percent 2 3 2 3 2 2 3" xfId="12289"/>
    <cellStyle name="Percent 2 3 2 3 3" xfId="270"/>
    <cellStyle name="Percent 2 3 2 3 3 2" xfId="271"/>
    <cellStyle name="Percent 2 3 2 3 3 2 2" xfId="12290"/>
    <cellStyle name="Percent 2 3 2 3 3 2 2 2" xfId="12291"/>
    <cellStyle name="Percent 2 3 2 3 3 2 3" xfId="12292"/>
    <cellStyle name="Percent 2 3 2 3 4" xfId="272"/>
    <cellStyle name="Percent 2 3 2 3 4 2" xfId="12293"/>
    <cellStyle name="Percent 2 3 2 3 4 2 2" xfId="12294"/>
    <cellStyle name="Percent 2 3 2 3 4 3" xfId="12295"/>
    <cellStyle name="Percent 2 3 2 4" xfId="273"/>
    <cellStyle name="Percent 2 3 2 4 2" xfId="274"/>
    <cellStyle name="Percent 2 3 2 4 2 2" xfId="12296"/>
    <cellStyle name="Percent 2 3 2 4 2 2 2" xfId="12297"/>
    <cellStyle name="Percent 2 3 2 4 2 3" xfId="12298"/>
    <cellStyle name="Percent 2 3 2 5" xfId="275"/>
    <cellStyle name="Percent 2 3 2 5 2" xfId="276"/>
    <cellStyle name="Percent 2 3 2 5 2 2" xfId="12299"/>
    <cellStyle name="Percent 2 3 2 5 2 2 2" xfId="12300"/>
    <cellStyle name="Percent 2 3 2 5 2 3" xfId="12301"/>
    <cellStyle name="Percent 2 3 2 6" xfId="277"/>
    <cellStyle name="Percent 2 3 2 6 2" xfId="12302"/>
    <cellStyle name="Percent 2 3 2 6 2 2" xfId="12303"/>
    <cellStyle name="Percent 2 3 2 6 3" xfId="12304"/>
    <cellStyle name="Percent 2 3 3" xfId="278"/>
    <cellStyle name="Percent 2 3 3 2" xfId="279"/>
    <cellStyle name="Percent 2 3 3 2 2" xfId="280"/>
    <cellStyle name="Percent 2 3 3 2 2 2" xfId="281"/>
    <cellStyle name="Percent 2 3 3 2 2 2 2" xfId="12305"/>
    <cellStyle name="Percent 2 3 3 2 2 2 2 2" xfId="12306"/>
    <cellStyle name="Percent 2 3 3 2 2 2 3" xfId="12307"/>
    <cellStyle name="Percent 2 3 3 2 3" xfId="282"/>
    <cellStyle name="Percent 2 3 3 2 3 2" xfId="283"/>
    <cellStyle name="Percent 2 3 3 2 3 2 2" xfId="12308"/>
    <cellStyle name="Percent 2 3 3 2 3 2 2 2" xfId="12309"/>
    <cellStyle name="Percent 2 3 3 2 3 2 3" xfId="12310"/>
    <cellStyle name="Percent 2 3 3 2 4" xfId="284"/>
    <cellStyle name="Percent 2 3 3 2 4 2" xfId="12311"/>
    <cellStyle name="Percent 2 3 3 2 4 2 2" xfId="12312"/>
    <cellStyle name="Percent 2 3 3 2 4 3" xfId="12313"/>
    <cellStyle name="Percent 2 3 3 3" xfId="285"/>
    <cellStyle name="Percent 2 3 3 3 2" xfId="286"/>
    <cellStyle name="Percent 2 3 3 3 2 2" xfId="287"/>
    <cellStyle name="Percent 2 3 3 3 2 2 2" xfId="12314"/>
    <cellStyle name="Percent 2 3 3 3 2 2 2 2" xfId="12315"/>
    <cellStyle name="Percent 2 3 3 3 2 2 3" xfId="12316"/>
    <cellStyle name="Percent 2 3 3 3 3" xfId="288"/>
    <cellStyle name="Percent 2 3 3 3 3 2" xfId="289"/>
    <cellStyle name="Percent 2 3 3 3 3 2 2" xfId="12317"/>
    <cellStyle name="Percent 2 3 3 3 3 2 2 2" xfId="12318"/>
    <cellStyle name="Percent 2 3 3 3 3 2 3" xfId="12319"/>
    <cellStyle name="Percent 2 3 3 3 4" xfId="290"/>
    <cellStyle name="Percent 2 3 3 3 4 2" xfId="12320"/>
    <cellStyle name="Percent 2 3 3 3 4 2 2" xfId="12321"/>
    <cellStyle name="Percent 2 3 3 3 4 3" xfId="12322"/>
    <cellStyle name="Percent 2 3 3 4" xfId="291"/>
    <cellStyle name="Percent 2 3 3 4 2" xfId="292"/>
    <cellStyle name="Percent 2 3 3 4 2 2" xfId="12323"/>
    <cellStyle name="Percent 2 3 3 4 2 2 2" xfId="12324"/>
    <cellStyle name="Percent 2 3 3 4 2 3" xfId="12325"/>
    <cellStyle name="Percent 2 3 3 5" xfId="293"/>
    <cellStyle name="Percent 2 3 3 5 2" xfId="294"/>
    <cellStyle name="Percent 2 3 3 5 2 2" xfId="12326"/>
    <cellStyle name="Percent 2 3 3 5 2 2 2" xfId="12327"/>
    <cellStyle name="Percent 2 3 3 5 2 3" xfId="12328"/>
    <cellStyle name="Percent 2 3 3 6" xfId="295"/>
    <cellStyle name="Percent 2 3 3 6 2" xfId="12329"/>
    <cellStyle name="Percent 2 3 3 6 2 2" xfId="12330"/>
    <cellStyle name="Percent 2 3 3 6 3" xfId="12331"/>
    <cellStyle name="Percent 2 3 4" xfId="296"/>
    <cellStyle name="Percent 2 3 4 2" xfId="297"/>
    <cellStyle name="Percent 2 3 4 2 2" xfId="298"/>
    <cellStyle name="Percent 2 3 4 2 2 2" xfId="299"/>
    <cellStyle name="Percent 2 3 4 2 2 2 2" xfId="12332"/>
    <cellStyle name="Percent 2 3 4 2 2 2 2 2" xfId="12333"/>
    <cellStyle name="Percent 2 3 4 2 2 2 3" xfId="12334"/>
    <cellStyle name="Percent 2 3 4 2 3" xfId="300"/>
    <cellStyle name="Percent 2 3 4 2 3 2" xfId="301"/>
    <cellStyle name="Percent 2 3 4 2 3 2 2" xfId="12335"/>
    <cellStyle name="Percent 2 3 4 2 3 2 2 2" xfId="12336"/>
    <cellStyle name="Percent 2 3 4 2 3 2 3" xfId="12337"/>
    <cellStyle name="Percent 2 3 4 2 4" xfId="302"/>
    <cellStyle name="Percent 2 3 4 2 4 2" xfId="12338"/>
    <cellStyle name="Percent 2 3 4 2 4 2 2" xfId="12339"/>
    <cellStyle name="Percent 2 3 4 2 4 3" xfId="12340"/>
    <cellStyle name="Percent 2 3 4 3" xfId="303"/>
    <cellStyle name="Percent 2 3 4 3 2" xfId="304"/>
    <cellStyle name="Percent 2 3 4 3 2 2" xfId="12341"/>
    <cellStyle name="Percent 2 3 4 3 2 2 2" xfId="12342"/>
    <cellStyle name="Percent 2 3 4 3 2 3" xfId="12343"/>
    <cellStyle name="Percent 2 3 4 4" xfId="305"/>
    <cellStyle name="Percent 2 3 4 4 2" xfId="306"/>
    <cellStyle name="Percent 2 3 4 4 2 2" xfId="12344"/>
    <cellStyle name="Percent 2 3 4 4 2 2 2" xfId="12345"/>
    <cellStyle name="Percent 2 3 4 4 2 3" xfId="12346"/>
    <cellStyle name="Percent 2 3 4 5" xfId="307"/>
    <cellStyle name="Percent 2 3 4 5 2" xfId="12347"/>
    <cellStyle name="Percent 2 3 4 5 2 2" xfId="12348"/>
    <cellStyle name="Percent 2 3 4 5 3" xfId="12349"/>
    <cellStyle name="Percent 2 3 5" xfId="308"/>
    <cellStyle name="Percent 2 3 5 2" xfId="309"/>
    <cellStyle name="Percent 2 3 5 2 2" xfId="310"/>
    <cellStyle name="Percent 2 3 5 2 2 2" xfId="12350"/>
    <cellStyle name="Percent 2 3 5 2 2 2 2" xfId="12351"/>
    <cellStyle name="Percent 2 3 5 2 2 3" xfId="12352"/>
    <cellStyle name="Percent 2 3 5 3" xfId="311"/>
    <cellStyle name="Percent 2 3 5 3 2" xfId="312"/>
    <cellStyle name="Percent 2 3 5 3 2 2" xfId="12353"/>
    <cellStyle name="Percent 2 3 5 3 2 2 2" xfId="12354"/>
    <cellStyle name="Percent 2 3 5 3 2 3" xfId="12355"/>
    <cellStyle name="Percent 2 3 5 4" xfId="313"/>
    <cellStyle name="Percent 2 3 5 4 2" xfId="12356"/>
    <cellStyle name="Percent 2 3 5 4 2 2" xfId="12357"/>
    <cellStyle name="Percent 2 3 5 4 3" xfId="12358"/>
    <cellStyle name="Percent 2 3 6" xfId="314"/>
    <cellStyle name="Percent 2 3 6 2" xfId="315"/>
    <cellStyle name="Percent 2 3 6 2 2" xfId="12359"/>
    <cellStyle name="Percent 2 3 6 2 2 2" xfId="12360"/>
    <cellStyle name="Percent 2 3 6 2 3" xfId="12361"/>
    <cellStyle name="Percent 2 3 7" xfId="316"/>
    <cellStyle name="Percent 2 3 7 2" xfId="317"/>
    <cellStyle name="Percent 2 3 7 2 2" xfId="12362"/>
    <cellStyle name="Percent 2 3 7 2 2 2" xfId="12363"/>
    <cellStyle name="Percent 2 3 7 2 3" xfId="12364"/>
    <cellStyle name="Percent 2 3 8" xfId="318"/>
    <cellStyle name="Percent 2 3 8 2" xfId="12365"/>
    <cellStyle name="Percent 2 3 8 2 2" xfId="12366"/>
    <cellStyle name="Percent 2 3 8 3" xfId="12367"/>
    <cellStyle name="Percent 2 4" xfId="319"/>
    <cellStyle name="Percent 2 4 2" xfId="320"/>
    <cellStyle name="Percent 2 4 2 2" xfId="321"/>
    <cellStyle name="Percent 2 4 2 2 2" xfId="322"/>
    <cellStyle name="Percent 2 4 2 2 2 2" xfId="12368"/>
    <cellStyle name="Percent 2 4 2 2 2 2 2" xfId="12369"/>
    <cellStyle name="Percent 2 4 2 2 2 3" xfId="12370"/>
    <cellStyle name="Percent 2 4 2 3" xfId="323"/>
    <cellStyle name="Percent 2 4 2 3 2" xfId="324"/>
    <cellStyle name="Percent 2 4 2 3 2 2" xfId="12371"/>
    <cellStyle name="Percent 2 4 2 3 2 2 2" xfId="12372"/>
    <cellStyle name="Percent 2 4 2 3 2 3" xfId="12373"/>
    <cellStyle name="Percent 2 4 2 4" xfId="325"/>
    <cellStyle name="Percent 2 4 2 4 2" xfId="12374"/>
    <cellStyle name="Percent 2 4 2 4 2 2" xfId="12375"/>
    <cellStyle name="Percent 2 4 2 4 3" xfId="12376"/>
    <cellStyle name="Percent 2 4 3" xfId="326"/>
    <cellStyle name="Percent 2 4 3 2" xfId="327"/>
    <cellStyle name="Percent 2 4 3 2 2" xfId="328"/>
    <cellStyle name="Percent 2 4 3 2 2 2" xfId="12377"/>
    <cellStyle name="Percent 2 4 3 2 2 2 2" xfId="12378"/>
    <cellStyle name="Percent 2 4 3 2 2 3" xfId="12379"/>
    <cellStyle name="Percent 2 4 3 3" xfId="329"/>
    <cellStyle name="Percent 2 4 3 3 2" xfId="330"/>
    <cellStyle name="Percent 2 4 3 3 2 2" xfId="12380"/>
    <cellStyle name="Percent 2 4 3 3 2 2 2" xfId="12381"/>
    <cellStyle name="Percent 2 4 3 3 2 3" xfId="12382"/>
    <cellStyle name="Percent 2 4 3 4" xfId="331"/>
    <cellStyle name="Percent 2 4 3 4 2" xfId="12383"/>
    <cellStyle name="Percent 2 4 3 4 2 2" xfId="12384"/>
    <cellStyle name="Percent 2 4 3 4 3" xfId="12385"/>
    <cellStyle name="Percent 2 4 4" xfId="332"/>
    <cellStyle name="Percent 2 4 4 2" xfId="333"/>
    <cellStyle name="Percent 2 4 4 2 2" xfId="12386"/>
    <cellStyle name="Percent 2 4 4 2 2 2" xfId="12387"/>
    <cellStyle name="Percent 2 4 4 2 3" xfId="12388"/>
    <cellStyle name="Percent 2 4 5" xfId="334"/>
    <cellStyle name="Percent 2 4 5 2" xfId="335"/>
    <cellStyle name="Percent 2 4 5 2 2" xfId="12389"/>
    <cellStyle name="Percent 2 4 5 2 2 2" xfId="12390"/>
    <cellStyle name="Percent 2 4 5 2 3" xfId="12391"/>
    <cellStyle name="Percent 2 4 6" xfId="336"/>
    <cellStyle name="Percent 2 4 6 2" xfId="12392"/>
    <cellStyle name="Percent 2 4 6 2 2" xfId="12393"/>
    <cellStyle name="Percent 2 4 6 3" xfId="12394"/>
    <cellStyle name="Percent 2 5" xfId="337"/>
    <cellStyle name="Percent 2 5 2" xfId="338"/>
    <cellStyle name="Percent 2 5 2 2" xfId="339"/>
    <cellStyle name="Percent 2 5 2 2 2" xfId="340"/>
    <cellStyle name="Percent 2 5 2 2 2 2" xfId="12395"/>
    <cellStyle name="Percent 2 5 2 2 2 2 2" xfId="12396"/>
    <cellStyle name="Percent 2 5 2 2 2 3" xfId="12397"/>
    <cellStyle name="Percent 2 5 2 3" xfId="341"/>
    <cellStyle name="Percent 2 5 2 3 2" xfId="342"/>
    <cellStyle name="Percent 2 5 2 3 2 2" xfId="12398"/>
    <cellStyle name="Percent 2 5 2 3 2 2 2" xfId="12399"/>
    <cellStyle name="Percent 2 5 2 3 2 3" xfId="12400"/>
    <cellStyle name="Percent 2 5 2 4" xfId="343"/>
    <cellStyle name="Percent 2 5 2 4 2" xfId="12401"/>
    <cellStyle name="Percent 2 5 2 4 2 2" xfId="12402"/>
    <cellStyle name="Percent 2 5 2 4 3" xfId="12403"/>
    <cellStyle name="Percent 2 5 3" xfId="344"/>
    <cellStyle name="Percent 2 5 3 2" xfId="345"/>
    <cellStyle name="Percent 2 5 3 2 2" xfId="346"/>
    <cellStyle name="Percent 2 5 3 2 2 2" xfId="12404"/>
    <cellStyle name="Percent 2 5 3 2 2 2 2" xfId="12405"/>
    <cellStyle name="Percent 2 5 3 2 2 3" xfId="12406"/>
    <cellStyle name="Percent 2 5 3 3" xfId="347"/>
    <cellStyle name="Percent 2 5 3 3 2" xfId="348"/>
    <cellStyle name="Percent 2 5 3 3 2 2" xfId="12407"/>
    <cellStyle name="Percent 2 5 3 3 2 2 2" xfId="12408"/>
    <cellStyle name="Percent 2 5 3 3 2 3" xfId="12409"/>
    <cellStyle name="Percent 2 5 3 4" xfId="349"/>
    <cellStyle name="Percent 2 5 3 4 2" xfId="12410"/>
    <cellStyle name="Percent 2 5 3 4 2 2" xfId="12411"/>
    <cellStyle name="Percent 2 5 3 4 3" xfId="12412"/>
    <cellStyle name="Percent 2 5 4" xfId="350"/>
    <cellStyle name="Percent 2 5 4 2" xfId="351"/>
    <cellStyle name="Percent 2 5 4 2 2" xfId="12413"/>
    <cellStyle name="Percent 2 5 4 2 2 2" xfId="12414"/>
    <cellStyle name="Percent 2 5 4 2 3" xfId="12415"/>
    <cellStyle name="Percent 2 5 5" xfId="352"/>
    <cellStyle name="Percent 2 5 5 2" xfId="353"/>
    <cellStyle name="Percent 2 5 5 2 2" xfId="12416"/>
    <cellStyle name="Percent 2 5 5 2 2 2" xfId="12417"/>
    <cellStyle name="Percent 2 5 5 2 3" xfId="12418"/>
    <cellStyle name="Percent 2 5 6" xfId="354"/>
    <cellStyle name="Percent 2 5 6 2" xfId="12419"/>
    <cellStyle name="Percent 2 5 6 2 2" xfId="12420"/>
    <cellStyle name="Percent 2 5 6 3" xfId="12421"/>
    <cellStyle name="Percent 2 6" xfId="355"/>
    <cellStyle name="Percent 2 6 2" xfId="356"/>
    <cellStyle name="Percent 2 6 2 2" xfId="357"/>
    <cellStyle name="Percent 2 6 2 2 2" xfId="358"/>
    <cellStyle name="Percent 2 6 2 2 2 2" xfId="12422"/>
    <cellStyle name="Percent 2 6 2 2 2 2 2" xfId="12423"/>
    <cellStyle name="Percent 2 6 2 2 2 3" xfId="12424"/>
    <cellStyle name="Percent 2 6 2 3" xfId="359"/>
    <cellStyle name="Percent 2 6 2 3 2" xfId="360"/>
    <cellStyle name="Percent 2 6 2 3 2 2" xfId="12425"/>
    <cellStyle name="Percent 2 6 2 3 2 2 2" xfId="12426"/>
    <cellStyle name="Percent 2 6 2 3 2 3" xfId="12427"/>
    <cellStyle name="Percent 2 6 2 4" xfId="361"/>
    <cellStyle name="Percent 2 6 2 4 2" xfId="12428"/>
    <cellStyle name="Percent 2 6 2 4 2 2" xfId="12429"/>
    <cellStyle name="Percent 2 6 2 4 3" xfId="12430"/>
    <cellStyle name="Percent 2 6 3" xfId="362"/>
    <cellStyle name="Percent 2 6 3 2" xfId="363"/>
    <cellStyle name="Percent 2 6 3 2 2" xfId="12431"/>
    <cellStyle name="Percent 2 6 3 2 2 2" xfId="12432"/>
    <cellStyle name="Percent 2 6 3 2 3" xfId="12433"/>
    <cellStyle name="Percent 2 6 4" xfId="364"/>
    <cellStyle name="Percent 2 6 4 2" xfId="365"/>
    <cellStyle name="Percent 2 6 4 2 2" xfId="12434"/>
    <cellStyle name="Percent 2 6 4 2 2 2" xfId="12435"/>
    <cellStyle name="Percent 2 6 4 2 3" xfId="12436"/>
    <cellStyle name="Percent 2 6 5" xfId="366"/>
    <cellStyle name="Percent 2 6 5 2" xfId="12437"/>
    <cellStyle name="Percent 2 6 5 2 2" xfId="12438"/>
    <cellStyle name="Percent 2 6 5 3" xfId="12439"/>
    <cellStyle name="Percent 2 7" xfId="367"/>
    <cellStyle name="Percent 2 7 2" xfId="368"/>
    <cellStyle name="Percent 2 7 2 2" xfId="369"/>
    <cellStyle name="Percent 2 7 2 2 2" xfId="12440"/>
    <cellStyle name="Percent 2 7 2 2 2 2" xfId="12441"/>
    <cellStyle name="Percent 2 7 2 2 3" xfId="12442"/>
    <cellStyle name="Percent 2 7 3" xfId="370"/>
    <cellStyle name="Percent 2 7 3 2" xfId="371"/>
    <cellStyle name="Percent 2 7 3 2 2" xfId="12443"/>
    <cellStyle name="Percent 2 7 3 2 2 2" xfId="12444"/>
    <cellStyle name="Percent 2 7 3 2 3" xfId="12445"/>
    <cellStyle name="Percent 2 7 4" xfId="372"/>
    <cellStyle name="Percent 2 7 4 2" xfId="12446"/>
    <cellStyle name="Percent 2 7 4 2 2" xfId="12447"/>
    <cellStyle name="Percent 2 7 4 3" xfId="12448"/>
    <cellStyle name="Percent 2 8" xfId="373"/>
    <cellStyle name="Percent 2 8 2" xfId="374"/>
    <cellStyle name="Percent 2 8 2 2" xfId="375"/>
    <cellStyle name="Percent 2 8 2 2 2" xfId="12449"/>
    <cellStyle name="Percent 2 8 2 2 2 2" xfId="12450"/>
    <cellStyle name="Percent 2 8 2 2 3" xfId="12451"/>
    <cellStyle name="Percent 2 8 3" xfId="376"/>
    <cellStyle name="Percent 2 8 3 2" xfId="377"/>
    <cellStyle name="Percent 2 8 3 2 2" xfId="12452"/>
    <cellStyle name="Percent 2 8 3 2 2 2" xfId="12453"/>
    <cellStyle name="Percent 2 8 3 2 3" xfId="12454"/>
    <cellStyle name="Percent 2 8 4" xfId="378"/>
    <cellStyle name="Percent 2 8 4 2" xfId="12455"/>
    <cellStyle name="Percent 2 8 4 2 2" xfId="12456"/>
    <cellStyle name="Percent 2 8 4 3" xfId="12457"/>
    <cellStyle name="Percent 2 9" xfId="379"/>
    <cellStyle name="Percent 2 9 2" xfId="380"/>
    <cellStyle name="Percent 2 9 2 2" xfId="381"/>
    <cellStyle name="Percent 2 9 2 2 2" xfId="12458"/>
    <cellStyle name="Percent 2 9 2 2 2 2" xfId="12459"/>
    <cellStyle name="Percent 2 9 2 2 3" xfId="12460"/>
    <cellStyle name="Percent 2 9 3" xfId="382"/>
    <cellStyle name="Percent 2 9 3 2" xfId="383"/>
    <cellStyle name="Percent 2 9 3 2 2" xfId="12461"/>
    <cellStyle name="Percent 2 9 3 2 2 2" xfId="12462"/>
    <cellStyle name="Percent 2 9 3 2 3" xfId="12463"/>
    <cellStyle name="Percent 2 9 4" xfId="384"/>
    <cellStyle name="Percent 2 9 4 2" xfId="12464"/>
    <cellStyle name="Percent 2 9 4 2 2" xfId="12465"/>
    <cellStyle name="Percent 2 9 4 3" xfId="12466"/>
    <cellStyle name="Percent 3" xfId="385"/>
    <cellStyle name="Percent 3 2" xfId="386"/>
    <cellStyle name="Percent 3 2 2" xfId="387"/>
    <cellStyle name="Percent 3 3" xfId="388"/>
    <cellStyle name="Акцент1 2" xfId="389"/>
    <cellStyle name="Акцент1 2 2" xfId="390"/>
    <cellStyle name="Акцент2 2" xfId="391"/>
    <cellStyle name="Акцент2 2 2" xfId="392"/>
    <cellStyle name="Акцент3 2" xfId="393"/>
    <cellStyle name="Акцент3 2 2" xfId="394"/>
    <cellStyle name="Акцент4 2" xfId="395"/>
    <cellStyle name="Акцент4 2 2" xfId="396"/>
    <cellStyle name="Акцент5 2" xfId="397"/>
    <cellStyle name="Акцент5 2 2" xfId="398"/>
    <cellStyle name="Акцент6 2" xfId="399"/>
    <cellStyle name="Акцент6 2 2" xfId="400"/>
    <cellStyle name="Ввод  2" xfId="401"/>
    <cellStyle name="Ввод  2 2" xfId="402"/>
    <cellStyle name="Ввод  2 2 2" xfId="403"/>
    <cellStyle name="Ввод  2 2 2 2" xfId="404"/>
    <cellStyle name="Ввод  2 2 2 2 10" xfId="405"/>
    <cellStyle name="Ввод  2 2 2 2 10 2" xfId="406"/>
    <cellStyle name="Ввод  2 2 2 2 10 2 2" xfId="407"/>
    <cellStyle name="Ввод  2 2 2 2 10 2 2 2" xfId="408"/>
    <cellStyle name="Ввод  2 2 2 2 10 2 2 2 2" xfId="12467"/>
    <cellStyle name="Ввод  2 2 2 2 10 2 2 2 2 2" xfId="25004"/>
    <cellStyle name="Ввод  2 2 2 2 10 2 2 2 3" xfId="25003"/>
    <cellStyle name="Ввод  2 2 2 2 10 2 2 3" xfId="409"/>
    <cellStyle name="Ввод  2 2 2 2 10 2 2 3 2" xfId="25005"/>
    <cellStyle name="Ввод  2 2 2 2 10 2 2 4" xfId="410"/>
    <cellStyle name="Ввод  2 2 2 2 10 2 2 4 2" xfId="25006"/>
    <cellStyle name="Ввод  2 2 2 2 10 2 2 5" xfId="25002"/>
    <cellStyle name="Ввод  2 2 2 2 10 2 3" xfId="411"/>
    <cellStyle name="Ввод  2 2 2 2 10 2 3 2" xfId="12468"/>
    <cellStyle name="Ввод  2 2 2 2 10 2 3 2 2" xfId="25008"/>
    <cellStyle name="Ввод  2 2 2 2 10 2 3 3" xfId="25007"/>
    <cellStyle name="Ввод  2 2 2 2 10 2 4" xfId="412"/>
    <cellStyle name="Ввод  2 2 2 2 10 2 4 2" xfId="25009"/>
    <cellStyle name="Ввод  2 2 2 2 10 2 5" xfId="413"/>
    <cellStyle name="Ввод  2 2 2 2 10 2 5 2" xfId="25010"/>
    <cellStyle name="Ввод  2 2 2 2 10 2 6" xfId="25001"/>
    <cellStyle name="Ввод  2 2 2 2 10 3" xfId="414"/>
    <cellStyle name="Ввод  2 2 2 2 10 3 2" xfId="415"/>
    <cellStyle name="Ввод  2 2 2 2 10 3 2 2" xfId="12469"/>
    <cellStyle name="Ввод  2 2 2 2 10 3 2 2 2" xfId="25013"/>
    <cellStyle name="Ввод  2 2 2 2 10 3 2 3" xfId="25012"/>
    <cellStyle name="Ввод  2 2 2 2 10 3 3" xfId="416"/>
    <cellStyle name="Ввод  2 2 2 2 10 3 3 2" xfId="25014"/>
    <cellStyle name="Ввод  2 2 2 2 10 3 4" xfId="417"/>
    <cellStyle name="Ввод  2 2 2 2 10 3 4 2" xfId="25015"/>
    <cellStyle name="Ввод  2 2 2 2 10 3 5" xfId="25011"/>
    <cellStyle name="Ввод  2 2 2 2 10 4" xfId="418"/>
    <cellStyle name="Ввод  2 2 2 2 10 4 2" xfId="12470"/>
    <cellStyle name="Ввод  2 2 2 2 10 4 2 2" xfId="25017"/>
    <cellStyle name="Ввод  2 2 2 2 10 4 3" xfId="25016"/>
    <cellStyle name="Ввод  2 2 2 2 10 5" xfId="419"/>
    <cellStyle name="Ввод  2 2 2 2 10 5 2" xfId="25018"/>
    <cellStyle name="Ввод  2 2 2 2 10 6" xfId="420"/>
    <cellStyle name="Ввод  2 2 2 2 10 6 2" xfId="25019"/>
    <cellStyle name="Ввод  2 2 2 2 10 7" xfId="25000"/>
    <cellStyle name="Ввод  2 2 2 2 11" xfId="421"/>
    <cellStyle name="Ввод  2 2 2 2 11 2" xfId="422"/>
    <cellStyle name="Ввод  2 2 2 2 11 2 2" xfId="423"/>
    <cellStyle name="Ввод  2 2 2 2 11 2 2 2" xfId="424"/>
    <cellStyle name="Ввод  2 2 2 2 11 2 2 2 2" xfId="12471"/>
    <cellStyle name="Ввод  2 2 2 2 11 2 2 2 2 2" xfId="25024"/>
    <cellStyle name="Ввод  2 2 2 2 11 2 2 2 3" xfId="25023"/>
    <cellStyle name="Ввод  2 2 2 2 11 2 2 3" xfId="425"/>
    <cellStyle name="Ввод  2 2 2 2 11 2 2 3 2" xfId="25025"/>
    <cellStyle name="Ввод  2 2 2 2 11 2 2 4" xfId="426"/>
    <cellStyle name="Ввод  2 2 2 2 11 2 2 4 2" xfId="25026"/>
    <cellStyle name="Ввод  2 2 2 2 11 2 2 5" xfId="25022"/>
    <cellStyle name="Ввод  2 2 2 2 11 2 3" xfId="427"/>
    <cellStyle name="Ввод  2 2 2 2 11 2 3 2" xfId="12472"/>
    <cellStyle name="Ввод  2 2 2 2 11 2 3 2 2" xfId="25028"/>
    <cellStyle name="Ввод  2 2 2 2 11 2 3 3" xfId="25027"/>
    <cellStyle name="Ввод  2 2 2 2 11 2 4" xfId="428"/>
    <cellStyle name="Ввод  2 2 2 2 11 2 4 2" xfId="25029"/>
    <cellStyle name="Ввод  2 2 2 2 11 2 5" xfId="429"/>
    <cellStyle name="Ввод  2 2 2 2 11 2 5 2" xfId="25030"/>
    <cellStyle name="Ввод  2 2 2 2 11 2 6" xfId="25021"/>
    <cellStyle name="Ввод  2 2 2 2 11 3" xfId="430"/>
    <cellStyle name="Ввод  2 2 2 2 11 3 2" xfId="431"/>
    <cellStyle name="Ввод  2 2 2 2 11 3 2 2" xfId="12473"/>
    <cellStyle name="Ввод  2 2 2 2 11 3 2 2 2" xfId="25033"/>
    <cellStyle name="Ввод  2 2 2 2 11 3 2 3" xfId="25032"/>
    <cellStyle name="Ввод  2 2 2 2 11 3 3" xfId="432"/>
    <cellStyle name="Ввод  2 2 2 2 11 3 3 2" xfId="25034"/>
    <cellStyle name="Ввод  2 2 2 2 11 3 4" xfId="433"/>
    <cellStyle name="Ввод  2 2 2 2 11 3 4 2" xfId="25035"/>
    <cellStyle name="Ввод  2 2 2 2 11 3 5" xfId="25031"/>
    <cellStyle name="Ввод  2 2 2 2 11 4" xfId="434"/>
    <cellStyle name="Ввод  2 2 2 2 11 4 2" xfId="12474"/>
    <cellStyle name="Ввод  2 2 2 2 11 4 2 2" xfId="25037"/>
    <cellStyle name="Ввод  2 2 2 2 11 4 3" xfId="25036"/>
    <cellStyle name="Ввод  2 2 2 2 11 5" xfId="435"/>
    <cellStyle name="Ввод  2 2 2 2 11 5 2" xfId="25038"/>
    <cellStyle name="Ввод  2 2 2 2 11 6" xfId="436"/>
    <cellStyle name="Ввод  2 2 2 2 11 6 2" xfId="25039"/>
    <cellStyle name="Ввод  2 2 2 2 11 7" xfId="25020"/>
    <cellStyle name="Ввод  2 2 2 2 12" xfId="437"/>
    <cellStyle name="Ввод  2 2 2 2 12 2" xfId="438"/>
    <cellStyle name="Ввод  2 2 2 2 12 2 2" xfId="439"/>
    <cellStyle name="Ввод  2 2 2 2 12 2 2 2" xfId="12475"/>
    <cellStyle name="Ввод  2 2 2 2 12 2 2 2 2" xfId="25043"/>
    <cellStyle name="Ввод  2 2 2 2 12 2 2 3" xfId="25042"/>
    <cellStyle name="Ввод  2 2 2 2 12 2 3" xfId="440"/>
    <cellStyle name="Ввод  2 2 2 2 12 2 3 2" xfId="25044"/>
    <cellStyle name="Ввод  2 2 2 2 12 2 4" xfId="441"/>
    <cellStyle name="Ввод  2 2 2 2 12 2 4 2" xfId="25045"/>
    <cellStyle name="Ввод  2 2 2 2 12 2 5" xfId="25041"/>
    <cellStyle name="Ввод  2 2 2 2 12 3" xfId="442"/>
    <cellStyle name="Ввод  2 2 2 2 12 3 2" xfId="12476"/>
    <cellStyle name="Ввод  2 2 2 2 12 3 2 2" xfId="25047"/>
    <cellStyle name="Ввод  2 2 2 2 12 3 3" xfId="25046"/>
    <cellStyle name="Ввод  2 2 2 2 12 4" xfId="443"/>
    <cellStyle name="Ввод  2 2 2 2 12 4 2" xfId="25048"/>
    <cellStyle name="Ввод  2 2 2 2 12 5" xfId="444"/>
    <cellStyle name="Ввод  2 2 2 2 12 5 2" xfId="25049"/>
    <cellStyle name="Ввод  2 2 2 2 12 6" xfId="25040"/>
    <cellStyle name="Ввод  2 2 2 2 13" xfId="445"/>
    <cellStyle name="Ввод  2 2 2 2 13 2" xfId="446"/>
    <cellStyle name="Ввод  2 2 2 2 13 2 2" xfId="12477"/>
    <cellStyle name="Ввод  2 2 2 2 13 2 2 2" xfId="25052"/>
    <cellStyle name="Ввод  2 2 2 2 13 2 3" xfId="25051"/>
    <cellStyle name="Ввод  2 2 2 2 13 3" xfId="447"/>
    <cellStyle name="Ввод  2 2 2 2 13 3 2" xfId="25053"/>
    <cellStyle name="Ввод  2 2 2 2 13 4" xfId="448"/>
    <cellStyle name="Ввод  2 2 2 2 13 4 2" xfId="25054"/>
    <cellStyle name="Ввод  2 2 2 2 13 5" xfId="25050"/>
    <cellStyle name="Ввод  2 2 2 2 14" xfId="449"/>
    <cellStyle name="Ввод  2 2 2 2 14 2" xfId="12478"/>
    <cellStyle name="Ввод  2 2 2 2 14 2 2" xfId="25056"/>
    <cellStyle name="Ввод  2 2 2 2 14 3" xfId="25055"/>
    <cellStyle name="Ввод  2 2 2 2 15" xfId="450"/>
    <cellStyle name="Ввод  2 2 2 2 15 2" xfId="25057"/>
    <cellStyle name="Ввод  2 2 2 2 16" xfId="451"/>
    <cellStyle name="Ввод  2 2 2 2 16 2" xfId="25058"/>
    <cellStyle name="Ввод  2 2 2 2 17" xfId="24999"/>
    <cellStyle name="Ввод  2 2 2 2 2" xfId="452"/>
    <cellStyle name="Ввод  2 2 2 2 2 2" xfId="453"/>
    <cellStyle name="Ввод  2 2 2 2 2 2 2" xfId="454"/>
    <cellStyle name="Ввод  2 2 2 2 2 2 2 2" xfId="455"/>
    <cellStyle name="Ввод  2 2 2 2 2 2 2 2 2" xfId="12479"/>
    <cellStyle name="Ввод  2 2 2 2 2 2 2 2 2 2" xfId="25063"/>
    <cellStyle name="Ввод  2 2 2 2 2 2 2 2 3" xfId="25062"/>
    <cellStyle name="Ввод  2 2 2 2 2 2 2 3" xfId="456"/>
    <cellStyle name="Ввод  2 2 2 2 2 2 2 3 2" xfId="25064"/>
    <cellStyle name="Ввод  2 2 2 2 2 2 2 4" xfId="457"/>
    <cellStyle name="Ввод  2 2 2 2 2 2 2 4 2" xfId="25065"/>
    <cellStyle name="Ввод  2 2 2 2 2 2 2 5" xfId="25061"/>
    <cellStyle name="Ввод  2 2 2 2 2 2 3" xfId="458"/>
    <cellStyle name="Ввод  2 2 2 2 2 2 3 2" xfId="12480"/>
    <cellStyle name="Ввод  2 2 2 2 2 2 3 2 2" xfId="25067"/>
    <cellStyle name="Ввод  2 2 2 2 2 2 3 3" xfId="25066"/>
    <cellStyle name="Ввод  2 2 2 2 2 2 4" xfId="459"/>
    <cellStyle name="Ввод  2 2 2 2 2 2 4 2" xfId="25068"/>
    <cellStyle name="Ввод  2 2 2 2 2 2 5" xfId="460"/>
    <cellStyle name="Ввод  2 2 2 2 2 2 5 2" xfId="25069"/>
    <cellStyle name="Ввод  2 2 2 2 2 2 6" xfId="25060"/>
    <cellStyle name="Ввод  2 2 2 2 2 3" xfId="461"/>
    <cellStyle name="Ввод  2 2 2 2 2 3 2" xfId="462"/>
    <cellStyle name="Ввод  2 2 2 2 2 3 2 2" xfId="12481"/>
    <cellStyle name="Ввод  2 2 2 2 2 3 2 2 2" xfId="25072"/>
    <cellStyle name="Ввод  2 2 2 2 2 3 2 3" xfId="25071"/>
    <cellStyle name="Ввод  2 2 2 2 2 3 3" xfId="463"/>
    <cellStyle name="Ввод  2 2 2 2 2 3 3 2" xfId="25073"/>
    <cellStyle name="Ввод  2 2 2 2 2 3 4" xfId="464"/>
    <cellStyle name="Ввод  2 2 2 2 2 3 4 2" xfId="25074"/>
    <cellStyle name="Ввод  2 2 2 2 2 3 5" xfId="25070"/>
    <cellStyle name="Ввод  2 2 2 2 2 4" xfId="465"/>
    <cellStyle name="Ввод  2 2 2 2 2 4 2" xfId="12482"/>
    <cellStyle name="Ввод  2 2 2 2 2 4 2 2" xfId="25076"/>
    <cellStyle name="Ввод  2 2 2 2 2 4 3" xfId="25075"/>
    <cellStyle name="Ввод  2 2 2 2 2 5" xfId="466"/>
    <cellStyle name="Ввод  2 2 2 2 2 5 2" xfId="25077"/>
    <cellStyle name="Ввод  2 2 2 2 2 6" xfId="467"/>
    <cellStyle name="Ввод  2 2 2 2 2 6 2" xfId="25078"/>
    <cellStyle name="Ввод  2 2 2 2 2 7" xfId="25059"/>
    <cellStyle name="Ввод  2 2 2 2 3" xfId="468"/>
    <cellStyle name="Ввод  2 2 2 2 3 2" xfId="469"/>
    <cellStyle name="Ввод  2 2 2 2 3 2 2" xfId="470"/>
    <cellStyle name="Ввод  2 2 2 2 3 2 2 2" xfId="471"/>
    <cellStyle name="Ввод  2 2 2 2 3 2 2 2 2" xfId="12483"/>
    <cellStyle name="Ввод  2 2 2 2 3 2 2 2 2 2" xfId="25083"/>
    <cellStyle name="Ввод  2 2 2 2 3 2 2 2 3" xfId="25082"/>
    <cellStyle name="Ввод  2 2 2 2 3 2 2 3" xfId="472"/>
    <cellStyle name="Ввод  2 2 2 2 3 2 2 3 2" xfId="25084"/>
    <cellStyle name="Ввод  2 2 2 2 3 2 2 4" xfId="473"/>
    <cellStyle name="Ввод  2 2 2 2 3 2 2 4 2" xfId="25085"/>
    <cellStyle name="Ввод  2 2 2 2 3 2 2 5" xfId="25081"/>
    <cellStyle name="Ввод  2 2 2 2 3 2 3" xfId="474"/>
    <cellStyle name="Ввод  2 2 2 2 3 2 3 2" xfId="12484"/>
    <cellStyle name="Ввод  2 2 2 2 3 2 3 2 2" xfId="25087"/>
    <cellStyle name="Ввод  2 2 2 2 3 2 3 3" xfId="25086"/>
    <cellStyle name="Ввод  2 2 2 2 3 2 4" xfId="475"/>
    <cellStyle name="Ввод  2 2 2 2 3 2 4 2" xfId="25088"/>
    <cellStyle name="Ввод  2 2 2 2 3 2 5" xfId="476"/>
    <cellStyle name="Ввод  2 2 2 2 3 2 5 2" xfId="25089"/>
    <cellStyle name="Ввод  2 2 2 2 3 2 6" xfId="25080"/>
    <cellStyle name="Ввод  2 2 2 2 3 3" xfId="477"/>
    <cellStyle name="Ввод  2 2 2 2 3 3 2" xfId="478"/>
    <cellStyle name="Ввод  2 2 2 2 3 3 2 2" xfId="12485"/>
    <cellStyle name="Ввод  2 2 2 2 3 3 2 2 2" xfId="25092"/>
    <cellStyle name="Ввод  2 2 2 2 3 3 2 3" xfId="25091"/>
    <cellStyle name="Ввод  2 2 2 2 3 3 3" xfId="479"/>
    <cellStyle name="Ввод  2 2 2 2 3 3 3 2" xfId="25093"/>
    <cellStyle name="Ввод  2 2 2 2 3 3 4" xfId="480"/>
    <cellStyle name="Ввод  2 2 2 2 3 3 4 2" xfId="25094"/>
    <cellStyle name="Ввод  2 2 2 2 3 3 5" xfId="25090"/>
    <cellStyle name="Ввод  2 2 2 2 3 4" xfId="481"/>
    <cellStyle name="Ввод  2 2 2 2 3 4 2" xfId="12486"/>
    <cellStyle name="Ввод  2 2 2 2 3 4 2 2" xfId="25096"/>
    <cellStyle name="Ввод  2 2 2 2 3 4 3" xfId="25095"/>
    <cellStyle name="Ввод  2 2 2 2 3 5" xfId="482"/>
    <cellStyle name="Ввод  2 2 2 2 3 5 2" xfId="25097"/>
    <cellStyle name="Ввод  2 2 2 2 3 6" xfId="483"/>
    <cellStyle name="Ввод  2 2 2 2 3 6 2" xfId="25098"/>
    <cellStyle name="Ввод  2 2 2 2 3 7" xfId="25079"/>
    <cellStyle name="Ввод  2 2 2 2 4" xfId="484"/>
    <cellStyle name="Ввод  2 2 2 2 4 2" xfId="485"/>
    <cellStyle name="Ввод  2 2 2 2 4 2 2" xfId="486"/>
    <cellStyle name="Ввод  2 2 2 2 4 2 2 2" xfId="487"/>
    <cellStyle name="Ввод  2 2 2 2 4 2 2 2 2" xfId="12487"/>
    <cellStyle name="Ввод  2 2 2 2 4 2 2 2 2 2" xfId="25103"/>
    <cellStyle name="Ввод  2 2 2 2 4 2 2 2 3" xfId="25102"/>
    <cellStyle name="Ввод  2 2 2 2 4 2 2 3" xfId="488"/>
    <cellStyle name="Ввод  2 2 2 2 4 2 2 3 2" xfId="25104"/>
    <cellStyle name="Ввод  2 2 2 2 4 2 2 4" xfId="489"/>
    <cellStyle name="Ввод  2 2 2 2 4 2 2 4 2" xfId="25105"/>
    <cellStyle name="Ввод  2 2 2 2 4 2 2 5" xfId="25101"/>
    <cellStyle name="Ввод  2 2 2 2 4 2 3" xfId="490"/>
    <cellStyle name="Ввод  2 2 2 2 4 2 3 2" xfId="12488"/>
    <cellStyle name="Ввод  2 2 2 2 4 2 3 2 2" xfId="25107"/>
    <cellStyle name="Ввод  2 2 2 2 4 2 3 3" xfId="25106"/>
    <cellStyle name="Ввод  2 2 2 2 4 2 4" xfId="491"/>
    <cellStyle name="Ввод  2 2 2 2 4 2 4 2" xfId="25108"/>
    <cellStyle name="Ввод  2 2 2 2 4 2 5" xfId="492"/>
    <cellStyle name="Ввод  2 2 2 2 4 2 5 2" xfId="25109"/>
    <cellStyle name="Ввод  2 2 2 2 4 2 6" xfId="25100"/>
    <cellStyle name="Ввод  2 2 2 2 4 3" xfId="493"/>
    <cellStyle name="Ввод  2 2 2 2 4 3 2" xfId="494"/>
    <cellStyle name="Ввод  2 2 2 2 4 3 2 2" xfId="12489"/>
    <cellStyle name="Ввод  2 2 2 2 4 3 2 2 2" xfId="25112"/>
    <cellStyle name="Ввод  2 2 2 2 4 3 2 3" xfId="25111"/>
    <cellStyle name="Ввод  2 2 2 2 4 3 3" xfId="495"/>
    <cellStyle name="Ввод  2 2 2 2 4 3 3 2" xfId="25113"/>
    <cellStyle name="Ввод  2 2 2 2 4 3 4" xfId="496"/>
    <cellStyle name="Ввод  2 2 2 2 4 3 4 2" xfId="25114"/>
    <cellStyle name="Ввод  2 2 2 2 4 3 5" xfId="25110"/>
    <cellStyle name="Ввод  2 2 2 2 4 4" xfId="497"/>
    <cellStyle name="Ввод  2 2 2 2 4 4 2" xfId="12490"/>
    <cellStyle name="Ввод  2 2 2 2 4 4 2 2" xfId="25116"/>
    <cellStyle name="Ввод  2 2 2 2 4 4 3" xfId="25115"/>
    <cellStyle name="Ввод  2 2 2 2 4 5" xfId="498"/>
    <cellStyle name="Ввод  2 2 2 2 4 5 2" xfId="25117"/>
    <cellStyle name="Ввод  2 2 2 2 4 6" xfId="499"/>
    <cellStyle name="Ввод  2 2 2 2 4 6 2" xfId="25118"/>
    <cellStyle name="Ввод  2 2 2 2 4 7" xfId="25099"/>
    <cellStyle name="Ввод  2 2 2 2 5" xfId="500"/>
    <cellStyle name="Ввод  2 2 2 2 5 2" xfId="501"/>
    <cellStyle name="Ввод  2 2 2 2 5 2 2" xfId="502"/>
    <cellStyle name="Ввод  2 2 2 2 5 2 2 2" xfId="503"/>
    <cellStyle name="Ввод  2 2 2 2 5 2 2 2 2" xfId="12491"/>
    <cellStyle name="Ввод  2 2 2 2 5 2 2 2 2 2" xfId="25123"/>
    <cellStyle name="Ввод  2 2 2 2 5 2 2 2 3" xfId="25122"/>
    <cellStyle name="Ввод  2 2 2 2 5 2 2 3" xfId="504"/>
    <cellStyle name="Ввод  2 2 2 2 5 2 2 3 2" xfId="25124"/>
    <cellStyle name="Ввод  2 2 2 2 5 2 2 4" xfId="505"/>
    <cellStyle name="Ввод  2 2 2 2 5 2 2 4 2" xfId="25125"/>
    <cellStyle name="Ввод  2 2 2 2 5 2 2 5" xfId="25121"/>
    <cellStyle name="Ввод  2 2 2 2 5 2 3" xfId="506"/>
    <cellStyle name="Ввод  2 2 2 2 5 2 3 2" xfId="12492"/>
    <cellStyle name="Ввод  2 2 2 2 5 2 3 2 2" xfId="25127"/>
    <cellStyle name="Ввод  2 2 2 2 5 2 3 3" xfId="25126"/>
    <cellStyle name="Ввод  2 2 2 2 5 2 4" xfId="507"/>
    <cellStyle name="Ввод  2 2 2 2 5 2 4 2" xfId="25128"/>
    <cellStyle name="Ввод  2 2 2 2 5 2 5" xfId="508"/>
    <cellStyle name="Ввод  2 2 2 2 5 2 5 2" xfId="25129"/>
    <cellStyle name="Ввод  2 2 2 2 5 2 6" xfId="25120"/>
    <cellStyle name="Ввод  2 2 2 2 5 3" xfId="509"/>
    <cellStyle name="Ввод  2 2 2 2 5 3 2" xfId="510"/>
    <cellStyle name="Ввод  2 2 2 2 5 3 2 2" xfId="12493"/>
    <cellStyle name="Ввод  2 2 2 2 5 3 2 2 2" xfId="25132"/>
    <cellStyle name="Ввод  2 2 2 2 5 3 2 3" xfId="25131"/>
    <cellStyle name="Ввод  2 2 2 2 5 3 3" xfId="511"/>
    <cellStyle name="Ввод  2 2 2 2 5 3 3 2" xfId="25133"/>
    <cellStyle name="Ввод  2 2 2 2 5 3 4" xfId="512"/>
    <cellStyle name="Ввод  2 2 2 2 5 3 4 2" xfId="25134"/>
    <cellStyle name="Ввод  2 2 2 2 5 3 5" xfId="25130"/>
    <cellStyle name="Ввод  2 2 2 2 5 4" xfId="513"/>
    <cellStyle name="Ввод  2 2 2 2 5 4 2" xfId="12494"/>
    <cellStyle name="Ввод  2 2 2 2 5 4 2 2" xfId="25136"/>
    <cellStyle name="Ввод  2 2 2 2 5 4 3" xfId="25135"/>
    <cellStyle name="Ввод  2 2 2 2 5 5" xfId="514"/>
    <cellStyle name="Ввод  2 2 2 2 5 5 2" xfId="25137"/>
    <cellStyle name="Ввод  2 2 2 2 5 6" xfId="515"/>
    <cellStyle name="Ввод  2 2 2 2 5 6 2" xfId="25138"/>
    <cellStyle name="Ввод  2 2 2 2 5 7" xfId="25119"/>
    <cellStyle name="Ввод  2 2 2 2 6" xfId="516"/>
    <cellStyle name="Ввод  2 2 2 2 6 2" xfId="517"/>
    <cellStyle name="Ввод  2 2 2 2 6 2 2" xfId="518"/>
    <cellStyle name="Ввод  2 2 2 2 6 2 2 2" xfId="519"/>
    <cellStyle name="Ввод  2 2 2 2 6 2 2 2 2" xfId="12495"/>
    <cellStyle name="Ввод  2 2 2 2 6 2 2 2 2 2" xfId="25143"/>
    <cellStyle name="Ввод  2 2 2 2 6 2 2 2 3" xfId="25142"/>
    <cellStyle name="Ввод  2 2 2 2 6 2 2 3" xfId="520"/>
    <cellStyle name="Ввод  2 2 2 2 6 2 2 3 2" xfId="25144"/>
    <cellStyle name="Ввод  2 2 2 2 6 2 2 4" xfId="521"/>
    <cellStyle name="Ввод  2 2 2 2 6 2 2 4 2" xfId="25145"/>
    <cellStyle name="Ввод  2 2 2 2 6 2 2 5" xfId="25141"/>
    <cellStyle name="Ввод  2 2 2 2 6 2 3" xfId="522"/>
    <cellStyle name="Ввод  2 2 2 2 6 2 3 2" xfId="12496"/>
    <cellStyle name="Ввод  2 2 2 2 6 2 3 2 2" xfId="25147"/>
    <cellStyle name="Ввод  2 2 2 2 6 2 3 3" xfId="25146"/>
    <cellStyle name="Ввод  2 2 2 2 6 2 4" xfId="523"/>
    <cellStyle name="Ввод  2 2 2 2 6 2 4 2" xfId="25148"/>
    <cellStyle name="Ввод  2 2 2 2 6 2 5" xfId="524"/>
    <cellStyle name="Ввод  2 2 2 2 6 2 5 2" xfId="25149"/>
    <cellStyle name="Ввод  2 2 2 2 6 2 6" xfId="25140"/>
    <cellStyle name="Ввод  2 2 2 2 6 3" xfId="525"/>
    <cellStyle name="Ввод  2 2 2 2 6 3 2" xfId="526"/>
    <cellStyle name="Ввод  2 2 2 2 6 3 2 2" xfId="12497"/>
    <cellStyle name="Ввод  2 2 2 2 6 3 2 2 2" xfId="25152"/>
    <cellStyle name="Ввод  2 2 2 2 6 3 2 3" xfId="25151"/>
    <cellStyle name="Ввод  2 2 2 2 6 3 3" xfId="527"/>
    <cellStyle name="Ввод  2 2 2 2 6 3 3 2" xfId="25153"/>
    <cellStyle name="Ввод  2 2 2 2 6 3 4" xfId="528"/>
    <cellStyle name="Ввод  2 2 2 2 6 3 4 2" xfId="25154"/>
    <cellStyle name="Ввод  2 2 2 2 6 3 5" xfId="25150"/>
    <cellStyle name="Ввод  2 2 2 2 6 4" xfId="529"/>
    <cellStyle name="Ввод  2 2 2 2 6 4 2" xfId="12498"/>
    <cellStyle name="Ввод  2 2 2 2 6 4 2 2" xfId="25156"/>
    <cellStyle name="Ввод  2 2 2 2 6 4 3" xfId="25155"/>
    <cellStyle name="Ввод  2 2 2 2 6 5" xfId="530"/>
    <cellStyle name="Ввод  2 2 2 2 6 5 2" xfId="25157"/>
    <cellStyle name="Ввод  2 2 2 2 6 6" xfId="531"/>
    <cellStyle name="Ввод  2 2 2 2 6 6 2" xfId="25158"/>
    <cellStyle name="Ввод  2 2 2 2 6 7" xfId="25139"/>
    <cellStyle name="Ввод  2 2 2 2 7" xfId="532"/>
    <cellStyle name="Ввод  2 2 2 2 7 2" xfId="533"/>
    <cellStyle name="Ввод  2 2 2 2 7 2 2" xfId="534"/>
    <cellStyle name="Ввод  2 2 2 2 7 2 2 2" xfId="535"/>
    <cellStyle name="Ввод  2 2 2 2 7 2 2 2 2" xfId="12499"/>
    <cellStyle name="Ввод  2 2 2 2 7 2 2 2 2 2" xfId="25163"/>
    <cellStyle name="Ввод  2 2 2 2 7 2 2 2 3" xfId="25162"/>
    <cellStyle name="Ввод  2 2 2 2 7 2 2 3" xfId="536"/>
    <cellStyle name="Ввод  2 2 2 2 7 2 2 3 2" xfId="25164"/>
    <cellStyle name="Ввод  2 2 2 2 7 2 2 4" xfId="537"/>
    <cellStyle name="Ввод  2 2 2 2 7 2 2 4 2" xfId="25165"/>
    <cellStyle name="Ввод  2 2 2 2 7 2 2 5" xfId="25161"/>
    <cellStyle name="Ввод  2 2 2 2 7 2 3" xfId="538"/>
    <cellStyle name="Ввод  2 2 2 2 7 2 3 2" xfId="12500"/>
    <cellStyle name="Ввод  2 2 2 2 7 2 3 2 2" xfId="25167"/>
    <cellStyle name="Ввод  2 2 2 2 7 2 3 3" xfId="25166"/>
    <cellStyle name="Ввод  2 2 2 2 7 2 4" xfId="539"/>
    <cellStyle name="Ввод  2 2 2 2 7 2 4 2" xfId="25168"/>
    <cellStyle name="Ввод  2 2 2 2 7 2 5" xfId="540"/>
    <cellStyle name="Ввод  2 2 2 2 7 2 5 2" xfId="25169"/>
    <cellStyle name="Ввод  2 2 2 2 7 2 6" xfId="25160"/>
    <cellStyle name="Ввод  2 2 2 2 7 3" xfId="541"/>
    <cellStyle name="Ввод  2 2 2 2 7 3 2" xfId="542"/>
    <cellStyle name="Ввод  2 2 2 2 7 3 2 2" xfId="12501"/>
    <cellStyle name="Ввод  2 2 2 2 7 3 2 2 2" xfId="25172"/>
    <cellStyle name="Ввод  2 2 2 2 7 3 2 3" xfId="25171"/>
    <cellStyle name="Ввод  2 2 2 2 7 3 3" xfId="543"/>
    <cellStyle name="Ввод  2 2 2 2 7 3 3 2" xfId="25173"/>
    <cellStyle name="Ввод  2 2 2 2 7 3 4" xfId="544"/>
    <cellStyle name="Ввод  2 2 2 2 7 3 4 2" xfId="25174"/>
    <cellStyle name="Ввод  2 2 2 2 7 3 5" xfId="25170"/>
    <cellStyle name="Ввод  2 2 2 2 7 4" xfId="545"/>
    <cellStyle name="Ввод  2 2 2 2 7 4 2" xfId="12502"/>
    <cellStyle name="Ввод  2 2 2 2 7 4 2 2" xfId="25176"/>
    <cellStyle name="Ввод  2 2 2 2 7 4 3" xfId="25175"/>
    <cellStyle name="Ввод  2 2 2 2 7 5" xfId="546"/>
    <cellStyle name="Ввод  2 2 2 2 7 5 2" xfId="25177"/>
    <cellStyle name="Ввод  2 2 2 2 7 6" xfId="547"/>
    <cellStyle name="Ввод  2 2 2 2 7 6 2" xfId="25178"/>
    <cellStyle name="Ввод  2 2 2 2 7 7" xfId="25159"/>
    <cellStyle name="Ввод  2 2 2 2 8" xfId="548"/>
    <cellStyle name="Ввод  2 2 2 2 8 2" xfId="549"/>
    <cellStyle name="Ввод  2 2 2 2 8 2 2" xfId="550"/>
    <cellStyle name="Ввод  2 2 2 2 8 2 2 2" xfId="551"/>
    <cellStyle name="Ввод  2 2 2 2 8 2 2 2 2" xfId="12503"/>
    <cellStyle name="Ввод  2 2 2 2 8 2 2 2 2 2" xfId="25183"/>
    <cellStyle name="Ввод  2 2 2 2 8 2 2 2 3" xfId="25182"/>
    <cellStyle name="Ввод  2 2 2 2 8 2 2 3" xfId="552"/>
    <cellStyle name="Ввод  2 2 2 2 8 2 2 3 2" xfId="25184"/>
    <cellStyle name="Ввод  2 2 2 2 8 2 2 4" xfId="553"/>
    <cellStyle name="Ввод  2 2 2 2 8 2 2 4 2" xfId="25185"/>
    <cellStyle name="Ввод  2 2 2 2 8 2 2 5" xfId="25181"/>
    <cellStyle name="Ввод  2 2 2 2 8 2 3" xfId="554"/>
    <cellStyle name="Ввод  2 2 2 2 8 2 3 2" xfId="12504"/>
    <cellStyle name="Ввод  2 2 2 2 8 2 3 2 2" xfId="25187"/>
    <cellStyle name="Ввод  2 2 2 2 8 2 3 3" xfId="25186"/>
    <cellStyle name="Ввод  2 2 2 2 8 2 4" xfId="555"/>
    <cellStyle name="Ввод  2 2 2 2 8 2 4 2" xfId="25188"/>
    <cellStyle name="Ввод  2 2 2 2 8 2 5" xfId="556"/>
    <cellStyle name="Ввод  2 2 2 2 8 2 5 2" xfId="25189"/>
    <cellStyle name="Ввод  2 2 2 2 8 2 6" xfId="25180"/>
    <cellStyle name="Ввод  2 2 2 2 8 3" xfId="557"/>
    <cellStyle name="Ввод  2 2 2 2 8 3 2" xfId="558"/>
    <cellStyle name="Ввод  2 2 2 2 8 3 2 2" xfId="12505"/>
    <cellStyle name="Ввод  2 2 2 2 8 3 2 2 2" xfId="25192"/>
    <cellStyle name="Ввод  2 2 2 2 8 3 2 3" xfId="25191"/>
    <cellStyle name="Ввод  2 2 2 2 8 3 3" xfId="559"/>
    <cellStyle name="Ввод  2 2 2 2 8 3 3 2" xfId="25193"/>
    <cellStyle name="Ввод  2 2 2 2 8 3 4" xfId="560"/>
    <cellStyle name="Ввод  2 2 2 2 8 3 4 2" xfId="25194"/>
    <cellStyle name="Ввод  2 2 2 2 8 3 5" xfId="25190"/>
    <cellStyle name="Ввод  2 2 2 2 8 4" xfId="561"/>
    <cellStyle name="Ввод  2 2 2 2 8 4 2" xfId="12506"/>
    <cellStyle name="Ввод  2 2 2 2 8 4 2 2" xfId="25196"/>
    <cellStyle name="Ввод  2 2 2 2 8 4 3" xfId="25195"/>
    <cellStyle name="Ввод  2 2 2 2 8 5" xfId="562"/>
    <cellStyle name="Ввод  2 2 2 2 8 5 2" xfId="25197"/>
    <cellStyle name="Ввод  2 2 2 2 8 6" xfId="563"/>
    <cellStyle name="Ввод  2 2 2 2 8 6 2" xfId="25198"/>
    <cellStyle name="Ввод  2 2 2 2 8 7" xfId="25179"/>
    <cellStyle name="Ввод  2 2 2 2 9" xfId="564"/>
    <cellStyle name="Ввод  2 2 2 2 9 2" xfId="565"/>
    <cellStyle name="Ввод  2 2 2 2 9 2 2" xfId="566"/>
    <cellStyle name="Ввод  2 2 2 2 9 2 2 2" xfId="567"/>
    <cellStyle name="Ввод  2 2 2 2 9 2 2 2 2" xfId="12507"/>
    <cellStyle name="Ввод  2 2 2 2 9 2 2 2 2 2" xfId="25203"/>
    <cellStyle name="Ввод  2 2 2 2 9 2 2 2 3" xfId="25202"/>
    <cellStyle name="Ввод  2 2 2 2 9 2 2 3" xfId="568"/>
    <cellStyle name="Ввод  2 2 2 2 9 2 2 3 2" xfId="25204"/>
    <cellStyle name="Ввод  2 2 2 2 9 2 2 4" xfId="569"/>
    <cellStyle name="Ввод  2 2 2 2 9 2 2 4 2" xfId="25205"/>
    <cellStyle name="Ввод  2 2 2 2 9 2 2 5" xfId="25201"/>
    <cellStyle name="Ввод  2 2 2 2 9 2 3" xfId="570"/>
    <cellStyle name="Ввод  2 2 2 2 9 2 3 2" xfId="12508"/>
    <cellStyle name="Ввод  2 2 2 2 9 2 3 2 2" xfId="25207"/>
    <cellStyle name="Ввод  2 2 2 2 9 2 3 3" xfId="25206"/>
    <cellStyle name="Ввод  2 2 2 2 9 2 4" xfId="571"/>
    <cellStyle name="Ввод  2 2 2 2 9 2 4 2" xfId="25208"/>
    <cellStyle name="Ввод  2 2 2 2 9 2 5" xfId="572"/>
    <cellStyle name="Ввод  2 2 2 2 9 2 5 2" xfId="25209"/>
    <cellStyle name="Ввод  2 2 2 2 9 2 6" xfId="25200"/>
    <cellStyle name="Ввод  2 2 2 2 9 3" xfId="573"/>
    <cellStyle name="Ввод  2 2 2 2 9 3 2" xfId="574"/>
    <cellStyle name="Ввод  2 2 2 2 9 3 2 2" xfId="12509"/>
    <cellStyle name="Ввод  2 2 2 2 9 3 2 2 2" xfId="25212"/>
    <cellStyle name="Ввод  2 2 2 2 9 3 2 3" xfId="25211"/>
    <cellStyle name="Ввод  2 2 2 2 9 3 3" xfId="575"/>
    <cellStyle name="Ввод  2 2 2 2 9 3 3 2" xfId="25213"/>
    <cellStyle name="Ввод  2 2 2 2 9 3 4" xfId="576"/>
    <cellStyle name="Ввод  2 2 2 2 9 3 4 2" xfId="25214"/>
    <cellStyle name="Ввод  2 2 2 2 9 3 5" xfId="25210"/>
    <cellStyle name="Ввод  2 2 2 2 9 4" xfId="577"/>
    <cellStyle name="Ввод  2 2 2 2 9 4 2" xfId="12510"/>
    <cellStyle name="Ввод  2 2 2 2 9 4 2 2" xfId="25216"/>
    <cellStyle name="Ввод  2 2 2 2 9 4 3" xfId="25215"/>
    <cellStyle name="Ввод  2 2 2 2 9 5" xfId="578"/>
    <cellStyle name="Ввод  2 2 2 2 9 5 2" xfId="25217"/>
    <cellStyle name="Ввод  2 2 2 2 9 6" xfId="579"/>
    <cellStyle name="Ввод  2 2 2 2 9 6 2" xfId="25218"/>
    <cellStyle name="Ввод  2 2 2 2 9 7" xfId="25199"/>
    <cellStyle name="Ввод  2 2 3" xfId="580"/>
    <cellStyle name="Ввод  2 2 3 10" xfId="581"/>
    <cellStyle name="Ввод  2 2 3 10 2" xfId="582"/>
    <cellStyle name="Ввод  2 2 3 10 2 2" xfId="583"/>
    <cellStyle name="Ввод  2 2 3 10 2 2 2" xfId="584"/>
    <cellStyle name="Ввод  2 2 3 10 2 2 2 2" xfId="12511"/>
    <cellStyle name="Ввод  2 2 3 10 2 2 2 2 2" xfId="25224"/>
    <cellStyle name="Ввод  2 2 3 10 2 2 2 3" xfId="25223"/>
    <cellStyle name="Ввод  2 2 3 10 2 2 3" xfId="585"/>
    <cellStyle name="Ввод  2 2 3 10 2 2 3 2" xfId="25225"/>
    <cellStyle name="Ввод  2 2 3 10 2 2 4" xfId="586"/>
    <cellStyle name="Ввод  2 2 3 10 2 2 4 2" xfId="25226"/>
    <cellStyle name="Ввод  2 2 3 10 2 2 5" xfId="25222"/>
    <cellStyle name="Ввод  2 2 3 10 2 3" xfId="587"/>
    <cellStyle name="Ввод  2 2 3 10 2 3 2" xfId="12512"/>
    <cellStyle name="Ввод  2 2 3 10 2 3 2 2" xfId="25228"/>
    <cellStyle name="Ввод  2 2 3 10 2 3 3" xfId="25227"/>
    <cellStyle name="Ввод  2 2 3 10 2 4" xfId="588"/>
    <cellStyle name="Ввод  2 2 3 10 2 4 2" xfId="25229"/>
    <cellStyle name="Ввод  2 2 3 10 2 5" xfId="589"/>
    <cellStyle name="Ввод  2 2 3 10 2 5 2" xfId="25230"/>
    <cellStyle name="Ввод  2 2 3 10 2 6" xfId="25221"/>
    <cellStyle name="Ввод  2 2 3 10 3" xfId="590"/>
    <cellStyle name="Ввод  2 2 3 10 3 2" xfId="591"/>
    <cellStyle name="Ввод  2 2 3 10 3 2 2" xfId="12513"/>
    <cellStyle name="Ввод  2 2 3 10 3 2 2 2" xfId="25233"/>
    <cellStyle name="Ввод  2 2 3 10 3 2 3" xfId="25232"/>
    <cellStyle name="Ввод  2 2 3 10 3 3" xfId="592"/>
    <cellStyle name="Ввод  2 2 3 10 3 3 2" xfId="25234"/>
    <cellStyle name="Ввод  2 2 3 10 3 4" xfId="593"/>
    <cellStyle name="Ввод  2 2 3 10 3 4 2" xfId="25235"/>
    <cellStyle name="Ввод  2 2 3 10 3 5" xfId="25231"/>
    <cellStyle name="Ввод  2 2 3 10 4" xfId="594"/>
    <cellStyle name="Ввод  2 2 3 10 4 2" xfId="12514"/>
    <cellStyle name="Ввод  2 2 3 10 4 2 2" xfId="25237"/>
    <cellStyle name="Ввод  2 2 3 10 4 3" xfId="25236"/>
    <cellStyle name="Ввод  2 2 3 10 5" xfId="595"/>
    <cellStyle name="Ввод  2 2 3 10 5 2" xfId="25238"/>
    <cellStyle name="Ввод  2 2 3 10 6" xfId="596"/>
    <cellStyle name="Ввод  2 2 3 10 6 2" xfId="25239"/>
    <cellStyle name="Ввод  2 2 3 10 7" xfId="25220"/>
    <cellStyle name="Ввод  2 2 3 11" xfId="597"/>
    <cellStyle name="Ввод  2 2 3 11 2" xfId="598"/>
    <cellStyle name="Ввод  2 2 3 11 2 2" xfId="599"/>
    <cellStyle name="Ввод  2 2 3 11 2 2 2" xfId="600"/>
    <cellStyle name="Ввод  2 2 3 11 2 2 2 2" xfId="12515"/>
    <cellStyle name="Ввод  2 2 3 11 2 2 2 2 2" xfId="25244"/>
    <cellStyle name="Ввод  2 2 3 11 2 2 2 3" xfId="25243"/>
    <cellStyle name="Ввод  2 2 3 11 2 2 3" xfId="601"/>
    <cellStyle name="Ввод  2 2 3 11 2 2 3 2" xfId="25245"/>
    <cellStyle name="Ввод  2 2 3 11 2 2 4" xfId="602"/>
    <cellStyle name="Ввод  2 2 3 11 2 2 4 2" xfId="25246"/>
    <cellStyle name="Ввод  2 2 3 11 2 2 5" xfId="25242"/>
    <cellStyle name="Ввод  2 2 3 11 2 3" xfId="603"/>
    <cellStyle name="Ввод  2 2 3 11 2 3 2" xfId="12516"/>
    <cellStyle name="Ввод  2 2 3 11 2 3 2 2" xfId="25248"/>
    <cellStyle name="Ввод  2 2 3 11 2 3 3" xfId="25247"/>
    <cellStyle name="Ввод  2 2 3 11 2 4" xfId="604"/>
    <cellStyle name="Ввод  2 2 3 11 2 4 2" xfId="25249"/>
    <cellStyle name="Ввод  2 2 3 11 2 5" xfId="605"/>
    <cellStyle name="Ввод  2 2 3 11 2 5 2" xfId="25250"/>
    <cellStyle name="Ввод  2 2 3 11 2 6" xfId="25241"/>
    <cellStyle name="Ввод  2 2 3 11 3" xfId="606"/>
    <cellStyle name="Ввод  2 2 3 11 3 2" xfId="607"/>
    <cellStyle name="Ввод  2 2 3 11 3 2 2" xfId="12517"/>
    <cellStyle name="Ввод  2 2 3 11 3 2 2 2" xfId="25253"/>
    <cellStyle name="Ввод  2 2 3 11 3 2 3" xfId="25252"/>
    <cellStyle name="Ввод  2 2 3 11 3 3" xfId="608"/>
    <cellStyle name="Ввод  2 2 3 11 3 3 2" xfId="25254"/>
    <cellStyle name="Ввод  2 2 3 11 3 4" xfId="609"/>
    <cellStyle name="Ввод  2 2 3 11 3 4 2" xfId="25255"/>
    <cellStyle name="Ввод  2 2 3 11 3 5" xfId="25251"/>
    <cellStyle name="Ввод  2 2 3 11 4" xfId="610"/>
    <cellStyle name="Ввод  2 2 3 11 4 2" xfId="12518"/>
    <cellStyle name="Ввод  2 2 3 11 4 2 2" xfId="25257"/>
    <cellStyle name="Ввод  2 2 3 11 4 3" xfId="25256"/>
    <cellStyle name="Ввод  2 2 3 11 5" xfId="611"/>
    <cellStyle name="Ввод  2 2 3 11 5 2" xfId="25258"/>
    <cellStyle name="Ввод  2 2 3 11 6" xfId="612"/>
    <cellStyle name="Ввод  2 2 3 11 6 2" xfId="25259"/>
    <cellStyle name="Ввод  2 2 3 11 7" xfId="25240"/>
    <cellStyle name="Ввод  2 2 3 12" xfId="613"/>
    <cellStyle name="Ввод  2 2 3 12 2" xfId="614"/>
    <cellStyle name="Ввод  2 2 3 12 2 2" xfId="615"/>
    <cellStyle name="Ввод  2 2 3 12 2 2 2" xfId="12519"/>
    <cellStyle name="Ввод  2 2 3 12 2 2 2 2" xfId="25263"/>
    <cellStyle name="Ввод  2 2 3 12 2 2 3" xfId="25262"/>
    <cellStyle name="Ввод  2 2 3 12 2 3" xfId="616"/>
    <cellStyle name="Ввод  2 2 3 12 2 3 2" xfId="25264"/>
    <cellStyle name="Ввод  2 2 3 12 2 4" xfId="617"/>
    <cellStyle name="Ввод  2 2 3 12 2 4 2" xfId="25265"/>
    <cellStyle name="Ввод  2 2 3 12 2 5" xfId="25261"/>
    <cellStyle name="Ввод  2 2 3 12 3" xfId="618"/>
    <cellStyle name="Ввод  2 2 3 12 3 2" xfId="12520"/>
    <cellStyle name="Ввод  2 2 3 12 3 2 2" xfId="25267"/>
    <cellStyle name="Ввод  2 2 3 12 3 3" xfId="25266"/>
    <cellStyle name="Ввод  2 2 3 12 4" xfId="619"/>
    <cellStyle name="Ввод  2 2 3 12 4 2" xfId="25268"/>
    <cellStyle name="Ввод  2 2 3 12 5" xfId="620"/>
    <cellStyle name="Ввод  2 2 3 12 5 2" xfId="25269"/>
    <cellStyle name="Ввод  2 2 3 12 6" xfId="25260"/>
    <cellStyle name="Ввод  2 2 3 13" xfId="621"/>
    <cellStyle name="Ввод  2 2 3 13 2" xfId="622"/>
    <cellStyle name="Ввод  2 2 3 13 2 2" xfId="12521"/>
    <cellStyle name="Ввод  2 2 3 13 2 2 2" xfId="25272"/>
    <cellStyle name="Ввод  2 2 3 13 2 3" xfId="25271"/>
    <cellStyle name="Ввод  2 2 3 13 3" xfId="623"/>
    <cellStyle name="Ввод  2 2 3 13 3 2" xfId="25273"/>
    <cellStyle name="Ввод  2 2 3 13 4" xfId="624"/>
    <cellStyle name="Ввод  2 2 3 13 4 2" xfId="25274"/>
    <cellStyle name="Ввод  2 2 3 13 5" xfId="25270"/>
    <cellStyle name="Ввод  2 2 3 14" xfId="625"/>
    <cellStyle name="Ввод  2 2 3 14 2" xfId="12522"/>
    <cellStyle name="Ввод  2 2 3 14 2 2" xfId="25276"/>
    <cellStyle name="Ввод  2 2 3 14 3" xfId="25275"/>
    <cellStyle name="Ввод  2 2 3 15" xfId="626"/>
    <cellStyle name="Ввод  2 2 3 15 2" xfId="25277"/>
    <cellStyle name="Ввод  2 2 3 16" xfId="627"/>
    <cellStyle name="Ввод  2 2 3 16 2" xfId="25278"/>
    <cellStyle name="Ввод  2 2 3 17" xfId="25219"/>
    <cellStyle name="Ввод  2 2 3 2" xfId="628"/>
    <cellStyle name="Ввод  2 2 3 2 2" xfId="629"/>
    <cellStyle name="Ввод  2 2 3 2 2 2" xfId="630"/>
    <cellStyle name="Ввод  2 2 3 2 2 2 2" xfId="631"/>
    <cellStyle name="Ввод  2 2 3 2 2 2 2 2" xfId="12523"/>
    <cellStyle name="Ввод  2 2 3 2 2 2 2 2 2" xfId="25283"/>
    <cellStyle name="Ввод  2 2 3 2 2 2 2 3" xfId="25282"/>
    <cellStyle name="Ввод  2 2 3 2 2 2 3" xfId="632"/>
    <cellStyle name="Ввод  2 2 3 2 2 2 3 2" xfId="25284"/>
    <cellStyle name="Ввод  2 2 3 2 2 2 4" xfId="633"/>
    <cellStyle name="Ввод  2 2 3 2 2 2 4 2" xfId="25285"/>
    <cellStyle name="Ввод  2 2 3 2 2 2 5" xfId="25281"/>
    <cellStyle name="Ввод  2 2 3 2 2 3" xfId="634"/>
    <cellStyle name="Ввод  2 2 3 2 2 3 2" xfId="12524"/>
    <cellStyle name="Ввод  2 2 3 2 2 3 2 2" xfId="25287"/>
    <cellStyle name="Ввод  2 2 3 2 2 3 3" xfId="25286"/>
    <cellStyle name="Ввод  2 2 3 2 2 4" xfId="635"/>
    <cellStyle name="Ввод  2 2 3 2 2 4 2" xfId="25288"/>
    <cellStyle name="Ввод  2 2 3 2 2 5" xfId="636"/>
    <cellStyle name="Ввод  2 2 3 2 2 5 2" xfId="25289"/>
    <cellStyle name="Ввод  2 2 3 2 2 6" xfId="25280"/>
    <cellStyle name="Ввод  2 2 3 2 3" xfId="637"/>
    <cellStyle name="Ввод  2 2 3 2 3 2" xfId="638"/>
    <cellStyle name="Ввод  2 2 3 2 3 2 2" xfId="12525"/>
    <cellStyle name="Ввод  2 2 3 2 3 2 2 2" xfId="25292"/>
    <cellStyle name="Ввод  2 2 3 2 3 2 3" xfId="25291"/>
    <cellStyle name="Ввод  2 2 3 2 3 3" xfId="639"/>
    <cellStyle name="Ввод  2 2 3 2 3 3 2" xfId="25293"/>
    <cellStyle name="Ввод  2 2 3 2 3 4" xfId="640"/>
    <cellStyle name="Ввод  2 2 3 2 3 4 2" xfId="25294"/>
    <cellStyle name="Ввод  2 2 3 2 3 5" xfId="25290"/>
    <cellStyle name="Ввод  2 2 3 2 4" xfId="641"/>
    <cellStyle name="Ввод  2 2 3 2 4 2" xfId="12526"/>
    <cellStyle name="Ввод  2 2 3 2 4 2 2" xfId="25296"/>
    <cellStyle name="Ввод  2 2 3 2 4 3" xfId="25295"/>
    <cellStyle name="Ввод  2 2 3 2 5" xfId="642"/>
    <cellStyle name="Ввод  2 2 3 2 5 2" xfId="25297"/>
    <cellStyle name="Ввод  2 2 3 2 6" xfId="643"/>
    <cellStyle name="Ввод  2 2 3 2 6 2" xfId="25298"/>
    <cellStyle name="Ввод  2 2 3 2 7" xfId="25279"/>
    <cellStyle name="Ввод  2 2 3 3" xfId="644"/>
    <cellStyle name="Ввод  2 2 3 3 2" xfId="645"/>
    <cellStyle name="Ввод  2 2 3 3 2 2" xfId="646"/>
    <cellStyle name="Ввод  2 2 3 3 2 2 2" xfId="647"/>
    <cellStyle name="Ввод  2 2 3 3 2 2 2 2" xfId="12527"/>
    <cellStyle name="Ввод  2 2 3 3 2 2 2 2 2" xfId="25303"/>
    <cellStyle name="Ввод  2 2 3 3 2 2 2 3" xfId="25302"/>
    <cellStyle name="Ввод  2 2 3 3 2 2 3" xfId="648"/>
    <cellStyle name="Ввод  2 2 3 3 2 2 3 2" xfId="25304"/>
    <cellStyle name="Ввод  2 2 3 3 2 2 4" xfId="649"/>
    <cellStyle name="Ввод  2 2 3 3 2 2 4 2" xfId="25305"/>
    <cellStyle name="Ввод  2 2 3 3 2 2 5" xfId="25301"/>
    <cellStyle name="Ввод  2 2 3 3 2 3" xfId="650"/>
    <cellStyle name="Ввод  2 2 3 3 2 3 2" xfId="12528"/>
    <cellStyle name="Ввод  2 2 3 3 2 3 2 2" xfId="25307"/>
    <cellStyle name="Ввод  2 2 3 3 2 3 3" xfId="25306"/>
    <cellStyle name="Ввод  2 2 3 3 2 4" xfId="651"/>
    <cellStyle name="Ввод  2 2 3 3 2 4 2" xfId="25308"/>
    <cellStyle name="Ввод  2 2 3 3 2 5" xfId="652"/>
    <cellStyle name="Ввод  2 2 3 3 2 5 2" xfId="25309"/>
    <cellStyle name="Ввод  2 2 3 3 2 6" xfId="25300"/>
    <cellStyle name="Ввод  2 2 3 3 3" xfId="653"/>
    <cellStyle name="Ввод  2 2 3 3 3 2" xfId="654"/>
    <cellStyle name="Ввод  2 2 3 3 3 2 2" xfId="12529"/>
    <cellStyle name="Ввод  2 2 3 3 3 2 2 2" xfId="25312"/>
    <cellStyle name="Ввод  2 2 3 3 3 2 3" xfId="25311"/>
    <cellStyle name="Ввод  2 2 3 3 3 3" xfId="655"/>
    <cellStyle name="Ввод  2 2 3 3 3 3 2" xfId="25313"/>
    <cellStyle name="Ввод  2 2 3 3 3 4" xfId="656"/>
    <cellStyle name="Ввод  2 2 3 3 3 4 2" xfId="25314"/>
    <cellStyle name="Ввод  2 2 3 3 3 5" xfId="25310"/>
    <cellStyle name="Ввод  2 2 3 3 4" xfId="657"/>
    <cellStyle name="Ввод  2 2 3 3 4 2" xfId="12530"/>
    <cellStyle name="Ввод  2 2 3 3 4 2 2" xfId="25316"/>
    <cellStyle name="Ввод  2 2 3 3 4 3" xfId="25315"/>
    <cellStyle name="Ввод  2 2 3 3 5" xfId="658"/>
    <cellStyle name="Ввод  2 2 3 3 5 2" xfId="25317"/>
    <cellStyle name="Ввод  2 2 3 3 6" xfId="659"/>
    <cellStyle name="Ввод  2 2 3 3 6 2" xfId="25318"/>
    <cellStyle name="Ввод  2 2 3 3 7" xfId="25299"/>
    <cellStyle name="Ввод  2 2 3 4" xfId="660"/>
    <cellStyle name="Ввод  2 2 3 4 2" xfId="661"/>
    <cellStyle name="Ввод  2 2 3 4 2 2" xfId="662"/>
    <cellStyle name="Ввод  2 2 3 4 2 2 2" xfId="663"/>
    <cellStyle name="Ввод  2 2 3 4 2 2 2 2" xfId="12531"/>
    <cellStyle name="Ввод  2 2 3 4 2 2 2 2 2" xfId="25323"/>
    <cellStyle name="Ввод  2 2 3 4 2 2 2 3" xfId="25322"/>
    <cellStyle name="Ввод  2 2 3 4 2 2 3" xfId="664"/>
    <cellStyle name="Ввод  2 2 3 4 2 2 3 2" xfId="25324"/>
    <cellStyle name="Ввод  2 2 3 4 2 2 4" xfId="665"/>
    <cellStyle name="Ввод  2 2 3 4 2 2 4 2" xfId="25325"/>
    <cellStyle name="Ввод  2 2 3 4 2 2 5" xfId="25321"/>
    <cellStyle name="Ввод  2 2 3 4 2 3" xfId="666"/>
    <cellStyle name="Ввод  2 2 3 4 2 3 2" xfId="12532"/>
    <cellStyle name="Ввод  2 2 3 4 2 3 2 2" xfId="25327"/>
    <cellStyle name="Ввод  2 2 3 4 2 3 3" xfId="25326"/>
    <cellStyle name="Ввод  2 2 3 4 2 4" xfId="667"/>
    <cellStyle name="Ввод  2 2 3 4 2 4 2" xfId="25328"/>
    <cellStyle name="Ввод  2 2 3 4 2 5" xfId="668"/>
    <cellStyle name="Ввод  2 2 3 4 2 5 2" xfId="25329"/>
    <cellStyle name="Ввод  2 2 3 4 2 6" xfId="25320"/>
    <cellStyle name="Ввод  2 2 3 4 3" xfId="669"/>
    <cellStyle name="Ввод  2 2 3 4 3 2" xfId="670"/>
    <cellStyle name="Ввод  2 2 3 4 3 2 2" xfId="12533"/>
    <cellStyle name="Ввод  2 2 3 4 3 2 2 2" xfId="25332"/>
    <cellStyle name="Ввод  2 2 3 4 3 2 3" xfId="25331"/>
    <cellStyle name="Ввод  2 2 3 4 3 3" xfId="671"/>
    <cellStyle name="Ввод  2 2 3 4 3 3 2" xfId="25333"/>
    <cellStyle name="Ввод  2 2 3 4 3 4" xfId="672"/>
    <cellStyle name="Ввод  2 2 3 4 3 4 2" xfId="25334"/>
    <cellStyle name="Ввод  2 2 3 4 3 5" xfId="25330"/>
    <cellStyle name="Ввод  2 2 3 4 4" xfId="673"/>
    <cellStyle name="Ввод  2 2 3 4 4 2" xfId="12534"/>
    <cellStyle name="Ввод  2 2 3 4 4 2 2" xfId="25336"/>
    <cellStyle name="Ввод  2 2 3 4 4 3" xfId="25335"/>
    <cellStyle name="Ввод  2 2 3 4 5" xfId="674"/>
    <cellStyle name="Ввод  2 2 3 4 5 2" xfId="25337"/>
    <cellStyle name="Ввод  2 2 3 4 6" xfId="675"/>
    <cellStyle name="Ввод  2 2 3 4 6 2" xfId="25338"/>
    <cellStyle name="Ввод  2 2 3 4 7" xfId="25319"/>
    <cellStyle name="Ввод  2 2 3 5" xfId="676"/>
    <cellStyle name="Ввод  2 2 3 5 2" xfId="677"/>
    <cellStyle name="Ввод  2 2 3 5 2 2" xfId="678"/>
    <cellStyle name="Ввод  2 2 3 5 2 2 2" xfId="679"/>
    <cellStyle name="Ввод  2 2 3 5 2 2 2 2" xfId="12535"/>
    <cellStyle name="Ввод  2 2 3 5 2 2 2 2 2" xfId="25343"/>
    <cellStyle name="Ввод  2 2 3 5 2 2 2 3" xfId="25342"/>
    <cellStyle name="Ввод  2 2 3 5 2 2 3" xfId="680"/>
    <cellStyle name="Ввод  2 2 3 5 2 2 3 2" xfId="25344"/>
    <cellStyle name="Ввод  2 2 3 5 2 2 4" xfId="681"/>
    <cellStyle name="Ввод  2 2 3 5 2 2 4 2" xfId="25345"/>
    <cellStyle name="Ввод  2 2 3 5 2 2 5" xfId="25341"/>
    <cellStyle name="Ввод  2 2 3 5 2 3" xfId="682"/>
    <cellStyle name="Ввод  2 2 3 5 2 3 2" xfId="12536"/>
    <cellStyle name="Ввод  2 2 3 5 2 3 2 2" xfId="25347"/>
    <cellStyle name="Ввод  2 2 3 5 2 3 3" xfId="25346"/>
    <cellStyle name="Ввод  2 2 3 5 2 4" xfId="683"/>
    <cellStyle name="Ввод  2 2 3 5 2 4 2" xfId="25348"/>
    <cellStyle name="Ввод  2 2 3 5 2 5" xfId="684"/>
    <cellStyle name="Ввод  2 2 3 5 2 5 2" xfId="25349"/>
    <cellStyle name="Ввод  2 2 3 5 2 6" xfId="25340"/>
    <cellStyle name="Ввод  2 2 3 5 3" xfId="685"/>
    <cellStyle name="Ввод  2 2 3 5 3 2" xfId="686"/>
    <cellStyle name="Ввод  2 2 3 5 3 2 2" xfId="12537"/>
    <cellStyle name="Ввод  2 2 3 5 3 2 2 2" xfId="25352"/>
    <cellStyle name="Ввод  2 2 3 5 3 2 3" xfId="25351"/>
    <cellStyle name="Ввод  2 2 3 5 3 3" xfId="687"/>
    <cellStyle name="Ввод  2 2 3 5 3 3 2" xfId="25353"/>
    <cellStyle name="Ввод  2 2 3 5 3 4" xfId="688"/>
    <cellStyle name="Ввод  2 2 3 5 3 4 2" xfId="25354"/>
    <cellStyle name="Ввод  2 2 3 5 3 5" xfId="25350"/>
    <cellStyle name="Ввод  2 2 3 5 4" xfId="689"/>
    <cellStyle name="Ввод  2 2 3 5 4 2" xfId="12538"/>
    <cellStyle name="Ввод  2 2 3 5 4 2 2" xfId="25356"/>
    <cellStyle name="Ввод  2 2 3 5 4 3" xfId="25355"/>
    <cellStyle name="Ввод  2 2 3 5 5" xfId="690"/>
    <cellStyle name="Ввод  2 2 3 5 5 2" xfId="25357"/>
    <cellStyle name="Ввод  2 2 3 5 6" xfId="691"/>
    <cellStyle name="Ввод  2 2 3 5 6 2" xfId="25358"/>
    <cellStyle name="Ввод  2 2 3 5 7" xfId="25339"/>
    <cellStyle name="Ввод  2 2 3 6" xfId="692"/>
    <cellStyle name="Ввод  2 2 3 6 2" xfId="693"/>
    <cellStyle name="Ввод  2 2 3 6 2 2" xfId="694"/>
    <cellStyle name="Ввод  2 2 3 6 2 2 2" xfId="695"/>
    <cellStyle name="Ввод  2 2 3 6 2 2 2 2" xfId="12539"/>
    <cellStyle name="Ввод  2 2 3 6 2 2 2 2 2" xfId="25363"/>
    <cellStyle name="Ввод  2 2 3 6 2 2 2 3" xfId="25362"/>
    <cellStyle name="Ввод  2 2 3 6 2 2 3" xfId="696"/>
    <cellStyle name="Ввод  2 2 3 6 2 2 3 2" xfId="25364"/>
    <cellStyle name="Ввод  2 2 3 6 2 2 4" xfId="697"/>
    <cellStyle name="Ввод  2 2 3 6 2 2 4 2" xfId="25365"/>
    <cellStyle name="Ввод  2 2 3 6 2 2 5" xfId="25361"/>
    <cellStyle name="Ввод  2 2 3 6 2 3" xfId="698"/>
    <cellStyle name="Ввод  2 2 3 6 2 3 2" xfId="12540"/>
    <cellStyle name="Ввод  2 2 3 6 2 3 2 2" xfId="25367"/>
    <cellStyle name="Ввод  2 2 3 6 2 3 3" xfId="25366"/>
    <cellStyle name="Ввод  2 2 3 6 2 4" xfId="699"/>
    <cellStyle name="Ввод  2 2 3 6 2 4 2" xfId="25368"/>
    <cellStyle name="Ввод  2 2 3 6 2 5" xfId="700"/>
    <cellStyle name="Ввод  2 2 3 6 2 5 2" xfId="25369"/>
    <cellStyle name="Ввод  2 2 3 6 2 6" xfId="25360"/>
    <cellStyle name="Ввод  2 2 3 6 3" xfId="701"/>
    <cellStyle name="Ввод  2 2 3 6 3 2" xfId="702"/>
    <cellStyle name="Ввод  2 2 3 6 3 2 2" xfId="12541"/>
    <cellStyle name="Ввод  2 2 3 6 3 2 2 2" xfId="25372"/>
    <cellStyle name="Ввод  2 2 3 6 3 2 3" xfId="25371"/>
    <cellStyle name="Ввод  2 2 3 6 3 3" xfId="703"/>
    <cellStyle name="Ввод  2 2 3 6 3 3 2" xfId="25373"/>
    <cellStyle name="Ввод  2 2 3 6 3 4" xfId="704"/>
    <cellStyle name="Ввод  2 2 3 6 3 4 2" xfId="25374"/>
    <cellStyle name="Ввод  2 2 3 6 3 5" xfId="25370"/>
    <cellStyle name="Ввод  2 2 3 6 4" xfId="705"/>
    <cellStyle name="Ввод  2 2 3 6 4 2" xfId="12542"/>
    <cellStyle name="Ввод  2 2 3 6 4 2 2" xfId="25376"/>
    <cellStyle name="Ввод  2 2 3 6 4 3" xfId="25375"/>
    <cellStyle name="Ввод  2 2 3 6 5" xfId="706"/>
    <cellStyle name="Ввод  2 2 3 6 5 2" xfId="25377"/>
    <cellStyle name="Ввод  2 2 3 6 6" xfId="707"/>
    <cellStyle name="Ввод  2 2 3 6 6 2" xfId="25378"/>
    <cellStyle name="Ввод  2 2 3 6 7" xfId="25359"/>
    <cellStyle name="Ввод  2 2 3 7" xfId="708"/>
    <cellStyle name="Ввод  2 2 3 7 2" xfId="709"/>
    <cellStyle name="Ввод  2 2 3 7 2 2" xfId="710"/>
    <cellStyle name="Ввод  2 2 3 7 2 2 2" xfId="711"/>
    <cellStyle name="Ввод  2 2 3 7 2 2 2 2" xfId="12543"/>
    <cellStyle name="Ввод  2 2 3 7 2 2 2 2 2" xfId="25383"/>
    <cellStyle name="Ввод  2 2 3 7 2 2 2 3" xfId="25382"/>
    <cellStyle name="Ввод  2 2 3 7 2 2 3" xfId="712"/>
    <cellStyle name="Ввод  2 2 3 7 2 2 3 2" xfId="25384"/>
    <cellStyle name="Ввод  2 2 3 7 2 2 4" xfId="713"/>
    <cellStyle name="Ввод  2 2 3 7 2 2 4 2" xfId="25385"/>
    <cellStyle name="Ввод  2 2 3 7 2 2 5" xfId="25381"/>
    <cellStyle name="Ввод  2 2 3 7 2 3" xfId="714"/>
    <cellStyle name="Ввод  2 2 3 7 2 3 2" xfId="12544"/>
    <cellStyle name="Ввод  2 2 3 7 2 3 2 2" xfId="25387"/>
    <cellStyle name="Ввод  2 2 3 7 2 3 3" xfId="25386"/>
    <cellStyle name="Ввод  2 2 3 7 2 4" xfId="715"/>
    <cellStyle name="Ввод  2 2 3 7 2 4 2" xfId="25388"/>
    <cellStyle name="Ввод  2 2 3 7 2 5" xfId="716"/>
    <cellStyle name="Ввод  2 2 3 7 2 5 2" xfId="25389"/>
    <cellStyle name="Ввод  2 2 3 7 2 6" xfId="25380"/>
    <cellStyle name="Ввод  2 2 3 7 3" xfId="717"/>
    <cellStyle name="Ввод  2 2 3 7 3 2" xfId="718"/>
    <cellStyle name="Ввод  2 2 3 7 3 2 2" xfId="12545"/>
    <cellStyle name="Ввод  2 2 3 7 3 2 2 2" xfId="25392"/>
    <cellStyle name="Ввод  2 2 3 7 3 2 3" xfId="25391"/>
    <cellStyle name="Ввод  2 2 3 7 3 3" xfId="719"/>
    <cellStyle name="Ввод  2 2 3 7 3 3 2" xfId="25393"/>
    <cellStyle name="Ввод  2 2 3 7 3 4" xfId="720"/>
    <cellStyle name="Ввод  2 2 3 7 3 4 2" xfId="25394"/>
    <cellStyle name="Ввод  2 2 3 7 3 5" xfId="25390"/>
    <cellStyle name="Ввод  2 2 3 7 4" xfId="721"/>
    <cellStyle name="Ввод  2 2 3 7 4 2" xfId="12546"/>
    <cellStyle name="Ввод  2 2 3 7 4 2 2" xfId="25396"/>
    <cellStyle name="Ввод  2 2 3 7 4 3" xfId="25395"/>
    <cellStyle name="Ввод  2 2 3 7 5" xfId="722"/>
    <cellStyle name="Ввод  2 2 3 7 5 2" xfId="25397"/>
    <cellStyle name="Ввод  2 2 3 7 6" xfId="723"/>
    <cellStyle name="Ввод  2 2 3 7 6 2" xfId="25398"/>
    <cellStyle name="Ввод  2 2 3 7 7" xfId="25379"/>
    <cellStyle name="Ввод  2 2 3 8" xfId="724"/>
    <cellStyle name="Ввод  2 2 3 8 2" xfId="725"/>
    <cellStyle name="Ввод  2 2 3 8 2 2" xfId="726"/>
    <cellStyle name="Ввод  2 2 3 8 2 2 2" xfId="727"/>
    <cellStyle name="Ввод  2 2 3 8 2 2 2 2" xfId="12547"/>
    <cellStyle name="Ввод  2 2 3 8 2 2 2 2 2" xfId="25403"/>
    <cellStyle name="Ввод  2 2 3 8 2 2 2 3" xfId="25402"/>
    <cellStyle name="Ввод  2 2 3 8 2 2 3" xfId="728"/>
    <cellStyle name="Ввод  2 2 3 8 2 2 3 2" xfId="25404"/>
    <cellStyle name="Ввод  2 2 3 8 2 2 4" xfId="729"/>
    <cellStyle name="Ввод  2 2 3 8 2 2 4 2" xfId="25405"/>
    <cellStyle name="Ввод  2 2 3 8 2 2 5" xfId="25401"/>
    <cellStyle name="Ввод  2 2 3 8 2 3" xfId="730"/>
    <cellStyle name="Ввод  2 2 3 8 2 3 2" xfId="12548"/>
    <cellStyle name="Ввод  2 2 3 8 2 3 2 2" xfId="25407"/>
    <cellStyle name="Ввод  2 2 3 8 2 3 3" xfId="25406"/>
    <cellStyle name="Ввод  2 2 3 8 2 4" xfId="731"/>
    <cellStyle name="Ввод  2 2 3 8 2 4 2" xfId="25408"/>
    <cellStyle name="Ввод  2 2 3 8 2 5" xfId="732"/>
    <cellStyle name="Ввод  2 2 3 8 2 5 2" xfId="25409"/>
    <cellStyle name="Ввод  2 2 3 8 2 6" xfId="25400"/>
    <cellStyle name="Ввод  2 2 3 8 3" xfId="733"/>
    <cellStyle name="Ввод  2 2 3 8 3 2" xfId="734"/>
    <cellStyle name="Ввод  2 2 3 8 3 2 2" xfId="12549"/>
    <cellStyle name="Ввод  2 2 3 8 3 2 2 2" xfId="25412"/>
    <cellStyle name="Ввод  2 2 3 8 3 2 3" xfId="25411"/>
    <cellStyle name="Ввод  2 2 3 8 3 3" xfId="735"/>
    <cellStyle name="Ввод  2 2 3 8 3 3 2" xfId="25413"/>
    <cellStyle name="Ввод  2 2 3 8 3 4" xfId="736"/>
    <cellStyle name="Ввод  2 2 3 8 3 4 2" xfId="25414"/>
    <cellStyle name="Ввод  2 2 3 8 3 5" xfId="25410"/>
    <cellStyle name="Ввод  2 2 3 8 4" xfId="737"/>
    <cellStyle name="Ввод  2 2 3 8 4 2" xfId="12550"/>
    <cellStyle name="Ввод  2 2 3 8 4 2 2" xfId="25416"/>
    <cellStyle name="Ввод  2 2 3 8 4 3" xfId="25415"/>
    <cellStyle name="Ввод  2 2 3 8 5" xfId="738"/>
    <cellStyle name="Ввод  2 2 3 8 5 2" xfId="25417"/>
    <cellStyle name="Ввод  2 2 3 8 6" xfId="739"/>
    <cellStyle name="Ввод  2 2 3 8 6 2" xfId="25418"/>
    <cellStyle name="Ввод  2 2 3 8 7" xfId="25399"/>
    <cellStyle name="Ввод  2 2 3 9" xfId="740"/>
    <cellStyle name="Ввод  2 2 3 9 2" xfId="741"/>
    <cellStyle name="Ввод  2 2 3 9 2 2" xfId="742"/>
    <cellStyle name="Ввод  2 2 3 9 2 2 2" xfId="743"/>
    <cellStyle name="Ввод  2 2 3 9 2 2 2 2" xfId="12551"/>
    <cellStyle name="Ввод  2 2 3 9 2 2 2 2 2" xfId="25423"/>
    <cellStyle name="Ввод  2 2 3 9 2 2 2 3" xfId="25422"/>
    <cellStyle name="Ввод  2 2 3 9 2 2 3" xfId="744"/>
    <cellStyle name="Ввод  2 2 3 9 2 2 3 2" xfId="25424"/>
    <cellStyle name="Ввод  2 2 3 9 2 2 4" xfId="745"/>
    <cellStyle name="Ввод  2 2 3 9 2 2 4 2" xfId="25425"/>
    <cellStyle name="Ввод  2 2 3 9 2 2 5" xfId="25421"/>
    <cellStyle name="Ввод  2 2 3 9 2 3" xfId="746"/>
    <cellStyle name="Ввод  2 2 3 9 2 3 2" xfId="12552"/>
    <cellStyle name="Ввод  2 2 3 9 2 3 2 2" xfId="25427"/>
    <cellStyle name="Ввод  2 2 3 9 2 3 3" xfId="25426"/>
    <cellStyle name="Ввод  2 2 3 9 2 4" xfId="747"/>
    <cellStyle name="Ввод  2 2 3 9 2 4 2" xfId="25428"/>
    <cellStyle name="Ввод  2 2 3 9 2 5" xfId="748"/>
    <cellStyle name="Ввод  2 2 3 9 2 5 2" xfId="25429"/>
    <cellStyle name="Ввод  2 2 3 9 2 6" xfId="25420"/>
    <cellStyle name="Ввод  2 2 3 9 3" xfId="749"/>
    <cellStyle name="Ввод  2 2 3 9 3 2" xfId="750"/>
    <cellStyle name="Ввод  2 2 3 9 3 2 2" xfId="12553"/>
    <cellStyle name="Ввод  2 2 3 9 3 2 2 2" xfId="25432"/>
    <cellStyle name="Ввод  2 2 3 9 3 2 3" xfId="25431"/>
    <cellStyle name="Ввод  2 2 3 9 3 3" xfId="751"/>
    <cellStyle name="Ввод  2 2 3 9 3 3 2" xfId="25433"/>
    <cellStyle name="Ввод  2 2 3 9 3 4" xfId="752"/>
    <cellStyle name="Ввод  2 2 3 9 3 4 2" xfId="25434"/>
    <cellStyle name="Ввод  2 2 3 9 3 5" xfId="25430"/>
    <cellStyle name="Ввод  2 2 3 9 4" xfId="753"/>
    <cellStyle name="Ввод  2 2 3 9 4 2" xfId="12554"/>
    <cellStyle name="Ввод  2 2 3 9 4 2 2" xfId="25436"/>
    <cellStyle name="Ввод  2 2 3 9 4 3" xfId="25435"/>
    <cellStyle name="Ввод  2 2 3 9 5" xfId="754"/>
    <cellStyle name="Ввод  2 2 3 9 5 2" xfId="25437"/>
    <cellStyle name="Ввод  2 2 3 9 6" xfId="755"/>
    <cellStyle name="Ввод  2 2 3 9 6 2" xfId="25438"/>
    <cellStyle name="Ввод  2 2 3 9 7" xfId="25419"/>
    <cellStyle name="Ввод  2 3" xfId="756"/>
    <cellStyle name="Ввод  2 3 10" xfId="757"/>
    <cellStyle name="Ввод  2 3 10 2" xfId="758"/>
    <cellStyle name="Ввод  2 3 10 2 2" xfId="759"/>
    <cellStyle name="Ввод  2 3 10 2 2 2" xfId="760"/>
    <cellStyle name="Ввод  2 3 10 2 2 2 2" xfId="12555"/>
    <cellStyle name="Ввод  2 3 10 2 2 2 2 2" xfId="25444"/>
    <cellStyle name="Ввод  2 3 10 2 2 2 3" xfId="25443"/>
    <cellStyle name="Ввод  2 3 10 2 2 3" xfId="761"/>
    <cellStyle name="Ввод  2 3 10 2 2 3 2" xfId="25445"/>
    <cellStyle name="Ввод  2 3 10 2 2 4" xfId="762"/>
    <cellStyle name="Ввод  2 3 10 2 2 4 2" xfId="25446"/>
    <cellStyle name="Ввод  2 3 10 2 2 5" xfId="25442"/>
    <cellStyle name="Ввод  2 3 10 2 3" xfId="763"/>
    <cellStyle name="Ввод  2 3 10 2 3 2" xfId="12556"/>
    <cellStyle name="Ввод  2 3 10 2 3 2 2" xfId="25448"/>
    <cellStyle name="Ввод  2 3 10 2 3 3" xfId="25447"/>
    <cellStyle name="Ввод  2 3 10 2 4" xfId="764"/>
    <cellStyle name="Ввод  2 3 10 2 4 2" xfId="25449"/>
    <cellStyle name="Ввод  2 3 10 2 5" xfId="765"/>
    <cellStyle name="Ввод  2 3 10 2 5 2" xfId="25450"/>
    <cellStyle name="Ввод  2 3 10 2 6" xfId="25441"/>
    <cellStyle name="Ввод  2 3 10 3" xfId="766"/>
    <cellStyle name="Ввод  2 3 10 3 2" xfId="767"/>
    <cellStyle name="Ввод  2 3 10 3 2 2" xfId="12557"/>
    <cellStyle name="Ввод  2 3 10 3 2 2 2" xfId="25453"/>
    <cellStyle name="Ввод  2 3 10 3 2 3" xfId="25452"/>
    <cellStyle name="Ввод  2 3 10 3 3" xfId="768"/>
    <cellStyle name="Ввод  2 3 10 3 3 2" xfId="25454"/>
    <cellStyle name="Ввод  2 3 10 3 4" xfId="769"/>
    <cellStyle name="Ввод  2 3 10 3 4 2" xfId="25455"/>
    <cellStyle name="Ввод  2 3 10 3 5" xfId="25451"/>
    <cellStyle name="Ввод  2 3 10 4" xfId="770"/>
    <cellStyle name="Ввод  2 3 10 4 2" xfId="12558"/>
    <cellStyle name="Ввод  2 3 10 4 2 2" xfId="25457"/>
    <cellStyle name="Ввод  2 3 10 4 3" xfId="25456"/>
    <cellStyle name="Ввод  2 3 10 5" xfId="771"/>
    <cellStyle name="Ввод  2 3 10 5 2" xfId="25458"/>
    <cellStyle name="Ввод  2 3 10 6" xfId="772"/>
    <cellStyle name="Ввод  2 3 10 6 2" xfId="25459"/>
    <cellStyle name="Ввод  2 3 10 7" xfId="25440"/>
    <cellStyle name="Ввод  2 3 11" xfId="773"/>
    <cellStyle name="Ввод  2 3 11 2" xfId="774"/>
    <cellStyle name="Ввод  2 3 11 2 2" xfId="775"/>
    <cellStyle name="Ввод  2 3 11 2 2 2" xfId="776"/>
    <cellStyle name="Ввод  2 3 11 2 2 2 2" xfId="12559"/>
    <cellStyle name="Ввод  2 3 11 2 2 2 2 2" xfId="25464"/>
    <cellStyle name="Ввод  2 3 11 2 2 2 3" xfId="25463"/>
    <cellStyle name="Ввод  2 3 11 2 2 3" xfId="777"/>
    <cellStyle name="Ввод  2 3 11 2 2 3 2" xfId="25465"/>
    <cellStyle name="Ввод  2 3 11 2 2 4" xfId="778"/>
    <cellStyle name="Ввод  2 3 11 2 2 4 2" xfId="25466"/>
    <cellStyle name="Ввод  2 3 11 2 2 5" xfId="25462"/>
    <cellStyle name="Ввод  2 3 11 2 3" xfId="779"/>
    <cellStyle name="Ввод  2 3 11 2 3 2" xfId="12560"/>
    <cellStyle name="Ввод  2 3 11 2 3 2 2" xfId="25468"/>
    <cellStyle name="Ввод  2 3 11 2 3 3" xfId="25467"/>
    <cellStyle name="Ввод  2 3 11 2 4" xfId="780"/>
    <cellStyle name="Ввод  2 3 11 2 4 2" xfId="25469"/>
    <cellStyle name="Ввод  2 3 11 2 5" xfId="781"/>
    <cellStyle name="Ввод  2 3 11 2 5 2" xfId="25470"/>
    <cellStyle name="Ввод  2 3 11 2 6" xfId="25461"/>
    <cellStyle name="Ввод  2 3 11 3" xfId="782"/>
    <cellStyle name="Ввод  2 3 11 3 2" xfId="783"/>
    <cellStyle name="Ввод  2 3 11 3 2 2" xfId="12561"/>
    <cellStyle name="Ввод  2 3 11 3 2 2 2" xfId="25473"/>
    <cellStyle name="Ввод  2 3 11 3 2 3" xfId="25472"/>
    <cellStyle name="Ввод  2 3 11 3 3" xfId="784"/>
    <cellStyle name="Ввод  2 3 11 3 3 2" xfId="25474"/>
    <cellStyle name="Ввод  2 3 11 3 4" xfId="785"/>
    <cellStyle name="Ввод  2 3 11 3 4 2" xfId="25475"/>
    <cellStyle name="Ввод  2 3 11 3 5" xfId="25471"/>
    <cellStyle name="Ввод  2 3 11 4" xfId="786"/>
    <cellStyle name="Ввод  2 3 11 4 2" xfId="12562"/>
    <cellStyle name="Ввод  2 3 11 4 2 2" xfId="25477"/>
    <cellStyle name="Ввод  2 3 11 4 3" xfId="25476"/>
    <cellStyle name="Ввод  2 3 11 5" xfId="787"/>
    <cellStyle name="Ввод  2 3 11 5 2" xfId="25478"/>
    <cellStyle name="Ввод  2 3 11 6" xfId="788"/>
    <cellStyle name="Ввод  2 3 11 6 2" xfId="25479"/>
    <cellStyle name="Ввод  2 3 11 7" xfId="25460"/>
    <cellStyle name="Ввод  2 3 12" xfId="789"/>
    <cellStyle name="Ввод  2 3 12 2" xfId="790"/>
    <cellStyle name="Ввод  2 3 12 2 2" xfId="791"/>
    <cellStyle name="Ввод  2 3 12 2 2 2" xfId="12563"/>
    <cellStyle name="Ввод  2 3 12 2 2 2 2" xfId="25483"/>
    <cellStyle name="Ввод  2 3 12 2 2 3" xfId="25482"/>
    <cellStyle name="Ввод  2 3 12 2 3" xfId="792"/>
    <cellStyle name="Ввод  2 3 12 2 3 2" xfId="25484"/>
    <cellStyle name="Ввод  2 3 12 2 4" xfId="793"/>
    <cellStyle name="Ввод  2 3 12 2 4 2" xfId="25485"/>
    <cellStyle name="Ввод  2 3 12 2 5" xfId="25481"/>
    <cellStyle name="Ввод  2 3 12 3" xfId="794"/>
    <cellStyle name="Ввод  2 3 12 3 2" xfId="12564"/>
    <cellStyle name="Ввод  2 3 12 3 2 2" xfId="25487"/>
    <cellStyle name="Ввод  2 3 12 3 3" xfId="25486"/>
    <cellStyle name="Ввод  2 3 12 4" xfId="795"/>
    <cellStyle name="Ввод  2 3 12 4 2" xfId="25488"/>
    <cellStyle name="Ввод  2 3 12 5" xfId="796"/>
    <cellStyle name="Ввод  2 3 12 5 2" xfId="25489"/>
    <cellStyle name="Ввод  2 3 12 6" xfId="25480"/>
    <cellStyle name="Ввод  2 3 13" xfId="797"/>
    <cellStyle name="Ввод  2 3 13 2" xfId="798"/>
    <cellStyle name="Ввод  2 3 13 2 2" xfId="12565"/>
    <cellStyle name="Ввод  2 3 13 2 2 2" xfId="25492"/>
    <cellStyle name="Ввод  2 3 13 2 3" xfId="25491"/>
    <cellStyle name="Ввод  2 3 13 3" xfId="799"/>
    <cellStyle name="Ввод  2 3 13 3 2" xfId="25493"/>
    <cellStyle name="Ввод  2 3 13 4" xfId="800"/>
    <cellStyle name="Ввод  2 3 13 4 2" xfId="25494"/>
    <cellStyle name="Ввод  2 3 13 5" xfId="25490"/>
    <cellStyle name="Ввод  2 3 14" xfId="801"/>
    <cellStyle name="Ввод  2 3 14 2" xfId="12566"/>
    <cellStyle name="Ввод  2 3 14 2 2" xfId="25496"/>
    <cellStyle name="Ввод  2 3 14 3" xfId="25495"/>
    <cellStyle name="Ввод  2 3 15" xfId="802"/>
    <cellStyle name="Ввод  2 3 15 2" xfId="25497"/>
    <cellStyle name="Ввод  2 3 16" xfId="803"/>
    <cellStyle name="Ввод  2 3 16 2" xfId="25498"/>
    <cellStyle name="Ввод  2 3 17" xfId="25439"/>
    <cellStyle name="Ввод  2 3 2" xfId="804"/>
    <cellStyle name="Ввод  2 3 2 2" xfId="805"/>
    <cellStyle name="Ввод  2 3 2 2 2" xfId="806"/>
    <cellStyle name="Ввод  2 3 2 2 2 2" xfId="807"/>
    <cellStyle name="Ввод  2 3 2 2 2 2 2" xfId="12567"/>
    <cellStyle name="Ввод  2 3 2 2 2 2 2 2" xfId="25503"/>
    <cellStyle name="Ввод  2 3 2 2 2 2 3" xfId="25502"/>
    <cellStyle name="Ввод  2 3 2 2 2 3" xfId="808"/>
    <cellStyle name="Ввод  2 3 2 2 2 3 2" xfId="25504"/>
    <cellStyle name="Ввод  2 3 2 2 2 4" xfId="809"/>
    <cellStyle name="Ввод  2 3 2 2 2 4 2" xfId="25505"/>
    <cellStyle name="Ввод  2 3 2 2 2 5" xfId="25501"/>
    <cellStyle name="Ввод  2 3 2 2 3" xfId="810"/>
    <cellStyle name="Ввод  2 3 2 2 3 2" xfId="12568"/>
    <cellStyle name="Ввод  2 3 2 2 3 2 2" xfId="25507"/>
    <cellStyle name="Ввод  2 3 2 2 3 3" xfId="25506"/>
    <cellStyle name="Ввод  2 3 2 2 4" xfId="811"/>
    <cellStyle name="Ввод  2 3 2 2 4 2" xfId="25508"/>
    <cellStyle name="Ввод  2 3 2 2 5" xfId="812"/>
    <cellStyle name="Ввод  2 3 2 2 5 2" xfId="25509"/>
    <cellStyle name="Ввод  2 3 2 2 6" xfId="25500"/>
    <cellStyle name="Ввод  2 3 2 3" xfId="813"/>
    <cellStyle name="Ввод  2 3 2 3 2" xfId="814"/>
    <cellStyle name="Ввод  2 3 2 3 2 2" xfId="12569"/>
    <cellStyle name="Ввод  2 3 2 3 2 2 2" xfId="25512"/>
    <cellStyle name="Ввод  2 3 2 3 2 3" xfId="25511"/>
    <cellStyle name="Ввод  2 3 2 3 3" xfId="815"/>
    <cellStyle name="Ввод  2 3 2 3 3 2" xfId="25513"/>
    <cellStyle name="Ввод  2 3 2 3 4" xfId="816"/>
    <cellStyle name="Ввод  2 3 2 3 4 2" xfId="25514"/>
    <cellStyle name="Ввод  2 3 2 3 5" xfId="25510"/>
    <cellStyle name="Ввод  2 3 2 4" xfId="817"/>
    <cellStyle name="Ввод  2 3 2 4 2" xfId="12570"/>
    <cellStyle name="Ввод  2 3 2 4 2 2" xfId="25516"/>
    <cellStyle name="Ввод  2 3 2 4 3" xfId="25515"/>
    <cellStyle name="Ввод  2 3 2 5" xfId="818"/>
    <cellStyle name="Ввод  2 3 2 5 2" xfId="25517"/>
    <cellStyle name="Ввод  2 3 2 6" xfId="819"/>
    <cellStyle name="Ввод  2 3 2 6 2" xfId="25518"/>
    <cellStyle name="Ввод  2 3 2 7" xfId="25499"/>
    <cellStyle name="Ввод  2 3 3" xfId="820"/>
    <cellStyle name="Ввод  2 3 3 2" xfId="821"/>
    <cellStyle name="Ввод  2 3 3 2 2" xfId="822"/>
    <cellStyle name="Ввод  2 3 3 2 2 2" xfId="823"/>
    <cellStyle name="Ввод  2 3 3 2 2 2 2" xfId="12571"/>
    <cellStyle name="Ввод  2 3 3 2 2 2 2 2" xfId="25523"/>
    <cellStyle name="Ввод  2 3 3 2 2 2 3" xfId="25522"/>
    <cellStyle name="Ввод  2 3 3 2 2 3" xfId="824"/>
    <cellStyle name="Ввод  2 3 3 2 2 3 2" xfId="25524"/>
    <cellStyle name="Ввод  2 3 3 2 2 4" xfId="825"/>
    <cellStyle name="Ввод  2 3 3 2 2 4 2" xfId="25525"/>
    <cellStyle name="Ввод  2 3 3 2 2 5" xfId="25521"/>
    <cellStyle name="Ввод  2 3 3 2 3" xfId="826"/>
    <cellStyle name="Ввод  2 3 3 2 3 2" xfId="12572"/>
    <cellStyle name="Ввод  2 3 3 2 3 2 2" xfId="25527"/>
    <cellStyle name="Ввод  2 3 3 2 3 3" xfId="25526"/>
    <cellStyle name="Ввод  2 3 3 2 4" xfId="827"/>
    <cellStyle name="Ввод  2 3 3 2 4 2" xfId="25528"/>
    <cellStyle name="Ввод  2 3 3 2 5" xfId="828"/>
    <cellStyle name="Ввод  2 3 3 2 5 2" xfId="25529"/>
    <cellStyle name="Ввод  2 3 3 2 6" xfId="25520"/>
    <cellStyle name="Ввод  2 3 3 3" xfId="829"/>
    <cellStyle name="Ввод  2 3 3 3 2" xfId="830"/>
    <cellStyle name="Ввод  2 3 3 3 2 2" xfId="12573"/>
    <cellStyle name="Ввод  2 3 3 3 2 2 2" xfId="25532"/>
    <cellStyle name="Ввод  2 3 3 3 2 3" xfId="25531"/>
    <cellStyle name="Ввод  2 3 3 3 3" xfId="831"/>
    <cellStyle name="Ввод  2 3 3 3 3 2" xfId="25533"/>
    <cellStyle name="Ввод  2 3 3 3 4" xfId="832"/>
    <cellStyle name="Ввод  2 3 3 3 4 2" xfId="25534"/>
    <cellStyle name="Ввод  2 3 3 3 5" xfId="25530"/>
    <cellStyle name="Ввод  2 3 3 4" xfId="833"/>
    <cellStyle name="Ввод  2 3 3 4 2" xfId="12574"/>
    <cellStyle name="Ввод  2 3 3 4 2 2" xfId="25536"/>
    <cellStyle name="Ввод  2 3 3 4 3" xfId="25535"/>
    <cellStyle name="Ввод  2 3 3 5" xfId="834"/>
    <cellStyle name="Ввод  2 3 3 5 2" xfId="25537"/>
    <cellStyle name="Ввод  2 3 3 6" xfId="835"/>
    <cellStyle name="Ввод  2 3 3 6 2" xfId="25538"/>
    <cellStyle name="Ввод  2 3 3 7" xfId="25519"/>
    <cellStyle name="Ввод  2 3 4" xfId="836"/>
    <cellStyle name="Ввод  2 3 4 2" xfId="837"/>
    <cellStyle name="Ввод  2 3 4 2 2" xfId="838"/>
    <cellStyle name="Ввод  2 3 4 2 2 2" xfId="839"/>
    <cellStyle name="Ввод  2 3 4 2 2 2 2" xfId="12575"/>
    <cellStyle name="Ввод  2 3 4 2 2 2 2 2" xfId="25543"/>
    <cellStyle name="Ввод  2 3 4 2 2 2 3" xfId="25542"/>
    <cellStyle name="Ввод  2 3 4 2 2 3" xfId="840"/>
    <cellStyle name="Ввод  2 3 4 2 2 3 2" xfId="25544"/>
    <cellStyle name="Ввод  2 3 4 2 2 4" xfId="841"/>
    <cellStyle name="Ввод  2 3 4 2 2 4 2" xfId="25545"/>
    <cellStyle name="Ввод  2 3 4 2 2 5" xfId="25541"/>
    <cellStyle name="Ввод  2 3 4 2 3" xfId="842"/>
    <cellStyle name="Ввод  2 3 4 2 3 2" xfId="12576"/>
    <cellStyle name="Ввод  2 3 4 2 3 2 2" xfId="25547"/>
    <cellStyle name="Ввод  2 3 4 2 3 3" xfId="25546"/>
    <cellStyle name="Ввод  2 3 4 2 4" xfId="843"/>
    <cellStyle name="Ввод  2 3 4 2 4 2" xfId="25548"/>
    <cellStyle name="Ввод  2 3 4 2 5" xfId="844"/>
    <cellStyle name="Ввод  2 3 4 2 5 2" xfId="25549"/>
    <cellStyle name="Ввод  2 3 4 2 6" xfId="25540"/>
    <cellStyle name="Ввод  2 3 4 3" xfId="845"/>
    <cellStyle name="Ввод  2 3 4 3 2" xfId="846"/>
    <cellStyle name="Ввод  2 3 4 3 2 2" xfId="12577"/>
    <cellStyle name="Ввод  2 3 4 3 2 2 2" xfId="25552"/>
    <cellStyle name="Ввод  2 3 4 3 2 3" xfId="25551"/>
    <cellStyle name="Ввод  2 3 4 3 3" xfId="847"/>
    <cellStyle name="Ввод  2 3 4 3 3 2" xfId="25553"/>
    <cellStyle name="Ввод  2 3 4 3 4" xfId="848"/>
    <cellStyle name="Ввод  2 3 4 3 4 2" xfId="25554"/>
    <cellStyle name="Ввод  2 3 4 3 5" xfId="25550"/>
    <cellStyle name="Ввод  2 3 4 4" xfId="849"/>
    <cellStyle name="Ввод  2 3 4 4 2" xfId="12578"/>
    <cellStyle name="Ввод  2 3 4 4 2 2" xfId="25556"/>
    <cellStyle name="Ввод  2 3 4 4 3" xfId="25555"/>
    <cellStyle name="Ввод  2 3 4 5" xfId="850"/>
    <cellStyle name="Ввод  2 3 4 5 2" xfId="25557"/>
    <cellStyle name="Ввод  2 3 4 6" xfId="851"/>
    <cellStyle name="Ввод  2 3 4 6 2" xfId="25558"/>
    <cellStyle name="Ввод  2 3 4 7" xfId="25539"/>
    <cellStyle name="Ввод  2 3 5" xfId="852"/>
    <cellStyle name="Ввод  2 3 5 2" xfId="853"/>
    <cellStyle name="Ввод  2 3 5 2 2" xfId="854"/>
    <cellStyle name="Ввод  2 3 5 2 2 2" xfId="855"/>
    <cellStyle name="Ввод  2 3 5 2 2 2 2" xfId="12579"/>
    <cellStyle name="Ввод  2 3 5 2 2 2 2 2" xfId="25563"/>
    <cellStyle name="Ввод  2 3 5 2 2 2 3" xfId="25562"/>
    <cellStyle name="Ввод  2 3 5 2 2 3" xfId="856"/>
    <cellStyle name="Ввод  2 3 5 2 2 3 2" xfId="25564"/>
    <cellStyle name="Ввод  2 3 5 2 2 4" xfId="857"/>
    <cellStyle name="Ввод  2 3 5 2 2 4 2" xfId="25565"/>
    <cellStyle name="Ввод  2 3 5 2 2 5" xfId="25561"/>
    <cellStyle name="Ввод  2 3 5 2 3" xfId="858"/>
    <cellStyle name="Ввод  2 3 5 2 3 2" xfId="12580"/>
    <cellStyle name="Ввод  2 3 5 2 3 2 2" xfId="25567"/>
    <cellStyle name="Ввод  2 3 5 2 3 3" xfId="25566"/>
    <cellStyle name="Ввод  2 3 5 2 4" xfId="859"/>
    <cellStyle name="Ввод  2 3 5 2 4 2" xfId="25568"/>
    <cellStyle name="Ввод  2 3 5 2 5" xfId="860"/>
    <cellStyle name="Ввод  2 3 5 2 5 2" xfId="25569"/>
    <cellStyle name="Ввод  2 3 5 2 6" xfId="25560"/>
    <cellStyle name="Ввод  2 3 5 3" xfId="861"/>
    <cellStyle name="Ввод  2 3 5 3 2" xfId="862"/>
    <cellStyle name="Ввод  2 3 5 3 2 2" xfId="12581"/>
    <cellStyle name="Ввод  2 3 5 3 2 2 2" xfId="25572"/>
    <cellStyle name="Ввод  2 3 5 3 2 3" xfId="25571"/>
    <cellStyle name="Ввод  2 3 5 3 3" xfId="863"/>
    <cellStyle name="Ввод  2 3 5 3 3 2" xfId="25573"/>
    <cellStyle name="Ввод  2 3 5 3 4" xfId="864"/>
    <cellStyle name="Ввод  2 3 5 3 4 2" xfId="25574"/>
    <cellStyle name="Ввод  2 3 5 3 5" xfId="25570"/>
    <cellStyle name="Ввод  2 3 5 4" xfId="865"/>
    <cellStyle name="Ввод  2 3 5 4 2" xfId="12582"/>
    <cellStyle name="Ввод  2 3 5 4 2 2" xfId="25576"/>
    <cellStyle name="Ввод  2 3 5 4 3" xfId="25575"/>
    <cellStyle name="Ввод  2 3 5 5" xfId="866"/>
    <cellStyle name="Ввод  2 3 5 5 2" xfId="25577"/>
    <cellStyle name="Ввод  2 3 5 6" xfId="867"/>
    <cellStyle name="Ввод  2 3 5 6 2" xfId="25578"/>
    <cellStyle name="Ввод  2 3 5 7" xfId="25559"/>
    <cellStyle name="Ввод  2 3 6" xfId="868"/>
    <cellStyle name="Ввод  2 3 6 2" xfId="869"/>
    <cellStyle name="Ввод  2 3 6 2 2" xfId="870"/>
    <cellStyle name="Ввод  2 3 6 2 2 2" xfId="871"/>
    <cellStyle name="Ввод  2 3 6 2 2 2 2" xfId="12583"/>
    <cellStyle name="Ввод  2 3 6 2 2 2 2 2" xfId="25583"/>
    <cellStyle name="Ввод  2 3 6 2 2 2 3" xfId="25582"/>
    <cellStyle name="Ввод  2 3 6 2 2 3" xfId="872"/>
    <cellStyle name="Ввод  2 3 6 2 2 3 2" xfId="25584"/>
    <cellStyle name="Ввод  2 3 6 2 2 4" xfId="873"/>
    <cellStyle name="Ввод  2 3 6 2 2 4 2" xfId="25585"/>
    <cellStyle name="Ввод  2 3 6 2 2 5" xfId="25581"/>
    <cellStyle name="Ввод  2 3 6 2 3" xfId="874"/>
    <cellStyle name="Ввод  2 3 6 2 3 2" xfId="12584"/>
    <cellStyle name="Ввод  2 3 6 2 3 2 2" xfId="25587"/>
    <cellStyle name="Ввод  2 3 6 2 3 3" xfId="25586"/>
    <cellStyle name="Ввод  2 3 6 2 4" xfId="875"/>
    <cellStyle name="Ввод  2 3 6 2 4 2" xfId="25588"/>
    <cellStyle name="Ввод  2 3 6 2 5" xfId="876"/>
    <cellStyle name="Ввод  2 3 6 2 5 2" xfId="25589"/>
    <cellStyle name="Ввод  2 3 6 2 6" xfId="25580"/>
    <cellStyle name="Ввод  2 3 6 3" xfId="877"/>
    <cellStyle name="Ввод  2 3 6 3 2" xfId="878"/>
    <cellStyle name="Ввод  2 3 6 3 2 2" xfId="12585"/>
    <cellStyle name="Ввод  2 3 6 3 2 2 2" xfId="25592"/>
    <cellStyle name="Ввод  2 3 6 3 2 3" xfId="25591"/>
    <cellStyle name="Ввод  2 3 6 3 3" xfId="879"/>
    <cellStyle name="Ввод  2 3 6 3 3 2" xfId="25593"/>
    <cellStyle name="Ввод  2 3 6 3 4" xfId="880"/>
    <cellStyle name="Ввод  2 3 6 3 4 2" xfId="25594"/>
    <cellStyle name="Ввод  2 3 6 3 5" xfId="25590"/>
    <cellStyle name="Ввод  2 3 6 4" xfId="881"/>
    <cellStyle name="Ввод  2 3 6 4 2" xfId="12586"/>
    <cellStyle name="Ввод  2 3 6 4 2 2" xfId="25596"/>
    <cellStyle name="Ввод  2 3 6 4 3" xfId="25595"/>
    <cellStyle name="Ввод  2 3 6 5" xfId="882"/>
    <cellStyle name="Ввод  2 3 6 5 2" xfId="25597"/>
    <cellStyle name="Ввод  2 3 6 6" xfId="883"/>
    <cellStyle name="Ввод  2 3 6 6 2" xfId="25598"/>
    <cellStyle name="Ввод  2 3 6 7" xfId="25579"/>
    <cellStyle name="Ввод  2 3 7" xfId="884"/>
    <cellStyle name="Ввод  2 3 7 2" xfId="885"/>
    <cellStyle name="Ввод  2 3 7 2 2" xfId="886"/>
    <cellStyle name="Ввод  2 3 7 2 2 2" xfId="887"/>
    <cellStyle name="Ввод  2 3 7 2 2 2 2" xfId="12587"/>
    <cellStyle name="Ввод  2 3 7 2 2 2 2 2" xfId="25603"/>
    <cellStyle name="Ввод  2 3 7 2 2 2 3" xfId="25602"/>
    <cellStyle name="Ввод  2 3 7 2 2 3" xfId="888"/>
    <cellStyle name="Ввод  2 3 7 2 2 3 2" xfId="25604"/>
    <cellStyle name="Ввод  2 3 7 2 2 4" xfId="889"/>
    <cellStyle name="Ввод  2 3 7 2 2 4 2" xfId="25605"/>
    <cellStyle name="Ввод  2 3 7 2 2 5" xfId="25601"/>
    <cellStyle name="Ввод  2 3 7 2 3" xfId="890"/>
    <cellStyle name="Ввод  2 3 7 2 3 2" xfId="12588"/>
    <cellStyle name="Ввод  2 3 7 2 3 2 2" xfId="25607"/>
    <cellStyle name="Ввод  2 3 7 2 3 3" xfId="25606"/>
    <cellStyle name="Ввод  2 3 7 2 4" xfId="891"/>
    <cellStyle name="Ввод  2 3 7 2 4 2" xfId="25608"/>
    <cellStyle name="Ввод  2 3 7 2 5" xfId="892"/>
    <cellStyle name="Ввод  2 3 7 2 5 2" xfId="25609"/>
    <cellStyle name="Ввод  2 3 7 2 6" xfId="25600"/>
    <cellStyle name="Ввод  2 3 7 3" xfId="893"/>
    <cellStyle name="Ввод  2 3 7 3 2" xfId="894"/>
    <cellStyle name="Ввод  2 3 7 3 2 2" xfId="12589"/>
    <cellStyle name="Ввод  2 3 7 3 2 2 2" xfId="25612"/>
    <cellStyle name="Ввод  2 3 7 3 2 3" xfId="25611"/>
    <cellStyle name="Ввод  2 3 7 3 3" xfId="895"/>
    <cellStyle name="Ввод  2 3 7 3 3 2" xfId="25613"/>
    <cellStyle name="Ввод  2 3 7 3 4" xfId="896"/>
    <cellStyle name="Ввод  2 3 7 3 4 2" xfId="25614"/>
    <cellStyle name="Ввод  2 3 7 3 5" xfId="25610"/>
    <cellStyle name="Ввод  2 3 7 4" xfId="897"/>
    <cellStyle name="Ввод  2 3 7 4 2" xfId="12590"/>
    <cellStyle name="Ввод  2 3 7 4 2 2" xfId="25616"/>
    <cellStyle name="Ввод  2 3 7 4 3" xfId="25615"/>
    <cellStyle name="Ввод  2 3 7 5" xfId="898"/>
    <cellStyle name="Ввод  2 3 7 5 2" xfId="25617"/>
    <cellStyle name="Ввод  2 3 7 6" xfId="899"/>
    <cellStyle name="Ввод  2 3 7 6 2" xfId="25618"/>
    <cellStyle name="Ввод  2 3 7 7" xfId="25599"/>
    <cellStyle name="Ввод  2 3 8" xfId="900"/>
    <cellStyle name="Ввод  2 3 8 2" xfId="901"/>
    <cellStyle name="Ввод  2 3 8 2 2" xfId="902"/>
    <cellStyle name="Ввод  2 3 8 2 2 2" xfId="903"/>
    <cellStyle name="Ввод  2 3 8 2 2 2 2" xfId="12591"/>
    <cellStyle name="Ввод  2 3 8 2 2 2 2 2" xfId="25623"/>
    <cellStyle name="Ввод  2 3 8 2 2 2 3" xfId="25622"/>
    <cellStyle name="Ввод  2 3 8 2 2 3" xfId="904"/>
    <cellStyle name="Ввод  2 3 8 2 2 3 2" xfId="25624"/>
    <cellStyle name="Ввод  2 3 8 2 2 4" xfId="905"/>
    <cellStyle name="Ввод  2 3 8 2 2 4 2" xfId="25625"/>
    <cellStyle name="Ввод  2 3 8 2 2 5" xfId="25621"/>
    <cellStyle name="Ввод  2 3 8 2 3" xfId="906"/>
    <cellStyle name="Ввод  2 3 8 2 3 2" xfId="12592"/>
    <cellStyle name="Ввод  2 3 8 2 3 2 2" xfId="25627"/>
    <cellStyle name="Ввод  2 3 8 2 3 3" xfId="25626"/>
    <cellStyle name="Ввод  2 3 8 2 4" xfId="907"/>
    <cellStyle name="Ввод  2 3 8 2 4 2" xfId="25628"/>
    <cellStyle name="Ввод  2 3 8 2 5" xfId="908"/>
    <cellStyle name="Ввод  2 3 8 2 5 2" xfId="25629"/>
    <cellStyle name="Ввод  2 3 8 2 6" xfId="25620"/>
    <cellStyle name="Ввод  2 3 8 3" xfId="909"/>
    <cellStyle name="Ввод  2 3 8 3 2" xfId="910"/>
    <cellStyle name="Ввод  2 3 8 3 2 2" xfId="12593"/>
    <cellStyle name="Ввод  2 3 8 3 2 2 2" xfId="25632"/>
    <cellStyle name="Ввод  2 3 8 3 2 3" xfId="25631"/>
    <cellStyle name="Ввод  2 3 8 3 3" xfId="911"/>
    <cellStyle name="Ввод  2 3 8 3 3 2" xfId="25633"/>
    <cellStyle name="Ввод  2 3 8 3 4" xfId="912"/>
    <cellStyle name="Ввод  2 3 8 3 4 2" xfId="25634"/>
    <cellStyle name="Ввод  2 3 8 3 5" xfId="25630"/>
    <cellStyle name="Ввод  2 3 8 4" xfId="913"/>
    <cellStyle name="Ввод  2 3 8 4 2" xfId="12594"/>
    <cellStyle name="Ввод  2 3 8 4 2 2" xfId="25636"/>
    <cellStyle name="Ввод  2 3 8 4 3" xfId="25635"/>
    <cellStyle name="Ввод  2 3 8 5" xfId="914"/>
    <cellStyle name="Ввод  2 3 8 5 2" xfId="25637"/>
    <cellStyle name="Ввод  2 3 8 6" xfId="915"/>
    <cellStyle name="Ввод  2 3 8 6 2" xfId="25638"/>
    <cellStyle name="Ввод  2 3 8 7" xfId="25619"/>
    <cellStyle name="Ввод  2 3 9" xfId="916"/>
    <cellStyle name="Ввод  2 3 9 2" xfId="917"/>
    <cellStyle name="Ввод  2 3 9 2 2" xfId="918"/>
    <cellStyle name="Ввод  2 3 9 2 2 2" xfId="919"/>
    <cellStyle name="Ввод  2 3 9 2 2 2 2" xfId="12595"/>
    <cellStyle name="Ввод  2 3 9 2 2 2 2 2" xfId="25643"/>
    <cellStyle name="Ввод  2 3 9 2 2 2 3" xfId="25642"/>
    <cellStyle name="Ввод  2 3 9 2 2 3" xfId="920"/>
    <cellStyle name="Ввод  2 3 9 2 2 3 2" xfId="25644"/>
    <cellStyle name="Ввод  2 3 9 2 2 4" xfId="921"/>
    <cellStyle name="Ввод  2 3 9 2 2 4 2" xfId="25645"/>
    <cellStyle name="Ввод  2 3 9 2 2 5" xfId="25641"/>
    <cellStyle name="Ввод  2 3 9 2 3" xfId="922"/>
    <cellStyle name="Ввод  2 3 9 2 3 2" xfId="12596"/>
    <cellStyle name="Ввод  2 3 9 2 3 2 2" xfId="25647"/>
    <cellStyle name="Ввод  2 3 9 2 3 3" xfId="25646"/>
    <cellStyle name="Ввод  2 3 9 2 4" xfId="923"/>
    <cellStyle name="Ввод  2 3 9 2 4 2" xfId="25648"/>
    <cellStyle name="Ввод  2 3 9 2 5" xfId="924"/>
    <cellStyle name="Ввод  2 3 9 2 5 2" xfId="25649"/>
    <cellStyle name="Ввод  2 3 9 2 6" xfId="25640"/>
    <cellStyle name="Ввод  2 3 9 3" xfId="925"/>
    <cellStyle name="Ввод  2 3 9 3 2" xfId="926"/>
    <cellStyle name="Ввод  2 3 9 3 2 2" xfId="12597"/>
    <cellStyle name="Ввод  2 3 9 3 2 2 2" xfId="25652"/>
    <cellStyle name="Ввод  2 3 9 3 2 3" xfId="25651"/>
    <cellStyle name="Ввод  2 3 9 3 3" xfId="927"/>
    <cellStyle name="Ввод  2 3 9 3 3 2" xfId="25653"/>
    <cellStyle name="Ввод  2 3 9 3 4" xfId="928"/>
    <cellStyle name="Ввод  2 3 9 3 4 2" xfId="25654"/>
    <cellStyle name="Ввод  2 3 9 3 5" xfId="25650"/>
    <cellStyle name="Ввод  2 3 9 4" xfId="929"/>
    <cellStyle name="Ввод  2 3 9 4 2" xfId="12598"/>
    <cellStyle name="Ввод  2 3 9 4 2 2" xfId="25656"/>
    <cellStyle name="Ввод  2 3 9 4 3" xfId="25655"/>
    <cellStyle name="Ввод  2 3 9 5" xfId="930"/>
    <cellStyle name="Ввод  2 3 9 5 2" xfId="25657"/>
    <cellStyle name="Ввод  2 3 9 6" xfId="931"/>
    <cellStyle name="Ввод  2 3 9 6 2" xfId="25658"/>
    <cellStyle name="Ввод  2 3 9 7" xfId="25639"/>
    <cellStyle name="Вывод 2" xfId="932"/>
    <cellStyle name="Вывод 2 2" xfId="933"/>
    <cellStyle name="Вывод 2 2 2" xfId="934"/>
    <cellStyle name="Вывод 2 2 2 2" xfId="935"/>
    <cellStyle name="Вывод 2 2 2 2 10" xfId="936"/>
    <cellStyle name="Вывод 2 2 2 2 10 2" xfId="937"/>
    <cellStyle name="Вывод 2 2 2 2 10 2 2" xfId="938"/>
    <cellStyle name="Вывод 2 2 2 2 10 2 2 2" xfId="939"/>
    <cellStyle name="Вывод 2 2 2 2 10 2 2 2 2" xfId="12599"/>
    <cellStyle name="Вывод 2 2 2 2 10 2 2 2 2 2" xfId="25664"/>
    <cellStyle name="Вывод 2 2 2 2 10 2 2 2 3" xfId="25663"/>
    <cellStyle name="Вывод 2 2 2 2 10 2 2 3" xfId="940"/>
    <cellStyle name="Вывод 2 2 2 2 10 2 2 3 2" xfId="25665"/>
    <cellStyle name="Вывод 2 2 2 2 10 2 2 4" xfId="941"/>
    <cellStyle name="Вывод 2 2 2 2 10 2 2 4 2" xfId="25666"/>
    <cellStyle name="Вывод 2 2 2 2 10 2 2 5" xfId="25662"/>
    <cellStyle name="Вывод 2 2 2 2 10 2 3" xfId="942"/>
    <cellStyle name="Вывод 2 2 2 2 10 2 3 2" xfId="12600"/>
    <cellStyle name="Вывод 2 2 2 2 10 2 3 2 2" xfId="25668"/>
    <cellStyle name="Вывод 2 2 2 2 10 2 3 3" xfId="25667"/>
    <cellStyle name="Вывод 2 2 2 2 10 2 4" xfId="943"/>
    <cellStyle name="Вывод 2 2 2 2 10 2 4 2" xfId="25669"/>
    <cellStyle name="Вывод 2 2 2 2 10 2 5" xfId="944"/>
    <cellStyle name="Вывод 2 2 2 2 10 2 5 2" xfId="25670"/>
    <cellStyle name="Вывод 2 2 2 2 10 2 6" xfId="25661"/>
    <cellStyle name="Вывод 2 2 2 2 10 3" xfId="945"/>
    <cellStyle name="Вывод 2 2 2 2 10 3 2" xfId="946"/>
    <cellStyle name="Вывод 2 2 2 2 10 3 2 2" xfId="12601"/>
    <cellStyle name="Вывод 2 2 2 2 10 3 2 2 2" xfId="25673"/>
    <cellStyle name="Вывод 2 2 2 2 10 3 2 3" xfId="25672"/>
    <cellStyle name="Вывод 2 2 2 2 10 3 3" xfId="947"/>
    <cellStyle name="Вывод 2 2 2 2 10 3 3 2" xfId="25674"/>
    <cellStyle name="Вывод 2 2 2 2 10 3 4" xfId="948"/>
    <cellStyle name="Вывод 2 2 2 2 10 3 4 2" xfId="25675"/>
    <cellStyle name="Вывод 2 2 2 2 10 3 5" xfId="25671"/>
    <cellStyle name="Вывод 2 2 2 2 10 4" xfId="949"/>
    <cellStyle name="Вывод 2 2 2 2 10 4 2" xfId="12602"/>
    <cellStyle name="Вывод 2 2 2 2 10 4 2 2" xfId="25677"/>
    <cellStyle name="Вывод 2 2 2 2 10 4 3" xfId="25676"/>
    <cellStyle name="Вывод 2 2 2 2 10 5" xfId="950"/>
    <cellStyle name="Вывод 2 2 2 2 10 5 2" xfId="25678"/>
    <cellStyle name="Вывод 2 2 2 2 10 6" xfId="951"/>
    <cellStyle name="Вывод 2 2 2 2 10 6 2" xfId="25679"/>
    <cellStyle name="Вывод 2 2 2 2 10 7" xfId="25660"/>
    <cellStyle name="Вывод 2 2 2 2 11" xfId="952"/>
    <cellStyle name="Вывод 2 2 2 2 11 2" xfId="953"/>
    <cellStyle name="Вывод 2 2 2 2 11 2 2" xfId="954"/>
    <cellStyle name="Вывод 2 2 2 2 11 2 2 2" xfId="955"/>
    <cellStyle name="Вывод 2 2 2 2 11 2 2 2 2" xfId="12603"/>
    <cellStyle name="Вывод 2 2 2 2 11 2 2 2 2 2" xfId="25684"/>
    <cellStyle name="Вывод 2 2 2 2 11 2 2 2 3" xfId="25683"/>
    <cellStyle name="Вывод 2 2 2 2 11 2 2 3" xfId="956"/>
    <cellStyle name="Вывод 2 2 2 2 11 2 2 3 2" xfId="25685"/>
    <cellStyle name="Вывод 2 2 2 2 11 2 2 4" xfId="957"/>
    <cellStyle name="Вывод 2 2 2 2 11 2 2 4 2" xfId="25686"/>
    <cellStyle name="Вывод 2 2 2 2 11 2 2 5" xfId="25682"/>
    <cellStyle name="Вывод 2 2 2 2 11 2 3" xfId="958"/>
    <cellStyle name="Вывод 2 2 2 2 11 2 3 2" xfId="12604"/>
    <cellStyle name="Вывод 2 2 2 2 11 2 3 2 2" xfId="25688"/>
    <cellStyle name="Вывод 2 2 2 2 11 2 3 3" xfId="25687"/>
    <cellStyle name="Вывод 2 2 2 2 11 2 4" xfId="959"/>
    <cellStyle name="Вывод 2 2 2 2 11 2 4 2" xfId="25689"/>
    <cellStyle name="Вывод 2 2 2 2 11 2 5" xfId="960"/>
    <cellStyle name="Вывод 2 2 2 2 11 2 5 2" xfId="25690"/>
    <cellStyle name="Вывод 2 2 2 2 11 2 6" xfId="25681"/>
    <cellStyle name="Вывод 2 2 2 2 11 3" xfId="961"/>
    <cellStyle name="Вывод 2 2 2 2 11 3 2" xfId="962"/>
    <cellStyle name="Вывод 2 2 2 2 11 3 2 2" xfId="12605"/>
    <cellStyle name="Вывод 2 2 2 2 11 3 2 2 2" xfId="25693"/>
    <cellStyle name="Вывод 2 2 2 2 11 3 2 3" xfId="25692"/>
    <cellStyle name="Вывод 2 2 2 2 11 3 3" xfId="963"/>
    <cellStyle name="Вывод 2 2 2 2 11 3 3 2" xfId="25694"/>
    <cellStyle name="Вывод 2 2 2 2 11 3 4" xfId="964"/>
    <cellStyle name="Вывод 2 2 2 2 11 3 4 2" xfId="25695"/>
    <cellStyle name="Вывод 2 2 2 2 11 3 5" xfId="25691"/>
    <cellStyle name="Вывод 2 2 2 2 11 4" xfId="965"/>
    <cellStyle name="Вывод 2 2 2 2 11 4 2" xfId="12606"/>
    <cellStyle name="Вывод 2 2 2 2 11 4 2 2" xfId="25697"/>
    <cellStyle name="Вывод 2 2 2 2 11 4 3" xfId="25696"/>
    <cellStyle name="Вывод 2 2 2 2 11 5" xfId="966"/>
    <cellStyle name="Вывод 2 2 2 2 11 5 2" xfId="25698"/>
    <cellStyle name="Вывод 2 2 2 2 11 6" xfId="967"/>
    <cellStyle name="Вывод 2 2 2 2 11 6 2" xfId="25699"/>
    <cellStyle name="Вывод 2 2 2 2 11 7" xfId="25680"/>
    <cellStyle name="Вывод 2 2 2 2 12" xfId="968"/>
    <cellStyle name="Вывод 2 2 2 2 12 2" xfId="969"/>
    <cellStyle name="Вывод 2 2 2 2 12 2 2" xfId="970"/>
    <cellStyle name="Вывод 2 2 2 2 12 2 2 2" xfId="12607"/>
    <cellStyle name="Вывод 2 2 2 2 12 2 2 2 2" xfId="25703"/>
    <cellStyle name="Вывод 2 2 2 2 12 2 2 3" xfId="25702"/>
    <cellStyle name="Вывод 2 2 2 2 12 2 3" xfId="971"/>
    <cellStyle name="Вывод 2 2 2 2 12 2 3 2" xfId="25704"/>
    <cellStyle name="Вывод 2 2 2 2 12 2 4" xfId="972"/>
    <cellStyle name="Вывод 2 2 2 2 12 2 4 2" xfId="25705"/>
    <cellStyle name="Вывод 2 2 2 2 12 2 5" xfId="25701"/>
    <cellStyle name="Вывод 2 2 2 2 12 3" xfId="973"/>
    <cellStyle name="Вывод 2 2 2 2 12 3 2" xfId="12608"/>
    <cellStyle name="Вывод 2 2 2 2 12 3 2 2" xfId="25707"/>
    <cellStyle name="Вывод 2 2 2 2 12 3 3" xfId="25706"/>
    <cellStyle name="Вывод 2 2 2 2 12 4" xfId="974"/>
    <cellStyle name="Вывод 2 2 2 2 12 4 2" xfId="25708"/>
    <cellStyle name="Вывод 2 2 2 2 12 5" xfId="975"/>
    <cellStyle name="Вывод 2 2 2 2 12 5 2" xfId="25709"/>
    <cellStyle name="Вывод 2 2 2 2 12 6" xfId="25700"/>
    <cellStyle name="Вывод 2 2 2 2 13" xfId="976"/>
    <cellStyle name="Вывод 2 2 2 2 13 2" xfId="977"/>
    <cellStyle name="Вывод 2 2 2 2 13 2 2" xfId="12609"/>
    <cellStyle name="Вывод 2 2 2 2 13 2 2 2" xfId="25712"/>
    <cellStyle name="Вывод 2 2 2 2 13 2 3" xfId="25711"/>
    <cellStyle name="Вывод 2 2 2 2 13 3" xfId="978"/>
    <cellStyle name="Вывод 2 2 2 2 13 3 2" xfId="25713"/>
    <cellStyle name="Вывод 2 2 2 2 13 4" xfId="979"/>
    <cellStyle name="Вывод 2 2 2 2 13 4 2" xfId="25714"/>
    <cellStyle name="Вывод 2 2 2 2 13 5" xfId="25710"/>
    <cellStyle name="Вывод 2 2 2 2 14" xfId="980"/>
    <cellStyle name="Вывод 2 2 2 2 14 2" xfId="12610"/>
    <cellStyle name="Вывод 2 2 2 2 14 2 2" xfId="25716"/>
    <cellStyle name="Вывод 2 2 2 2 14 3" xfId="25715"/>
    <cellStyle name="Вывод 2 2 2 2 15" xfId="981"/>
    <cellStyle name="Вывод 2 2 2 2 15 2" xfId="25717"/>
    <cellStyle name="Вывод 2 2 2 2 16" xfId="982"/>
    <cellStyle name="Вывод 2 2 2 2 16 2" xfId="25718"/>
    <cellStyle name="Вывод 2 2 2 2 17" xfId="25659"/>
    <cellStyle name="Вывод 2 2 2 2 2" xfId="983"/>
    <cellStyle name="Вывод 2 2 2 2 2 2" xfId="984"/>
    <cellStyle name="Вывод 2 2 2 2 2 2 2" xfId="985"/>
    <cellStyle name="Вывод 2 2 2 2 2 2 2 2" xfId="986"/>
    <cellStyle name="Вывод 2 2 2 2 2 2 2 2 2" xfId="12611"/>
    <cellStyle name="Вывод 2 2 2 2 2 2 2 2 2 2" xfId="25723"/>
    <cellStyle name="Вывод 2 2 2 2 2 2 2 2 3" xfId="25722"/>
    <cellStyle name="Вывод 2 2 2 2 2 2 2 3" xfId="987"/>
    <cellStyle name="Вывод 2 2 2 2 2 2 2 3 2" xfId="25724"/>
    <cellStyle name="Вывод 2 2 2 2 2 2 2 4" xfId="988"/>
    <cellStyle name="Вывод 2 2 2 2 2 2 2 4 2" xfId="25725"/>
    <cellStyle name="Вывод 2 2 2 2 2 2 2 5" xfId="25721"/>
    <cellStyle name="Вывод 2 2 2 2 2 2 3" xfId="989"/>
    <cellStyle name="Вывод 2 2 2 2 2 2 3 2" xfId="12612"/>
    <cellStyle name="Вывод 2 2 2 2 2 2 3 2 2" xfId="25727"/>
    <cellStyle name="Вывод 2 2 2 2 2 2 3 3" xfId="25726"/>
    <cellStyle name="Вывод 2 2 2 2 2 2 4" xfId="990"/>
    <cellStyle name="Вывод 2 2 2 2 2 2 4 2" xfId="25728"/>
    <cellStyle name="Вывод 2 2 2 2 2 2 5" xfId="991"/>
    <cellStyle name="Вывод 2 2 2 2 2 2 5 2" xfId="25729"/>
    <cellStyle name="Вывод 2 2 2 2 2 2 6" xfId="25720"/>
    <cellStyle name="Вывод 2 2 2 2 2 3" xfId="992"/>
    <cellStyle name="Вывод 2 2 2 2 2 3 2" xfId="993"/>
    <cellStyle name="Вывод 2 2 2 2 2 3 2 2" xfId="12613"/>
    <cellStyle name="Вывод 2 2 2 2 2 3 2 2 2" xfId="25732"/>
    <cellStyle name="Вывод 2 2 2 2 2 3 2 3" xfId="25731"/>
    <cellStyle name="Вывод 2 2 2 2 2 3 3" xfId="994"/>
    <cellStyle name="Вывод 2 2 2 2 2 3 3 2" xfId="25733"/>
    <cellStyle name="Вывод 2 2 2 2 2 3 4" xfId="995"/>
    <cellStyle name="Вывод 2 2 2 2 2 3 4 2" xfId="25734"/>
    <cellStyle name="Вывод 2 2 2 2 2 3 5" xfId="25730"/>
    <cellStyle name="Вывод 2 2 2 2 2 4" xfId="996"/>
    <cellStyle name="Вывод 2 2 2 2 2 4 2" xfId="12614"/>
    <cellStyle name="Вывод 2 2 2 2 2 4 2 2" xfId="25736"/>
    <cellStyle name="Вывод 2 2 2 2 2 4 3" xfId="25735"/>
    <cellStyle name="Вывод 2 2 2 2 2 5" xfId="997"/>
    <cellStyle name="Вывод 2 2 2 2 2 5 2" xfId="25737"/>
    <cellStyle name="Вывод 2 2 2 2 2 6" xfId="998"/>
    <cellStyle name="Вывод 2 2 2 2 2 6 2" xfId="25738"/>
    <cellStyle name="Вывод 2 2 2 2 2 7" xfId="25719"/>
    <cellStyle name="Вывод 2 2 2 2 3" xfId="999"/>
    <cellStyle name="Вывод 2 2 2 2 3 2" xfId="1000"/>
    <cellStyle name="Вывод 2 2 2 2 3 2 2" xfId="1001"/>
    <cellStyle name="Вывод 2 2 2 2 3 2 2 2" xfId="1002"/>
    <cellStyle name="Вывод 2 2 2 2 3 2 2 2 2" xfId="12615"/>
    <cellStyle name="Вывод 2 2 2 2 3 2 2 2 2 2" xfId="25743"/>
    <cellStyle name="Вывод 2 2 2 2 3 2 2 2 3" xfId="25742"/>
    <cellStyle name="Вывод 2 2 2 2 3 2 2 3" xfId="1003"/>
    <cellStyle name="Вывод 2 2 2 2 3 2 2 3 2" xfId="25744"/>
    <cellStyle name="Вывод 2 2 2 2 3 2 2 4" xfId="1004"/>
    <cellStyle name="Вывод 2 2 2 2 3 2 2 4 2" xfId="25745"/>
    <cellStyle name="Вывод 2 2 2 2 3 2 2 5" xfId="25741"/>
    <cellStyle name="Вывод 2 2 2 2 3 2 3" xfId="1005"/>
    <cellStyle name="Вывод 2 2 2 2 3 2 3 2" xfId="12616"/>
    <cellStyle name="Вывод 2 2 2 2 3 2 3 2 2" xfId="25747"/>
    <cellStyle name="Вывод 2 2 2 2 3 2 3 3" xfId="25746"/>
    <cellStyle name="Вывод 2 2 2 2 3 2 4" xfId="1006"/>
    <cellStyle name="Вывод 2 2 2 2 3 2 4 2" xfId="25748"/>
    <cellStyle name="Вывод 2 2 2 2 3 2 5" xfId="1007"/>
    <cellStyle name="Вывод 2 2 2 2 3 2 5 2" xfId="25749"/>
    <cellStyle name="Вывод 2 2 2 2 3 2 6" xfId="25740"/>
    <cellStyle name="Вывод 2 2 2 2 3 3" xfId="1008"/>
    <cellStyle name="Вывод 2 2 2 2 3 3 2" xfId="1009"/>
    <cellStyle name="Вывод 2 2 2 2 3 3 2 2" xfId="12617"/>
    <cellStyle name="Вывод 2 2 2 2 3 3 2 2 2" xfId="25752"/>
    <cellStyle name="Вывод 2 2 2 2 3 3 2 3" xfId="25751"/>
    <cellStyle name="Вывод 2 2 2 2 3 3 3" xfId="1010"/>
    <cellStyle name="Вывод 2 2 2 2 3 3 3 2" xfId="25753"/>
    <cellStyle name="Вывод 2 2 2 2 3 3 4" xfId="1011"/>
    <cellStyle name="Вывод 2 2 2 2 3 3 4 2" xfId="25754"/>
    <cellStyle name="Вывод 2 2 2 2 3 3 5" xfId="25750"/>
    <cellStyle name="Вывод 2 2 2 2 3 4" xfId="1012"/>
    <cellStyle name="Вывод 2 2 2 2 3 4 2" xfId="12618"/>
    <cellStyle name="Вывод 2 2 2 2 3 4 2 2" xfId="25756"/>
    <cellStyle name="Вывод 2 2 2 2 3 4 3" xfId="25755"/>
    <cellStyle name="Вывод 2 2 2 2 3 5" xfId="1013"/>
    <cellStyle name="Вывод 2 2 2 2 3 5 2" xfId="25757"/>
    <cellStyle name="Вывод 2 2 2 2 3 6" xfId="1014"/>
    <cellStyle name="Вывод 2 2 2 2 3 6 2" xfId="25758"/>
    <cellStyle name="Вывод 2 2 2 2 3 7" xfId="25739"/>
    <cellStyle name="Вывод 2 2 2 2 4" xfId="1015"/>
    <cellStyle name="Вывод 2 2 2 2 4 2" xfId="1016"/>
    <cellStyle name="Вывод 2 2 2 2 4 2 2" xfId="1017"/>
    <cellStyle name="Вывод 2 2 2 2 4 2 2 2" xfId="1018"/>
    <cellStyle name="Вывод 2 2 2 2 4 2 2 2 2" xfId="12619"/>
    <cellStyle name="Вывод 2 2 2 2 4 2 2 2 2 2" xfId="25763"/>
    <cellStyle name="Вывод 2 2 2 2 4 2 2 2 3" xfId="25762"/>
    <cellStyle name="Вывод 2 2 2 2 4 2 2 3" xfId="1019"/>
    <cellStyle name="Вывод 2 2 2 2 4 2 2 3 2" xfId="25764"/>
    <cellStyle name="Вывод 2 2 2 2 4 2 2 4" xfId="1020"/>
    <cellStyle name="Вывод 2 2 2 2 4 2 2 4 2" xfId="25765"/>
    <cellStyle name="Вывод 2 2 2 2 4 2 2 5" xfId="25761"/>
    <cellStyle name="Вывод 2 2 2 2 4 2 3" xfId="1021"/>
    <cellStyle name="Вывод 2 2 2 2 4 2 3 2" xfId="12620"/>
    <cellStyle name="Вывод 2 2 2 2 4 2 3 2 2" xfId="25767"/>
    <cellStyle name="Вывод 2 2 2 2 4 2 3 3" xfId="25766"/>
    <cellStyle name="Вывод 2 2 2 2 4 2 4" xfId="1022"/>
    <cellStyle name="Вывод 2 2 2 2 4 2 4 2" xfId="25768"/>
    <cellStyle name="Вывод 2 2 2 2 4 2 5" xfId="1023"/>
    <cellStyle name="Вывод 2 2 2 2 4 2 5 2" xfId="25769"/>
    <cellStyle name="Вывод 2 2 2 2 4 2 6" xfId="25760"/>
    <cellStyle name="Вывод 2 2 2 2 4 3" xfId="1024"/>
    <cellStyle name="Вывод 2 2 2 2 4 3 2" xfId="1025"/>
    <cellStyle name="Вывод 2 2 2 2 4 3 2 2" xfId="12621"/>
    <cellStyle name="Вывод 2 2 2 2 4 3 2 2 2" xfId="25772"/>
    <cellStyle name="Вывод 2 2 2 2 4 3 2 3" xfId="25771"/>
    <cellStyle name="Вывод 2 2 2 2 4 3 3" xfId="1026"/>
    <cellStyle name="Вывод 2 2 2 2 4 3 3 2" xfId="25773"/>
    <cellStyle name="Вывод 2 2 2 2 4 3 4" xfId="1027"/>
    <cellStyle name="Вывод 2 2 2 2 4 3 4 2" xfId="25774"/>
    <cellStyle name="Вывод 2 2 2 2 4 3 5" xfId="25770"/>
    <cellStyle name="Вывод 2 2 2 2 4 4" xfId="1028"/>
    <cellStyle name="Вывод 2 2 2 2 4 4 2" xfId="12622"/>
    <cellStyle name="Вывод 2 2 2 2 4 4 2 2" xfId="25776"/>
    <cellStyle name="Вывод 2 2 2 2 4 4 3" xfId="25775"/>
    <cellStyle name="Вывод 2 2 2 2 4 5" xfId="1029"/>
    <cellStyle name="Вывод 2 2 2 2 4 5 2" xfId="25777"/>
    <cellStyle name="Вывод 2 2 2 2 4 6" xfId="1030"/>
    <cellStyle name="Вывод 2 2 2 2 4 6 2" xfId="25778"/>
    <cellStyle name="Вывод 2 2 2 2 4 7" xfId="25759"/>
    <cellStyle name="Вывод 2 2 2 2 5" xfId="1031"/>
    <cellStyle name="Вывод 2 2 2 2 5 2" xfId="1032"/>
    <cellStyle name="Вывод 2 2 2 2 5 2 2" xfId="1033"/>
    <cellStyle name="Вывод 2 2 2 2 5 2 2 2" xfId="1034"/>
    <cellStyle name="Вывод 2 2 2 2 5 2 2 2 2" xfId="12623"/>
    <cellStyle name="Вывод 2 2 2 2 5 2 2 2 2 2" xfId="25783"/>
    <cellStyle name="Вывод 2 2 2 2 5 2 2 2 3" xfId="25782"/>
    <cellStyle name="Вывод 2 2 2 2 5 2 2 3" xfId="1035"/>
    <cellStyle name="Вывод 2 2 2 2 5 2 2 3 2" xfId="25784"/>
    <cellStyle name="Вывод 2 2 2 2 5 2 2 4" xfId="1036"/>
    <cellStyle name="Вывод 2 2 2 2 5 2 2 4 2" xfId="25785"/>
    <cellStyle name="Вывод 2 2 2 2 5 2 2 5" xfId="25781"/>
    <cellStyle name="Вывод 2 2 2 2 5 2 3" xfId="1037"/>
    <cellStyle name="Вывод 2 2 2 2 5 2 3 2" xfId="12624"/>
    <cellStyle name="Вывод 2 2 2 2 5 2 3 2 2" xfId="25787"/>
    <cellStyle name="Вывод 2 2 2 2 5 2 3 3" xfId="25786"/>
    <cellStyle name="Вывод 2 2 2 2 5 2 4" xfId="1038"/>
    <cellStyle name="Вывод 2 2 2 2 5 2 4 2" xfId="25788"/>
    <cellStyle name="Вывод 2 2 2 2 5 2 5" xfId="1039"/>
    <cellStyle name="Вывод 2 2 2 2 5 2 5 2" xfId="25789"/>
    <cellStyle name="Вывод 2 2 2 2 5 2 6" xfId="25780"/>
    <cellStyle name="Вывод 2 2 2 2 5 3" xfId="1040"/>
    <cellStyle name="Вывод 2 2 2 2 5 3 2" xfId="1041"/>
    <cellStyle name="Вывод 2 2 2 2 5 3 2 2" xfId="12625"/>
    <cellStyle name="Вывод 2 2 2 2 5 3 2 2 2" xfId="25792"/>
    <cellStyle name="Вывод 2 2 2 2 5 3 2 3" xfId="25791"/>
    <cellStyle name="Вывод 2 2 2 2 5 3 3" xfId="1042"/>
    <cellStyle name="Вывод 2 2 2 2 5 3 3 2" xfId="25793"/>
    <cellStyle name="Вывод 2 2 2 2 5 3 4" xfId="1043"/>
    <cellStyle name="Вывод 2 2 2 2 5 3 4 2" xfId="25794"/>
    <cellStyle name="Вывод 2 2 2 2 5 3 5" xfId="25790"/>
    <cellStyle name="Вывод 2 2 2 2 5 4" xfId="1044"/>
    <cellStyle name="Вывод 2 2 2 2 5 4 2" xfId="12626"/>
    <cellStyle name="Вывод 2 2 2 2 5 4 2 2" xfId="25796"/>
    <cellStyle name="Вывод 2 2 2 2 5 4 3" xfId="25795"/>
    <cellStyle name="Вывод 2 2 2 2 5 5" xfId="1045"/>
    <cellStyle name="Вывод 2 2 2 2 5 5 2" xfId="25797"/>
    <cellStyle name="Вывод 2 2 2 2 5 6" xfId="1046"/>
    <cellStyle name="Вывод 2 2 2 2 5 6 2" xfId="25798"/>
    <cellStyle name="Вывод 2 2 2 2 5 7" xfId="25779"/>
    <cellStyle name="Вывод 2 2 2 2 6" xfId="1047"/>
    <cellStyle name="Вывод 2 2 2 2 6 2" xfId="1048"/>
    <cellStyle name="Вывод 2 2 2 2 6 2 2" xfId="1049"/>
    <cellStyle name="Вывод 2 2 2 2 6 2 2 2" xfId="1050"/>
    <cellStyle name="Вывод 2 2 2 2 6 2 2 2 2" xfId="12627"/>
    <cellStyle name="Вывод 2 2 2 2 6 2 2 2 2 2" xfId="25803"/>
    <cellStyle name="Вывод 2 2 2 2 6 2 2 2 3" xfId="25802"/>
    <cellStyle name="Вывод 2 2 2 2 6 2 2 3" xfId="1051"/>
    <cellStyle name="Вывод 2 2 2 2 6 2 2 3 2" xfId="25804"/>
    <cellStyle name="Вывод 2 2 2 2 6 2 2 4" xfId="1052"/>
    <cellStyle name="Вывод 2 2 2 2 6 2 2 4 2" xfId="25805"/>
    <cellStyle name="Вывод 2 2 2 2 6 2 2 5" xfId="25801"/>
    <cellStyle name="Вывод 2 2 2 2 6 2 3" xfId="1053"/>
    <cellStyle name="Вывод 2 2 2 2 6 2 3 2" xfId="12628"/>
    <cellStyle name="Вывод 2 2 2 2 6 2 3 2 2" xfId="25807"/>
    <cellStyle name="Вывод 2 2 2 2 6 2 3 3" xfId="25806"/>
    <cellStyle name="Вывод 2 2 2 2 6 2 4" xfId="1054"/>
    <cellStyle name="Вывод 2 2 2 2 6 2 4 2" xfId="25808"/>
    <cellStyle name="Вывод 2 2 2 2 6 2 5" xfId="1055"/>
    <cellStyle name="Вывод 2 2 2 2 6 2 5 2" xfId="25809"/>
    <cellStyle name="Вывод 2 2 2 2 6 2 6" xfId="25800"/>
    <cellStyle name="Вывод 2 2 2 2 6 3" xfId="1056"/>
    <cellStyle name="Вывод 2 2 2 2 6 3 2" xfId="1057"/>
    <cellStyle name="Вывод 2 2 2 2 6 3 2 2" xfId="12629"/>
    <cellStyle name="Вывод 2 2 2 2 6 3 2 2 2" xfId="25812"/>
    <cellStyle name="Вывод 2 2 2 2 6 3 2 3" xfId="25811"/>
    <cellStyle name="Вывод 2 2 2 2 6 3 3" xfId="1058"/>
    <cellStyle name="Вывод 2 2 2 2 6 3 3 2" xfId="25813"/>
    <cellStyle name="Вывод 2 2 2 2 6 3 4" xfId="1059"/>
    <cellStyle name="Вывод 2 2 2 2 6 3 4 2" xfId="25814"/>
    <cellStyle name="Вывод 2 2 2 2 6 3 5" xfId="25810"/>
    <cellStyle name="Вывод 2 2 2 2 6 4" xfId="1060"/>
    <cellStyle name="Вывод 2 2 2 2 6 4 2" xfId="12630"/>
    <cellStyle name="Вывод 2 2 2 2 6 4 2 2" xfId="25816"/>
    <cellStyle name="Вывод 2 2 2 2 6 4 3" xfId="25815"/>
    <cellStyle name="Вывод 2 2 2 2 6 5" xfId="1061"/>
    <cellStyle name="Вывод 2 2 2 2 6 5 2" xfId="25817"/>
    <cellStyle name="Вывод 2 2 2 2 6 6" xfId="1062"/>
    <cellStyle name="Вывод 2 2 2 2 6 6 2" xfId="25818"/>
    <cellStyle name="Вывод 2 2 2 2 6 7" xfId="25799"/>
    <cellStyle name="Вывод 2 2 2 2 7" xfId="1063"/>
    <cellStyle name="Вывод 2 2 2 2 7 2" xfId="1064"/>
    <cellStyle name="Вывод 2 2 2 2 7 2 2" xfId="1065"/>
    <cellStyle name="Вывод 2 2 2 2 7 2 2 2" xfId="1066"/>
    <cellStyle name="Вывод 2 2 2 2 7 2 2 2 2" xfId="12631"/>
    <cellStyle name="Вывод 2 2 2 2 7 2 2 2 2 2" xfId="25823"/>
    <cellStyle name="Вывод 2 2 2 2 7 2 2 2 3" xfId="25822"/>
    <cellStyle name="Вывод 2 2 2 2 7 2 2 3" xfId="1067"/>
    <cellStyle name="Вывод 2 2 2 2 7 2 2 3 2" xfId="25824"/>
    <cellStyle name="Вывод 2 2 2 2 7 2 2 4" xfId="1068"/>
    <cellStyle name="Вывод 2 2 2 2 7 2 2 4 2" xfId="25825"/>
    <cellStyle name="Вывод 2 2 2 2 7 2 2 5" xfId="25821"/>
    <cellStyle name="Вывод 2 2 2 2 7 2 3" xfId="1069"/>
    <cellStyle name="Вывод 2 2 2 2 7 2 3 2" xfId="12632"/>
    <cellStyle name="Вывод 2 2 2 2 7 2 3 2 2" xfId="25827"/>
    <cellStyle name="Вывод 2 2 2 2 7 2 3 3" xfId="25826"/>
    <cellStyle name="Вывод 2 2 2 2 7 2 4" xfId="1070"/>
    <cellStyle name="Вывод 2 2 2 2 7 2 4 2" xfId="25828"/>
    <cellStyle name="Вывод 2 2 2 2 7 2 5" xfId="1071"/>
    <cellStyle name="Вывод 2 2 2 2 7 2 5 2" xfId="25829"/>
    <cellStyle name="Вывод 2 2 2 2 7 2 6" xfId="25820"/>
    <cellStyle name="Вывод 2 2 2 2 7 3" xfId="1072"/>
    <cellStyle name="Вывод 2 2 2 2 7 3 2" xfId="1073"/>
    <cellStyle name="Вывод 2 2 2 2 7 3 2 2" xfId="12633"/>
    <cellStyle name="Вывод 2 2 2 2 7 3 2 2 2" xfId="25832"/>
    <cellStyle name="Вывод 2 2 2 2 7 3 2 3" xfId="25831"/>
    <cellStyle name="Вывод 2 2 2 2 7 3 3" xfId="1074"/>
    <cellStyle name="Вывод 2 2 2 2 7 3 3 2" xfId="25833"/>
    <cellStyle name="Вывод 2 2 2 2 7 3 4" xfId="1075"/>
    <cellStyle name="Вывод 2 2 2 2 7 3 4 2" xfId="25834"/>
    <cellStyle name="Вывод 2 2 2 2 7 3 5" xfId="25830"/>
    <cellStyle name="Вывод 2 2 2 2 7 4" xfId="1076"/>
    <cellStyle name="Вывод 2 2 2 2 7 4 2" xfId="12634"/>
    <cellStyle name="Вывод 2 2 2 2 7 4 2 2" xfId="25836"/>
    <cellStyle name="Вывод 2 2 2 2 7 4 3" xfId="25835"/>
    <cellStyle name="Вывод 2 2 2 2 7 5" xfId="1077"/>
    <cellStyle name="Вывод 2 2 2 2 7 5 2" xfId="25837"/>
    <cellStyle name="Вывод 2 2 2 2 7 6" xfId="1078"/>
    <cellStyle name="Вывод 2 2 2 2 7 6 2" xfId="25838"/>
    <cellStyle name="Вывод 2 2 2 2 7 7" xfId="25819"/>
    <cellStyle name="Вывод 2 2 2 2 8" xfId="1079"/>
    <cellStyle name="Вывод 2 2 2 2 8 2" xfId="1080"/>
    <cellStyle name="Вывод 2 2 2 2 8 2 2" xfId="1081"/>
    <cellStyle name="Вывод 2 2 2 2 8 2 2 2" xfId="1082"/>
    <cellStyle name="Вывод 2 2 2 2 8 2 2 2 2" xfId="12635"/>
    <cellStyle name="Вывод 2 2 2 2 8 2 2 2 2 2" xfId="25843"/>
    <cellStyle name="Вывод 2 2 2 2 8 2 2 2 3" xfId="25842"/>
    <cellStyle name="Вывод 2 2 2 2 8 2 2 3" xfId="1083"/>
    <cellStyle name="Вывод 2 2 2 2 8 2 2 3 2" xfId="25844"/>
    <cellStyle name="Вывод 2 2 2 2 8 2 2 4" xfId="1084"/>
    <cellStyle name="Вывод 2 2 2 2 8 2 2 4 2" xfId="25845"/>
    <cellStyle name="Вывод 2 2 2 2 8 2 2 5" xfId="25841"/>
    <cellStyle name="Вывод 2 2 2 2 8 2 3" xfId="1085"/>
    <cellStyle name="Вывод 2 2 2 2 8 2 3 2" xfId="12636"/>
    <cellStyle name="Вывод 2 2 2 2 8 2 3 2 2" xfId="25847"/>
    <cellStyle name="Вывод 2 2 2 2 8 2 3 3" xfId="25846"/>
    <cellStyle name="Вывод 2 2 2 2 8 2 4" xfId="1086"/>
    <cellStyle name="Вывод 2 2 2 2 8 2 4 2" xfId="25848"/>
    <cellStyle name="Вывод 2 2 2 2 8 2 5" xfId="1087"/>
    <cellStyle name="Вывод 2 2 2 2 8 2 5 2" xfId="25849"/>
    <cellStyle name="Вывод 2 2 2 2 8 2 6" xfId="25840"/>
    <cellStyle name="Вывод 2 2 2 2 8 3" xfId="1088"/>
    <cellStyle name="Вывод 2 2 2 2 8 3 2" xfId="1089"/>
    <cellStyle name="Вывод 2 2 2 2 8 3 2 2" xfId="12637"/>
    <cellStyle name="Вывод 2 2 2 2 8 3 2 2 2" xfId="25852"/>
    <cellStyle name="Вывод 2 2 2 2 8 3 2 3" xfId="25851"/>
    <cellStyle name="Вывод 2 2 2 2 8 3 3" xfId="1090"/>
    <cellStyle name="Вывод 2 2 2 2 8 3 3 2" xfId="25853"/>
    <cellStyle name="Вывод 2 2 2 2 8 3 4" xfId="1091"/>
    <cellStyle name="Вывод 2 2 2 2 8 3 4 2" xfId="25854"/>
    <cellStyle name="Вывод 2 2 2 2 8 3 5" xfId="25850"/>
    <cellStyle name="Вывод 2 2 2 2 8 4" xfId="1092"/>
    <cellStyle name="Вывод 2 2 2 2 8 4 2" xfId="12638"/>
    <cellStyle name="Вывод 2 2 2 2 8 4 2 2" xfId="25856"/>
    <cellStyle name="Вывод 2 2 2 2 8 4 3" xfId="25855"/>
    <cellStyle name="Вывод 2 2 2 2 8 5" xfId="1093"/>
    <cellStyle name="Вывод 2 2 2 2 8 5 2" xfId="25857"/>
    <cellStyle name="Вывод 2 2 2 2 8 6" xfId="1094"/>
    <cellStyle name="Вывод 2 2 2 2 8 6 2" xfId="25858"/>
    <cellStyle name="Вывод 2 2 2 2 8 7" xfId="25839"/>
    <cellStyle name="Вывод 2 2 2 2 9" xfId="1095"/>
    <cellStyle name="Вывод 2 2 2 2 9 2" xfId="1096"/>
    <cellStyle name="Вывод 2 2 2 2 9 2 2" xfId="1097"/>
    <cellStyle name="Вывод 2 2 2 2 9 2 2 2" xfId="1098"/>
    <cellStyle name="Вывод 2 2 2 2 9 2 2 2 2" xfId="12639"/>
    <cellStyle name="Вывод 2 2 2 2 9 2 2 2 2 2" xfId="25863"/>
    <cellStyle name="Вывод 2 2 2 2 9 2 2 2 3" xfId="25862"/>
    <cellStyle name="Вывод 2 2 2 2 9 2 2 3" xfId="1099"/>
    <cellStyle name="Вывод 2 2 2 2 9 2 2 3 2" xfId="25864"/>
    <cellStyle name="Вывод 2 2 2 2 9 2 2 4" xfId="1100"/>
    <cellStyle name="Вывод 2 2 2 2 9 2 2 4 2" xfId="25865"/>
    <cellStyle name="Вывод 2 2 2 2 9 2 2 5" xfId="25861"/>
    <cellStyle name="Вывод 2 2 2 2 9 2 3" xfId="1101"/>
    <cellStyle name="Вывод 2 2 2 2 9 2 3 2" xfId="12640"/>
    <cellStyle name="Вывод 2 2 2 2 9 2 3 2 2" xfId="25867"/>
    <cellStyle name="Вывод 2 2 2 2 9 2 3 3" xfId="25866"/>
    <cellStyle name="Вывод 2 2 2 2 9 2 4" xfId="1102"/>
    <cellStyle name="Вывод 2 2 2 2 9 2 4 2" xfId="25868"/>
    <cellStyle name="Вывод 2 2 2 2 9 2 5" xfId="1103"/>
    <cellStyle name="Вывод 2 2 2 2 9 2 5 2" xfId="25869"/>
    <cellStyle name="Вывод 2 2 2 2 9 2 6" xfId="25860"/>
    <cellStyle name="Вывод 2 2 2 2 9 3" xfId="1104"/>
    <cellStyle name="Вывод 2 2 2 2 9 3 2" xfId="1105"/>
    <cellStyle name="Вывод 2 2 2 2 9 3 2 2" xfId="12641"/>
    <cellStyle name="Вывод 2 2 2 2 9 3 2 2 2" xfId="25872"/>
    <cellStyle name="Вывод 2 2 2 2 9 3 2 3" xfId="25871"/>
    <cellStyle name="Вывод 2 2 2 2 9 3 3" xfId="1106"/>
    <cellStyle name="Вывод 2 2 2 2 9 3 3 2" xfId="25873"/>
    <cellStyle name="Вывод 2 2 2 2 9 3 4" xfId="1107"/>
    <cellStyle name="Вывод 2 2 2 2 9 3 4 2" xfId="25874"/>
    <cellStyle name="Вывод 2 2 2 2 9 3 5" xfId="25870"/>
    <cellStyle name="Вывод 2 2 2 2 9 4" xfId="1108"/>
    <cellStyle name="Вывод 2 2 2 2 9 4 2" xfId="12642"/>
    <cellStyle name="Вывод 2 2 2 2 9 4 2 2" xfId="25876"/>
    <cellStyle name="Вывод 2 2 2 2 9 4 3" xfId="25875"/>
    <cellStyle name="Вывод 2 2 2 2 9 5" xfId="1109"/>
    <cellStyle name="Вывод 2 2 2 2 9 5 2" xfId="25877"/>
    <cellStyle name="Вывод 2 2 2 2 9 6" xfId="1110"/>
    <cellStyle name="Вывод 2 2 2 2 9 6 2" xfId="25878"/>
    <cellStyle name="Вывод 2 2 2 2 9 7" xfId="25859"/>
    <cellStyle name="Вывод 2 2 2 3" xfId="1111"/>
    <cellStyle name="Вывод 2 2 2 3 10" xfId="1112"/>
    <cellStyle name="Вывод 2 2 2 3 10 2" xfId="1113"/>
    <cellStyle name="Вывод 2 2 2 3 10 2 2" xfId="1114"/>
    <cellStyle name="Вывод 2 2 2 3 10 2 2 2" xfId="1115"/>
    <cellStyle name="Вывод 2 2 2 3 10 2 2 2 2" xfId="12643"/>
    <cellStyle name="Вывод 2 2 2 3 10 2 2 2 2 2" xfId="25884"/>
    <cellStyle name="Вывод 2 2 2 3 10 2 2 2 3" xfId="25883"/>
    <cellStyle name="Вывод 2 2 2 3 10 2 2 3" xfId="1116"/>
    <cellStyle name="Вывод 2 2 2 3 10 2 2 3 2" xfId="25885"/>
    <cellStyle name="Вывод 2 2 2 3 10 2 2 4" xfId="1117"/>
    <cellStyle name="Вывод 2 2 2 3 10 2 2 4 2" xfId="25886"/>
    <cellStyle name="Вывод 2 2 2 3 10 2 2 5" xfId="25882"/>
    <cellStyle name="Вывод 2 2 2 3 10 2 3" xfId="1118"/>
    <cellStyle name="Вывод 2 2 2 3 10 2 3 2" xfId="12644"/>
    <cellStyle name="Вывод 2 2 2 3 10 2 3 2 2" xfId="25888"/>
    <cellStyle name="Вывод 2 2 2 3 10 2 3 3" xfId="25887"/>
    <cellStyle name="Вывод 2 2 2 3 10 2 4" xfId="1119"/>
    <cellStyle name="Вывод 2 2 2 3 10 2 4 2" xfId="25889"/>
    <cellStyle name="Вывод 2 2 2 3 10 2 5" xfId="1120"/>
    <cellStyle name="Вывод 2 2 2 3 10 2 5 2" xfId="25890"/>
    <cellStyle name="Вывод 2 2 2 3 10 2 6" xfId="25881"/>
    <cellStyle name="Вывод 2 2 2 3 10 3" xfId="1121"/>
    <cellStyle name="Вывод 2 2 2 3 10 3 2" xfId="1122"/>
    <cellStyle name="Вывод 2 2 2 3 10 3 2 2" xfId="12645"/>
    <cellStyle name="Вывод 2 2 2 3 10 3 2 2 2" xfId="25893"/>
    <cellStyle name="Вывод 2 2 2 3 10 3 2 3" xfId="25892"/>
    <cellStyle name="Вывод 2 2 2 3 10 3 3" xfId="1123"/>
    <cellStyle name="Вывод 2 2 2 3 10 3 3 2" xfId="25894"/>
    <cellStyle name="Вывод 2 2 2 3 10 3 4" xfId="1124"/>
    <cellStyle name="Вывод 2 2 2 3 10 3 4 2" xfId="25895"/>
    <cellStyle name="Вывод 2 2 2 3 10 3 5" xfId="25891"/>
    <cellStyle name="Вывод 2 2 2 3 10 4" xfId="1125"/>
    <cellStyle name="Вывод 2 2 2 3 10 4 2" xfId="12646"/>
    <cellStyle name="Вывод 2 2 2 3 10 4 2 2" xfId="25897"/>
    <cellStyle name="Вывод 2 2 2 3 10 4 3" xfId="25896"/>
    <cellStyle name="Вывод 2 2 2 3 10 5" xfId="1126"/>
    <cellStyle name="Вывод 2 2 2 3 10 5 2" xfId="25898"/>
    <cellStyle name="Вывод 2 2 2 3 10 6" xfId="1127"/>
    <cellStyle name="Вывод 2 2 2 3 10 6 2" xfId="25899"/>
    <cellStyle name="Вывод 2 2 2 3 10 7" xfId="25880"/>
    <cellStyle name="Вывод 2 2 2 3 11" xfId="1128"/>
    <cellStyle name="Вывод 2 2 2 3 11 2" xfId="1129"/>
    <cellStyle name="Вывод 2 2 2 3 11 2 2" xfId="1130"/>
    <cellStyle name="Вывод 2 2 2 3 11 2 2 2" xfId="1131"/>
    <cellStyle name="Вывод 2 2 2 3 11 2 2 2 2" xfId="12647"/>
    <cellStyle name="Вывод 2 2 2 3 11 2 2 2 2 2" xfId="25904"/>
    <cellStyle name="Вывод 2 2 2 3 11 2 2 2 3" xfId="25903"/>
    <cellStyle name="Вывод 2 2 2 3 11 2 2 3" xfId="1132"/>
    <cellStyle name="Вывод 2 2 2 3 11 2 2 3 2" xfId="25905"/>
    <cellStyle name="Вывод 2 2 2 3 11 2 2 4" xfId="1133"/>
    <cellStyle name="Вывод 2 2 2 3 11 2 2 4 2" xfId="25906"/>
    <cellStyle name="Вывод 2 2 2 3 11 2 2 5" xfId="25902"/>
    <cellStyle name="Вывод 2 2 2 3 11 2 3" xfId="1134"/>
    <cellStyle name="Вывод 2 2 2 3 11 2 3 2" xfId="12648"/>
    <cellStyle name="Вывод 2 2 2 3 11 2 3 2 2" xfId="25908"/>
    <cellStyle name="Вывод 2 2 2 3 11 2 3 3" xfId="25907"/>
    <cellStyle name="Вывод 2 2 2 3 11 2 4" xfId="1135"/>
    <cellStyle name="Вывод 2 2 2 3 11 2 4 2" xfId="25909"/>
    <cellStyle name="Вывод 2 2 2 3 11 2 5" xfId="1136"/>
    <cellStyle name="Вывод 2 2 2 3 11 2 5 2" xfId="25910"/>
    <cellStyle name="Вывод 2 2 2 3 11 2 6" xfId="25901"/>
    <cellStyle name="Вывод 2 2 2 3 11 3" xfId="1137"/>
    <cellStyle name="Вывод 2 2 2 3 11 3 2" xfId="1138"/>
    <cellStyle name="Вывод 2 2 2 3 11 3 2 2" xfId="12649"/>
    <cellStyle name="Вывод 2 2 2 3 11 3 2 2 2" xfId="25913"/>
    <cellStyle name="Вывод 2 2 2 3 11 3 2 3" xfId="25912"/>
    <cellStyle name="Вывод 2 2 2 3 11 3 3" xfId="1139"/>
    <cellStyle name="Вывод 2 2 2 3 11 3 3 2" xfId="25914"/>
    <cellStyle name="Вывод 2 2 2 3 11 3 4" xfId="1140"/>
    <cellStyle name="Вывод 2 2 2 3 11 3 4 2" xfId="25915"/>
    <cellStyle name="Вывод 2 2 2 3 11 3 5" xfId="25911"/>
    <cellStyle name="Вывод 2 2 2 3 11 4" xfId="1141"/>
    <cellStyle name="Вывод 2 2 2 3 11 4 2" xfId="12650"/>
    <cellStyle name="Вывод 2 2 2 3 11 4 2 2" xfId="25917"/>
    <cellStyle name="Вывод 2 2 2 3 11 4 3" xfId="25916"/>
    <cellStyle name="Вывод 2 2 2 3 11 5" xfId="1142"/>
    <cellStyle name="Вывод 2 2 2 3 11 5 2" xfId="25918"/>
    <cellStyle name="Вывод 2 2 2 3 11 6" xfId="1143"/>
    <cellStyle name="Вывод 2 2 2 3 11 6 2" xfId="25919"/>
    <cellStyle name="Вывод 2 2 2 3 11 7" xfId="25900"/>
    <cellStyle name="Вывод 2 2 2 3 12" xfId="1144"/>
    <cellStyle name="Вывод 2 2 2 3 12 2" xfId="1145"/>
    <cellStyle name="Вывод 2 2 2 3 12 2 2" xfId="1146"/>
    <cellStyle name="Вывод 2 2 2 3 12 2 2 2" xfId="12651"/>
    <cellStyle name="Вывод 2 2 2 3 12 2 2 2 2" xfId="25923"/>
    <cellStyle name="Вывод 2 2 2 3 12 2 2 3" xfId="25922"/>
    <cellStyle name="Вывод 2 2 2 3 12 2 3" xfId="1147"/>
    <cellStyle name="Вывод 2 2 2 3 12 2 3 2" xfId="25924"/>
    <cellStyle name="Вывод 2 2 2 3 12 2 4" xfId="1148"/>
    <cellStyle name="Вывод 2 2 2 3 12 2 4 2" xfId="25925"/>
    <cellStyle name="Вывод 2 2 2 3 12 2 5" xfId="25921"/>
    <cellStyle name="Вывод 2 2 2 3 12 3" xfId="1149"/>
    <cellStyle name="Вывод 2 2 2 3 12 3 2" xfId="12652"/>
    <cellStyle name="Вывод 2 2 2 3 12 3 2 2" xfId="25927"/>
    <cellStyle name="Вывод 2 2 2 3 12 3 3" xfId="25926"/>
    <cellStyle name="Вывод 2 2 2 3 12 4" xfId="1150"/>
    <cellStyle name="Вывод 2 2 2 3 12 4 2" xfId="25928"/>
    <cellStyle name="Вывод 2 2 2 3 12 5" xfId="1151"/>
    <cellStyle name="Вывод 2 2 2 3 12 5 2" xfId="25929"/>
    <cellStyle name="Вывод 2 2 2 3 12 6" xfId="25920"/>
    <cellStyle name="Вывод 2 2 2 3 13" xfId="1152"/>
    <cellStyle name="Вывод 2 2 2 3 13 2" xfId="1153"/>
    <cellStyle name="Вывод 2 2 2 3 13 2 2" xfId="12653"/>
    <cellStyle name="Вывод 2 2 2 3 13 2 2 2" xfId="25932"/>
    <cellStyle name="Вывод 2 2 2 3 13 2 3" xfId="25931"/>
    <cellStyle name="Вывод 2 2 2 3 13 3" xfId="1154"/>
    <cellStyle name="Вывод 2 2 2 3 13 3 2" xfId="25933"/>
    <cellStyle name="Вывод 2 2 2 3 13 4" xfId="1155"/>
    <cellStyle name="Вывод 2 2 2 3 13 4 2" xfId="25934"/>
    <cellStyle name="Вывод 2 2 2 3 13 5" xfId="25930"/>
    <cellStyle name="Вывод 2 2 2 3 14" xfId="1156"/>
    <cellStyle name="Вывод 2 2 2 3 14 2" xfId="12654"/>
    <cellStyle name="Вывод 2 2 2 3 14 2 2" xfId="25936"/>
    <cellStyle name="Вывод 2 2 2 3 14 3" xfId="25935"/>
    <cellStyle name="Вывод 2 2 2 3 15" xfId="1157"/>
    <cellStyle name="Вывод 2 2 2 3 15 2" xfId="25937"/>
    <cellStyle name="Вывод 2 2 2 3 16" xfId="1158"/>
    <cellStyle name="Вывод 2 2 2 3 16 2" xfId="25938"/>
    <cellStyle name="Вывод 2 2 2 3 17" xfId="25879"/>
    <cellStyle name="Вывод 2 2 2 3 2" xfId="1159"/>
    <cellStyle name="Вывод 2 2 2 3 2 2" xfId="1160"/>
    <cellStyle name="Вывод 2 2 2 3 2 2 2" xfId="1161"/>
    <cellStyle name="Вывод 2 2 2 3 2 2 2 2" xfId="1162"/>
    <cellStyle name="Вывод 2 2 2 3 2 2 2 2 2" xfId="12655"/>
    <cellStyle name="Вывод 2 2 2 3 2 2 2 2 2 2" xfId="25943"/>
    <cellStyle name="Вывод 2 2 2 3 2 2 2 2 3" xfId="25942"/>
    <cellStyle name="Вывод 2 2 2 3 2 2 2 3" xfId="1163"/>
    <cellStyle name="Вывод 2 2 2 3 2 2 2 3 2" xfId="25944"/>
    <cellStyle name="Вывод 2 2 2 3 2 2 2 4" xfId="1164"/>
    <cellStyle name="Вывод 2 2 2 3 2 2 2 4 2" xfId="25945"/>
    <cellStyle name="Вывод 2 2 2 3 2 2 2 5" xfId="25941"/>
    <cellStyle name="Вывод 2 2 2 3 2 2 3" xfId="1165"/>
    <cellStyle name="Вывод 2 2 2 3 2 2 3 2" xfId="12656"/>
    <cellStyle name="Вывод 2 2 2 3 2 2 3 2 2" xfId="25947"/>
    <cellStyle name="Вывод 2 2 2 3 2 2 3 3" xfId="25946"/>
    <cellStyle name="Вывод 2 2 2 3 2 2 4" xfId="1166"/>
    <cellStyle name="Вывод 2 2 2 3 2 2 4 2" xfId="25948"/>
    <cellStyle name="Вывод 2 2 2 3 2 2 5" xfId="1167"/>
    <cellStyle name="Вывод 2 2 2 3 2 2 5 2" xfId="25949"/>
    <cellStyle name="Вывод 2 2 2 3 2 2 6" xfId="25940"/>
    <cellStyle name="Вывод 2 2 2 3 2 3" xfId="1168"/>
    <cellStyle name="Вывод 2 2 2 3 2 3 2" xfId="1169"/>
    <cellStyle name="Вывод 2 2 2 3 2 3 2 2" xfId="12657"/>
    <cellStyle name="Вывод 2 2 2 3 2 3 2 2 2" xfId="25952"/>
    <cellStyle name="Вывод 2 2 2 3 2 3 2 3" xfId="25951"/>
    <cellStyle name="Вывод 2 2 2 3 2 3 3" xfId="1170"/>
    <cellStyle name="Вывод 2 2 2 3 2 3 3 2" xfId="25953"/>
    <cellStyle name="Вывод 2 2 2 3 2 3 4" xfId="1171"/>
    <cellStyle name="Вывод 2 2 2 3 2 3 4 2" xfId="25954"/>
    <cellStyle name="Вывод 2 2 2 3 2 3 5" xfId="25950"/>
    <cellStyle name="Вывод 2 2 2 3 2 4" xfId="1172"/>
    <cellStyle name="Вывод 2 2 2 3 2 4 2" xfId="12658"/>
    <cellStyle name="Вывод 2 2 2 3 2 4 2 2" xfId="25956"/>
    <cellStyle name="Вывод 2 2 2 3 2 4 3" xfId="25955"/>
    <cellStyle name="Вывод 2 2 2 3 2 5" xfId="1173"/>
    <cellStyle name="Вывод 2 2 2 3 2 5 2" xfId="25957"/>
    <cellStyle name="Вывод 2 2 2 3 2 6" xfId="1174"/>
    <cellStyle name="Вывод 2 2 2 3 2 6 2" xfId="25958"/>
    <cellStyle name="Вывод 2 2 2 3 2 7" xfId="25939"/>
    <cellStyle name="Вывод 2 2 2 3 3" xfId="1175"/>
    <cellStyle name="Вывод 2 2 2 3 3 2" xfId="1176"/>
    <cellStyle name="Вывод 2 2 2 3 3 2 2" xfId="1177"/>
    <cellStyle name="Вывод 2 2 2 3 3 2 2 2" xfId="1178"/>
    <cellStyle name="Вывод 2 2 2 3 3 2 2 2 2" xfId="12659"/>
    <cellStyle name="Вывод 2 2 2 3 3 2 2 2 2 2" xfId="25963"/>
    <cellStyle name="Вывод 2 2 2 3 3 2 2 2 3" xfId="25962"/>
    <cellStyle name="Вывод 2 2 2 3 3 2 2 3" xfId="1179"/>
    <cellStyle name="Вывод 2 2 2 3 3 2 2 3 2" xfId="25964"/>
    <cellStyle name="Вывод 2 2 2 3 3 2 2 4" xfId="1180"/>
    <cellStyle name="Вывод 2 2 2 3 3 2 2 4 2" xfId="25965"/>
    <cellStyle name="Вывод 2 2 2 3 3 2 2 5" xfId="25961"/>
    <cellStyle name="Вывод 2 2 2 3 3 2 3" xfId="1181"/>
    <cellStyle name="Вывод 2 2 2 3 3 2 3 2" xfId="12660"/>
    <cellStyle name="Вывод 2 2 2 3 3 2 3 2 2" xfId="25967"/>
    <cellStyle name="Вывод 2 2 2 3 3 2 3 3" xfId="25966"/>
    <cellStyle name="Вывод 2 2 2 3 3 2 4" xfId="1182"/>
    <cellStyle name="Вывод 2 2 2 3 3 2 4 2" xfId="25968"/>
    <cellStyle name="Вывод 2 2 2 3 3 2 5" xfId="1183"/>
    <cellStyle name="Вывод 2 2 2 3 3 2 5 2" xfId="25969"/>
    <cellStyle name="Вывод 2 2 2 3 3 2 6" xfId="25960"/>
    <cellStyle name="Вывод 2 2 2 3 3 3" xfId="1184"/>
    <cellStyle name="Вывод 2 2 2 3 3 3 2" xfId="1185"/>
    <cellStyle name="Вывод 2 2 2 3 3 3 2 2" xfId="12661"/>
    <cellStyle name="Вывод 2 2 2 3 3 3 2 2 2" xfId="25972"/>
    <cellStyle name="Вывод 2 2 2 3 3 3 2 3" xfId="25971"/>
    <cellStyle name="Вывод 2 2 2 3 3 3 3" xfId="1186"/>
    <cellStyle name="Вывод 2 2 2 3 3 3 3 2" xfId="25973"/>
    <cellStyle name="Вывод 2 2 2 3 3 3 4" xfId="1187"/>
    <cellStyle name="Вывод 2 2 2 3 3 3 4 2" xfId="25974"/>
    <cellStyle name="Вывод 2 2 2 3 3 3 5" xfId="25970"/>
    <cellStyle name="Вывод 2 2 2 3 3 4" xfId="1188"/>
    <cellStyle name="Вывод 2 2 2 3 3 4 2" xfId="12662"/>
    <cellStyle name="Вывод 2 2 2 3 3 4 2 2" xfId="25976"/>
    <cellStyle name="Вывод 2 2 2 3 3 4 3" xfId="25975"/>
    <cellStyle name="Вывод 2 2 2 3 3 5" xfId="1189"/>
    <cellStyle name="Вывод 2 2 2 3 3 5 2" xfId="25977"/>
    <cellStyle name="Вывод 2 2 2 3 3 6" xfId="1190"/>
    <cellStyle name="Вывод 2 2 2 3 3 6 2" xfId="25978"/>
    <cellStyle name="Вывод 2 2 2 3 3 7" xfId="25959"/>
    <cellStyle name="Вывод 2 2 2 3 4" xfId="1191"/>
    <cellStyle name="Вывод 2 2 2 3 4 2" xfId="1192"/>
    <cellStyle name="Вывод 2 2 2 3 4 2 2" xfId="1193"/>
    <cellStyle name="Вывод 2 2 2 3 4 2 2 2" xfId="1194"/>
    <cellStyle name="Вывод 2 2 2 3 4 2 2 2 2" xfId="12663"/>
    <cellStyle name="Вывод 2 2 2 3 4 2 2 2 2 2" xfId="25983"/>
    <cellStyle name="Вывод 2 2 2 3 4 2 2 2 3" xfId="25982"/>
    <cellStyle name="Вывод 2 2 2 3 4 2 2 3" xfId="1195"/>
    <cellStyle name="Вывод 2 2 2 3 4 2 2 3 2" xfId="25984"/>
    <cellStyle name="Вывод 2 2 2 3 4 2 2 4" xfId="1196"/>
    <cellStyle name="Вывод 2 2 2 3 4 2 2 4 2" xfId="25985"/>
    <cellStyle name="Вывод 2 2 2 3 4 2 2 5" xfId="25981"/>
    <cellStyle name="Вывод 2 2 2 3 4 2 3" xfId="1197"/>
    <cellStyle name="Вывод 2 2 2 3 4 2 3 2" xfId="12664"/>
    <cellStyle name="Вывод 2 2 2 3 4 2 3 2 2" xfId="25987"/>
    <cellStyle name="Вывод 2 2 2 3 4 2 3 3" xfId="25986"/>
    <cellStyle name="Вывод 2 2 2 3 4 2 4" xfId="1198"/>
    <cellStyle name="Вывод 2 2 2 3 4 2 4 2" xfId="25988"/>
    <cellStyle name="Вывод 2 2 2 3 4 2 5" xfId="1199"/>
    <cellStyle name="Вывод 2 2 2 3 4 2 5 2" xfId="25989"/>
    <cellStyle name="Вывод 2 2 2 3 4 2 6" xfId="25980"/>
    <cellStyle name="Вывод 2 2 2 3 4 3" xfId="1200"/>
    <cellStyle name="Вывод 2 2 2 3 4 3 2" xfId="1201"/>
    <cellStyle name="Вывод 2 2 2 3 4 3 2 2" xfId="12665"/>
    <cellStyle name="Вывод 2 2 2 3 4 3 2 2 2" xfId="25992"/>
    <cellStyle name="Вывод 2 2 2 3 4 3 2 3" xfId="25991"/>
    <cellStyle name="Вывод 2 2 2 3 4 3 3" xfId="1202"/>
    <cellStyle name="Вывод 2 2 2 3 4 3 3 2" xfId="25993"/>
    <cellStyle name="Вывод 2 2 2 3 4 3 4" xfId="1203"/>
    <cellStyle name="Вывод 2 2 2 3 4 3 4 2" xfId="25994"/>
    <cellStyle name="Вывод 2 2 2 3 4 3 5" xfId="25990"/>
    <cellStyle name="Вывод 2 2 2 3 4 4" xfId="1204"/>
    <cellStyle name="Вывод 2 2 2 3 4 4 2" xfId="12666"/>
    <cellStyle name="Вывод 2 2 2 3 4 4 2 2" xfId="25996"/>
    <cellStyle name="Вывод 2 2 2 3 4 4 3" xfId="25995"/>
    <cellStyle name="Вывод 2 2 2 3 4 5" xfId="1205"/>
    <cellStyle name="Вывод 2 2 2 3 4 5 2" xfId="25997"/>
    <cellStyle name="Вывод 2 2 2 3 4 6" xfId="1206"/>
    <cellStyle name="Вывод 2 2 2 3 4 6 2" xfId="25998"/>
    <cellStyle name="Вывод 2 2 2 3 4 7" xfId="25979"/>
    <cellStyle name="Вывод 2 2 2 3 5" xfId="1207"/>
    <cellStyle name="Вывод 2 2 2 3 5 2" xfId="1208"/>
    <cellStyle name="Вывод 2 2 2 3 5 2 2" xfId="1209"/>
    <cellStyle name="Вывод 2 2 2 3 5 2 2 2" xfId="1210"/>
    <cellStyle name="Вывод 2 2 2 3 5 2 2 2 2" xfId="12667"/>
    <cellStyle name="Вывод 2 2 2 3 5 2 2 2 2 2" xfId="26003"/>
    <cellStyle name="Вывод 2 2 2 3 5 2 2 2 3" xfId="26002"/>
    <cellStyle name="Вывод 2 2 2 3 5 2 2 3" xfId="1211"/>
    <cellStyle name="Вывод 2 2 2 3 5 2 2 3 2" xfId="26004"/>
    <cellStyle name="Вывод 2 2 2 3 5 2 2 4" xfId="1212"/>
    <cellStyle name="Вывод 2 2 2 3 5 2 2 4 2" xfId="26005"/>
    <cellStyle name="Вывод 2 2 2 3 5 2 2 5" xfId="26001"/>
    <cellStyle name="Вывод 2 2 2 3 5 2 3" xfId="1213"/>
    <cellStyle name="Вывод 2 2 2 3 5 2 3 2" xfId="12668"/>
    <cellStyle name="Вывод 2 2 2 3 5 2 3 2 2" xfId="26007"/>
    <cellStyle name="Вывод 2 2 2 3 5 2 3 3" xfId="26006"/>
    <cellStyle name="Вывод 2 2 2 3 5 2 4" xfId="1214"/>
    <cellStyle name="Вывод 2 2 2 3 5 2 4 2" xfId="26008"/>
    <cellStyle name="Вывод 2 2 2 3 5 2 5" xfId="1215"/>
    <cellStyle name="Вывод 2 2 2 3 5 2 5 2" xfId="26009"/>
    <cellStyle name="Вывод 2 2 2 3 5 2 6" xfId="26000"/>
    <cellStyle name="Вывод 2 2 2 3 5 3" xfId="1216"/>
    <cellStyle name="Вывод 2 2 2 3 5 3 2" xfId="1217"/>
    <cellStyle name="Вывод 2 2 2 3 5 3 2 2" xfId="12669"/>
    <cellStyle name="Вывод 2 2 2 3 5 3 2 2 2" xfId="26012"/>
    <cellStyle name="Вывод 2 2 2 3 5 3 2 3" xfId="26011"/>
    <cellStyle name="Вывод 2 2 2 3 5 3 3" xfId="1218"/>
    <cellStyle name="Вывод 2 2 2 3 5 3 3 2" xfId="26013"/>
    <cellStyle name="Вывод 2 2 2 3 5 3 4" xfId="1219"/>
    <cellStyle name="Вывод 2 2 2 3 5 3 4 2" xfId="26014"/>
    <cellStyle name="Вывод 2 2 2 3 5 3 5" xfId="26010"/>
    <cellStyle name="Вывод 2 2 2 3 5 4" xfId="1220"/>
    <cellStyle name="Вывод 2 2 2 3 5 4 2" xfId="12670"/>
    <cellStyle name="Вывод 2 2 2 3 5 4 2 2" xfId="26016"/>
    <cellStyle name="Вывод 2 2 2 3 5 4 3" xfId="26015"/>
    <cellStyle name="Вывод 2 2 2 3 5 5" xfId="1221"/>
    <cellStyle name="Вывод 2 2 2 3 5 5 2" xfId="26017"/>
    <cellStyle name="Вывод 2 2 2 3 5 6" xfId="1222"/>
    <cellStyle name="Вывод 2 2 2 3 5 6 2" xfId="26018"/>
    <cellStyle name="Вывод 2 2 2 3 5 7" xfId="25999"/>
    <cellStyle name="Вывод 2 2 2 3 6" xfId="1223"/>
    <cellStyle name="Вывод 2 2 2 3 6 2" xfId="1224"/>
    <cellStyle name="Вывод 2 2 2 3 6 2 2" xfId="1225"/>
    <cellStyle name="Вывод 2 2 2 3 6 2 2 2" xfId="1226"/>
    <cellStyle name="Вывод 2 2 2 3 6 2 2 2 2" xfId="12671"/>
    <cellStyle name="Вывод 2 2 2 3 6 2 2 2 2 2" xfId="26023"/>
    <cellStyle name="Вывод 2 2 2 3 6 2 2 2 3" xfId="26022"/>
    <cellStyle name="Вывод 2 2 2 3 6 2 2 3" xfId="1227"/>
    <cellStyle name="Вывод 2 2 2 3 6 2 2 3 2" xfId="26024"/>
    <cellStyle name="Вывод 2 2 2 3 6 2 2 4" xfId="1228"/>
    <cellStyle name="Вывод 2 2 2 3 6 2 2 4 2" xfId="26025"/>
    <cellStyle name="Вывод 2 2 2 3 6 2 2 5" xfId="26021"/>
    <cellStyle name="Вывод 2 2 2 3 6 2 3" xfId="1229"/>
    <cellStyle name="Вывод 2 2 2 3 6 2 3 2" xfId="12672"/>
    <cellStyle name="Вывод 2 2 2 3 6 2 3 2 2" xfId="26027"/>
    <cellStyle name="Вывод 2 2 2 3 6 2 3 3" xfId="26026"/>
    <cellStyle name="Вывод 2 2 2 3 6 2 4" xfId="1230"/>
    <cellStyle name="Вывод 2 2 2 3 6 2 4 2" xfId="26028"/>
    <cellStyle name="Вывод 2 2 2 3 6 2 5" xfId="1231"/>
    <cellStyle name="Вывод 2 2 2 3 6 2 5 2" xfId="26029"/>
    <cellStyle name="Вывод 2 2 2 3 6 2 6" xfId="26020"/>
    <cellStyle name="Вывод 2 2 2 3 6 3" xfId="1232"/>
    <cellStyle name="Вывод 2 2 2 3 6 3 2" xfId="1233"/>
    <cellStyle name="Вывод 2 2 2 3 6 3 2 2" xfId="12673"/>
    <cellStyle name="Вывод 2 2 2 3 6 3 2 2 2" xfId="26032"/>
    <cellStyle name="Вывод 2 2 2 3 6 3 2 3" xfId="26031"/>
    <cellStyle name="Вывод 2 2 2 3 6 3 3" xfId="1234"/>
    <cellStyle name="Вывод 2 2 2 3 6 3 3 2" xfId="26033"/>
    <cellStyle name="Вывод 2 2 2 3 6 3 4" xfId="1235"/>
    <cellStyle name="Вывод 2 2 2 3 6 3 4 2" xfId="26034"/>
    <cellStyle name="Вывод 2 2 2 3 6 3 5" xfId="26030"/>
    <cellStyle name="Вывод 2 2 2 3 6 4" xfId="1236"/>
    <cellStyle name="Вывод 2 2 2 3 6 4 2" xfId="12674"/>
    <cellStyle name="Вывод 2 2 2 3 6 4 2 2" xfId="26036"/>
    <cellStyle name="Вывод 2 2 2 3 6 4 3" xfId="26035"/>
    <cellStyle name="Вывод 2 2 2 3 6 5" xfId="1237"/>
    <cellStyle name="Вывод 2 2 2 3 6 5 2" xfId="26037"/>
    <cellStyle name="Вывод 2 2 2 3 6 6" xfId="1238"/>
    <cellStyle name="Вывод 2 2 2 3 6 6 2" xfId="26038"/>
    <cellStyle name="Вывод 2 2 2 3 6 7" xfId="26019"/>
    <cellStyle name="Вывод 2 2 2 3 7" xfId="1239"/>
    <cellStyle name="Вывод 2 2 2 3 7 2" xfId="1240"/>
    <cellStyle name="Вывод 2 2 2 3 7 2 2" xfId="1241"/>
    <cellStyle name="Вывод 2 2 2 3 7 2 2 2" xfId="1242"/>
    <cellStyle name="Вывод 2 2 2 3 7 2 2 2 2" xfId="12675"/>
    <cellStyle name="Вывод 2 2 2 3 7 2 2 2 2 2" xfId="26043"/>
    <cellStyle name="Вывод 2 2 2 3 7 2 2 2 3" xfId="26042"/>
    <cellStyle name="Вывод 2 2 2 3 7 2 2 3" xfId="1243"/>
    <cellStyle name="Вывод 2 2 2 3 7 2 2 3 2" xfId="26044"/>
    <cellStyle name="Вывод 2 2 2 3 7 2 2 4" xfId="1244"/>
    <cellStyle name="Вывод 2 2 2 3 7 2 2 4 2" xfId="26045"/>
    <cellStyle name="Вывод 2 2 2 3 7 2 2 5" xfId="26041"/>
    <cellStyle name="Вывод 2 2 2 3 7 2 3" xfId="1245"/>
    <cellStyle name="Вывод 2 2 2 3 7 2 3 2" xfId="12676"/>
    <cellStyle name="Вывод 2 2 2 3 7 2 3 2 2" xfId="26047"/>
    <cellStyle name="Вывод 2 2 2 3 7 2 3 3" xfId="26046"/>
    <cellStyle name="Вывод 2 2 2 3 7 2 4" xfId="1246"/>
    <cellStyle name="Вывод 2 2 2 3 7 2 4 2" xfId="26048"/>
    <cellStyle name="Вывод 2 2 2 3 7 2 5" xfId="1247"/>
    <cellStyle name="Вывод 2 2 2 3 7 2 5 2" xfId="26049"/>
    <cellStyle name="Вывод 2 2 2 3 7 2 6" xfId="26040"/>
    <cellStyle name="Вывод 2 2 2 3 7 3" xfId="1248"/>
    <cellStyle name="Вывод 2 2 2 3 7 3 2" xfId="1249"/>
    <cellStyle name="Вывод 2 2 2 3 7 3 2 2" xfId="12677"/>
    <cellStyle name="Вывод 2 2 2 3 7 3 2 2 2" xfId="26052"/>
    <cellStyle name="Вывод 2 2 2 3 7 3 2 3" xfId="26051"/>
    <cellStyle name="Вывод 2 2 2 3 7 3 3" xfId="1250"/>
    <cellStyle name="Вывод 2 2 2 3 7 3 3 2" xfId="26053"/>
    <cellStyle name="Вывод 2 2 2 3 7 3 4" xfId="1251"/>
    <cellStyle name="Вывод 2 2 2 3 7 3 4 2" xfId="26054"/>
    <cellStyle name="Вывод 2 2 2 3 7 3 5" xfId="26050"/>
    <cellStyle name="Вывод 2 2 2 3 7 4" xfId="1252"/>
    <cellStyle name="Вывод 2 2 2 3 7 4 2" xfId="12678"/>
    <cellStyle name="Вывод 2 2 2 3 7 4 2 2" xfId="26056"/>
    <cellStyle name="Вывод 2 2 2 3 7 4 3" xfId="26055"/>
    <cellStyle name="Вывод 2 2 2 3 7 5" xfId="1253"/>
    <cellStyle name="Вывод 2 2 2 3 7 5 2" xfId="26057"/>
    <cellStyle name="Вывод 2 2 2 3 7 6" xfId="1254"/>
    <cellStyle name="Вывод 2 2 2 3 7 6 2" xfId="26058"/>
    <cellStyle name="Вывод 2 2 2 3 7 7" xfId="26039"/>
    <cellStyle name="Вывод 2 2 2 3 8" xfId="1255"/>
    <cellStyle name="Вывод 2 2 2 3 8 2" xfId="1256"/>
    <cellStyle name="Вывод 2 2 2 3 8 2 2" xfId="1257"/>
    <cellStyle name="Вывод 2 2 2 3 8 2 2 2" xfId="1258"/>
    <cellStyle name="Вывод 2 2 2 3 8 2 2 2 2" xfId="12679"/>
    <cellStyle name="Вывод 2 2 2 3 8 2 2 2 2 2" xfId="26063"/>
    <cellStyle name="Вывод 2 2 2 3 8 2 2 2 3" xfId="26062"/>
    <cellStyle name="Вывод 2 2 2 3 8 2 2 3" xfId="1259"/>
    <cellStyle name="Вывод 2 2 2 3 8 2 2 3 2" xfId="26064"/>
    <cellStyle name="Вывод 2 2 2 3 8 2 2 4" xfId="1260"/>
    <cellStyle name="Вывод 2 2 2 3 8 2 2 4 2" xfId="26065"/>
    <cellStyle name="Вывод 2 2 2 3 8 2 2 5" xfId="26061"/>
    <cellStyle name="Вывод 2 2 2 3 8 2 3" xfId="1261"/>
    <cellStyle name="Вывод 2 2 2 3 8 2 3 2" xfId="12680"/>
    <cellStyle name="Вывод 2 2 2 3 8 2 3 2 2" xfId="26067"/>
    <cellStyle name="Вывод 2 2 2 3 8 2 3 3" xfId="26066"/>
    <cellStyle name="Вывод 2 2 2 3 8 2 4" xfId="1262"/>
    <cellStyle name="Вывод 2 2 2 3 8 2 4 2" xfId="26068"/>
    <cellStyle name="Вывод 2 2 2 3 8 2 5" xfId="1263"/>
    <cellStyle name="Вывод 2 2 2 3 8 2 5 2" xfId="26069"/>
    <cellStyle name="Вывод 2 2 2 3 8 2 6" xfId="26060"/>
    <cellStyle name="Вывод 2 2 2 3 8 3" xfId="1264"/>
    <cellStyle name="Вывод 2 2 2 3 8 3 2" xfId="1265"/>
    <cellStyle name="Вывод 2 2 2 3 8 3 2 2" xfId="12681"/>
    <cellStyle name="Вывод 2 2 2 3 8 3 2 2 2" xfId="26072"/>
    <cellStyle name="Вывод 2 2 2 3 8 3 2 3" xfId="26071"/>
    <cellStyle name="Вывод 2 2 2 3 8 3 3" xfId="1266"/>
    <cellStyle name="Вывод 2 2 2 3 8 3 3 2" xfId="26073"/>
    <cellStyle name="Вывод 2 2 2 3 8 3 4" xfId="1267"/>
    <cellStyle name="Вывод 2 2 2 3 8 3 4 2" xfId="26074"/>
    <cellStyle name="Вывод 2 2 2 3 8 3 5" xfId="26070"/>
    <cellStyle name="Вывод 2 2 2 3 8 4" xfId="1268"/>
    <cellStyle name="Вывод 2 2 2 3 8 4 2" xfId="12682"/>
    <cellStyle name="Вывод 2 2 2 3 8 4 2 2" xfId="26076"/>
    <cellStyle name="Вывод 2 2 2 3 8 4 3" xfId="26075"/>
    <cellStyle name="Вывод 2 2 2 3 8 5" xfId="1269"/>
    <cellStyle name="Вывод 2 2 2 3 8 5 2" xfId="26077"/>
    <cellStyle name="Вывод 2 2 2 3 8 6" xfId="1270"/>
    <cellStyle name="Вывод 2 2 2 3 8 6 2" xfId="26078"/>
    <cellStyle name="Вывод 2 2 2 3 8 7" xfId="26059"/>
    <cellStyle name="Вывод 2 2 2 3 9" xfId="1271"/>
    <cellStyle name="Вывод 2 2 2 3 9 2" xfId="1272"/>
    <cellStyle name="Вывод 2 2 2 3 9 2 2" xfId="1273"/>
    <cellStyle name="Вывод 2 2 2 3 9 2 2 2" xfId="1274"/>
    <cellStyle name="Вывод 2 2 2 3 9 2 2 2 2" xfId="12683"/>
    <cellStyle name="Вывод 2 2 2 3 9 2 2 2 2 2" xfId="26083"/>
    <cellStyle name="Вывод 2 2 2 3 9 2 2 2 3" xfId="26082"/>
    <cellStyle name="Вывод 2 2 2 3 9 2 2 3" xfId="1275"/>
    <cellStyle name="Вывод 2 2 2 3 9 2 2 3 2" xfId="26084"/>
    <cellStyle name="Вывод 2 2 2 3 9 2 2 4" xfId="1276"/>
    <cellStyle name="Вывод 2 2 2 3 9 2 2 4 2" xfId="26085"/>
    <cellStyle name="Вывод 2 2 2 3 9 2 2 5" xfId="26081"/>
    <cellStyle name="Вывод 2 2 2 3 9 2 3" xfId="1277"/>
    <cellStyle name="Вывод 2 2 2 3 9 2 3 2" xfId="12684"/>
    <cellStyle name="Вывод 2 2 2 3 9 2 3 2 2" xfId="26087"/>
    <cellStyle name="Вывод 2 2 2 3 9 2 3 3" xfId="26086"/>
    <cellStyle name="Вывод 2 2 2 3 9 2 4" xfId="1278"/>
    <cellStyle name="Вывод 2 2 2 3 9 2 4 2" xfId="26088"/>
    <cellStyle name="Вывод 2 2 2 3 9 2 5" xfId="1279"/>
    <cellStyle name="Вывод 2 2 2 3 9 2 5 2" xfId="26089"/>
    <cellStyle name="Вывод 2 2 2 3 9 2 6" xfId="26080"/>
    <cellStyle name="Вывод 2 2 2 3 9 3" xfId="1280"/>
    <cellStyle name="Вывод 2 2 2 3 9 3 2" xfId="1281"/>
    <cellStyle name="Вывод 2 2 2 3 9 3 2 2" xfId="12685"/>
    <cellStyle name="Вывод 2 2 2 3 9 3 2 2 2" xfId="26092"/>
    <cellStyle name="Вывод 2 2 2 3 9 3 2 3" xfId="26091"/>
    <cellStyle name="Вывод 2 2 2 3 9 3 3" xfId="1282"/>
    <cellStyle name="Вывод 2 2 2 3 9 3 3 2" xfId="26093"/>
    <cellStyle name="Вывод 2 2 2 3 9 3 4" xfId="1283"/>
    <cellStyle name="Вывод 2 2 2 3 9 3 4 2" xfId="26094"/>
    <cellStyle name="Вывод 2 2 2 3 9 3 5" xfId="26090"/>
    <cellStyle name="Вывод 2 2 2 3 9 4" xfId="1284"/>
    <cellStyle name="Вывод 2 2 2 3 9 4 2" xfId="12686"/>
    <cellStyle name="Вывод 2 2 2 3 9 4 2 2" xfId="26096"/>
    <cellStyle name="Вывод 2 2 2 3 9 4 3" xfId="26095"/>
    <cellStyle name="Вывод 2 2 2 3 9 5" xfId="1285"/>
    <cellStyle name="Вывод 2 2 2 3 9 5 2" xfId="26097"/>
    <cellStyle name="Вывод 2 2 2 3 9 6" xfId="1286"/>
    <cellStyle name="Вывод 2 2 2 3 9 6 2" xfId="26098"/>
    <cellStyle name="Вывод 2 2 2 3 9 7" xfId="26079"/>
    <cellStyle name="Вывод 2 2 3" xfId="1287"/>
    <cellStyle name="Вывод 2 2 3 2" xfId="1288"/>
    <cellStyle name="Вывод 2 2 3 2 10" xfId="1289"/>
    <cellStyle name="Вывод 2 2 3 2 10 2" xfId="1290"/>
    <cellStyle name="Вывод 2 2 3 2 10 2 2" xfId="1291"/>
    <cellStyle name="Вывод 2 2 3 2 10 2 2 2" xfId="1292"/>
    <cellStyle name="Вывод 2 2 3 2 10 2 2 2 2" xfId="12687"/>
    <cellStyle name="Вывод 2 2 3 2 10 2 2 2 2 2" xfId="26104"/>
    <cellStyle name="Вывод 2 2 3 2 10 2 2 2 3" xfId="26103"/>
    <cellStyle name="Вывод 2 2 3 2 10 2 2 3" xfId="1293"/>
    <cellStyle name="Вывод 2 2 3 2 10 2 2 3 2" xfId="26105"/>
    <cellStyle name="Вывод 2 2 3 2 10 2 2 4" xfId="1294"/>
    <cellStyle name="Вывод 2 2 3 2 10 2 2 4 2" xfId="26106"/>
    <cellStyle name="Вывод 2 2 3 2 10 2 2 5" xfId="26102"/>
    <cellStyle name="Вывод 2 2 3 2 10 2 3" xfId="1295"/>
    <cellStyle name="Вывод 2 2 3 2 10 2 3 2" xfId="12688"/>
    <cellStyle name="Вывод 2 2 3 2 10 2 3 2 2" xfId="26108"/>
    <cellStyle name="Вывод 2 2 3 2 10 2 3 3" xfId="26107"/>
    <cellStyle name="Вывод 2 2 3 2 10 2 4" xfId="1296"/>
    <cellStyle name="Вывод 2 2 3 2 10 2 4 2" xfId="26109"/>
    <cellStyle name="Вывод 2 2 3 2 10 2 5" xfId="1297"/>
    <cellStyle name="Вывод 2 2 3 2 10 2 5 2" xfId="26110"/>
    <cellStyle name="Вывод 2 2 3 2 10 2 6" xfId="26101"/>
    <cellStyle name="Вывод 2 2 3 2 10 3" xfId="1298"/>
    <cellStyle name="Вывод 2 2 3 2 10 3 2" xfId="1299"/>
    <cellStyle name="Вывод 2 2 3 2 10 3 2 2" xfId="12689"/>
    <cellStyle name="Вывод 2 2 3 2 10 3 2 2 2" xfId="26113"/>
    <cellStyle name="Вывод 2 2 3 2 10 3 2 3" xfId="26112"/>
    <cellStyle name="Вывод 2 2 3 2 10 3 3" xfId="1300"/>
    <cellStyle name="Вывод 2 2 3 2 10 3 3 2" xfId="26114"/>
    <cellStyle name="Вывод 2 2 3 2 10 3 4" xfId="1301"/>
    <cellStyle name="Вывод 2 2 3 2 10 3 4 2" xfId="26115"/>
    <cellStyle name="Вывод 2 2 3 2 10 3 5" xfId="26111"/>
    <cellStyle name="Вывод 2 2 3 2 10 4" xfId="1302"/>
    <cellStyle name="Вывод 2 2 3 2 10 4 2" xfId="12690"/>
    <cellStyle name="Вывод 2 2 3 2 10 4 2 2" xfId="26117"/>
    <cellStyle name="Вывод 2 2 3 2 10 4 3" xfId="26116"/>
    <cellStyle name="Вывод 2 2 3 2 10 5" xfId="1303"/>
    <cellStyle name="Вывод 2 2 3 2 10 5 2" xfId="26118"/>
    <cellStyle name="Вывод 2 2 3 2 10 6" xfId="1304"/>
    <cellStyle name="Вывод 2 2 3 2 10 6 2" xfId="26119"/>
    <cellStyle name="Вывод 2 2 3 2 10 7" xfId="26100"/>
    <cellStyle name="Вывод 2 2 3 2 11" xfId="1305"/>
    <cellStyle name="Вывод 2 2 3 2 11 2" xfId="1306"/>
    <cellStyle name="Вывод 2 2 3 2 11 2 2" xfId="1307"/>
    <cellStyle name="Вывод 2 2 3 2 11 2 2 2" xfId="1308"/>
    <cellStyle name="Вывод 2 2 3 2 11 2 2 2 2" xfId="12691"/>
    <cellStyle name="Вывод 2 2 3 2 11 2 2 2 2 2" xfId="26124"/>
    <cellStyle name="Вывод 2 2 3 2 11 2 2 2 3" xfId="26123"/>
    <cellStyle name="Вывод 2 2 3 2 11 2 2 3" xfId="1309"/>
    <cellStyle name="Вывод 2 2 3 2 11 2 2 3 2" xfId="26125"/>
    <cellStyle name="Вывод 2 2 3 2 11 2 2 4" xfId="1310"/>
    <cellStyle name="Вывод 2 2 3 2 11 2 2 4 2" xfId="26126"/>
    <cellStyle name="Вывод 2 2 3 2 11 2 2 5" xfId="26122"/>
    <cellStyle name="Вывод 2 2 3 2 11 2 3" xfId="1311"/>
    <cellStyle name="Вывод 2 2 3 2 11 2 3 2" xfId="12692"/>
    <cellStyle name="Вывод 2 2 3 2 11 2 3 2 2" xfId="26128"/>
    <cellStyle name="Вывод 2 2 3 2 11 2 3 3" xfId="26127"/>
    <cellStyle name="Вывод 2 2 3 2 11 2 4" xfId="1312"/>
    <cellStyle name="Вывод 2 2 3 2 11 2 4 2" xfId="26129"/>
    <cellStyle name="Вывод 2 2 3 2 11 2 5" xfId="1313"/>
    <cellStyle name="Вывод 2 2 3 2 11 2 5 2" xfId="26130"/>
    <cellStyle name="Вывод 2 2 3 2 11 2 6" xfId="26121"/>
    <cellStyle name="Вывод 2 2 3 2 11 3" xfId="1314"/>
    <cellStyle name="Вывод 2 2 3 2 11 3 2" xfId="1315"/>
    <cellStyle name="Вывод 2 2 3 2 11 3 2 2" xfId="12693"/>
    <cellStyle name="Вывод 2 2 3 2 11 3 2 2 2" xfId="26133"/>
    <cellStyle name="Вывод 2 2 3 2 11 3 2 3" xfId="26132"/>
    <cellStyle name="Вывод 2 2 3 2 11 3 3" xfId="1316"/>
    <cellStyle name="Вывод 2 2 3 2 11 3 3 2" xfId="26134"/>
    <cellStyle name="Вывод 2 2 3 2 11 3 4" xfId="1317"/>
    <cellStyle name="Вывод 2 2 3 2 11 3 4 2" xfId="26135"/>
    <cellStyle name="Вывод 2 2 3 2 11 3 5" xfId="26131"/>
    <cellStyle name="Вывод 2 2 3 2 11 4" xfId="1318"/>
    <cellStyle name="Вывод 2 2 3 2 11 4 2" xfId="12694"/>
    <cellStyle name="Вывод 2 2 3 2 11 4 2 2" xfId="26137"/>
    <cellStyle name="Вывод 2 2 3 2 11 4 3" xfId="26136"/>
    <cellStyle name="Вывод 2 2 3 2 11 5" xfId="1319"/>
    <cellStyle name="Вывод 2 2 3 2 11 5 2" xfId="26138"/>
    <cellStyle name="Вывод 2 2 3 2 11 6" xfId="1320"/>
    <cellStyle name="Вывод 2 2 3 2 11 6 2" xfId="26139"/>
    <cellStyle name="Вывод 2 2 3 2 11 7" xfId="26120"/>
    <cellStyle name="Вывод 2 2 3 2 12" xfId="1321"/>
    <cellStyle name="Вывод 2 2 3 2 12 2" xfId="1322"/>
    <cellStyle name="Вывод 2 2 3 2 12 2 2" xfId="1323"/>
    <cellStyle name="Вывод 2 2 3 2 12 2 2 2" xfId="12695"/>
    <cellStyle name="Вывод 2 2 3 2 12 2 2 2 2" xfId="26143"/>
    <cellStyle name="Вывод 2 2 3 2 12 2 2 3" xfId="26142"/>
    <cellStyle name="Вывод 2 2 3 2 12 2 3" xfId="1324"/>
    <cellStyle name="Вывод 2 2 3 2 12 2 3 2" xfId="26144"/>
    <cellStyle name="Вывод 2 2 3 2 12 2 4" xfId="1325"/>
    <cellStyle name="Вывод 2 2 3 2 12 2 4 2" xfId="26145"/>
    <cellStyle name="Вывод 2 2 3 2 12 2 5" xfId="26141"/>
    <cellStyle name="Вывод 2 2 3 2 12 3" xfId="1326"/>
    <cellStyle name="Вывод 2 2 3 2 12 3 2" xfId="12696"/>
    <cellStyle name="Вывод 2 2 3 2 12 3 2 2" xfId="26147"/>
    <cellStyle name="Вывод 2 2 3 2 12 3 3" xfId="26146"/>
    <cellStyle name="Вывод 2 2 3 2 12 4" xfId="1327"/>
    <cellStyle name="Вывод 2 2 3 2 12 4 2" xfId="26148"/>
    <cellStyle name="Вывод 2 2 3 2 12 5" xfId="1328"/>
    <cellStyle name="Вывод 2 2 3 2 12 5 2" xfId="26149"/>
    <cellStyle name="Вывод 2 2 3 2 12 6" xfId="26140"/>
    <cellStyle name="Вывод 2 2 3 2 13" xfId="1329"/>
    <cellStyle name="Вывод 2 2 3 2 13 2" xfId="1330"/>
    <cellStyle name="Вывод 2 2 3 2 13 2 2" xfId="12697"/>
    <cellStyle name="Вывод 2 2 3 2 13 2 2 2" xfId="26152"/>
    <cellStyle name="Вывод 2 2 3 2 13 2 3" xfId="26151"/>
    <cellStyle name="Вывод 2 2 3 2 13 3" xfId="1331"/>
    <cellStyle name="Вывод 2 2 3 2 13 3 2" xfId="26153"/>
    <cellStyle name="Вывод 2 2 3 2 13 4" xfId="1332"/>
    <cellStyle name="Вывод 2 2 3 2 13 4 2" xfId="26154"/>
    <cellStyle name="Вывод 2 2 3 2 13 5" xfId="26150"/>
    <cellStyle name="Вывод 2 2 3 2 14" xfId="1333"/>
    <cellStyle name="Вывод 2 2 3 2 14 2" xfId="12698"/>
    <cellStyle name="Вывод 2 2 3 2 14 2 2" xfId="26156"/>
    <cellStyle name="Вывод 2 2 3 2 14 3" xfId="26155"/>
    <cellStyle name="Вывод 2 2 3 2 15" xfId="1334"/>
    <cellStyle name="Вывод 2 2 3 2 15 2" xfId="26157"/>
    <cellStyle name="Вывод 2 2 3 2 16" xfId="1335"/>
    <cellStyle name="Вывод 2 2 3 2 16 2" xfId="26158"/>
    <cellStyle name="Вывод 2 2 3 2 17" xfId="26099"/>
    <cellStyle name="Вывод 2 2 3 2 2" xfId="1336"/>
    <cellStyle name="Вывод 2 2 3 2 2 2" xfId="1337"/>
    <cellStyle name="Вывод 2 2 3 2 2 2 2" xfId="1338"/>
    <cellStyle name="Вывод 2 2 3 2 2 2 2 2" xfId="1339"/>
    <cellStyle name="Вывод 2 2 3 2 2 2 2 2 2" xfId="12699"/>
    <cellStyle name="Вывод 2 2 3 2 2 2 2 2 2 2" xfId="26163"/>
    <cellStyle name="Вывод 2 2 3 2 2 2 2 2 3" xfId="26162"/>
    <cellStyle name="Вывод 2 2 3 2 2 2 2 3" xfId="1340"/>
    <cellStyle name="Вывод 2 2 3 2 2 2 2 3 2" xfId="26164"/>
    <cellStyle name="Вывод 2 2 3 2 2 2 2 4" xfId="1341"/>
    <cellStyle name="Вывод 2 2 3 2 2 2 2 4 2" xfId="26165"/>
    <cellStyle name="Вывод 2 2 3 2 2 2 2 5" xfId="26161"/>
    <cellStyle name="Вывод 2 2 3 2 2 2 3" xfId="1342"/>
    <cellStyle name="Вывод 2 2 3 2 2 2 3 2" xfId="12700"/>
    <cellStyle name="Вывод 2 2 3 2 2 2 3 2 2" xfId="26167"/>
    <cellStyle name="Вывод 2 2 3 2 2 2 3 3" xfId="26166"/>
    <cellStyle name="Вывод 2 2 3 2 2 2 4" xfId="1343"/>
    <cellStyle name="Вывод 2 2 3 2 2 2 4 2" xfId="26168"/>
    <cellStyle name="Вывод 2 2 3 2 2 2 5" xfId="1344"/>
    <cellStyle name="Вывод 2 2 3 2 2 2 5 2" xfId="26169"/>
    <cellStyle name="Вывод 2 2 3 2 2 2 6" xfId="26160"/>
    <cellStyle name="Вывод 2 2 3 2 2 3" xfId="1345"/>
    <cellStyle name="Вывод 2 2 3 2 2 3 2" xfId="1346"/>
    <cellStyle name="Вывод 2 2 3 2 2 3 2 2" xfId="12701"/>
    <cellStyle name="Вывод 2 2 3 2 2 3 2 2 2" xfId="26172"/>
    <cellStyle name="Вывод 2 2 3 2 2 3 2 3" xfId="26171"/>
    <cellStyle name="Вывод 2 2 3 2 2 3 3" xfId="1347"/>
    <cellStyle name="Вывод 2 2 3 2 2 3 3 2" xfId="26173"/>
    <cellStyle name="Вывод 2 2 3 2 2 3 4" xfId="1348"/>
    <cellStyle name="Вывод 2 2 3 2 2 3 4 2" xfId="26174"/>
    <cellStyle name="Вывод 2 2 3 2 2 3 5" xfId="26170"/>
    <cellStyle name="Вывод 2 2 3 2 2 4" xfId="1349"/>
    <cellStyle name="Вывод 2 2 3 2 2 4 2" xfId="12702"/>
    <cellStyle name="Вывод 2 2 3 2 2 4 2 2" xfId="26176"/>
    <cellStyle name="Вывод 2 2 3 2 2 4 3" xfId="26175"/>
    <cellStyle name="Вывод 2 2 3 2 2 5" xfId="1350"/>
    <cellStyle name="Вывод 2 2 3 2 2 5 2" xfId="26177"/>
    <cellStyle name="Вывод 2 2 3 2 2 6" xfId="1351"/>
    <cellStyle name="Вывод 2 2 3 2 2 6 2" xfId="26178"/>
    <cellStyle name="Вывод 2 2 3 2 2 7" xfId="26159"/>
    <cellStyle name="Вывод 2 2 3 2 3" xfId="1352"/>
    <cellStyle name="Вывод 2 2 3 2 3 2" xfId="1353"/>
    <cellStyle name="Вывод 2 2 3 2 3 2 2" xfId="1354"/>
    <cellStyle name="Вывод 2 2 3 2 3 2 2 2" xfId="1355"/>
    <cellStyle name="Вывод 2 2 3 2 3 2 2 2 2" xfId="12703"/>
    <cellStyle name="Вывод 2 2 3 2 3 2 2 2 2 2" xfId="26183"/>
    <cellStyle name="Вывод 2 2 3 2 3 2 2 2 3" xfId="26182"/>
    <cellStyle name="Вывод 2 2 3 2 3 2 2 3" xfId="1356"/>
    <cellStyle name="Вывод 2 2 3 2 3 2 2 3 2" xfId="26184"/>
    <cellStyle name="Вывод 2 2 3 2 3 2 2 4" xfId="1357"/>
    <cellStyle name="Вывод 2 2 3 2 3 2 2 4 2" xfId="26185"/>
    <cellStyle name="Вывод 2 2 3 2 3 2 2 5" xfId="26181"/>
    <cellStyle name="Вывод 2 2 3 2 3 2 3" xfId="1358"/>
    <cellStyle name="Вывод 2 2 3 2 3 2 3 2" xfId="12704"/>
    <cellStyle name="Вывод 2 2 3 2 3 2 3 2 2" xfId="26187"/>
    <cellStyle name="Вывод 2 2 3 2 3 2 3 3" xfId="26186"/>
    <cellStyle name="Вывод 2 2 3 2 3 2 4" xfId="1359"/>
    <cellStyle name="Вывод 2 2 3 2 3 2 4 2" xfId="26188"/>
    <cellStyle name="Вывод 2 2 3 2 3 2 5" xfId="1360"/>
    <cellStyle name="Вывод 2 2 3 2 3 2 5 2" xfId="26189"/>
    <cellStyle name="Вывод 2 2 3 2 3 2 6" xfId="26180"/>
    <cellStyle name="Вывод 2 2 3 2 3 3" xfId="1361"/>
    <cellStyle name="Вывод 2 2 3 2 3 3 2" xfId="1362"/>
    <cellStyle name="Вывод 2 2 3 2 3 3 2 2" xfId="12705"/>
    <cellStyle name="Вывод 2 2 3 2 3 3 2 2 2" xfId="26192"/>
    <cellStyle name="Вывод 2 2 3 2 3 3 2 3" xfId="26191"/>
    <cellStyle name="Вывод 2 2 3 2 3 3 3" xfId="1363"/>
    <cellStyle name="Вывод 2 2 3 2 3 3 3 2" xfId="26193"/>
    <cellStyle name="Вывод 2 2 3 2 3 3 4" xfId="1364"/>
    <cellStyle name="Вывод 2 2 3 2 3 3 4 2" xfId="26194"/>
    <cellStyle name="Вывод 2 2 3 2 3 3 5" xfId="26190"/>
    <cellStyle name="Вывод 2 2 3 2 3 4" xfId="1365"/>
    <cellStyle name="Вывод 2 2 3 2 3 4 2" xfId="12706"/>
    <cellStyle name="Вывод 2 2 3 2 3 4 2 2" xfId="26196"/>
    <cellStyle name="Вывод 2 2 3 2 3 4 3" xfId="26195"/>
    <cellStyle name="Вывод 2 2 3 2 3 5" xfId="1366"/>
    <cellStyle name="Вывод 2 2 3 2 3 5 2" xfId="26197"/>
    <cellStyle name="Вывод 2 2 3 2 3 6" xfId="1367"/>
    <cellStyle name="Вывод 2 2 3 2 3 6 2" xfId="26198"/>
    <cellStyle name="Вывод 2 2 3 2 3 7" xfId="26179"/>
    <cellStyle name="Вывод 2 2 3 2 4" xfId="1368"/>
    <cellStyle name="Вывод 2 2 3 2 4 2" xfId="1369"/>
    <cellStyle name="Вывод 2 2 3 2 4 2 2" xfId="1370"/>
    <cellStyle name="Вывод 2 2 3 2 4 2 2 2" xfId="1371"/>
    <cellStyle name="Вывод 2 2 3 2 4 2 2 2 2" xfId="12707"/>
    <cellStyle name="Вывод 2 2 3 2 4 2 2 2 2 2" xfId="26203"/>
    <cellStyle name="Вывод 2 2 3 2 4 2 2 2 3" xfId="26202"/>
    <cellStyle name="Вывод 2 2 3 2 4 2 2 3" xfId="1372"/>
    <cellStyle name="Вывод 2 2 3 2 4 2 2 3 2" xfId="26204"/>
    <cellStyle name="Вывод 2 2 3 2 4 2 2 4" xfId="1373"/>
    <cellStyle name="Вывод 2 2 3 2 4 2 2 4 2" xfId="26205"/>
    <cellStyle name="Вывод 2 2 3 2 4 2 2 5" xfId="26201"/>
    <cellStyle name="Вывод 2 2 3 2 4 2 3" xfId="1374"/>
    <cellStyle name="Вывод 2 2 3 2 4 2 3 2" xfId="12708"/>
    <cellStyle name="Вывод 2 2 3 2 4 2 3 2 2" xfId="26207"/>
    <cellStyle name="Вывод 2 2 3 2 4 2 3 3" xfId="26206"/>
    <cellStyle name="Вывод 2 2 3 2 4 2 4" xfId="1375"/>
    <cellStyle name="Вывод 2 2 3 2 4 2 4 2" xfId="26208"/>
    <cellStyle name="Вывод 2 2 3 2 4 2 5" xfId="1376"/>
    <cellStyle name="Вывод 2 2 3 2 4 2 5 2" xfId="26209"/>
    <cellStyle name="Вывод 2 2 3 2 4 2 6" xfId="26200"/>
    <cellStyle name="Вывод 2 2 3 2 4 3" xfId="1377"/>
    <cellStyle name="Вывод 2 2 3 2 4 3 2" xfId="1378"/>
    <cellStyle name="Вывод 2 2 3 2 4 3 2 2" xfId="12709"/>
    <cellStyle name="Вывод 2 2 3 2 4 3 2 2 2" xfId="26212"/>
    <cellStyle name="Вывод 2 2 3 2 4 3 2 3" xfId="26211"/>
    <cellStyle name="Вывод 2 2 3 2 4 3 3" xfId="1379"/>
    <cellStyle name="Вывод 2 2 3 2 4 3 3 2" xfId="26213"/>
    <cellStyle name="Вывод 2 2 3 2 4 3 4" xfId="1380"/>
    <cellStyle name="Вывод 2 2 3 2 4 3 4 2" xfId="26214"/>
    <cellStyle name="Вывод 2 2 3 2 4 3 5" xfId="26210"/>
    <cellStyle name="Вывод 2 2 3 2 4 4" xfId="1381"/>
    <cellStyle name="Вывод 2 2 3 2 4 4 2" xfId="12710"/>
    <cellStyle name="Вывод 2 2 3 2 4 4 2 2" xfId="26216"/>
    <cellStyle name="Вывод 2 2 3 2 4 4 3" xfId="26215"/>
    <cellStyle name="Вывод 2 2 3 2 4 5" xfId="1382"/>
    <cellStyle name="Вывод 2 2 3 2 4 5 2" xfId="26217"/>
    <cellStyle name="Вывод 2 2 3 2 4 6" xfId="1383"/>
    <cellStyle name="Вывод 2 2 3 2 4 6 2" xfId="26218"/>
    <cellStyle name="Вывод 2 2 3 2 4 7" xfId="26199"/>
    <cellStyle name="Вывод 2 2 3 2 5" xfId="1384"/>
    <cellStyle name="Вывод 2 2 3 2 5 2" xfId="1385"/>
    <cellStyle name="Вывод 2 2 3 2 5 2 2" xfId="1386"/>
    <cellStyle name="Вывод 2 2 3 2 5 2 2 2" xfId="1387"/>
    <cellStyle name="Вывод 2 2 3 2 5 2 2 2 2" xfId="12711"/>
    <cellStyle name="Вывод 2 2 3 2 5 2 2 2 2 2" xfId="26223"/>
    <cellStyle name="Вывод 2 2 3 2 5 2 2 2 3" xfId="26222"/>
    <cellStyle name="Вывод 2 2 3 2 5 2 2 3" xfId="1388"/>
    <cellStyle name="Вывод 2 2 3 2 5 2 2 3 2" xfId="26224"/>
    <cellStyle name="Вывод 2 2 3 2 5 2 2 4" xfId="1389"/>
    <cellStyle name="Вывод 2 2 3 2 5 2 2 4 2" xfId="26225"/>
    <cellStyle name="Вывод 2 2 3 2 5 2 2 5" xfId="26221"/>
    <cellStyle name="Вывод 2 2 3 2 5 2 3" xfId="1390"/>
    <cellStyle name="Вывод 2 2 3 2 5 2 3 2" xfId="12712"/>
    <cellStyle name="Вывод 2 2 3 2 5 2 3 2 2" xfId="26227"/>
    <cellStyle name="Вывод 2 2 3 2 5 2 3 3" xfId="26226"/>
    <cellStyle name="Вывод 2 2 3 2 5 2 4" xfId="1391"/>
    <cellStyle name="Вывод 2 2 3 2 5 2 4 2" xfId="26228"/>
    <cellStyle name="Вывод 2 2 3 2 5 2 5" xfId="1392"/>
    <cellStyle name="Вывод 2 2 3 2 5 2 5 2" xfId="26229"/>
    <cellStyle name="Вывод 2 2 3 2 5 2 6" xfId="26220"/>
    <cellStyle name="Вывод 2 2 3 2 5 3" xfId="1393"/>
    <cellStyle name="Вывод 2 2 3 2 5 3 2" xfId="1394"/>
    <cellStyle name="Вывод 2 2 3 2 5 3 2 2" xfId="12713"/>
    <cellStyle name="Вывод 2 2 3 2 5 3 2 2 2" xfId="26232"/>
    <cellStyle name="Вывод 2 2 3 2 5 3 2 3" xfId="26231"/>
    <cellStyle name="Вывод 2 2 3 2 5 3 3" xfId="1395"/>
    <cellStyle name="Вывод 2 2 3 2 5 3 3 2" xfId="26233"/>
    <cellStyle name="Вывод 2 2 3 2 5 3 4" xfId="1396"/>
    <cellStyle name="Вывод 2 2 3 2 5 3 4 2" xfId="26234"/>
    <cellStyle name="Вывод 2 2 3 2 5 3 5" xfId="26230"/>
    <cellStyle name="Вывод 2 2 3 2 5 4" xfId="1397"/>
    <cellStyle name="Вывод 2 2 3 2 5 4 2" xfId="12714"/>
    <cellStyle name="Вывод 2 2 3 2 5 4 2 2" xfId="26236"/>
    <cellStyle name="Вывод 2 2 3 2 5 4 3" xfId="26235"/>
    <cellStyle name="Вывод 2 2 3 2 5 5" xfId="1398"/>
    <cellStyle name="Вывод 2 2 3 2 5 5 2" xfId="26237"/>
    <cellStyle name="Вывод 2 2 3 2 5 6" xfId="1399"/>
    <cellStyle name="Вывод 2 2 3 2 5 6 2" xfId="26238"/>
    <cellStyle name="Вывод 2 2 3 2 5 7" xfId="26219"/>
    <cellStyle name="Вывод 2 2 3 2 6" xfId="1400"/>
    <cellStyle name="Вывод 2 2 3 2 6 2" xfId="1401"/>
    <cellStyle name="Вывод 2 2 3 2 6 2 2" xfId="1402"/>
    <cellStyle name="Вывод 2 2 3 2 6 2 2 2" xfId="1403"/>
    <cellStyle name="Вывод 2 2 3 2 6 2 2 2 2" xfId="12715"/>
    <cellStyle name="Вывод 2 2 3 2 6 2 2 2 2 2" xfId="26243"/>
    <cellStyle name="Вывод 2 2 3 2 6 2 2 2 3" xfId="26242"/>
    <cellStyle name="Вывод 2 2 3 2 6 2 2 3" xfId="1404"/>
    <cellStyle name="Вывод 2 2 3 2 6 2 2 3 2" xfId="26244"/>
    <cellStyle name="Вывод 2 2 3 2 6 2 2 4" xfId="1405"/>
    <cellStyle name="Вывод 2 2 3 2 6 2 2 4 2" xfId="26245"/>
    <cellStyle name="Вывод 2 2 3 2 6 2 2 5" xfId="26241"/>
    <cellStyle name="Вывод 2 2 3 2 6 2 3" xfId="1406"/>
    <cellStyle name="Вывод 2 2 3 2 6 2 3 2" xfId="12716"/>
    <cellStyle name="Вывод 2 2 3 2 6 2 3 2 2" xfId="26247"/>
    <cellStyle name="Вывод 2 2 3 2 6 2 3 3" xfId="26246"/>
    <cellStyle name="Вывод 2 2 3 2 6 2 4" xfId="1407"/>
    <cellStyle name="Вывод 2 2 3 2 6 2 4 2" xfId="26248"/>
    <cellStyle name="Вывод 2 2 3 2 6 2 5" xfId="1408"/>
    <cellStyle name="Вывод 2 2 3 2 6 2 5 2" xfId="26249"/>
    <cellStyle name="Вывод 2 2 3 2 6 2 6" xfId="26240"/>
    <cellStyle name="Вывод 2 2 3 2 6 3" xfId="1409"/>
    <cellStyle name="Вывод 2 2 3 2 6 3 2" xfId="1410"/>
    <cellStyle name="Вывод 2 2 3 2 6 3 2 2" xfId="12717"/>
    <cellStyle name="Вывод 2 2 3 2 6 3 2 2 2" xfId="26252"/>
    <cellStyle name="Вывод 2 2 3 2 6 3 2 3" xfId="26251"/>
    <cellStyle name="Вывод 2 2 3 2 6 3 3" xfId="1411"/>
    <cellStyle name="Вывод 2 2 3 2 6 3 3 2" xfId="26253"/>
    <cellStyle name="Вывод 2 2 3 2 6 3 4" xfId="1412"/>
    <cellStyle name="Вывод 2 2 3 2 6 3 4 2" xfId="26254"/>
    <cellStyle name="Вывод 2 2 3 2 6 3 5" xfId="26250"/>
    <cellStyle name="Вывод 2 2 3 2 6 4" xfId="1413"/>
    <cellStyle name="Вывод 2 2 3 2 6 4 2" xfId="12718"/>
    <cellStyle name="Вывод 2 2 3 2 6 4 2 2" xfId="26256"/>
    <cellStyle name="Вывод 2 2 3 2 6 4 3" xfId="26255"/>
    <cellStyle name="Вывод 2 2 3 2 6 5" xfId="1414"/>
    <cellStyle name="Вывод 2 2 3 2 6 5 2" xfId="26257"/>
    <cellStyle name="Вывод 2 2 3 2 6 6" xfId="1415"/>
    <cellStyle name="Вывод 2 2 3 2 6 6 2" xfId="26258"/>
    <cellStyle name="Вывод 2 2 3 2 6 7" xfId="26239"/>
    <cellStyle name="Вывод 2 2 3 2 7" xfId="1416"/>
    <cellStyle name="Вывод 2 2 3 2 7 2" xfId="1417"/>
    <cellStyle name="Вывод 2 2 3 2 7 2 2" xfId="1418"/>
    <cellStyle name="Вывод 2 2 3 2 7 2 2 2" xfId="1419"/>
    <cellStyle name="Вывод 2 2 3 2 7 2 2 2 2" xfId="12719"/>
    <cellStyle name="Вывод 2 2 3 2 7 2 2 2 2 2" xfId="26263"/>
    <cellStyle name="Вывод 2 2 3 2 7 2 2 2 3" xfId="26262"/>
    <cellStyle name="Вывод 2 2 3 2 7 2 2 3" xfId="1420"/>
    <cellStyle name="Вывод 2 2 3 2 7 2 2 3 2" xfId="26264"/>
    <cellStyle name="Вывод 2 2 3 2 7 2 2 4" xfId="1421"/>
    <cellStyle name="Вывод 2 2 3 2 7 2 2 4 2" xfId="26265"/>
    <cellStyle name="Вывод 2 2 3 2 7 2 2 5" xfId="26261"/>
    <cellStyle name="Вывод 2 2 3 2 7 2 3" xfId="1422"/>
    <cellStyle name="Вывод 2 2 3 2 7 2 3 2" xfId="12720"/>
    <cellStyle name="Вывод 2 2 3 2 7 2 3 2 2" xfId="26267"/>
    <cellStyle name="Вывод 2 2 3 2 7 2 3 3" xfId="26266"/>
    <cellStyle name="Вывод 2 2 3 2 7 2 4" xfId="1423"/>
    <cellStyle name="Вывод 2 2 3 2 7 2 4 2" xfId="26268"/>
    <cellStyle name="Вывод 2 2 3 2 7 2 5" xfId="1424"/>
    <cellStyle name="Вывод 2 2 3 2 7 2 5 2" xfId="26269"/>
    <cellStyle name="Вывод 2 2 3 2 7 2 6" xfId="26260"/>
    <cellStyle name="Вывод 2 2 3 2 7 3" xfId="1425"/>
    <cellStyle name="Вывод 2 2 3 2 7 3 2" xfId="1426"/>
    <cellStyle name="Вывод 2 2 3 2 7 3 2 2" xfId="12721"/>
    <cellStyle name="Вывод 2 2 3 2 7 3 2 2 2" xfId="26272"/>
    <cellStyle name="Вывод 2 2 3 2 7 3 2 3" xfId="26271"/>
    <cellStyle name="Вывод 2 2 3 2 7 3 3" xfId="1427"/>
    <cellStyle name="Вывод 2 2 3 2 7 3 3 2" xfId="26273"/>
    <cellStyle name="Вывод 2 2 3 2 7 3 4" xfId="1428"/>
    <cellStyle name="Вывод 2 2 3 2 7 3 4 2" xfId="26274"/>
    <cellStyle name="Вывод 2 2 3 2 7 3 5" xfId="26270"/>
    <cellStyle name="Вывод 2 2 3 2 7 4" xfId="1429"/>
    <cellStyle name="Вывод 2 2 3 2 7 4 2" xfId="12722"/>
    <cellStyle name="Вывод 2 2 3 2 7 4 2 2" xfId="26276"/>
    <cellStyle name="Вывод 2 2 3 2 7 4 3" xfId="26275"/>
    <cellStyle name="Вывод 2 2 3 2 7 5" xfId="1430"/>
    <cellStyle name="Вывод 2 2 3 2 7 5 2" xfId="26277"/>
    <cellStyle name="Вывод 2 2 3 2 7 6" xfId="1431"/>
    <cellStyle name="Вывод 2 2 3 2 7 6 2" xfId="26278"/>
    <cellStyle name="Вывод 2 2 3 2 7 7" xfId="26259"/>
    <cellStyle name="Вывод 2 2 3 2 8" xfId="1432"/>
    <cellStyle name="Вывод 2 2 3 2 8 2" xfId="1433"/>
    <cellStyle name="Вывод 2 2 3 2 8 2 2" xfId="1434"/>
    <cellStyle name="Вывод 2 2 3 2 8 2 2 2" xfId="1435"/>
    <cellStyle name="Вывод 2 2 3 2 8 2 2 2 2" xfId="12723"/>
    <cellStyle name="Вывод 2 2 3 2 8 2 2 2 2 2" xfId="26283"/>
    <cellStyle name="Вывод 2 2 3 2 8 2 2 2 3" xfId="26282"/>
    <cellStyle name="Вывод 2 2 3 2 8 2 2 3" xfId="1436"/>
    <cellStyle name="Вывод 2 2 3 2 8 2 2 3 2" xfId="26284"/>
    <cellStyle name="Вывод 2 2 3 2 8 2 2 4" xfId="1437"/>
    <cellStyle name="Вывод 2 2 3 2 8 2 2 4 2" xfId="26285"/>
    <cellStyle name="Вывод 2 2 3 2 8 2 2 5" xfId="26281"/>
    <cellStyle name="Вывод 2 2 3 2 8 2 3" xfId="1438"/>
    <cellStyle name="Вывод 2 2 3 2 8 2 3 2" xfId="12724"/>
    <cellStyle name="Вывод 2 2 3 2 8 2 3 2 2" xfId="26287"/>
    <cellStyle name="Вывод 2 2 3 2 8 2 3 3" xfId="26286"/>
    <cellStyle name="Вывод 2 2 3 2 8 2 4" xfId="1439"/>
    <cellStyle name="Вывод 2 2 3 2 8 2 4 2" xfId="26288"/>
    <cellStyle name="Вывод 2 2 3 2 8 2 5" xfId="1440"/>
    <cellStyle name="Вывод 2 2 3 2 8 2 5 2" xfId="26289"/>
    <cellStyle name="Вывод 2 2 3 2 8 2 6" xfId="26280"/>
    <cellStyle name="Вывод 2 2 3 2 8 3" xfId="1441"/>
    <cellStyle name="Вывод 2 2 3 2 8 3 2" xfId="1442"/>
    <cellStyle name="Вывод 2 2 3 2 8 3 2 2" xfId="12725"/>
    <cellStyle name="Вывод 2 2 3 2 8 3 2 2 2" xfId="26292"/>
    <cellStyle name="Вывод 2 2 3 2 8 3 2 3" xfId="26291"/>
    <cellStyle name="Вывод 2 2 3 2 8 3 3" xfId="1443"/>
    <cellStyle name="Вывод 2 2 3 2 8 3 3 2" xfId="26293"/>
    <cellStyle name="Вывод 2 2 3 2 8 3 4" xfId="1444"/>
    <cellStyle name="Вывод 2 2 3 2 8 3 4 2" xfId="26294"/>
    <cellStyle name="Вывод 2 2 3 2 8 3 5" xfId="26290"/>
    <cellStyle name="Вывод 2 2 3 2 8 4" xfId="1445"/>
    <cellStyle name="Вывод 2 2 3 2 8 4 2" xfId="12726"/>
    <cellStyle name="Вывод 2 2 3 2 8 4 2 2" xfId="26296"/>
    <cellStyle name="Вывод 2 2 3 2 8 4 3" xfId="26295"/>
    <cellStyle name="Вывод 2 2 3 2 8 5" xfId="1446"/>
    <cellStyle name="Вывод 2 2 3 2 8 5 2" xfId="26297"/>
    <cellStyle name="Вывод 2 2 3 2 8 6" xfId="1447"/>
    <cellStyle name="Вывод 2 2 3 2 8 6 2" xfId="26298"/>
    <cellStyle name="Вывод 2 2 3 2 8 7" xfId="26279"/>
    <cellStyle name="Вывод 2 2 3 2 9" xfId="1448"/>
    <cellStyle name="Вывод 2 2 3 2 9 2" xfId="1449"/>
    <cellStyle name="Вывод 2 2 3 2 9 2 2" xfId="1450"/>
    <cellStyle name="Вывод 2 2 3 2 9 2 2 2" xfId="1451"/>
    <cellStyle name="Вывод 2 2 3 2 9 2 2 2 2" xfId="12727"/>
    <cellStyle name="Вывод 2 2 3 2 9 2 2 2 2 2" xfId="26303"/>
    <cellStyle name="Вывод 2 2 3 2 9 2 2 2 3" xfId="26302"/>
    <cellStyle name="Вывод 2 2 3 2 9 2 2 3" xfId="1452"/>
    <cellStyle name="Вывод 2 2 3 2 9 2 2 3 2" xfId="26304"/>
    <cellStyle name="Вывод 2 2 3 2 9 2 2 4" xfId="1453"/>
    <cellStyle name="Вывод 2 2 3 2 9 2 2 4 2" xfId="26305"/>
    <cellStyle name="Вывод 2 2 3 2 9 2 2 5" xfId="26301"/>
    <cellStyle name="Вывод 2 2 3 2 9 2 3" xfId="1454"/>
    <cellStyle name="Вывод 2 2 3 2 9 2 3 2" xfId="12728"/>
    <cellStyle name="Вывод 2 2 3 2 9 2 3 2 2" xfId="26307"/>
    <cellStyle name="Вывод 2 2 3 2 9 2 3 3" xfId="26306"/>
    <cellStyle name="Вывод 2 2 3 2 9 2 4" xfId="1455"/>
    <cellStyle name="Вывод 2 2 3 2 9 2 4 2" xfId="26308"/>
    <cellStyle name="Вывод 2 2 3 2 9 2 5" xfId="1456"/>
    <cellStyle name="Вывод 2 2 3 2 9 2 5 2" xfId="26309"/>
    <cellStyle name="Вывод 2 2 3 2 9 2 6" xfId="26300"/>
    <cellStyle name="Вывод 2 2 3 2 9 3" xfId="1457"/>
    <cellStyle name="Вывод 2 2 3 2 9 3 2" xfId="1458"/>
    <cellStyle name="Вывод 2 2 3 2 9 3 2 2" xfId="12729"/>
    <cellStyle name="Вывод 2 2 3 2 9 3 2 2 2" xfId="26312"/>
    <cellStyle name="Вывод 2 2 3 2 9 3 2 3" xfId="26311"/>
    <cellStyle name="Вывод 2 2 3 2 9 3 3" xfId="1459"/>
    <cellStyle name="Вывод 2 2 3 2 9 3 3 2" xfId="26313"/>
    <cellStyle name="Вывод 2 2 3 2 9 3 4" xfId="1460"/>
    <cellStyle name="Вывод 2 2 3 2 9 3 4 2" xfId="26314"/>
    <cellStyle name="Вывод 2 2 3 2 9 3 5" xfId="26310"/>
    <cellStyle name="Вывод 2 2 3 2 9 4" xfId="1461"/>
    <cellStyle name="Вывод 2 2 3 2 9 4 2" xfId="12730"/>
    <cellStyle name="Вывод 2 2 3 2 9 4 2 2" xfId="26316"/>
    <cellStyle name="Вывод 2 2 3 2 9 4 3" xfId="26315"/>
    <cellStyle name="Вывод 2 2 3 2 9 5" xfId="1462"/>
    <cellStyle name="Вывод 2 2 3 2 9 5 2" xfId="26317"/>
    <cellStyle name="Вывод 2 2 3 2 9 6" xfId="1463"/>
    <cellStyle name="Вывод 2 2 3 2 9 6 2" xfId="26318"/>
    <cellStyle name="Вывод 2 2 3 2 9 7" xfId="26299"/>
    <cellStyle name="Вывод 2 2 4" xfId="1464"/>
    <cellStyle name="Вывод 2 2 4 10" xfId="1465"/>
    <cellStyle name="Вывод 2 2 4 10 2" xfId="1466"/>
    <cellStyle name="Вывод 2 2 4 10 2 2" xfId="1467"/>
    <cellStyle name="Вывод 2 2 4 10 2 2 2" xfId="1468"/>
    <cellStyle name="Вывод 2 2 4 10 2 2 2 2" xfId="12731"/>
    <cellStyle name="Вывод 2 2 4 10 2 2 2 2 2" xfId="26324"/>
    <cellStyle name="Вывод 2 2 4 10 2 2 2 3" xfId="26323"/>
    <cellStyle name="Вывод 2 2 4 10 2 2 3" xfId="1469"/>
    <cellStyle name="Вывод 2 2 4 10 2 2 3 2" xfId="26325"/>
    <cellStyle name="Вывод 2 2 4 10 2 2 4" xfId="1470"/>
    <cellStyle name="Вывод 2 2 4 10 2 2 4 2" xfId="26326"/>
    <cellStyle name="Вывод 2 2 4 10 2 2 5" xfId="26322"/>
    <cellStyle name="Вывод 2 2 4 10 2 3" xfId="1471"/>
    <cellStyle name="Вывод 2 2 4 10 2 3 2" xfId="12732"/>
    <cellStyle name="Вывод 2 2 4 10 2 3 2 2" xfId="26328"/>
    <cellStyle name="Вывод 2 2 4 10 2 3 3" xfId="26327"/>
    <cellStyle name="Вывод 2 2 4 10 2 4" xfId="1472"/>
    <cellStyle name="Вывод 2 2 4 10 2 4 2" xfId="26329"/>
    <cellStyle name="Вывод 2 2 4 10 2 5" xfId="1473"/>
    <cellStyle name="Вывод 2 2 4 10 2 5 2" xfId="26330"/>
    <cellStyle name="Вывод 2 2 4 10 2 6" xfId="26321"/>
    <cellStyle name="Вывод 2 2 4 10 3" xfId="1474"/>
    <cellStyle name="Вывод 2 2 4 10 3 2" xfId="1475"/>
    <cellStyle name="Вывод 2 2 4 10 3 2 2" xfId="12733"/>
    <cellStyle name="Вывод 2 2 4 10 3 2 2 2" xfId="26333"/>
    <cellStyle name="Вывод 2 2 4 10 3 2 3" xfId="26332"/>
    <cellStyle name="Вывод 2 2 4 10 3 3" xfId="1476"/>
    <cellStyle name="Вывод 2 2 4 10 3 3 2" xfId="26334"/>
    <cellStyle name="Вывод 2 2 4 10 3 4" xfId="1477"/>
    <cellStyle name="Вывод 2 2 4 10 3 4 2" xfId="26335"/>
    <cellStyle name="Вывод 2 2 4 10 3 5" xfId="26331"/>
    <cellStyle name="Вывод 2 2 4 10 4" xfId="1478"/>
    <cellStyle name="Вывод 2 2 4 10 4 2" xfId="12734"/>
    <cellStyle name="Вывод 2 2 4 10 4 2 2" xfId="26337"/>
    <cellStyle name="Вывод 2 2 4 10 4 3" xfId="26336"/>
    <cellStyle name="Вывод 2 2 4 10 5" xfId="1479"/>
    <cellStyle name="Вывод 2 2 4 10 5 2" xfId="26338"/>
    <cellStyle name="Вывод 2 2 4 10 6" xfId="1480"/>
    <cellStyle name="Вывод 2 2 4 10 6 2" xfId="26339"/>
    <cellStyle name="Вывод 2 2 4 10 7" xfId="26320"/>
    <cellStyle name="Вывод 2 2 4 11" xfId="1481"/>
    <cellStyle name="Вывод 2 2 4 11 2" xfId="1482"/>
    <cellStyle name="Вывод 2 2 4 11 2 2" xfId="1483"/>
    <cellStyle name="Вывод 2 2 4 11 2 2 2" xfId="1484"/>
    <cellStyle name="Вывод 2 2 4 11 2 2 2 2" xfId="12735"/>
    <cellStyle name="Вывод 2 2 4 11 2 2 2 2 2" xfId="26344"/>
    <cellStyle name="Вывод 2 2 4 11 2 2 2 3" xfId="26343"/>
    <cellStyle name="Вывод 2 2 4 11 2 2 3" xfId="1485"/>
    <cellStyle name="Вывод 2 2 4 11 2 2 3 2" xfId="26345"/>
    <cellStyle name="Вывод 2 2 4 11 2 2 4" xfId="1486"/>
    <cellStyle name="Вывод 2 2 4 11 2 2 4 2" xfId="26346"/>
    <cellStyle name="Вывод 2 2 4 11 2 2 5" xfId="26342"/>
    <cellStyle name="Вывод 2 2 4 11 2 3" xfId="1487"/>
    <cellStyle name="Вывод 2 2 4 11 2 3 2" xfId="12736"/>
    <cellStyle name="Вывод 2 2 4 11 2 3 2 2" xfId="26348"/>
    <cellStyle name="Вывод 2 2 4 11 2 3 3" xfId="26347"/>
    <cellStyle name="Вывод 2 2 4 11 2 4" xfId="1488"/>
    <cellStyle name="Вывод 2 2 4 11 2 4 2" xfId="26349"/>
    <cellStyle name="Вывод 2 2 4 11 2 5" xfId="1489"/>
    <cellStyle name="Вывод 2 2 4 11 2 5 2" xfId="26350"/>
    <cellStyle name="Вывод 2 2 4 11 2 6" xfId="26341"/>
    <cellStyle name="Вывод 2 2 4 11 3" xfId="1490"/>
    <cellStyle name="Вывод 2 2 4 11 3 2" xfId="1491"/>
    <cellStyle name="Вывод 2 2 4 11 3 2 2" xfId="12737"/>
    <cellStyle name="Вывод 2 2 4 11 3 2 2 2" xfId="26353"/>
    <cellStyle name="Вывод 2 2 4 11 3 2 3" xfId="26352"/>
    <cellStyle name="Вывод 2 2 4 11 3 3" xfId="1492"/>
    <cellStyle name="Вывод 2 2 4 11 3 3 2" xfId="26354"/>
    <cellStyle name="Вывод 2 2 4 11 3 4" xfId="1493"/>
    <cellStyle name="Вывод 2 2 4 11 3 4 2" xfId="26355"/>
    <cellStyle name="Вывод 2 2 4 11 3 5" xfId="26351"/>
    <cellStyle name="Вывод 2 2 4 11 4" xfId="1494"/>
    <cellStyle name="Вывод 2 2 4 11 4 2" xfId="12738"/>
    <cellStyle name="Вывод 2 2 4 11 4 2 2" xfId="26357"/>
    <cellStyle name="Вывод 2 2 4 11 4 3" xfId="26356"/>
    <cellStyle name="Вывод 2 2 4 11 5" xfId="1495"/>
    <cellStyle name="Вывод 2 2 4 11 5 2" xfId="26358"/>
    <cellStyle name="Вывод 2 2 4 11 6" xfId="1496"/>
    <cellStyle name="Вывод 2 2 4 11 6 2" xfId="26359"/>
    <cellStyle name="Вывод 2 2 4 11 7" xfId="26340"/>
    <cellStyle name="Вывод 2 2 4 12" xfId="1497"/>
    <cellStyle name="Вывод 2 2 4 12 2" xfId="1498"/>
    <cellStyle name="Вывод 2 2 4 12 2 2" xfId="1499"/>
    <cellStyle name="Вывод 2 2 4 12 2 2 2" xfId="12739"/>
    <cellStyle name="Вывод 2 2 4 12 2 2 2 2" xfId="26363"/>
    <cellStyle name="Вывод 2 2 4 12 2 2 3" xfId="26362"/>
    <cellStyle name="Вывод 2 2 4 12 2 3" xfId="1500"/>
    <cellStyle name="Вывод 2 2 4 12 2 3 2" xfId="26364"/>
    <cellStyle name="Вывод 2 2 4 12 2 4" xfId="1501"/>
    <cellStyle name="Вывод 2 2 4 12 2 4 2" xfId="26365"/>
    <cellStyle name="Вывод 2 2 4 12 2 5" xfId="26361"/>
    <cellStyle name="Вывод 2 2 4 12 3" xfId="1502"/>
    <cellStyle name="Вывод 2 2 4 12 3 2" xfId="12740"/>
    <cellStyle name="Вывод 2 2 4 12 3 2 2" xfId="26367"/>
    <cellStyle name="Вывод 2 2 4 12 3 3" xfId="26366"/>
    <cellStyle name="Вывод 2 2 4 12 4" xfId="1503"/>
    <cellStyle name="Вывод 2 2 4 12 4 2" xfId="26368"/>
    <cellStyle name="Вывод 2 2 4 12 5" xfId="1504"/>
    <cellStyle name="Вывод 2 2 4 12 5 2" xfId="26369"/>
    <cellStyle name="Вывод 2 2 4 12 6" xfId="26360"/>
    <cellStyle name="Вывод 2 2 4 13" xfId="1505"/>
    <cellStyle name="Вывод 2 2 4 13 2" xfId="1506"/>
    <cellStyle name="Вывод 2 2 4 13 2 2" xfId="12741"/>
    <cellStyle name="Вывод 2 2 4 13 2 2 2" xfId="26372"/>
    <cellStyle name="Вывод 2 2 4 13 2 3" xfId="26371"/>
    <cellStyle name="Вывод 2 2 4 13 3" xfId="1507"/>
    <cellStyle name="Вывод 2 2 4 13 3 2" xfId="26373"/>
    <cellStyle name="Вывод 2 2 4 13 4" xfId="1508"/>
    <cellStyle name="Вывод 2 2 4 13 4 2" xfId="26374"/>
    <cellStyle name="Вывод 2 2 4 13 5" xfId="26370"/>
    <cellStyle name="Вывод 2 2 4 14" xfId="1509"/>
    <cellStyle name="Вывод 2 2 4 14 2" xfId="12742"/>
    <cellStyle name="Вывод 2 2 4 14 2 2" xfId="26376"/>
    <cellStyle name="Вывод 2 2 4 14 3" xfId="26375"/>
    <cellStyle name="Вывод 2 2 4 15" xfId="1510"/>
    <cellStyle name="Вывод 2 2 4 15 2" xfId="26377"/>
    <cellStyle name="Вывод 2 2 4 16" xfId="1511"/>
    <cellStyle name="Вывод 2 2 4 16 2" xfId="26378"/>
    <cellStyle name="Вывод 2 2 4 17" xfId="26319"/>
    <cellStyle name="Вывод 2 2 4 2" xfId="1512"/>
    <cellStyle name="Вывод 2 2 4 2 2" xfId="1513"/>
    <cellStyle name="Вывод 2 2 4 2 2 2" xfId="1514"/>
    <cellStyle name="Вывод 2 2 4 2 2 2 2" xfId="1515"/>
    <cellStyle name="Вывод 2 2 4 2 2 2 2 2" xfId="12743"/>
    <cellStyle name="Вывод 2 2 4 2 2 2 2 2 2" xfId="26383"/>
    <cellStyle name="Вывод 2 2 4 2 2 2 2 3" xfId="26382"/>
    <cellStyle name="Вывод 2 2 4 2 2 2 3" xfId="1516"/>
    <cellStyle name="Вывод 2 2 4 2 2 2 3 2" xfId="26384"/>
    <cellStyle name="Вывод 2 2 4 2 2 2 4" xfId="1517"/>
    <cellStyle name="Вывод 2 2 4 2 2 2 4 2" xfId="26385"/>
    <cellStyle name="Вывод 2 2 4 2 2 2 5" xfId="26381"/>
    <cellStyle name="Вывод 2 2 4 2 2 3" xfId="1518"/>
    <cellStyle name="Вывод 2 2 4 2 2 3 2" xfId="12744"/>
    <cellStyle name="Вывод 2 2 4 2 2 3 2 2" xfId="26387"/>
    <cellStyle name="Вывод 2 2 4 2 2 3 3" xfId="26386"/>
    <cellStyle name="Вывод 2 2 4 2 2 4" xfId="1519"/>
    <cellStyle name="Вывод 2 2 4 2 2 4 2" xfId="26388"/>
    <cellStyle name="Вывод 2 2 4 2 2 5" xfId="1520"/>
    <cellStyle name="Вывод 2 2 4 2 2 5 2" xfId="26389"/>
    <cellStyle name="Вывод 2 2 4 2 2 6" xfId="26380"/>
    <cellStyle name="Вывод 2 2 4 2 3" xfId="1521"/>
    <cellStyle name="Вывод 2 2 4 2 3 2" xfId="1522"/>
    <cellStyle name="Вывод 2 2 4 2 3 2 2" xfId="12745"/>
    <cellStyle name="Вывод 2 2 4 2 3 2 2 2" xfId="26392"/>
    <cellStyle name="Вывод 2 2 4 2 3 2 3" xfId="26391"/>
    <cellStyle name="Вывод 2 2 4 2 3 3" xfId="1523"/>
    <cellStyle name="Вывод 2 2 4 2 3 3 2" xfId="26393"/>
    <cellStyle name="Вывод 2 2 4 2 3 4" xfId="1524"/>
    <cellStyle name="Вывод 2 2 4 2 3 4 2" xfId="26394"/>
    <cellStyle name="Вывод 2 2 4 2 3 5" xfId="26390"/>
    <cellStyle name="Вывод 2 2 4 2 4" xfId="1525"/>
    <cellStyle name="Вывод 2 2 4 2 4 2" xfId="12746"/>
    <cellStyle name="Вывод 2 2 4 2 4 2 2" xfId="26396"/>
    <cellStyle name="Вывод 2 2 4 2 4 3" xfId="26395"/>
    <cellStyle name="Вывод 2 2 4 2 5" xfId="1526"/>
    <cellStyle name="Вывод 2 2 4 2 5 2" xfId="26397"/>
    <cellStyle name="Вывод 2 2 4 2 6" xfId="1527"/>
    <cellStyle name="Вывод 2 2 4 2 6 2" xfId="26398"/>
    <cellStyle name="Вывод 2 2 4 2 7" xfId="26379"/>
    <cellStyle name="Вывод 2 2 4 3" xfId="1528"/>
    <cellStyle name="Вывод 2 2 4 3 2" xfId="1529"/>
    <cellStyle name="Вывод 2 2 4 3 2 2" xfId="1530"/>
    <cellStyle name="Вывод 2 2 4 3 2 2 2" xfId="1531"/>
    <cellStyle name="Вывод 2 2 4 3 2 2 2 2" xfId="12747"/>
    <cellStyle name="Вывод 2 2 4 3 2 2 2 2 2" xfId="26403"/>
    <cellStyle name="Вывод 2 2 4 3 2 2 2 3" xfId="26402"/>
    <cellStyle name="Вывод 2 2 4 3 2 2 3" xfId="1532"/>
    <cellStyle name="Вывод 2 2 4 3 2 2 3 2" xfId="26404"/>
    <cellStyle name="Вывод 2 2 4 3 2 2 4" xfId="1533"/>
    <cellStyle name="Вывод 2 2 4 3 2 2 4 2" xfId="26405"/>
    <cellStyle name="Вывод 2 2 4 3 2 2 5" xfId="26401"/>
    <cellStyle name="Вывод 2 2 4 3 2 3" xfId="1534"/>
    <cellStyle name="Вывод 2 2 4 3 2 3 2" xfId="12748"/>
    <cellStyle name="Вывод 2 2 4 3 2 3 2 2" xfId="26407"/>
    <cellStyle name="Вывод 2 2 4 3 2 3 3" xfId="26406"/>
    <cellStyle name="Вывод 2 2 4 3 2 4" xfId="1535"/>
    <cellStyle name="Вывод 2 2 4 3 2 4 2" xfId="26408"/>
    <cellStyle name="Вывод 2 2 4 3 2 5" xfId="1536"/>
    <cellStyle name="Вывод 2 2 4 3 2 5 2" xfId="26409"/>
    <cellStyle name="Вывод 2 2 4 3 2 6" xfId="26400"/>
    <cellStyle name="Вывод 2 2 4 3 3" xfId="1537"/>
    <cellStyle name="Вывод 2 2 4 3 3 2" xfId="1538"/>
    <cellStyle name="Вывод 2 2 4 3 3 2 2" xfId="12749"/>
    <cellStyle name="Вывод 2 2 4 3 3 2 2 2" xfId="26412"/>
    <cellStyle name="Вывод 2 2 4 3 3 2 3" xfId="26411"/>
    <cellStyle name="Вывод 2 2 4 3 3 3" xfId="1539"/>
    <cellStyle name="Вывод 2 2 4 3 3 3 2" xfId="26413"/>
    <cellStyle name="Вывод 2 2 4 3 3 4" xfId="1540"/>
    <cellStyle name="Вывод 2 2 4 3 3 4 2" xfId="26414"/>
    <cellStyle name="Вывод 2 2 4 3 3 5" xfId="26410"/>
    <cellStyle name="Вывод 2 2 4 3 4" xfId="1541"/>
    <cellStyle name="Вывод 2 2 4 3 4 2" xfId="12750"/>
    <cellStyle name="Вывод 2 2 4 3 4 2 2" xfId="26416"/>
    <cellStyle name="Вывод 2 2 4 3 4 3" xfId="26415"/>
    <cellStyle name="Вывод 2 2 4 3 5" xfId="1542"/>
    <cellStyle name="Вывод 2 2 4 3 5 2" xfId="26417"/>
    <cellStyle name="Вывод 2 2 4 3 6" xfId="1543"/>
    <cellStyle name="Вывод 2 2 4 3 6 2" xfId="26418"/>
    <cellStyle name="Вывод 2 2 4 3 7" xfId="26399"/>
    <cellStyle name="Вывод 2 2 4 4" xfId="1544"/>
    <cellStyle name="Вывод 2 2 4 4 2" xfId="1545"/>
    <cellStyle name="Вывод 2 2 4 4 2 2" xfId="1546"/>
    <cellStyle name="Вывод 2 2 4 4 2 2 2" xfId="1547"/>
    <cellStyle name="Вывод 2 2 4 4 2 2 2 2" xfId="12751"/>
    <cellStyle name="Вывод 2 2 4 4 2 2 2 2 2" xfId="26423"/>
    <cellStyle name="Вывод 2 2 4 4 2 2 2 3" xfId="26422"/>
    <cellStyle name="Вывод 2 2 4 4 2 2 3" xfId="1548"/>
    <cellStyle name="Вывод 2 2 4 4 2 2 3 2" xfId="26424"/>
    <cellStyle name="Вывод 2 2 4 4 2 2 4" xfId="1549"/>
    <cellStyle name="Вывод 2 2 4 4 2 2 4 2" xfId="26425"/>
    <cellStyle name="Вывод 2 2 4 4 2 2 5" xfId="26421"/>
    <cellStyle name="Вывод 2 2 4 4 2 3" xfId="1550"/>
    <cellStyle name="Вывод 2 2 4 4 2 3 2" xfId="12752"/>
    <cellStyle name="Вывод 2 2 4 4 2 3 2 2" xfId="26427"/>
    <cellStyle name="Вывод 2 2 4 4 2 3 3" xfId="26426"/>
    <cellStyle name="Вывод 2 2 4 4 2 4" xfId="1551"/>
    <cellStyle name="Вывод 2 2 4 4 2 4 2" xfId="26428"/>
    <cellStyle name="Вывод 2 2 4 4 2 5" xfId="1552"/>
    <cellStyle name="Вывод 2 2 4 4 2 5 2" xfId="26429"/>
    <cellStyle name="Вывод 2 2 4 4 2 6" xfId="26420"/>
    <cellStyle name="Вывод 2 2 4 4 3" xfId="1553"/>
    <cellStyle name="Вывод 2 2 4 4 3 2" xfId="1554"/>
    <cellStyle name="Вывод 2 2 4 4 3 2 2" xfId="12753"/>
    <cellStyle name="Вывод 2 2 4 4 3 2 2 2" xfId="26432"/>
    <cellStyle name="Вывод 2 2 4 4 3 2 3" xfId="26431"/>
    <cellStyle name="Вывод 2 2 4 4 3 3" xfId="1555"/>
    <cellStyle name="Вывод 2 2 4 4 3 3 2" xfId="26433"/>
    <cellStyle name="Вывод 2 2 4 4 3 4" xfId="1556"/>
    <cellStyle name="Вывод 2 2 4 4 3 4 2" xfId="26434"/>
    <cellStyle name="Вывод 2 2 4 4 3 5" xfId="26430"/>
    <cellStyle name="Вывод 2 2 4 4 4" xfId="1557"/>
    <cellStyle name="Вывод 2 2 4 4 4 2" xfId="12754"/>
    <cellStyle name="Вывод 2 2 4 4 4 2 2" xfId="26436"/>
    <cellStyle name="Вывод 2 2 4 4 4 3" xfId="26435"/>
    <cellStyle name="Вывод 2 2 4 4 5" xfId="1558"/>
    <cellStyle name="Вывод 2 2 4 4 5 2" xfId="26437"/>
    <cellStyle name="Вывод 2 2 4 4 6" xfId="1559"/>
    <cellStyle name="Вывод 2 2 4 4 6 2" xfId="26438"/>
    <cellStyle name="Вывод 2 2 4 4 7" xfId="26419"/>
    <cellStyle name="Вывод 2 2 4 5" xfId="1560"/>
    <cellStyle name="Вывод 2 2 4 5 2" xfId="1561"/>
    <cellStyle name="Вывод 2 2 4 5 2 2" xfId="1562"/>
    <cellStyle name="Вывод 2 2 4 5 2 2 2" xfId="1563"/>
    <cellStyle name="Вывод 2 2 4 5 2 2 2 2" xfId="12755"/>
    <cellStyle name="Вывод 2 2 4 5 2 2 2 2 2" xfId="26443"/>
    <cellStyle name="Вывод 2 2 4 5 2 2 2 3" xfId="26442"/>
    <cellStyle name="Вывод 2 2 4 5 2 2 3" xfId="1564"/>
    <cellStyle name="Вывод 2 2 4 5 2 2 3 2" xfId="26444"/>
    <cellStyle name="Вывод 2 2 4 5 2 2 4" xfId="1565"/>
    <cellStyle name="Вывод 2 2 4 5 2 2 4 2" xfId="26445"/>
    <cellStyle name="Вывод 2 2 4 5 2 2 5" xfId="26441"/>
    <cellStyle name="Вывод 2 2 4 5 2 3" xfId="1566"/>
    <cellStyle name="Вывод 2 2 4 5 2 3 2" xfId="12756"/>
    <cellStyle name="Вывод 2 2 4 5 2 3 2 2" xfId="26447"/>
    <cellStyle name="Вывод 2 2 4 5 2 3 3" xfId="26446"/>
    <cellStyle name="Вывод 2 2 4 5 2 4" xfId="1567"/>
    <cellStyle name="Вывод 2 2 4 5 2 4 2" xfId="26448"/>
    <cellStyle name="Вывод 2 2 4 5 2 5" xfId="1568"/>
    <cellStyle name="Вывод 2 2 4 5 2 5 2" xfId="26449"/>
    <cellStyle name="Вывод 2 2 4 5 2 6" xfId="26440"/>
    <cellStyle name="Вывод 2 2 4 5 3" xfId="1569"/>
    <cellStyle name="Вывод 2 2 4 5 3 2" xfId="1570"/>
    <cellStyle name="Вывод 2 2 4 5 3 2 2" xfId="12757"/>
    <cellStyle name="Вывод 2 2 4 5 3 2 2 2" xfId="26452"/>
    <cellStyle name="Вывод 2 2 4 5 3 2 3" xfId="26451"/>
    <cellStyle name="Вывод 2 2 4 5 3 3" xfId="1571"/>
    <cellStyle name="Вывод 2 2 4 5 3 3 2" xfId="26453"/>
    <cellStyle name="Вывод 2 2 4 5 3 4" xfId="1572"/>
    <cellStyle name="Вывод 2 2 4 5 3 4 2" xfId="26454"/>
    <cellStyle name="Вывод 2 2 4 5 3 5" xfId="26450"/>
    <cellStyle name="Вывод 2 2 4 5 4" xfId="1573"/>
    <cellStyle name="Вывод 2 2 4 5 4 2" xfId="12758"/>
    <cellStyle name="Вывод 2 2 4 5 4 2 2" xfId="26456"/>
    <cellStyle name="Вывод 2 2 4 5 4 3" xfId="26455"/>
    <cellStyle name="Вывод 2 2 4 5 5" xfId="1574"/>
    <cellStyle name="Вывод 2 2 4 5 5 2" xfId="26457"/>
    <cellStyle name="Вывод 2 2 4 5 6" xfId="1575"/>
    <cellStyle name="Вывод 2 2 4 5 6 2" xfId="26458"/>
    <cellStyle name="Вывод 2 2 4 5 7" xfId="26439"/>
    <cellStyle name="Вывод 2 2 4 6" xfId="1576"/>
    <cellStyle name="Вывод 2 2 4 6 2" xfId="1577"/>
    <cellStyle name="Вывод 2 2 4 6 2 2" xfId="1578"/>
    <cellStyle name="Вывод 2 2 4 6 2 2 2" xfId="1579"/>
    <cellStyle name="Вывод 2 2 4 6 2 2 2 2" xfId="12759"/>
    <cellStyle name="Вывод 2 2 4 6 2 2 2 2 2" xfId="26463"/>
    <cellStyle name="Вывод 2 2 4 6 2 2 2 3" xfId="26462"/>
    <cellStyle name="Вывод 2 2 4 6 2 2 3" xfId="1580"/>
    <cellStyle name="Вывод 2 2 4 6 2 2 3 2" xfId="26464"/>
    <cellStyle name="Вывод 2 2 4 6 2 2 4" xfId="1581"/>
    <cellStyle name="Вывод 2 2 4 6 2 2 4 2" xfId="26465"/>
    <cellStyle name="Вывод 2 2 4 6 2 2 5" xfId="26461"/>
    <cellStyle name="Вывод 2 2 4 6 2 3" xfId="1582"/>
    <cellStyle name="Вывод 2 2 4 6 2 3 2" xfId="12760"/>
    <cellStyle name="Вывод 2 2 4 6 2 3 2 2" xfId="26467"/>
    <cellStyle name="Вывод 2 2 4 6 2 3 3" xfId="26466"/>
    <cellStyle name="Вывод 2 2 4 6 2 4" xfId="1583"/>
    <cellStyle name="Вывод 2 2 4 6 2 4 2" xfId="26468"/>
    <cellStyle name="Вывод 2 2 4 6 2 5" xfId="1584"/>
    <cellStyle name="Вывод 2 2 4 6 2 5 2" xfId="26469"/>
    <cellStyle name="Вывод 2 2 4 6 2 6" xfId="26460"/>
    <cellStyle name="Вывод 2 2 4 6 3" xfId="1585"/>
    <cellStyle name="Вывод 2 2 4 6 3 2" xfId="1586"/>
    <cellStyle name="Вывод 2 2 4 6 3 2 2" xfId="12761"/>
    <cellStyle name="Вывод 2 2 4 6 3 2 2 2" xfId="26472"/>
    <cellStyle name="Вывод 2 2 4 6 3 2 3" xfId="26471"/>
    <cellStyle name="Вывод 2 2 4 6 3 3" xfId="1587"/>
    <cellStyle name="Вывод 2 2 4 6 3 3 2" xfId="26473"/>
    <cellStyle name="Вывод 2 2 4 6 3 4" xfId="1588"/>
    <cellStyle name="Вывод 2 2 4 6 3 4 2" xfId="26474"/>
    <cellStyle name="Вывод 2 2 4 6 3 5" xfId="26470"/>
    <cellStyle name="Вывод 2 2 4 6 4" xfId="1589"/>
    <cellStyle name="Вывод 2 2 4 6 4 2" xfId="12762"/>
    <cellStyle name="Вывод 2 2 4 6 4 2 2" xfId="26476"/>
    <cellStyle name="Вывод 2 2 4 6 4 3" xfId="26475"/>
    <cellStyle name="Вывод 2 2 4 6 5" xfId="1590"/>
    <cellStyle name="Вывод 2 2 4 6 5 2" xfId="26477"/>
    <cellStyle name="Вывод 2 2 4 6 6" xfId="1591"/>
    <cellStyle name="Вывод 2 2 4 6 6 2" xfId="26478"/>
    <cellStyle name="Вывод 2 2 4 6 7" xfId="26459"/>
    <cellStyle name="Вывод 2 2 4 7" xfId="1592"/>
    <cellStyle name="Вывод 2 2 4 7 2" xfId="1593"/>
    <cellStyle name="Вывод 2 2 4 7 2 2" xfId="1594"/>
    <cellStyle name="Вывод 2 2 4 7 2 2 2" xfId="1595"/>
    <cellStyle name="Вывод 2 2 4 7 2 2 2 2" xfId="12763"/>
    <cellStyle name="Вывод 2 2 4 7 2 2 2 2 2" xfId="26483"/>
    <cellStyle name="Вывод 2 2 4 7 2 2 2 3" xfId="26482"/>
    <cellStyle name="Вывод 2 2 4 7 2 2 3" xfId="1596"/>
    <cellStyle name="Вывод 2 2 4 7 2 2 3 2" xfId="26484"/>
    <cellStyle name="Вывод 2 2 4 7 2 2 4" xfId="1597"/>
    <cellStyle name="Вывод 2 2 4 7 2 2 4 2" xfId="26485"/>
    <cellStyle name="Вывод 2 2 4 7 2 2 5" xfId="26481"/>
    <cellStyle name="Вывод 2 2 4 7 2 3" xfId="1598"/>
    <cellStyle name="Вывод 2 2 4 7 2 3 2" xfId="12764"/>
    <cellStyle name="Вывод 2 2 4 7 2 3 2 2" xfId="26487"/>
    <cellStyle name="Вывод 2 2 4 7 2 3 3" xfId="26486"/>
    <cellStyle name="Вывод 2 2 4 7 2 4" xfId="1599"/>
    <cellStyle name="Вывод 2 2 4 7 2 4 2" xfId="26488"/>
    <cellStyle name="Вывод 2 2 4 7 2 5" xfId="1600"/>
    <cellStyle name="Вывод 2 2 4 7 2 5 2" xfId="26489"/>
    <cellStyle name="Вывод 2 2 4 7 2 6" xfId="26480"/>
    <cellStyle name="Вывод 2 2 4 7 3" xfId="1601"/>
    <cellStyle name="Вывод 2 2 4 7 3 2" xfId="1602"/>
    <cellStyle name="Вывод 2 2 4 7 3 2 2" xfId="12765"/>
    <cellStyle name="Вывод 2 2 4 7 3 2 2 2" xfId="26492"/>
    <cellStyle name="Вывод 2 2 4 7 3 2 3" xfId="26491"/>
    <cellStyle name="Вывод 2 2 4 7 3 3" xfId="1603"/>
    <cellStyle name="Вывод 2 2 4 7 3 3 2" xfId="26493"/>
    <cellStyle name="Вывод 2 2 4 7 3 4" xfId="1604"/>
    <cellStyle name="Вывод 2 2 4 7 3 4 2" xfId="26494"/>
    <cellStyle name="Вывод 2 2 4 7 3 5" xfId="26490"/>
    <cellStyle name="Вывод 2 2 4 7 4" xfId="1605"/>
    <cellStyle name="Вывод 2 2 4 7 4 2" xfId="12766"/>
    <cellStyle name="Вывод 2 2 4 7 4 2 2" xfId="26496"/>
    <cellStyle name="Вывод 2 2 4 7 4 3" xfId="26495"/>
    <cellStyle name="Вывод 2 2 4 7 5" xfId="1606"/>
    <cellStyle name="Вывод 2 2 4 7 5 2" xfId="26497"/>
    <cellStyle name="Вывод 2 2 4 7 6" xfId="1607"/>
    <cellStyle name="Вывод 2 2 4 7 6 2" xfId="26498"/>
    <cellStyle name="Вывод 2 2 4 7 7" xfId="26479"/>
    <cellStyle name="Вывод 2 2 4 8" xfId="1608"/>
    <cellStyle name="Вывод 2 2 4 8 2" xfId="1609"/>
    <cellStyle name="Вывод 2 2 4 8 2 2" xfId="1610"/>
    <cellStyle name="Вывод 2 2 4 8 2 2 2" xfId="1611"/>
    <cellStyle name="Вывод 2 2 4 8 2 2 2 2" xfId="12767"/>
    <cellStyle name="Вывод 2 2 4 8 2 2 2 2 2" xfId="26503"/>
    <cellStyle name="Вывод 2 2 4 8 2 2 2 3" xfId="26502"/>
    <cellStyle name="Вывод 2 2 4 8 2 2 3" xfId="1612"/>
    <cellStyle name="Вывод 2 2 4 8 2 2 3 2" xfId="26504"/>
    <cellStyle name="Вывод 2 2 4 8 2 2 4" xfId="1613"/>
    <cellStyle name="Вывод 2 2 4 8 2 2 4 2" xfId="26505"/>
    <cellStyle name="Вывод 2 2 4 8 2 2 5" xfId="26501"/>
    <cellStyle name="Вывод 2 2 4 8 2 3" xfId="1614"/>
    <cellStyle name="Вывод 2 2 4 8 2 3 2" xfId="12768"/>
    <cellStyle name="Вывод 2 2 4 8 2 3 2 2" xfId="26507"/>
    <cellStyle name="Вывод 2 2 4 8 2 3 3" xfId="26506"/>
    <cellStyle name="Вывод 2 2 4 8 2 4" xfId="1615"/>
    <cellStyle name="Вывод 2 2 4 8 2 4 2" xfId="26508"/>
    <cellStyle name="Вывод 2 2 4 8 2 5" xfId="1616"/>
    <cellStyle name="Вывод 2 2 4 8 2 5 2" xfId="26509"/>
    <cellStyle name="Вывод 2 2 4 8 2 6" xfId="26500"/>
    <cellStyle name="Вывод 2 2 4 8 3" xfId="1617"/>
    <cellStyle name="Вывод 2 2 4 8 3 2" xfId="1618"/>
    <cellStyle name="Вывод 2 2 4 8 3 2 2" xfId="12769"/>
    <cellStyle name="Вывод 2 2 4 8 3 2 2 2" xfId="26512"/>
    <cellStyle name="Вывод 2 2 4 8 3 2 3" xfId="26511"/>
    <cellStyle name="Вывод 2 2 4 8 3 3" xfId="1619"/>
    <cellStyle name="Вывод 2 2 4 8 3 3 2" xfId="26513"/>
    <cellStyle name="Вывод 2 2 4 8 3 4" xfId="1620"/>
    <cellStyle name="Вывод 2 2 4 8 3 4 2" xfId="26514"/>
    <cellStyle name="Вывод 2 2 4 8 3 5" xfId="26510"/>
    <cellStyle name="Вывод 2 2 4 8 4" xfId="1621"/>
    <cellStyle name="Вывод 2 2 4 8 4 2" xfId="12770"/>
    <cellStyle name="Вывод 2 2 4 8 4 2 2" xfId="26516"/>
    <cellStyle name="Вывод 2 2 4 8 4 3" xfId="26515"/>
    <cellStyle name="Вывод 2 2 4 8 5" xfId="1622"/>
    <cellStyle name="Вывод 2 2 4 8 5 2" xfId="26517"/>
    <cellStyle name="Вывод 2 2 4 8 6" xfId="1623"/>
    <cellStyle name="Вывод 2 2 4 8 6 2" xfId="26518"/>
    <cellStyle name="Вывод 2 2 4 8 7" xfId="26499"/>
    <cellStyle name="Вывод 2 2 4 9" xfId="1624"/>
    <cellStyle name="Вывод 2 2 4 9 2" xfId="1625"/>
    <cellStyle name="Вывод 2 2 4 9 2 2" xfId="1626"/>
    <cellStyle name="Вывод 2 2 4 9 2 2 2" xfId="1627"/>
    <cellStyle name="Вывод 2 2 4 9 2 2 2 2" xfId="12771"/>
    <cellStyle name="Вывод 2 2 4 9 2 2 2 2 2" xfId="26523"/>
    <cellStyle name="Вывод 2 2 4 9 2 2 2 3" xfId="26522"/>
    <cellStyle name="Вывод 2 2 4 9 2 2 3" xfId="1628"/>
    <cellStyle name="Вывод 2 2 4 9 2 2 3 2" xfId="26524"/>
    <cellStyle name="Вывод 2 2 4 9 2 2 4" xfId="1629"/>
    <cellStyle name="Вывод 2 2 4 9 2 2 4 2" xfId="26525"/>
    <cellStyle name="Вывод 2 2 4 9 2 2 5" xfId="26521"/>
    <cellStyle name="Вывод 2 2 4 9 2 3" xfId="1630"/>
    <cellStyle name="Вывод 2 2 4 9 2 3 2" xfId="12772"/>
    <cellStyle name="Вывод 2 2 4 9 2 3 2 2" xfId="26527"/>
    <cellStyle name="Вывод 2 2 4 9 2 3 3" xfId="26526"/>
    <cellStyle name="Вывод 2 2 4 9 2 4" xfId="1631"/>
    <cellStyle name="Вывод 2 2 4 9 2 4 2" xfId="26528"/>
    <cellStyle name="Вывод 2 2 4 9 2 5" xfId="1632"/>
    <cellStyle name="Вывод 2 2 4 9 2 5 2" xfId="26529"/>
    <cellStyle name="Вывод 2 2 4 9 2 6" xfId="26520"/>
    <cellStyle name="Вывод 2 2 4 9 3" xfId="1633"/>
    <cellStyle name="Вывод 2 2 4 9 3 2" xfId="1634"/>
    <cellStyle name="Вывод 2 2 4 9 3 2 2" xfId="12773"/>
    <cellStyle name="Вывод 2 2 4 9 3 2 2 2" xfId="26532"/>
    <cellStyle name="Вывод 2 2 4 9 3 2 3" xfId="26531"/>
    <cellStyle name="Вывод 2 2 4 9 3 3" xfId="1635"/>
    <cellStyle name="Вывод 2 2 4 9 3 3 2" xfId="26533"/>
    <cellStyle name="Вывод 2 2 4 9 3 4" xfId="1636"/>
    <cellStyle name="Вывод 2 2 4 9 3 4 2" xfId="26534"/>
    <cellStyle name="Вывод 2 2 4 9 3 5" xfId="26530"/>
    <cellStyle name="Вывод 2 2 4 9 4" xfId="1637"/>
    <cellStyle name="Вывод 2 2 4 9 4 2" xfId="12774"/>
    <cellStyle name="Вывод 2 2 4 9 4 2 2" xfId="26536"/>
    <cellStyle name="Вывод 2 2 4 9 4 3" xfId="26535"/>
    <cellStyle name="Вывод 2 2 4 9 5" xfId="1638"/>
    <cellStyle name="Вывод 2 2 4 9 5 2" xfId="26537"/>
    <cellStyle name="Вывод 2 2 4 9 6" xfId="1639"/>
    <cellStyle name="Вывод 2 2 4 9 6 2" xfId="26538"/>
    <cellStyle name="Вывод 2 2 4 9 7" xfId="26519"/>
    <cellStyle name="Вывод 2 3" xfId="1640"/>
    <cellStyle name="Вывод 2 3 10" xfId="1641"/>
    <cellStyle name="Вывод 2 3 10 2" xfId="1642"/>
    <cellStyle name="Вывод 2 3 10 2 2" xfId="1643"/>
    <cellStyle name="Вывод 2 3 10 2 2 2" xfId="1644"/>
    <cellStyle name="Вывод 2 3 10 2 2 2 2" xfId="12775"/>
    <cellStyle name="Вывод 2 3 10 2 2 2 2 2" xfId="26544"/>
    <cellStyle name="Вывод 2 3 10 2 2 2 3" xfId="26543"/>
    <cellStyle name="Вывод 2 3 10 2 2 3" xfId="1645"/>
    <cellStyle name="Вывод 2 3 10 2 2 3 2" xfId="26545"/>
    <cellStyle name="Вывод 2 3 10 2 2 4" xfId="1646"/>
    <cellStyle name="Вывод 2 3 10 2 2 4 2" xfId="26546"/>
    <cellStyle name="Вывод 2 3 10 2 2 5" xfId="26542"/>
    <cellStyle name="Вывод 2 3 10 2 3" xfId="1647"/>
    <cellStyle name="Вывод 2 3 10 2 3 2" xfId="12776"/>
    <cellStyle name="Вывод 2 3 10 2 3 2 2" xfId="26548"/>
    <cellStyle name="Вывод 2 3 10 2 3 3" xfId="26547"/>
    <cellStyle name="Вывод 2 3 10 2 4" xfId="1648"/>
    <cellStyle name="Вывод 2 3 10 2 4 2" xfId="26549"/>
    <cellStyle name="Вывод 2 3 10 2 5" xfId="1649"/>
    <cellStyle name="Вывод 2 3 10 2 5 2" xfId="26550"/>
    <cellStyle name="Вывод 2 3 10 2 6" xfId="26541"/>
    <cellStyle name="Вывод 2 3 10 3" xfId="1650"/>
    <cellStyle name="Вывод 2 3 10 3 2" xfId="1651"/>
    <cellStyle name="Вывод 2 3 10 3 2 2" xfId="12777"/>
    <cellStyle name="Вывод 2 3 10 3 2 2 2" xfId="26553"/>
    <cellStyle name="Вывод 2 3 10 3 2 3" xfId="26552"/>
    <cellStyle name="Вывод 2 3 10 3 3" xfId="1652"/>
    <cellStyle name="Вывод 2 3 10 3 3 2" xfId="26554"/>
    <cellStyle name="Вывод 2 3 10 3 4" xfId="1653"/>
    <cellStyle name="Вывод 2 3 10 3 4 2" xfId="26555"/>
    <cellStyle name="Вывод 2 3 10 3 5" xfId="26551"/>
    <cellStyle name="Вывод 2 3 10 4" xfId="1654"/>
    <cellStyle name="Вывод 2 3 10 4 2" xfId="12778"/>
    <cellStyle name="Вывод 2 3 10 4 2 2" xfId="26557"/>
    <cellStyle name="Вывод 2 3 10 4 3" xfId="26556"/>
    <cellStyle name="Вывод 2 3 10 5" xfId="1655"/>
    <cellStyle name="Вывод 2 3 10 5 2" xfId="26558"/>
    <cellStyle name="Вывод 2 3 10 6" xfId="1656"/>
    <cellStyle name="Вывод 2 3 10 6 2" xfId="26559"/>
    <cellStyle name="Вывод 2 3 10 7" xfId="26540"/>
    <cellStyle name="Вывод 2 3 11" xfId="1657"/>
    <cellStyle name="Вывод 2 3 11 2" xfId="1658"/>
    <cellStyle name="Вывод 2 3 11 2 2" xfId="1659"/>
    <cellStyle name="Вывод 2 3 11 2 2 2" xfId="1660"/>
    <cellStyle name="Вывод 2 3 11 2 2 2 2" xfId="12779"/>
    <cellStyle name="Вывод 2 3 11 2 2 2 2 2" xfId="26564"/>
    <cellStyle name="Вывод 2 3 11 2 2 2 3" xfId="26563"/>
    <cellStyle name="Вывод 2 3 11 2 2 3" xfId="1661"/>
    <cellStyle name="Вывод 2 3 11 2 2 3 2" xfId="26565"/>
    <cellStyle name="Вывод 2 3 11 2 2 4" xfId="1662"/>
    <cellStyle name="Вывод 2 3 11 2 2 4 2" xfId="26566"/>
    <cellStyle name="Вывод 2 3 11 2 2 5" xfId="26562"/>
    <cellStyle name="Вывод 2 3 11 2 3" xfId="1663"/>
    <cellStyle name="Вывод 2 3 11 2 3 2" xfId="12780"/>
    <cellStyle name="Вывод 2 3 11 2 3 2 2" xfId="26568"/>
    <cellStyle name="Вывод 2 3 11 2 3 3" xfId="26567"/>
    <cellStyle name="Вывод 2 3 11 2 4" xfId="1664"/>
    <cellStyle name="Вывод 2 3 11 2 4 2" xfId="26569"/>
    <cellStyle name="Вывод 2 3 11 2 5" xfId="1665"/>
    <cellStyle name="Вывод 2 3 11 2 5 2" xfId="26570"/>
    <cellStyle name="Вывод 2 3 11 2 6" xfId="26561"/>
    <cellStyle name="Вывод 2 3 11 3" xfId="1666"/>
    <cellStyle name="Вывод 2 3 11 3 2" xfId="1667"/>
    <cellStyle name="Вывод 2 3 11 3 2 2" xfId="12781"/>
    <cellStyle name="Вывод 2 3 11 3 2 2 2" xfId="26573"/>
    <cellStyle name="Вывод 2 3 11 3 2 3" xfId="26572"/>
    <cellStyle name="Вывод 2 3 11 3 3" xfId="1668"/>
    <cellStyle name="Вывод 2 3 11 3 3 2" xfId="26574"/>
    <cellStyle name="Вывод 2 3 11 3 4" xfId="1669"/>
    <cellStyle name="Вывод 2 3 11 3 4 2" xfId="26575"/>
    <cellStyle name="Вывод 2 3 11 3 5" xfId="26571"/>
    <cellStyle name="Вывод 2 3 11 4" xfId="1670"/>
    <cellStyle name="Вывод 2 3 11 4 2" xfId="12782"/>
    <cellStyle name="Вывод 2 3 11 4 2 2" xfId="26577"/>
    <cellStyle name="Вывод 2 3 11 4 3" xfId="26576"/>
    <cellStyle name="Вывод 2 3 11 5" xfId="1671"/>
    <cellStyle name="Вывод 2 3 11 5 2" xfId="26578"/>
    <cellStyle name="Вывод 2 3 11 6" xfId="1672"/>
    <cellStyle name="Вывод 2 3 11 6 2" xfId="26579"/>
    <cellStyle name="Вывод 2 3 11 7" xfId="26560"/>
    <cellStyle name="Вывод 2 3 12" xfId="1673"/>
    <cellStyle name="Вывод 2 3 12 2" xfId="1674"/>
    <cellStyle name="Вывод 2 3 12 2 2" xfId="1675"/>
    <cellStyle name="Вывод 2 3 12 2 2 2" xfId="12783"/>
    <cellStyle name="Вывод 2 3 12 2 2 2 2" xfId="26583"/>
    <cellStyle name="Вывод 2 3 12 2 2 3" xfId="26582"/>
    <cellStyle name="Вывод 2 3 12 2 3" xfId="1676"/>
    <cellStyle name="Вывод 2 3 12 2 3 2" xfId="26584"/>
    <cellStyle name="Вывод 2 3 12 2 4" xfId="1677"/>
    <cellStyle name="Вывод 2 3 12 2 4 2" xfId="26585"/>
    <cellStyle name="Вывод 2 3 12 2 5" xfId="26581"/>
    <cellStyle name="Вывод 2 3 12 3" xfId="1678"/>
    <cellStyle name="Вывод 2 3 12 3 2" xfId="12784"/>
    <cellStyle name="Вывод 2 3 12 3 2 2" xfId="26587"/>
    <cellStyle name="Вывод 2 3 12 3 3" xfId="26586"/>
    <cellStyle name="Вывод 2 3 12 4" xfId="1679"/>
    <cellStyle name="Вывод 2 3 12 4 2" xfId="26588"/>
    <cellStyle name="Вывод 2 3 12 5" xfId="1680"/>
    <cellStyle name="Вывод 2 3 12 5 2" xfId="26589"/>
    <cellStyle name="Вывод 2 3 12 6" xfId="26580"/>
    <cellStyle name="Вывод 2 3 13" xfId="1681"/>
    <cellStyle name="Вывод 2 3 13 2" xfId="1682"/>
    <cellStyle name="Вывод 2 3 13 2 2" xfId="12785"/>
    <cellStyle name="Вывод 2 3 13 2 2 2" xfId="26592"/>
    <cellStyle name="Вывод 2 3 13 2 3" xfId="26591"/>
    <cellStyle name="Вывод 2 3 13 3" xfId="1683"/>
    <cellStyle name="Вывод 2 3 13 3 2" xfId="26593"/>
    <cellStyle name="Вывод 2 3 13 4" xfId="1684"/>
    <cellStyle name="Вывод 2 3 13 4 2" xfId="26594"/>
    <cellStyle name="Вывод 2 3 13 5" xfId="26590"/>
    <cellStyle name="Вывод 2 3 14" xfId="1685"/>
    <cellStyle name="Вывод 2 3 14 2" xfId="12786"/>
    <cellStyle name="Вывод 2 3 14 2 2" xfId="26596"/>
    <cellStyle name="Вывод 2 3 14 3" xfId="26595"/>
    <cellStyle name="Вывод 2 3 15" xfId="1686"/>
    <cellStyle name="Вывод 2 3 15 2" xfId="26597"/>
    <cellStyle name="Вывод 2 3 16" xfId="1687"/>
    <cellStyle name="Вывод 2 3 16 2" xfId="26598"/>
    <cellStyle name="Вывод 2 3 17" xfId="26539"/>
    <cellStyle name="Вывод 2 3 2" xfId="1688"/>
    <cellStyle name="Вывод 2 3 2 2" xfId="1689"/>
    <cellStyle name="Вывод 2 3 2 2 2" xfId="1690"/>
    <cellStyle name="Вывод 2 3 2 2 2 2" xfId="1691"/>
    <cellStyle name="Вывод 2 3 2 2 2 2 2" xfId="12787"/>
    <cellStyle name="Вывод 2 3 2 2 2 2 2 2" xfId="26603"/>
    <cellStyle name="Вывод 2 3 2 2 2 2 3" xfId="26602"/>
    <cellStyle name="Вывод 2 3 2 2 2 3" xfId="1692"/>
    <cellStyle name="Вывод 2 3 2 2 2 3 2" xfId="26604"/>
    <cellStyle name="Вывод 2 3 2 2 2 4" xfId="1693"/>
    <cellStyle name="Вывод 2 3 2 2 2 4 2" xfId="26605"/>
    <cellStyle name="Вывод 2 3 2 2 2 5" xfId="26601"/>
    <cellStyle name="Вывод 2 3 2 2 3" xfId="1694"/>
    <cellStyle name="Вывод 2 3 2 2 3 2" xfId="12788"/>
    <cellStyle name="Вывод 2 3 2 2 3 2 2" xfId="26607"/>
    <cellStyle name="Вывод 2 3 2 2 3 3" xfId="26606"/>
    <cellStyle name="Вывод 2 3 2 2 4" xfId="1695"/>
    <cellStyle name="Вывод 2 3 2 2 4 2" xfId="26608"/>
    <cellStyle name="Вывод 2 3 2 2 5" xfId="1696"/>
    <cellStyle name="Вывод 2 3 2 2 5 2" xfId="26609"/>
    <cellStyle name="Вывод 2 3 2 2 6" xfId="26600"/>
    <cellStyle name="Вывод 2 3 2 3" xfId="1697"/>
    <cellStyle name="Вывод 2 3 2 3 2" xfId="1698"/>
    <cellStyle name="Вывод 2 3 2 3 2 2" xfId="12789"/>
    <cellStyle name="Вывод 2 3 2 3 2 2 2" xfId="26612"/>
    <cellStyle name="Вывод 2 3 2 3 2 3" xfId="26611"/>
    <cellStyle name="Вывод 2 3 2 3 3" xfId="1699"/>
    <cellStyle name="Вывод 2 3 2 3 3 2" xfId="26613"/>
    <cellStyle name="Вывод 2 3 2 3 4" xfId="1700"/>
    <cellStyle name="Вывод 2 3 2 3 4 2" xfId="26614"/>
    <cellStyle name="Вывод 2 3 2 3 5" xfId="26610"/>
    <cellStyle name="Вывод 2 3 2 4" xfId="1701"/>
    <cellStyle name="Вывод 2 3 2 4 2" xfId="12790"/>
    <cellStyle name="Вывод 2 3 2 4 2 2" xfId="26616"/>
    <cellStyle name="Вывод 2 3 2 4 3" xfId="26615"/>
    <cellStyle name="Вывод 2 3 2 5" xfId="1702"/>
    <cellStyle name="Вывод 2 3 2 5 2" xfId="26617"/>
    <cellStyle name="Вывод 2 3 2 6" xfId="1703"/>
    <cellStyle name="Вывод 2 3 2 6 2" xfId="26618"/>
    <cellStyle name="Вывод 2 3 2 7" xfId="26599"/>
    <cellStyle name="Вывод 2 3 3" xfId="1704"/>
    <cellStyle name="Вывод 2 3 3 2" xfId="1705"/>
    <cellStyle name="Вывод 2 3 3 2 2" xfId="1706"/>
    <cellStyle name="Вывод 2 3 3 2 2 2" xfId="1707"/>
    <cellStyle name="Вывод 2 3 3 2 2 2 2" xfId="12791"/>
    <cellStyle name="Вывод 2 3 3 2 2 2 2 2" xfId="26623"/>
    <cellStyle name="Вывод 2 3 3 2 2 2 3" xfId="26622"/>
    <cellStyle name="Вывод 2 3 3 2 2 3" xfId="1708"/>
    <cellStyle name="Вывод 2 3 3 2 2 3 2" xfId="26624"/>
    <cellStyle name="Вывод 2 3 3 2 2 4" xfId="1709"/>
    <cellStyle name="Вывод 2 3 3 2 2 4 2" xfId="26625"/>
    <cellStyle name="Вывод 2 3 3 2 2 5" xfId="26621"/>
    <cellStyle name="Вывод 2 3 3 2 3" xfId="1710"/>
    <cellStyle name="Вывод 2 3 3 2 3 2" xfId="12792"/>
    <cellStyle name="Вывод 2 3 3 2 3 2 2" xfId="26627"/>
    <cellStyle name="Вывод 2 3 3 2 3 3" xfId="26626"/>
    <cellStyle name="Вывод 2 3 3 2 4" xfId="1711"/>
    <cellStyle name="Вывод 2 3 3 2 4 2" xfId="26628"/>
    <cellStyle name="Вывод 2 3 3 2 5" xfId="1712"/>
    <cellStyle name="Вывод 2 3 3 2 5 2" xfId="26629"/>
    <cellStyle name="Вывод 2 3 3 2 6" xfId="26620"/>
    <cellStyle name="Вывод 2 3 3 3" xfId="1713"/>
    <cellStyle name="Вывод 2 3 3 3 2" xfId="1714"/>
    <cellStyle name="Вывод 2 3 3 3 2 2" xfId="12793"/>
    <cellStyle name="Вывод 2 3 3 3 2 2 2" xfId="26632"/>
    <cellStyle name="Вывод 2 3 3 3 2 3" xfId="26631"/>
    <cellStyle name="Вывод 2 3 3 3 3" xfId="1715"/>
    <cellStyle name="Вывод 2 3 3 3 3 2" xfId="26633"/>
    <cellStyle name="Вывод 2 3 3 3 4" xfId="1716"/>
    <cellStyle name="Вывод 2 3 3 3 4 2" xfId="26634"/>
    <cellStyle name="Вывод 2 3 3 3 5" xfId="26630"/>
    <cellStyle name="Вывод 2 3 3 4" xfId="1717"/>
    <cellStyle name="Вывод 2 3 3 4 2" xfId="12794"/>
    <cellStyle name="Вывод 2 3 3 4 2 2" xfId="26636"/>
    <cellStyle name="Вывод 2 3 3 4 3" xfId="26635"/>
    <cellStyle name="Вывод 2 3 3 5" xfId="1718"/>
    <cellStyle name="Вывод 2 3 3 5 2" xfId="26637"/>
    <cellStyle name="Вывод 2 3 3 6" xfId="1719"/>
    <cellStyle name="Вывод 2 3 3 6 2" xfId="26638"/>
    <cellStyle name="Вывод 2 3 3 7" xfId="26619"/>
    <cellStyle name="Вывод 2 3 4" xfId="1720"/>
    <cellStyle name="Вывод 2 3 4 2" xfId="1721"/>
    <cellStyle name="Вывод 2 3 4 2 2" xfId="1722"/>
    <cellStyle name="Вывод 2 3 4 2 2 2" xfId="1723"/>
    <cellStyle name="Вывод 2 3 4 2 2 2 2" xfId="12795"/>
    <cellStyle name="Вывод 2 3 4 2 2 2 2 2" xfId="26643"/>
    <cellStyle name="Вывод 2 3 4 2 2 2 3" xfId="26642"/>
    <cellStyle name="Вывод 2 3 4 2 2 3" xfId="1724"/>
    <cellStyle name="Вывод 2 3 4 2 2 3 2" xfId="26644"/>
    <cellStyle name="Вывод 2 3 4 2 2 4" xfId="1725"/>
    <cellStyle name="Вывод 2 3 4 2 2 4 2" xfId="26645"/>
    <cellStyle name="Вывод 2 3 4 2 2 5" xfId="26641"/>
    <cellStyle name="Вывод 2 3 4 2 3" xfId="1726"/>
    <cellStyle name="Вывод 2 3 4 2 3 2" xfId="12796"/>
    <cellStyle name="Вывод 2 3 4 2 3 2 2" xfId="26647"/>
    <cellStyle name="Вывод 2 3 4 2 3 3" xfId="26646"/>
    <cellStyle name="Вывод 2 3 4 2 4" xfId="1727"/>
    <cellStyle name="Вывод 2 3 4 2 4 2" xfId="26648"/>
    <cellStyle name="Вывод 2 3 4 2 5" xfId="1728"/>
    <cellStyle name="Вывод 2 3 4 2 5 2" xfId="26649"/>
    <cellStyle name="Вывод 2 3 4 2 6" xfId="26640"/>
    <cellStyle name="Вывод 2 3 4 3" xfId="1729"/>
    <cellStyle name="Вывод 2 3 4 3 2" xfId="1730"/>
    <cellStyle name="Вывод 2 3 4 3 2 2" xfId="12797"/>
    <cellStyle name="Вывод 2 3 4 3 2 2 2" xfId="26652"/>
    <cellStyle name="Вывод 2 3 4 3 2 3" xfId="26651"/>
    <cellStyle name="Вывод 2 3 4 3 3" xfId="1731"/>
    <cellStyle name="Вывод 2 3 4 3 3 2" xfId="26653"/>
    <cellStyle name="Вывод 2 3 4 3 4" xfId="1732"/>
    <cellStyle name="Вывод 2 3 4 3 4 2" xfId="26654"/>
    <cellStyle name="Вывод 2 3 4 3 5" xfId="26650"/>
    <cellStyle name="Вывод 2 3 4 4" xfId="1733"/>
    <cellStyle name="Вывод 2 3 4 4 2" xfId="12798"/>
    <cellStyle name="Вывод 2 3 4 4 2 2" xfId="26656"/>
    <cellStyle name="Вывод 2 3 4 4 3" xfId="26655"/>
    <cellStyle name="Вывод 2 3 4 5" xfId="1734"/>
    <cellStyle name="Вывод 2 3 4 5 2" xfId="26657"/>
    <cellStyle name="Вывод 2 3 4 6" xfId="1735"/>
    <cellStyle name="Вывод 2 3 4 6 2" xfId="26658"/>
    <cellStyle name="Вывод 2 3 4 7" xfId="26639"/>
    <cellStyle name="Вывод 2 3 5" xfId="1736"/>
    <cellStyle name="Вывод 2 3 5 2" xfId="1737"/>
    <cellStyle name="Вывод 2 3 5 2 2" xfId="1738"/>
    <cellStyle name="Вывод 2 3 5 2 2 2" xfId="1739"/>
    <cellStyle name="Вывод 2 3 5 2 2 2 2" xfId="12799"/>
    <cellStyle name="Вывод 2 3 5 2 2 2 2 2" xfId="26663"/>
    <cellStyle name="Вывод 2 3 5 2 2 2 3" xfId="26662"/>
    <cellStyle name="Вывод 2 3 5 2 2 3" xfId="1740"/>
    <cellStyle name="Вывод 2 3 5 2 2 3 2" xfId="26664"/>
    <cellStyle name="Вывод 2 3 5 2 2 4" xfId="1741"/>
    <cellStyle name="Вывод 2 3 5 2 2 4 2" xfId="26665"/>
    <cellStyle name="Вывод 2 3 5 2 2 5" xfId="26661"/>
    <cellStyle name="Вывод 2 3 5 2 3" xfId="1742"/>
    <cellStyle name="Вывод 2 3 5 2 3 2" xfId="12800"/>
    <cellStyle name="Вывод 2 3 5 2 3 2 2" xfId="26667"/>
    <cellStyle name="Вывод 2 3 5 2 3 3" xfId="26666"/>
    <cellStyle name="Вывод 2 3 5 2 4" xfId="1743"/>
    <cellStyle name="Вывод 2 3 5 2 4 2" xfId="26668"/>
    <cellStyle name="Вывод 2 3 5 2 5" xfId="1744"/>
    <cellStyle name="Вывод 2 3 5 2 5 2" xfId="26669"/>
    <cellStyle name="Вывод 2 3 5 2 6" xfId="26660"/>
    <cellStyle name="Вывод 2 3 5 3" xfId="1745"/>
    <cellStyle name="Вывод 2 3 5 3 2" xfId="1746"/>
    <cellStyle name="Вывод 2 3 5 3 2 2" xfId="12801"/>
    <cellStyle name="Вывод 2 3 5 3 2 2 2" xfId="26672"/>
    <cellStyle name="Вывод 2 3 5 3 2 3" xfId="26671"/>
    <cellStyle name="Вывод 2 3 5 3 3" xfId="1747"/>
    <cellStyle name="Вывод 2 3 5 3 3 2" xfId="26673"/>
    <cellStyle name="Вывод 2 3 5 3 4" xfId="1748"/>
    <cellStyle name="Вывод 2 3 5 3 4 2" xfId="26674"/>
    <cellStyle name="Вывод 2 3 5 3 5" xfId="26670"/>
    <cellStyle name="Вывод 2 3 5 4" xfId="1749"/>
    <cellStyle name="Вывод 2 3 5 4 2" xfId="12802"/>
    <cellStyle name="Вывод 2 3 5 4 2 2" xfId="26676"/>
    <cellStyle name="Вывод 2 3 5 4 3" xfId="26675"/>
    <cellStyle name="Вывод 2 3 5 5" xfId="1750"/>
    <cellStyle name="Вывод 2 3 5 5 2" xfId="26677"/>
    <cellStyle name="Вывод 2 3 5 6" xfId="1751"/>
    <cellStyle name="Вывод 2 3 5 6 2" xfId="26678"/>
    <cellStyle name="Вывод 2 3 5 7" xfId="26659"/>
    <cellStyle name="Вывод 2 3 6" xfId="1752"/>
    <cellStyle name="Вывод 2 3 6 2" xfId="1753"/>
    <cellStyle name="Вывод 2 3 6 2 2" xfId="1754"/>
    <cellStyle name="Вывод 2 3 6 2 2 2" xfId="1755"/>
    <cellStyle name="Вывод 2 3 6 2 2 2 2" xfId="12803"/>
    <cellStyle name="Вывод 2 3 6 2 2 2 2 2" xfId="26683"/>
    <cellStyle name="Вывод 2 3 6 2 2 2 3" xfId="26682"/>
    <cellStyle name="Вывод 2 3 6 2 2 3" xfId="1756"/>
    <cellStyle name="Вывод 2 3 6 2 2 3 2" xfId="26684"/>
    <cellStyle name="Вывод 2 3 6 2 2 4" xfId="1757"/>
    <cellStyle name="Вывод 2 3 6 2 2 4 2" xfId="26685"/>
    <cellStyle name="Вывод 2 3 6 2 2 5" xfId="26681"/>
    <cellStyle name="Вывод 2 3 6 2 3" xfId="1758"/>
    <cellStyle name="Вывод 2 3 6 2 3 2" xfId="12804"/>
    <cellStyle name="Вывод 2 3 6 2 3 2 2" xfId="26687"/>
    <cellStyle name="Вывод 2 3 6 2 3 3" xfId="26686"/>
    <cellStyle name="Вывод 2 3 6 2 4" xfId="1759"/>
    <cellStyle name="Вывод 2 3 6 2 4 2" xfId="26688"/>
    <cellStyle name="Вывод 2 3 6 2 5" xfId="1760"/>
    <cellStyle name="Вывод 2 3 6 2 5 2" xfId="26689"/>
    <cellStyle name="Вывод 2 3 6 2 6" xfId="26680"/>
    <cellStyle name="Вывод 2 3 6 3" xfId="1761"/>
    <cellStyle name="Вывод 2 3 6 3 2" xfId="1762"/>
    <cellStyle name="Вывод 2 3 6 3 2 2" xfId="12805"/>
    <cellStyle name="Вывод 2 3 6 3 2 2 2" xfId="26692"/>
    <cellStyle name="Вывод 2 3 6 3 2 3" xfId="26691"/>
    <cellStyle name="Вывод 2 3 6 3 3" xfId="1763"/>
    <cellStyle name="Вывод 2 3 6 3 3 2" xfId="26693"/>
    <cellStyle name="Вывод 2 3 6 3 4" xfId="1764"/>
    <cellStyle name="Вывод 2 3 6 3 4 2" xfId="26694"/>
    <cellStyle name="Вывод 2 3 6 3 5" xfId="26690"/>
    <cellStyle name="Вывод 2 3 6 4" xfId="1765"/>
    <cellStyle name="Вывод 2 3 6 4 2" xfId="12806"/>
    <cellStyle name="Вывод 2 3 6 4 2 2" xfId="26696"/>
    <cellStyle name="Вывод 2 3 6 4 3" xfId="26695"/>
    <cellStyle name="Вывод 2 3 6 5" xfId="1766"/>
    <cellStyle name="Вывод 2 3 6 5 2" xfId="26697"/>
    <cellStyle name="Вывод 2 3 6 6" xfId="1767"/>
    <cellStyle name="Вывод 2 3 6 6 2" xfId="26698"/>
    <cellStyle name="Вывод 2 3 6 7" xfId="26679"/>
    <cellStyle name="Вывод 2 3 7" xfId="1768"/>
    <cellStyle name="Вывод 2 3 7 2" xfId="1769"/>
    <cellStyle name="Вывод 2 3 7 2 2" xfId="1770"/>
    <cellStyle name="Вывод 2 3 7 2 2 2" xfId="1771"/>
    <cellStyle name="Вывод 2 3 7 2 2 2 2" xfId="12807"/>
    <cellStyle name="Вывод 2 3 7 2 2 2 2 2" xfId="26703"/>
    <cellStyle name="Вывод 2 3 7 2 2 2 3" xfId="26702"/>
    <cellStyle name="Вывод 2 3 7 2 2 3" xfId="1772"/>
    <cellStyle name="Вывод 2 3 7 2 2 3 2" xfId="26704"/>
    <cellStyle name="Вывод 2 3 7 2 2 4" xfId="1773"/>
    <cellStyle name="Вывод 2 3 7 2 2 4 2" xfId="26705"/>
    <cellStyle name="Вывод 2 3 7 2 2 5" xfId="26701"/>
    <cellStyle name="Вывод 2 3 7 2 3" xfId="1774"/>
    <cellStyle name="Вывод 2 3 7 2 3 2" xfId="12808"/>
    <cellStyle name="Вывод 2 3 7 2 3 2 2" xfId="26707"/>
    <cellStyle name="Вывод 2 3 7 2 3 3" xfId="26706"/>
    <cellStyle name="Вывод 2 3 7 2 4" xfId="1775"/>
    <cellStyle name="Вывод 2 3 7 2 4 2" xfId="26708"/>
    <cellStyle name="Вывод 2 3 7 2 5" xfId="1776"/>
    <cellStyle name="Вывод 2 3 7 2 5 2" xfId="26709"/>
    <cellStyle name="Вывод 2 3 7 2 6" xfId="26700"/>
    <cellStyle name="Вывод 2 3 7 3" xfId="1777"/>
    <cellStyle name="Вывод 2 3 7 3 2" xfId="1778"/>
    <cellStyle name="Вывод 2 3 7 3 2 2" xfId="12809"/>
    <cellStyle name="Вывод 2 3 7 3 2 2 2" xfId="26712"/>
    <cellStyle name="Вывод 2 3 7 3 2 3" xfId="26711"/>
    <cellStyle name="Вывод 2 3 7 3 3" xfId="1779"/>
    <cellStyle name="Вывод 2 3 7 3 3 2" xfId="26713"/>
    <cellStyle name="Вывод 2 3 7 3 4" xfId="1780"/>
    <cellStyle name="Вывод 2 3 7 3 4 2" xfId="26714"/>
    <cellStyle name="Вывод 2 3 7 3 5" xfId="26710"/>
    <cellStyle name="Вывод 2 3 7 4" xfId="1781"/>
    <cellStyle name="Вывод 2 3 7 4 2" xfId="12810"/>
    <cellStyle name="Вывод 2 3 7 4 2 2" xfId="26716"/>
    <cellStyle name="Вывод 2 3 7 4 3" xfId="26715"/>
    <cellStyle name="Вывод 2 3 7 5" xfId="1782"/>
    <cellStyle name="Вывод 2 3 7 5 2" xfId="26717"/>
    <cellStyle name="Вывод 2 3 7 6" xfId="1783"/>
    <cellStyle name="Вывод 2 3 7 6 2" xfId="26718"/>
    <cellStyle name="Вывод 2 3 7 7" xfId="26699"/>
    <cellStyle name="Вывод 2 3 8" xfId="1784"/>
    <cellStyle name="Вывод 2 3 8 2" xfId="1785"/>
    <cellStyle name="Вывод 2 3 8 2 2" xfId="1786"/>
    <cellStyle name="Вывод 2 3 8 2 2 2" xfId="1787"/>
    <cellStyle name="Вывод 2 3 8 2 2 2 2" xfId="12811"/>
    <cellStyle name="Вывод 2 3 8 2 2 2 2 2" xfId="26723"/>
    <cellStyle name="Вывод 2 3 8 2 2 2 3" xfId="26722"/>
    <cellStyle name="Вывод 2 3 8 2 2 3" xfId="1788"/>
    <cellStyle name="Вывод 2 3 8 2 2 3 2" xfId="26724"/>
    <cellStyle name="Вывод 2 3 8 2 2 4" xfId="1789"/>
    <cellStyle name="Вывод 2 3 8 2 2 4 2" xfId="26725"/>
    <cellStyle name="Вывод 2 3 8 2 2 5" xfId="26721"/>
    <cellStyle name="Вывод 2 3 8 2 3" xfId="1790"/>
    <cellStyle name="Вывод 2 3 8 2 3 2" xfId="12812"/>
    <cellStyle name="Вывод 2 3 8 2 3 2 2" xfId="26727"/>
    <cellStyle name="Вывод 2 3 8 2 3 3" xfId="26726"/>
    <cellStyle name="Вывод 2 3 8 2 4" xfId="1791"/>
    <cellStyle name="Вывод 2 3 8 2 4 2" xfId="26728"/>
    <cellStyle name="Вывод 2 3 8 2 5" xfId="1792"/>
    <cellStyle name="Вывод 2 3 8 2 5 2" xfId="26729"/>
    <cellStyle name="Вывод 2 3 8 2 6" xfId="26720"/>
    <cellStyle name="Вывод 2 3 8 3" xfId="1793"/>
    <cellStyle name="Вывод 2 3 8 3 2" xfId="1794"/>
    <cellStyle name="Вывод 2 3 8 3 2 2" xfId="12813"/>
    <cellStyle name="Вывод 2 3 8 3 2 2 2" xfId="26732"/>
    <cellStyle name="Вывод 2 3 8 3 2 3" xfId="26731"/>
    <cellStyle name="Вывод 2 3 8 3 3" xfId="1795"/>
    <cellStyle name="Вывод 2 3 8 3 3 2" xfId="26733"/>
    <cellStyle name="Вывод 2 3 8 3 4" xfId="1796"/>
    <cellStyle name="Вывод 2 3 8 3 4 2" xfId="26734"/>
    <cellStyle name="Вывод 2 3 8 3 5" xfId="26730"/>
    <cellStyle name="Вывод 2 3 8 4" xfId="1797"/>
    <cellStyle name="Вывод 2 3 8 4 2" xfId="12814"/>
    <cellStyle name="Вывод 2 3 8 4 2 2" xfId="26736"/>
    <cellStyle name="Вывод 2 3 8 4 3" xfId="26735"/>
    <cellStyle name="Вывод 2 3 8 5" xfId="1798"/>
    <cellStyle name="Вывод 2 3 8 5 2" xfId="26737"/>
    <cellStyle name="Вывод 2 3 8 6" xfId="1799"/>
    <cellStyle name="Вывод 2 3 8 6 2" xfId="26738"/>
    <cellStyle name="Вывод 2 3 8 7" xfId="26719"/>
    <cellStyle name="Вывод 2 3 9" xfId="1800"/>
    <cellStyle name="Вывод 2 3 9 2" xfId="1801"/>
    <cellStyle name="Вывод 2 3 9 2 2" xfId="1802"/>
    <cellStyle name="Вывод 2 3 9 2 2 2" xfId="1803"/>
    <cellStyle name="Вывод 2 3 9 2 2 2 2" xfId="12815"/>
    <cellStyle name="Вывод 2 3 9 2 2 2 2 2" xfId="26743"/>
    <cellStyle name="Вывод 2 3 9 2 2 2 3" xfId="26742"/>
    <cellStyle name="Вывод 2 3 9 2 2 3" xfId="1804"/>
    <cellStyle name="Вывод 2 3 9 2 2 3 2" xfId="26744"/>
    <cellStyle name="Вывод 2 3 9 2 2 4" xfId="1805"/>
    <cellStyle name="Вывод 2 3 9 2 2 4 2" xfId="26745"/>
    <cellStyle name="Вывод 2 3 9 2 2 5" xfId="26741"/>
    <cellStyle name="Вывод 2 3 9 2 3" xfId="1806"/>
    <cellStyle name="Вывод 2 3 9 2 3 2" xfId="12816"/>
    <cellStyle name="Вывод 2 3 9 2 3 2 2" xfId="26747"/>
    <cellStyle name="Вывод 2 3 9 2 3 3" xfId="26746"/>
    <cellStyle name="Вывод 2 3 9 2 4" xfId="1807"/>
    <cellStyle name="Вывод 2 3 9 2 4 2" xfId="26748"/>
    <cellStyle name="Вывод 2 3 9 2 5" xfId="1808"/>
    <cellStyle name="Вывод 2 3 9 2 5 2" xfId="26749"/>
    <cellStyle name="Вывод 2 3 9 2 6" xfId="26740"/>
    <cellStyle name="Вывод 2 3 9 3" xfId="1809"/>
    <cellStyle name="Вывод 2 3 9 3 2" xfId="1810"/>
    <cellStyle name="Вывод 2 3 9 3 2 2" xfId="12817"/>
    <cellStyle name="Вывод 2 3 9 3 2 2 2" xfId="26752"/>
    <cellStyle name="Вывод 2 3 9 3 2 3" xfId="26751"/>
    <cellStyle name="Вывод 2 3 9 3 3" xfId="1811"/>
    <cellStyle name="Вывод 2 3 9 3 3 2" xfId="26753"/>
    <cellStyle name="Вывод 2 3 9 3 4" xfId="1812"/>
    <cellStyle name="Вывод 2 3 9 3 4 2" xfId="26754"/>
    <cellStyle name="Вывод 2 3 9 3 5" xfId="26750"/>
    <cellStyle name="Вывод 2 3 9 4" xfId="1813"/>
    <cellStyle name="Вывод 2 3 9 4 2" xfId="12818"/>
    <cellStyle name="Вывод 2 3 9 4 2 2" xfId="26756"/>
    <cellStyle name="Вывод 2 3 9 4 3" xfId="26755"/>
    <cellStyle name="Вывод 2 3 9 5" xfId="1814"/>
    <cellStyle name="Вывод 2 3 9 5 2" xfId="26757"/>
    <cellStyle name="Вывод 2 3 9 6" xfId="1815"/>
    <cellStyle name="Вывод 2 3 9 6 2" xfId="26758"/>
    <cellStyle name="Вывод 2 3 9 7" xfId="26739"/>
    <cellStyle name="Вычисление 2" xfId="1816"/>
    <cellStyle name="Вычисление 2 2" xfId="1817"/>
    <cellStyle name="Вычисление 2 2 2" xfId="1818"/>
    <cellStyle name="Вычисление 2 2 2 2" xfId="1819"/>
    <cellStyle name="Вычисление 2 2 2 2 10" xfId="1820"/>
    <cellStyle name="Вычисление 2 2 2 2 10 2" xfId="1821"/>
    <cellStyle name="Вычисление 2 2 2 2 10 2 2" xfId="1822"/>
    <cellStyle name="Вычисление 2 2 2 2 10 2 2 2" xfId="1823"/>
    <cellStyle name="Вычисление 2 2 2 2 10 2 2 2 2" xfId="12819"/>
    <cellStyle name="Вычисление 2 2 2 2 10 2 2 2 2 2" xfId="26764"/>
    <cellStyle name="Вычисление 2 2 2 2 10 2 2 2 3" xfId="26763"/>
    <cellStyle name="Вычисление 2 2 2 2 10 2 2 3" xfId="1824"/>
    <cellStyle name="Вычисление 2 2 2 2 10 2 2 3 2" xfId="26765"/>
    <cellStyle name="Вычисление 2 2 2 2 10 2 2 4" xfId="1825"/>
    <cellStyle name="Вычисление 2 2 2 2 10 2 2 4 2" xfId="26766"/>
    <cellStyle name="Вычисление 2 2 2 2 10 2 2 5" xfId="26762"/>
    <cellStyle name="Вычисление 2 2 2 2 10 2 3" xfId="1826"/>
    <cellStyle name="Вычисление 2 2 2 2 10 2 3 2" xfId="12820"/>
    <cellStyle name="Вычисление 2 2 2 2 10 2 3 2 2" xfId="26768"/>
    <cellStyle name="Вычисление 2 2 2 2 10 2 3 3" xfId="26767"/>
    <cellStyle name="Вычисление 2 2 2 2 10 2 4" xfId="1827"/>
    <cellStyle name="Вычисление 2 2 2 2 10 2 4 2" xfId="26769"/>
    <cellStyle name="Вычисление 2 2 2 2 10 2 5" xfId="1828"/>
    <cellStyle name="Вычисление 2 2 2 2 10 2 5 2" xfId="26770"/>
    <cellStyle name="Вычисление 2 2 2 2 10 2 6" xfId="26761"/>
    <cellStyle name="Вычисление 2 2 2 2 10 3" xfId="1829"/>
    <cellStyle name="Вычисление 2 2 2 2 10 3 2" xfId="1830"/>
    <cellStyle name="Вычисление 2 2 2 2 10 3 2 2" xfId="12821"/>
    <cellStyle name="Вычисление 2 2 2 2 10 3 2 2 2" xfId="26773"/>
    <cellStyle name="Вычисление 2 2 2 2 10 3 2 3" xfId="26772"/>
    <cellStyle name="Вычисление 2 2 2 2 10 3 3" xfId="1831"/>
    <cellStyle name="Вычисление 2 2 2 2 10 3 3 2" xfId="26774"/>
    <cellStyle name="Вычисление 2 2 2 2 10 3 4" xfId="1832"/>
    <cellStyle name="Вычисление 2 2 2 2 10 3 4 2" xfId="26775"/>
    <cellStyle name="Вычисление 2 2 2 2 10 3 5" xfId="26771"/>
    <cellStyle name="Вычисление 2 2 2 2 10 4" xfId="1833"/>
    <cellStyle name="Вычисление 2 2 2 2 10 4 2" xfId="12822"/>
    <cellStyle name="Вычисление 2 2 2 2 10 4 2 2" xfId="26777"/>
    <cellStyle name="Вычисление 2 2 2 2 10 4 3" xfId="26776"/>
    <cellStyle name="Вычисление 2 2 2 2 10 5" xfId="1834"/>
    <cellStyle name="Вычисление 2 2 2 2 10 5 2" xfId="26778"/>
    <cellStyle name="Вычисление 2 2 2 2 10 6" xfId="1835"/>
    <cellStyle name="Вычисление 2 2 2 2 10 6 2" xfId="26779"/>
    <cellStyle name="Вычисление 2 2 2 2 10 7" xfId="26760"/>
    <cellStyle name="Вычисление 2 2 2 2 11" xfId="1836"/>
    <cellStyle name="Вычисление 2 2 2 2 11 2" xfId="1837"/>
    <cellStyle name="Вычисление 2 2 2 2 11 2 2" xfId="1838"/>
    <cellStyle name="Вычисление 2 2 2 2 11 2 2 2" xfId="1839"/>
    <cellStyle name="Вычисление 2 2 2 2 11 2 2 2 2" xfId="12823"/>
    <cellStyle name="Вычисление 2 2 2 2 11 2 2 2 2 2" xfId="26784"/>
    <cellStyle name="Вычисление 2 2 2 2 11 2 2 2 3" xfId="26783"/>
    <cellStyle name="Вычисление 2 2 2 2 11 2 2 3" xfId="1840"/>
    <cellStyle name="Вычисление 2 2 2 2 11 2 2 3 2" xfId="26785"/>
    <cellStyle name="Вычисление 2 2 2 2 11 2 2 4" xfId="1841"/>
    <cellStyle name="Вычисление 2 2 2 2 11 2 2 4 2" xfId="26786"/>
    <cellStyle name="Вычисление 2 2 2 2 11 2 2 5" xfId="26782"/>
    <cellStyle name="Вычисление 2 2 2 2 11 2 3" xfId="1842"/>
    <cellStyle name="Вычисление 2 2 2 2 11 2 3 2" xfId="12824"/>
    <cellStyle name="Вычисление 2 2 2 2 11 2 3 2 2" xfId="26788"/>
    <cellStyle name="Вычисление 2 2 2 2 11 2 3 3" xfId="26787"/>
    <cellStyle name="Вычисление 2 2 2 2 11 2 4" xfId="1843"/>
    <cellStyle name="Вычисление 2 2 2 2 11 2 4 2" xfId="26789"/>
    <cellStyle name="Вычисление 2 2 2 2 11 2 5" xfId="1844"/>
    <cellStyle name="Вычисление 2 2 2 2 11 2 5 2" xfId="26790"/>
    <cellStyle name="Вычисление 2 2 2 2 11 2 6" xfId="26781"/>
    <cellStyle name="Вычисление 2 2 2 2 11 3" xfId="1845"/>
    <cellStyle name="Вычисление 2 2 2 2 11 3 2" xfId="1846"/>
    <cellStyle name="Вычисление 2 2 2 2 11 3 2 2" xfId="12825"/>
    <cellStyle name="Вычисление 2 2 2 2 11 3 2 2 2" xfId="26793"/>
    <cellStyle name="Вычисление 2 2 2 2 11 3 2 3" xfId="26792"/>
    <cellStyle name="Вычисление 2 2 2 2 11 3 3" xfId="1847"/>
    <cellStyle name="Вычисление 2 2 2 2 11 3 3 2" xfId="26794"/>
    <cellStyle name="Вычисление 2 2 2 2 11 3 4" xfId="1848"/>
    <cellStyle name="Вычисление 2 2 2 2 11 3 4 2" xfId="26795"/>
    <cellStyle name="Вычисление 2 2 2 2 11 3 5" xfId="26791"/>
    <cellStyle name="Вычисление 2 2 2 2 11 4" xfId="1849"/>
    <cellStyle name="Вычисление 2 2 2 2 11 4 2" xfId="12826"/>
    <cellStyle name="Вычисление 2 2 2 2 11 4 2 2" xfId="26797"/>
    <cellStyle name="Вычисление 2 2 2 2 11 4 3" xfId="26796"/>
    <cellStyle name="Вычисление 2 2 2 2 11 5" xfId="1850"/>
    <cellStyle name="Вычисление 2 2 2 2 11 5 2" xfId="26798"/>
    <cellStyle name="Вычисление 2 2 2 2 11 6" xfId="1851"/>
    <cellStyle name="Вычисление 2 2 2 2 11 6 2" xfId="26799"/>
    <cellStyle name="Вычисление 2 2 2 2 11 7" xfId="26780"/>
    <cellStyle name="Вычисление 2 2 2 2 12" xfId="1852"/>
    <cellStyle name="Вычисление 2 2 2 2 12 2" xfId="1853"/>
    <cellStyle name="Вычисление 2 2 2 2 12 2 2" xfId="1854"/>
    <cellStyle name="Вычисление 2 2 2 2 12 2 2 2" xfId="12827"/>
    <cellStyle name="Вычисление 2 2 2 2 12 2 2 2 2" xfId="26803"/>
    <cellStyle name="Вычисление 2 2 2 2 12 2 2 3" xfId="26802"/>
    <cellStyle name="Вычисление 2 2 2 2 12 2 3" xfId="1855"/>
    <cellStyle name="Вычисление 2 2 2 2 12 2 3 2" xfId="26804"/>
    <cellStyle name="Вычисление 2 2 2 2 12 2 4" xfId="1856"/>
    <cellStyle name="Вычисление 2 2 2 2 12 2 4 2" xfId="26805"/>
    <cellStyle name="Вычисление 2 2 2 2 12 2 5" xfId="26801"/>
    <cellStyle name="Вычисление 2 2 2 2 12 3" xfId="1857"/>
    <cellStyle name="Вычисление 2 2 2 2 12 3 2" xfId="12828"/>
    <cellStyle name="Вычисление 2 2 2 2 12 3 2 2" xfId="26807"/>
    <cellStyle name="Вычисление 2 2 2 2 12 3 3" xfId="26806"/>
    <cellStyle name="Вычисление 2 2 2 2 12 4" xfId="1858"/>
    <cellStyle name="Вычисление 2 2 2 2 12 4 2" xfId="26808"/>
    <cellStyle name="Вычисление 2 2 2 2 12 5" xfId="1859"/>
    <cellStyle name="Вычисление 2 2 2 2 12 5 2" xfId="26809"/>
    <cellStyle name="Вычисление 2 2 2 2 12 6" xfId="26800"/>
    <cellStyle name="Вычисление 2 2 2 2 13" xfId="1860"/>
    <cellStyle name="Вычисление 2 2 2 2 13 2" xfId="1861"/>
    <cellStyle name="Вычисление 2 2 2 2 13 2 2" xfId="12829"/>
    <cellStyle name="Вычисление 2 2 2 2 13 2 2 2" xfId="26812"/>
    <cellStyle name="Вычисление 2 2 2 2 13 2 3" xfId="26811"/>
    <cellStyle name="Вычисление 2 2 2 2 13 3" xfId="1862"/>
    <cellStyle name="Вычисление 2 2 2 2 13 3 2" xfId="26813"/>
    <cellStyle name="Вычисление 2 2 2 2 13 4" xfId="1863"/>
    <cellStyle name="Вычисление 2 2 2 2 13 4 2" xfId="26814"/>
    <cellStyle name="Вычисление 2 2 2 2 13 5" xfId="26810"/>
    <cellStyle name="Вычисление 2 2 2 2 14" xfId="1864"/>
    <cellStyle name="Вычисление 2 2 2 2 14 2" xfId="12830"/>
    <cellStyle name="Вычисление 2 2 2 2 14 2 2" xfId="26816"/>
    <cellStyle name="Вычисление 2 2 2 2 14 3" xfId="26815"/>
    <cellStyle name="Вычисление 2 2 2 2 15" xfId="1865"/>
    <cellStyle name="Вычисление 2 2 2 2 15 2" xfId="26817"/>
    <cellStyle name="Вычисление 2 2 2 2 16" xfId="1866"/>
    <cellStyle name="Вычисление 2 2 2 2 16 2" xfId="26818"/>
    <cellStyle name="Вычисление 2 2 2 2 17" xfId="26759"/>
    <cellStyle name="Вычисление 2 2 2 2 2" xfId="1867"/>
    <cellStyle name="Вычисление 2 2 2 2 2 2" xfId="1868"/>
    <cellStyle name="Вычисление 2 2 2 2 2 2 2" xfId="1869"/>
    <cellStyle name="Вычисление 2 2 2 2 2 2 2 2" xfId="1870"/>
    <cellStyle name="Вычисление 2 2 2 2 2 2 2 2 2" xfId="12831"/>
    <cellStyle name="Вычисление 2 2 2 2 2 2 2 2 2 2" xfId="26823"/>
    <cellStyle name="Вычисление 2 2 2 2 2 2 2 2 3" xfId="26822"/>
    <cellStyle name="Вычисление 2 2 2 2 2 2 2 3" xfId="1871"/>
    <cellStyle name="Вычисление 2 2 2 2 2 2 2 3 2" xfId="26824"/>
    <cellStyle name="Вычисление 2 2 2 2 2 2 2 4" xfId="1872"/>
    <cellStyle name="Вычисление 2 2 2 2 2 2 2 4 2" xfId="26825"/>
    <cellStyle name="Вычисление 2 2 2 2 2 2 2 5" xfId="26821"/>
    <cellStyle name="Вычисление 2 2 2 2 2 2 3" xfId="1873"/>
    <cellStyle name="Вычисление 2 2 2 2 2 2 3 2" xfId="12832"/>
    <cellStyle name="Вычисление 2 2 2 2 2 2 3 2 2" xfId="26827"/>
    <cellStyle name="Вычисление 2 2 2 2 2 2 3 3" xfId="26826"/>
    <cellStyle name="Вычисление 2 2 2 2 2 2 4" xfId="1874"/>
    <cellStyle name="Вычисление 2 2 2 2 2 2 4 2" xfId="26828"/>
    <cellStyle name="Вычисление 2 2 2 2 2 2 5" xfId="1875"/>
    <cellStyle name="Вычисление 2 2 2 2 2 2 5 2" xfId="26829"/>
    <cellStyle name="Вычисление 2 2 2 2 2 2 6" xfId="26820"/>
    <cellStyle name="Вычисление 2 2 2 2 2 3" xfId="1876"/>
    <cellStyle name="Вычисление 2 2 2 2 2 3 2" xfId="1877"/>
    <cellStyle name="Вычисление 2 2 2 2 2 3 2 2" xfId="12833"/>
    <cellStyle name="Вычисление 2 2 2 2 2 3 2 2 2" xfId="26832"/>
    <cellStyle name="Вычисление 2 2 2 2 2 3 2 3" xfId="26831"/>
    <cellStyle name="Вычисление 2 2 2 2 2 3 3" xfId="1878"/>
    <cellStyle name="Вычисление 2 2 2 2 2 3 3 2" xfId="26833"/>
    <cellStyle name="Вычисление 2 2 2 2 2 3 4" xfId="1879"/>
    <cellStyle name="Вычисление 2 2 2 2 2 3 4 2" xfId="26834"/>
    <cellStyle name="Вычисление 2 2 2 2 2 3 5" xfId="26830"/>
    <cellStyle name="Вычисление 2 2 2 2 2 4" xfId="1880"/>
    <cellStyle name="Вычисление 2 2 2 2 2 4 2" xfId="12834"/>
    <cellStyle name="Вычисление 2 2 2 2 2 4 2 2" xfId="26836"/>
    <cellStyle name="Вычисление 2 2 2 2 2 4 3" xfId="26835"/>
    <cellStyle name="Вычисление 2 2 2 2 2 5" xfId="1881"/>
    <cellStyle name="Вычисление 2 2 2 2 2 5 2" xfId="26837"/>
    <cellStyle name="Вычисление 2 2 2 2 2 6" xfId="1882"/>
    <cellStyle name="Вычисление 2 2 2 2 2 6 2" xfId="26838"/>
    <cellStyle name="Вычисление 2 2 2 2 2 7" xfId="26819"/>
    <cellStyle name="Вычисление 2 2 2 2 3" xfId="1883"/>
    <cellStyle name="Вычисление 2 2 2 2 3 2" xfId="1884"/>
    <cellStyle name="Вычисление 2 2 2 2 3 2 2" xfId="1885"/>
    <cellStyle name="Вычисление 2 2 2 2 3 2 2 2" xfId="1886"/>
    <cellStyle name="Вычисление 2 2 2 2 3 2 2 2 2" xfId="12835"/>
    <cellStyle name="Вычисление 2 2 2 2 3 2 2 2 2 2" xfId="26843"/>
    <cellStyle name="Вычисление 2 2 2 2 3 2 2 2 3" xfId="26842"/>
    <cellStyle name="Вычисление 2 2 2 2 3 2 2 3" xfId="1887"/>
    <cellStyle name="Вычисление 2 2 2 2 3 2 2 3 2" xfId="26844"/>
    <cellStyle name="Вычисление 2 2 2 2 3 2 2 4" xfId="1888"/>
    <cellStyle name="Вычисление 2 2 2 2 3 2 2 4 2" xfId="26845"/>
    <cellStyle name="Вычисление 2 2 2 2 3 2 2 5" xfId="26841"/>
    <cellStyle name="Вычисление 2 2 2 2 3 2 3" xfId="1889"/>
    <cellStyle name="Вычисление 2 2 2 2 3 2 3 2" xfId="12836"/>
    <cellStyle name="Вычисление 2 2 2 2 3 2 3 2 2" xfId="26847"/>
    <cellStyle name="Вычисление 2 2 2 2 3 2 3 3" xfId="26846"/>
    <cellStyle name="Вычисление 2 2 2 2 3 2 4" xfId="1890"/>
    <cellStyle name="Вычисление 2 2 2 2 3 2 4 2" xfId="26848"/>
    <cellStyle name="Вычисление 2 2 2 2 3 2 5" xfId="1891"/>
    <cellStyle name="Вычисление 2 2 2 2 3 2 5 2" xfId="26849"/>
    <cellStyle name="Вычисление 2 2 2 2 3 2 6" xfId="26840"/>
    <cellStyle name="Вычисление 2 2 2 2 3 3" xfId="1892"/>
    <cellStyle name="Вычисление 2 2 2 2 3 3 2" xfId="1893"/>
    <cellStyle name="Вычисление 2 2 2 2 3 3 2 2" xfId="12837"/>
    <cellStyle name="Вычисление 2 2 2 2 3 3 2 2 2" xfId="26852"/>
    <cellStyle name="Вычисление 2 2 2 2 3 3 2 3" xfId="26851"/>
    <cellStyle name="Вычисление 2 2 2 2 3 3 3" xfId="1894"/>
    <cellStyle name="Вычисление 2 2 2 2 3 3 3 2" xfId="26853"/>
    <cellStyle name="Вычисление 2 2 2 2 3 3 4" xfId="1895"/>
    <cellStyle name="Вычисление 2 2 2 2 3 3 4 2" xfId="26854"/>
    <cellStyle name="Вычисление 2 2 2 2 3 3 5" xfId="26850"/>
    <cellStyle name="Вычисление 2 2 2 2 3 4" xfId="1896"/>
    <cellStyle name="Вычисление 2 2 2 2 3 4 2" xfId="12838"/>
    <cellStyle name="Вычисление 2 2 2 2 3 4 2 2" xfId="26856"/>
    <cellStyle name="Вычисление 2 2 2 2 3 4 3" xfId="26855"/>
    <cellStyle name="Вычисление 2 2 2 2 3 5" xfId="1897"/>
    <cellStyle name="Вычисление 2 2 2 2 3 5 2" xfId="26857"/>
    <cellStyle name="Вычисление 2 2 2 2 3 6" xfId="1898"/>
    <cellStyle name="Вычисление 2 2 2 2 3 6 2" xfId="26858"/>
    <cellStyle name="Вычисление 2 2 2 2 3 7" xfId="26839"/>
    <cellStyle name="Вычисление 2 2 2 2 4" xfId="1899"/>
    <cellStyle name="Вычисление 2 2 2 2 4 2" xfId="1900"/>
    <cellStyle name="Вычисление 2 2 2 2 4 2 2" xfId="1901"/>
    <cellStyle name="Вычисление 2 2 2 2 4 2 2 2" xfId="1902"/>
    <cellStyle name="Вычисление 2 2 2 2 4 2 2 2 2" xfId="12839"/>
    <cellStyle name="Вычисление 2 2 2 2 4 2 2 2 2 2" xfId="26863"/>
    <cellStyle name="Вычисление 2 2 2 2 4 2 2 2 3" xfId="26862"/>
    <cellStyle name="Вычисление 2 2 2 2 4 2 2 3" xfId="1903"/>
    <cellStyle name="Вычисление 2 2 2 2 4 2 2 3 2" xfId="26864"/>
    <cellStyle name="Вычисление 2 2 2 2 4 2 2 4" xfId="1904"/>
    <cellStyle name="Вычисление 2 2 2 2 4 2 2 4 2" xfId="26865"/>
    <cellStyle name="Вычисление 2 2 2 2 4 2 2 5" xfId="26861"/>
    <cellStyle name="Вычисление 2 2 2 2 4 2 3" xfId="1905"/>
    <cellStyle name="Вычисление 2 2 2 2 4 2 3 2" xfId="12840"/>
    <cellStyle name="Вычисление 2 2 2 2 4 2 3 2 2" xfId="26867"/>
    <cellStyle name="Вычисление 2 2 2 2 4 2 3 3" xfId="26866"/>
    <cellStyle name="Вычисление 2 2 2 2 4 2 4" xfId="1906"/>
    <cellStyle name="Вычисление 2 2 2 2 4 2 4 2" xfId="26868"/>
    <cellStyle name="Вычисление 2 2 2 2 4 2 5" xfId="1907"/>
    <cellStyle name="Вычисление 2 2 2 2 4 2 5 2" xfId="26869"/>
    <cellStyle name="Вычисление 2 2 2 2 4 2 6" xfId="26860"/>
    <cellStyle name="Вычисление 2 2 2 2 4 3" xfId="1908"/>
    <cellStyle name="Вычисление 2 2 2 2 4 3 2" xfId="1909"/>
    <cellStyle name="Вычисление 2 2 2 2 4 3 2 2" xfId="12841"/>
    <cellStyle name="Вычисление 2 2 2 2 4 3 2 2 2" xfId="26872"/>
    <cellStyle name="Вычисление 2 2 2 2 4 3 2 3" xfId="26871"/>
    <cellStyle name="Вычисление 2 2 2 2 4 3 3" xfId="1910"/>
    <cellStyle name="Вычисление 2 2 2 2 4 3 3 2" xfId="26873"/>
    <cellStyle name="Вычисление 2 2 2 2 4 3 4" xfId="1911"/>
    <cellStyle name="Вычисление 2 2 2 2 4 3 4 2" xfId="26874"/>
    <cellStyle name="Вычисление 2 2 2 2 4 3 5" xfId="26870"/>
    <cellStyle name="Вычисление 2 2 2 2 4 4" xfId="1912"/>
    <cellStyle name="Вычисление 2 2 2 2 4 4 2" xfId="12842"/>
    <cellStyle name="Вычисление 2 2 2 2 4 4 2 2" xfId="26876"/>
    <cellStyle name="Вычисление 2 2 2 2 4 4 3" xfId="26875"/>
    <cellStyle name="Вычисление 2 2 2 2 4 5" xfId="1913"/>
    <cellStyle name="Вычисление 2 2 2 2 4 5 2" xfId="26877"/>
    <cellStyle name="Вычисление 2 2 2 2 4 6" xfId="1914"/>
    <cellStyle name="Вычисление 2 2 2 2 4 6 2" xfId="26878"/>
    <cellStyle name="Вычисление 2 2 2 2 4 7" xfId="26859"/>
    <cellStyle name="Вычисление 2 2 2 2 5" xfId="1915"/>
    <cellStyle name="Вычисление 2 2 2 2 5 2" xfId="1916"/>
    <cellStyle name="Вычисление 2 2 2 2 5 2 2" xfId="1917"/>
    <cellStyle name="Вычисление 2 2 2 2 5 2 2 2" xfId="1918"/>
    <cellStyle name="Вычисление 2 2 2 2 5 2 2 2 2" xfId="12843"/>
    <cellStyle name="Вычисление 2 2 2 2 5 2 2 2 2 2" xfId="26883"/>
    <cellStyle name="Вычисление 2 2 2 2 5 2 2 2 3" xfId="26882"/>
    <cellStyle name="Вычисление 2 2 2 2 5 2 2 3" xfId="1919"/>
    <cellStyle name="Вычисление 2 2 2 2 5 2 2 3 2" xfId="26884"/>
    <cellStyle name="Вычисление 2 2 2 2 5 2 2 4" xfId="1920"/>
    <cellStyle name="Вычисление 2 2 2 2 5 2 2 4 2" xfId="26885"/>
    <cellStyle name="Вычисление 2 2 2 2 5 2 2 5" xfId="26881"/>
    <cellStyle name="Вычисление 2 2 2 2 5 2 3" xfId="1921"/>
    <cellStyle name="Вычисление 2 2 2 2 5 2 3 2" xfId="12844"/>
    <cellStyle name="Вычисление 2 2 2 2 5 2 3 2 2" xfId="26887"/>
    <cellStyle name="Вычисление 2 2 2 2 5 2 3 3" xfId="26886"/>
    <cellStyle name="Вычисление 2 2 2 2 5 2 4" xfId="1922"/>
    <cellStyle name="Вычисление 2 2 2 2 5 2 4 2" xfId="26888"/>
    <cellStyle name="Вычисление 2 2 2 2 5 2 5" xfId="1923"/>
    <cellStyle name="Вычисление 2 2 2 2 5 2 5 2" xfId="26889"/>
    <cellStyle name="Вычисление 2 2 2 2 5 2 6" xfId="26880"/>
    <cellStyle name="Вычисление 2 2 2 2 5 3" xfId="1924"/>
    <cellStyle name="Вычисление 2 2 2 2 5 3 2" xfId="1925"/>
    <cellStyle name="Вычисление 2 2 2 2 5 3 2 2" xfId="12845"/>
    <cellStyle name="Вычисление 2 2 2 2 5 3 2 2 2" xfId="26892"/>
    <cellStyle name="Вычисление 2 2 2 2 5 3 2 3" xfId="26891"/>
    <cellStyle name="Вычисление 2 2 2 2 5 3 3" xfId="1926"/>
    <cellStyle name="Вычисление 2 2 2 2 5 3 3 2" xfId="26893"/>
    <cellStyle name="Вычисление 2 2 2 2 5 3 4" xfId="1927"/>
    <cellStyle name="Вычисление 2 2 2 2 5 3 4 2" xfId="26894"/>
    <cellStyle name="Вычисление 2 2 2 2 5 3 5" xfId="26890"/>
    <cellStyle name="Вычисление 2 2 2 2 5 4" xfId="1928"/>
    <cellStyle name="Вычисление 2 2 2 2 5 4 2" xfId="12846"/>
    <cellStyle name="Вычисление 2 2 2 2 5 4 2 2" xfId="26896"/>
    <cellStyle name="Вычисление 2 2 2 2 5 4 3" xfId="26895"/>
    <cellStyle name="Вычисление 2 2 2 2 5 5" xfId="1929"/>
    <cellStyle name="Вычисление 2 2 2 2 5 5 2" xfId="26897"/>
    <cellStyle name="Вычисление 2 2 2 2 5 6" xfId="1930"/>
    <cellStyle name="Вычисление 2 2 2 2 5 6 2" xfId="26898"/>
    <cellStyle name="Вычисление 2 2 2 2 5 7" xfId="26879"/>
    <cellStyle name="Вычисление 2 2 2 2 6" xfId="1931"/>
    <cellStyle name="Вычисление 2 2 2 2 6 2" xfId="1932"/>
    <cellStyle name="Вычисление 2 2 2 2 6 2 2" xfId="1933"/>
    <cellStyle name="Вычисление 2 2 2 2 6 2 2 2" xfId="1934"/>
    <cellStyle name="Вычисление 2 2 2 2 6 2 2 2 2" xfId="12847"/>
    <cellStyle name="Вычисление 2 2 2 2 6 2 2 2 2 2" xfId="26903"/>
    <cellStyle name="Вычисление 2 2 2 2 6 2 2 2 3" xfId="26902"/>
    <cellStyle name="Вычисление 2 2 2 2 6 2 2 3" xfId="1935"/>
    <cellStyle name="Вычисление 2 2 2 2 6 2 2 3 2" xfId="26904"/>
    <cellStyle name="Вычисление 2 2 2 2 6 2 2 4" xfId="1936"/>
    <cellStyle name="Вычисление 2 2 2 2 6 2 2 4 2" xfId="26905"/>
    <cellStyle name="Вычисление 2 2 2 2 6 2 2 5" xfId="26901"/>
    <cellStyle name="Вычисление 2 2 2 2 6 2 3" xfId="1937"/>
    <cellStyle name="Вычисление 2 2 2 2 6 2 3 2" xfId="12848"/>
    <cellStyle name="Вычисление 2 2 2 2 6 2 3 2 2" xfId="26907"/>
    <cellStyle name="Вычисление 2 2 2 2 6 2 3 3" xfId="26906"/>
    <cellStyle name="Вычисление 2 2 2 2 6 2 4" xfId="1938"/>
    <cellStyle name="Вычисление 2 2 2 2 6 2 4 2" xfId="26908"/>
    <cellStyle name="Вычисление 2 2 2 2 6 2 5" xfId="1939"/>
    <cellStyle name="Вычисление 2 2 2 2 6 2 5 2" xfId="26909"/>
    <cellStyle name="Вычисление 2 2 2 2 6 2 6" xfId="26900"/>
    <cellStyle name="Вычисление 2 2 2 2 6 3" xfId="1940"/>
    <cellStyle name="Вычисление 2 2 2 2 6 3 2" xfId="1941"/>
    <cellStyle name="Вычисление 2 2 2 2 6 3 2 2" xfId="12849"/>
    <cellStyle name="Вычисление 2 2 2 2 6 3 2 2 2" xfId="26912"/>
    <cellStyle name="Вычисление 2 2 2 2 6 3 2 3" xfId="26911"/>
    <cellStyle name="Вычисление 2 2 2 2 6 3 3" xfId="1942"/>
    <cellStyle name="Вычисление 2 2 2 2 6 3 3 2" xfId="26913"/>
    <cellStyle name="Вычисление 2 2 2 2 6 3 4" xfId="1943"/>
    <cellStyle name="Вычисление 2 2 2 2 6 3 4 2" xfId="26914"/>
    <cellStyle name="Вычисление 2 2 2 2 6 3 5" xfId="26910"/>
    <cellStyle name="Вычисление 2 2 2 2 6 4" xfId="1944"/>
    <cellStyle name="Вычисление 2 2 2 2 6 4 2" xfId="12850"/>
    <cellStyle name="Вычисление 2 2 2 2 6 4 2 2" xfId="26916"/>
    <cellStyle name="Вычисление 2 2 2 2 6 4 3" xfId="26915"/>
    <cellStyle name="Вычисление 2 2 2 2 6 5" xfId="1945"/>
    <cellStyle name="Вычисление 2 2 2 2 6 5 2" xfId="26917"/>
    <cellStyle name="Вычисление 2 2 2 2 6 6" xfId="1946"/>
    <cellStyle name="Вычисление 2 2 2 2 6 6 2" xfId="26918"/>
    <cellStyle name="Вычисление 2 2 2 2 6 7" xfId="26899"/>
    <cellStyle name="Вычисление 2 2 2 2 7" xfId="1947"/>
    <cellStyle name="Вычисление 2 2 2 2 7 2" xfId="1948"/>
    <cellStyle name="Вычисление 2 2 2 2 7 2 2" xfId="1949"/>
    <cellStyle name="Вычисление 2 2 2 2 7 2 2 2" xfId="1950"/>
    <cellStyle name="Вычисление 2 2 2 2 7 2 2 2 2" xfId="12851"/>
    <cellStyle name="Вычисление 2 2 2 2 7 2 2 2 2 2" xfId="26923"/>
    <cellStyle name="Вычисление 2 2 2 2 7 2 2 2 3" xfId="26922"/>
    <cellStyle name="Вычисление 2 2 2 2 7 2 2 3" xfId="1951"/>
    <cellStyle name="Вычисление 2 2 2 2 7 2 2 3 2" xfId="26924"/>
    <cellStyle name="Вычисление 2 2 2 2 7 2 2 4" xfId="1952"/>
    <cellStyle name="Вычисление 2 2 2 2 7 2 2 4 2" xfId="26925"/>
    <cellStyle name="Вычисление 2 2 2 2 7 2 2 5" xfId="26921"/>
    <cellStyle name="Вычисление 2 2 2 2 7 2 3" xfId="1953"/>
    <cellStyle name="Вычисление 2 2 2 2 7 2 3 2" xfId="12852"/>
    <cellStyle name="Вычисление 2 2 2 2 7 2 3 2 2" xfId="26927"/>
    <cellStyle name="Вычисление 2 2 2 2 7 2 3 3" xfId="26926"/>
    <cellStyle name="Вычисление 2 2 2 2 7 2 4" xfId="1954"/>
    <cellStyle name="Вычисление 2 2 2 2 7 2 4 2" xfId="26928"/>
    <cellStyle name="Вычисление 2 2 2 2 7 2 5" xfId="1955"/>
    <cellStyle name="Вычисление 2 2 2 2 7 2 5 2" xfId="26929"/>
    <cellStyle name="Вычисление 2 2 2 2 7 2 6" xfId="26920"/>
    <cellStyle name="Вычисление 2 2 2 2 7 3" xfId="1956"/>
    <cellStyle name="Вычисление 2 2 2 2 7 3 2" xfId="1957"/>
    <cellStyle name="Вычисление 2 2 2 2 7 3 2 2" xfId="12853"/>
    <cellStyle name="Вычисление 2 2 2 2 7 3 2 2 2" xfId="26932"/>
    <cellStyle name="Вычисление 2 2 2 2 7 3 2 3" xfId="26931"/>
    <cellStyle name="Вычисление 2 2 2 2 7 3 3" xfId="1958"/>
    <cellStyle name="Вычисление 2 2 2 2 7 3 3 2" xfId="26933"/>
    <cellStyle name="Вычисление 2 2 2 2 7 3 4" xfId="1959"/>
    <cellStyle name="Вычисление 2 2 2 2 7 3 4 2" xfId="26934"/>
    <cellStyle name="Вычисление 2 2 2 2 7 3 5" xfId="26930"/>
    <cellStyle name="Вычисление 2 2 2 2 7 4" xfId="1960"/>
    <cellStyle name="Вычисление 2 2 2 2 7 4 2" xfId="12854"/>
    <cellStyle name="Вычисление 2 2 2 2 7 4 2 2" xfId="26936"/>
    <cellStyle name="Вычисление 2 2 2 2 7 4 3" xfId="26935"/>
    <cellStyle name="Вычисление 2 2 2 2 7 5" xfId="1961"/>
    <cellStyle name="Вычисление 2 2 2 2 7 5 2" xfId="26937"/>
    <cellStyle name="Вычисление 2 2 2 2 7 6" xfId="1962"/>
    <cellStyle name="Вычисление 2 2 2 2 7 6 2" xfId="26938"/>
    <cellStyle name="Вычисление 2 2 2 2 7 7" xfId="26919"/>
    <cellStyle name="Вычисление 2 2 2 2 8" xfId="1963"/>
    <cellStyle name="Вычисление 2 2 2 2 8 2" xfId="1964"/>
    <cellStyle name="Вычисление 2 2 2 2 8 2 2" xfId="1965"/>
    <cellStyle name="Вычисление 2 2 2 2 8 2 2 2" xfId="1966"/>
    <cellStyle name="Вычисление 2 2 2 2 8 2 2 2 2" xfId="12855"/>
    <cellStyle name="Вычисление 2 2 2 2 8 2 2 2 2 2" xfId="26943"/>
    <cellStyle name="Вычисление 2 2 2 2 8 2 2 2 3" xfId="26942"/>
    <cellStyle name="Вычисление 2 2 2 2 8 2 2 3" xfId="1967"/>
    <cellStyle name="Вычисление 2 2 2 2 8 2 2 3 2" xfId="26944"/>
    <cellStyle name="Вычисление 2 2 2 2 8 2 2 4" xfId="1968"/>
    <cellStyle name="Вычисление 2 2 2 2 8 2 2 4 2" xfId="26945"/>
    <cellStyle name="Вычисление 2 2 2 2 8 2 2 5" xfId="26941"/>
    <cellStyle name="Вычисление 2 2 2 2 8 2 3" xfId="1969"/>
    <cellStyle name="Вычисление 2 2 2 2 8 2 3 2" xfId="12856"/>
    <cellStyle name="Вычисление 2 2 2 2 8 2 3 2 2" xfId="26947"/>
    <cellStyle name="Вычисление 2 2 2 2 8 2 3 3" xfId="26946"/>
    <cellStyle name="Вычисление 2 2 2 2 8 2 4" xfId="1970"/>
    <cellStyle name="Вычисление 2 2 2 2 8 2 4 2" xfId="26948"/>
    <cellStyle name="Вычисление 2 2 2 2 8 2 5" xfId="1971"/>
    <cellStyle name="Вычисление 2 2 2 2 8 2 5 2" xfId="26949"/>
    <cellStyle name="Вычисление 2 2 2 2 8 2 6" xfId="26940"/>
    <cellStyle name="Вычисление 2 2 2 2 8 3" xfId="1972"/>
    <cellStyle name="Вычисление 2 2 2 2 8 3 2" xfId="1973"/>
    <cellStyle name="Вычисление 2 2 2 2 8 3 2 2" xfId="12857"/>
    <cellStyle name="Вычисление 2 2 2 2 8 3 2 2 2" xfId="26952"/>
    <cellStyle name="Вычисление 2 2 2 2 8 3 2 3" xfId="26951"/>
    <cellStyle name="Вычисление 2 2 2 2 8 3 3" xfId="1974"/>
    <cellStyle name="Вычисление 2 2 2 2 8 3 3 2" xfId="26953"/>
    <cellStyle name="Вычисление 2 2 2 2 8 3 4" xfId="1975"/>
    <cellStyle name="Вычисление 2 2 2 2 8 3 4 2" xfId="26954"/>
    <cellStyle name="Вычисление 2 2 2 2 8 3 5" xfId="26950"/>
    <cellStyle name="Вычисление 2 2 2 2 8 4" xfId="1976"/>
    <cellStyle name="Вычисление 2 2 2 2 8 4 2" xfId="12858"/>
    <cellStyle name="Вычисление 2 2 2 2 8 4 2 2" xfId="26956"/>
    <cellStyle name="Вычисление 2 2 2 2 8 4 3" xfId="26955"/>
    <cellStyle name="Вычисление 2 2 2 2 8 5" xfId="1977"/>
    <cellStyle name="Вычисление 2 2 2 2 8 5 2" xfId="26957"/>
    <cellStyle name="Вычисление 2 2 2 2 8 6" xfId="1978"/>
    <cellStyle name="Вычисление 2 2 2 2 8 6 2" xfId="26958"/>
    <cellStyle name="Вычисление 2 2 2 2 8 7" xfId="26939"/>
    <cellStyle name="Вычисление 2 2 2 2 9" xfId="1979"/>
    <cellStyle name="Вычисление 2 2 2 2 9 2" xfId="1980"/>
    <cellStyle name="Вычисление 2 2 2 2 9 2 2" xfId="1981"/>
    <cellStyle name="Вычисление 2 2 2 2 9 2 2 2" xfId="1982"/>
    <cellStyle name="Вычисление 2 2 2 2 9 2 2 2 2" xfId="12859"/>
    <cellStyle name="Вычисление 2 2 2 2 9 2 2 2 2 2" xfId="26963"/>
    <cellStyle name="Вычисление 2 2 2 2 9 2 2 2 3" xfId="26962"/>
    <cellStyle name="Вычисление 2 2 2 2 9 2 2 3" xfId="1983"/>
    <cellStyle name="Вычисление 2 2 2 2 9 2 2 3 2" xfId="26964"/>
    <cellStyle name="Вычисление 2 2 2 2 9 2 2 4" xfId="1984"/>
    <cellStyle name="Вычисление 2 2 2 2 9 2 2 4 2" xfId="26965"/>
    <cellStyle name="Вычисление 2 2 2 2 9 2 2 5" xfId="26961"/>
    <cellStyle name="Вычисление 2 2 2 2 9 2 3" xfId="1985"/>
    <cellStyle name="Вычисление 2 2 2 2 9 2 3 2" xfId="12860"/>
    <cellStyle name="Вычисление 2 2 2 2 9 2 3 2 2" xfId="26967"/>
    <cellStyle name="Вычисление 2 2 2 2 9 2 3 3" xfId="26966"/>
    <cellStyle name="Вычисление 2 2 2 2 9 2 4" xfId="1986"/>
    <cellStyle name="Вычисление 2 2 2 2 9 2 4 2" xfId="26968"/>
    <cellStyle name="Вычисление 2 2 2 2 9 2 5" xfId="1987"/>
    <cellStyle name="Вычисление 2 2 2 2 9 2 5 2" xfId="26969"/>
    <cellStyle name="Вычисление 2 2 2 2 9 2 6" xfId="26960"/>
    <cellStyle name="Вычисление 2 2 2 2 9 3" xfId="1988"/>
    <cellStyle name="Вычисление 2 2 2 2 9 3 2" xfId="1989"/>
    <cellStyle name="Вычисление 2 2 2 2 9 3 2 2" xfId="12861"/>
    <cellStyle name="Вычисление 2 2 2 2 9 3 2 2 2" xfId="26972"/>
    <cellStyle name="Вычисление 2 2 2 2 9 3 2 3" xfId="26971"/>
    <cellStyle name="Вычисление 2 2 2 2 9 3 3" xfId="1990"/>
    <cellStyle name="Вычисление 2 2 2 2 9 3 3 2" xfId="26973"/>
    <cellStyle name="Вычисление 2 2 2 2 9 3 4" xfId="1991"/>
    <cellStyle name="Вычисление 2 2 2 2 9 3 4 2" xfId="26974"/>
    <cellStyle name="Вычисление 2 2 2 2 9 3 5" xfId="26970"/>
    <cellStyle name="Вычисление 2 2 2 2 9 4" xfId="1992"/>
    <cellStyle name="Вычисление 2 2 2 2 9 4 2" xfId="12862"/>
    <cellStyle name="Вычисление 2 2 2 2 9 4 2 2" xfId="26976"/>
    <cellStyle name="Вычисление 2 2 2 2 9 4 3" xfId="26975"/>
    <cellStyle name="Вычисление 2 2 2 2 9 5" xfId="1993"/>
    <cellStyle name="Вычисление 2 2 2 2 9 5 2" xfId="26977"/>
    <cellStyle name="Вычисление 2 2 2 2 9 6" xfId="1994"/>
    <cellStyle name="Вычисление 2 2 2 2 9 6 2" xfId="26978"/>
    <cellStyle name="Вычисление 2 2 2 2 9 7" xfId="26959"/>
    <cellStyle name="Вычисление 2 2 3" xfId="1995"/>
    <cellStyle name="Вычисление 2 2 3 10" xfId="1996"/>
    <cellStyle name="Вычисление 2 2 3 10 2" xfId="1997"/>
    <cellStyle name="Вычисление 2 2 3 10 2 2" xfId="1998"/>
    <cellStyle name="Вычисление 2 2 3 10 2 2 2" xfId="1999"/>
    <cellStyle name="Вычисление 2 2 3 10 2 2 2 2" xfId="12863"/>
    <cellStyle name="Вычисление 2 2 3 10 2 2 2 2 2" xfId="26984"/>
    <cellStyle name="Вычисление 2 2 3 10 2 2 2 3" xfId="26983"/>
    <cellStyle name="Вычисление 2 2 3 10 2 2 3" xfId="2000"/>
    <cellStyle name="Вычисление 2 2 3 10 2 2 3 2" xfId="26985"/>
    <cellStyle name="Вычисление 2 2 3 10 2 2 4" xfId="2001"/>
    <cellStyle name="Вычисление 2 2 3 10 2 2 4 2" xfId="26986"/>
    <cellStyle name="Вычисление 2 2 3 10 2 2 5" xfId="26982"/>
    <cellStyle name="Вычисление 2 2 3 10 2 3" xfId="2002"/>
    <cellStyle name="Вычисление 2 2 3 10 2 3 2" xfId="12864"/>
    <cellStyle name="Вычисление 2 2 3 10 2 3 2 2" xfId="26988"/>
    <cellStyle name="Вычисление 2 2 3 10 2 3 3" xfId="26987"/>
    <cellStyle name="Вычисление 2 2 3 10 2 4" xfId="2003"/>
    <cellStyle name="Вычисление 2 2 3 10 2 4 2" xfId="26989"/>
    <cellStyle name="Вычисление 2 2 3 10 2 5" xfId="2004"/>
    <cellStyle name="Вычисление 2 2 3 10 2 5 2" xfId="26990"/>
    <cellStyle name="Вычисление 2 2 3 10 2 6" xfId="26981"/>
    <cellStyle name="Вычисление 2 2 3 10 3" xfId="2005"/>
    <cellStyle name="Вычисление 2 2 3 10 3 2" xfId="2006"/>
    <cellStyle name="Вычисление 2 2 3 10 3 2 2" xfId="12865"/>
    <cellStyle name="Вычисление 2 2 3 10 3 2 2 2" xfId="26993"/>
    <cellStyle name="Вычисление 2 2 3 10 3 2 3" xfId="26992"/>
    <cellStyle name="Вычисление 2 2 3 10 3 3" xfId="2007"/>
    <cellStyle name="Вычисление 2 2 3 10 3 3 2" xfId="26994"/>
    <cellStyle name="Вычисление 2 2 3 10 3 4" xfId="2008"/>
    <cellStyle name="Вычисление 2 2 3 10 3 4 2" xfId="26995"/>
    <cellStyle name="Вычисление 2 2 3 10 3 5" xfId="26991"/>
    <cellStyle name="Вычисление 2 2 3 10 4" xfId="2009"/>
    <cellStyle name="Вычисление 2 2 3 10 4 2" xfId="12866"/>
    <cellStyle name="Вычисление 2 2 3 10 4 2 2" xfId="26997"/>
    <cellStyle name="Вычисление 2 2 3 10 4 3" xfId="26996"/>
    <cellStyle name="Вычисление 2 2 3 10 5" xfId="2010"/>
    <cellStyle name="Вычисление 2 2 3 10 5 2" xfId="26998"/>
    <cellStyle name="Вычисление 2 2 3 10 6" xfId="2011"/>
    <cellStyle name="Вычисление 2 2 3 10 6 2" xfId="26999"/>
    <cellStyle name="Вычисление 2 2 3 10 7" xfId="26980"/>
    <cellStyle name="Вычисление 2 2 3 11" xfId="2012"/>
    <cellStyle name="Вычисление 2 2 3 11 2" xfId="2013"/>
    <cellStyle name="Вычисление 2 2 3 11 2 2" xfId="2014"/>
    <cellStyle name="Вычисление 2 2 3 11 2 2 2" xfId="2015"/>
    <cellStyle name="Вычисление 2 2 3 11 2 2 2 2" xfId="12867"/>
    <cellStyle name="Вычисление 2 2 3 11 2 2 2 2 2" xfId="27004"/>
    <cellStyle name="Вычисление 2 2 3 11 2 2 2 3" xfId="27003"/>
    <cellStyle name="Вычисление 2 2 3 11 2 2 3" xfId="2016"/>
    <cellStyle name="Вычисление 2 2 3 11 2 2 3 2" xfId="27005"/>
    <cellStyle name="Вычисление 2 2 3 11 2 2 4" xfId="2017"/>
    <cellStyle name="Вычисление 2 2 3 11 2 2 4 2" xfId="27006"/>
    <cellStyle name="Вычисление 2 2 3 11 2 2 5" xfId="27002"/>
    <cellStyle name="Вычисление 2 2 3 11 2 3" xfId="2018"/>
    <cellStyle name="Вычисление 2 2 3 11 2 3 2" xfId="12868"/>
    <cellStyle name="Вычисление 2 2 3 11 2 3 2 2" xfId="27008"/>
    <cellStyle name="Вычисление 2 2 3 11 2 3 3" xfId="27007"/>
    <cellStyle name="Вычисление 2 2 3 11 2 4" xfId="2019"/>
    <cellStyle name="Вычисление 2 2 3 11 2 4 2" xfId="27009"/>
    <cellStyle name="Вычисление 2 2 3 11 2 5" xfId="2020"/>
    <cellStyle name="Вычисление 2 2 3 11 2 5 2" xfId="27010"/>
    <cellStyle name="Вычисление 2 2 3 11 2 6" xfId="27001"/>
    <cellStyle name="Вычисление 2 2 3 11 3" xfId="2021"/>
    <cellStyle name="Вычисление 2 2 3 11 3 2" xfId="2022"/>
    <cellStyle name="Вычисление 2 2 3 11 3 2 2" xfId="12869"/>
    <cellStyle name="Вычисление 2 2 3 11 3 2 2 2" xfId="27013"/>
    <cellStyle name="Вычисление 2 2 3 11 3 2 3" xfId="27012"/>
    <cellStyle name="Вычисление 2 2 3 11 3 3" xfId="2023"/>
    <cellStyle name="Вычисление 2 2 3 11 3 3 2" xfId="27014"/>
    <cellStyle name="Вычисление 2 2 3 11 3 4" xfId="2024"/>
    <cellStyle name="Вычисление 2 2 3 11 3 4 2" xfId="27015"/>
    <cellStyle name="Вычисление 2 2 3 11 3 5" xfId="27011"/>
    <cellStyle name="Вычисление 2 2 3 11 4" xfId="2025"/>
    <cellStyle name="Вычисление 2 2 3 11 4 2" xfId="12870"/>
    <cellStyle name="Вычисление 2 2 3 11 4 2 2" xfId="27017"/>
    <cellStyle name="Вычисление 2 2 3 11 4 3" xfId="27016"/>
    <cellStyle name="Вычисление 2 2 3 11 5" xfId="2026"/>
    <cellStyle name="Вычисление 2 2 3 11 5 2" xfId="27018"/>
    <cellStyle name="Вычисление 2 2 3 11 6" xfId="2027"/>
    <cellStyle name="Вычисление 2 2 3 11 6 2" xfId="27019"/>
    <cellStyle name="Вычисление 2 2 3 11 7" xfId="27000"/>
    <cellStyle name="Вычисление 2 2 3 12" xfId="2028"/>
    <cellStyle name="Вычисление 2 2 3 12 2" xfId="2029"/>
    <cellStyle name="Вычисление 2 2 3 12 2 2" xfId="2030"/>
    <cellStyle name="Вычисление 2 2 3 12 2 2 2" xfId="12871"/>
    <cellStyle name="Вычисление 2 2 3 12 2 2 2 2" xfId="27023"/>
    <cellStyle name="Вычисление 2 2 3 12 2 2 3" xfId="27022"/>
    <cellStyle name="Вычисление 2 2 3 12 2 3" xfId="2031"/>
    <cellStyle name="Вычисление 2 2 3 12 2 3 2" xfId="27024"/>
    <cellStyle name="Вычисление 2 2 3 12 2 4" xfId="2032"/>
    <cellStyle name="Вычисление 2 2 3 12 2 4 2" xfId="27025"/>
    <cellStyle name="Вычисление 2 2 3 12 2 5" xfId="27021"/>
    <cellStyle name="Вычисление 2 2 3 12 3" xfId="2033"/>
    <cellStyle name="Вычисление 2 2 3 12 3 2" xfId="12872"/>
    <cellStyle name="Вычисление 2 2 3 12 3 2 2" xfId="27027"/>
    <cellStyle name="Вычисление 2 2 3 12 3 3" xfId="27026"/>
    <cellStyle name="Вычисление 2 2 3 12 4" xfId="2034"/>
    <cellStyle name="Вычисление 2 2 3 12 4 2" xfId="27028"/>
    <cellStyle name="Вычисление 2 2 3 12 5" xfId="2035"/>
    <cellStyle name="Вычисление 2 2 3 12 5 2" xfId="27029"/>
    <cellStyle name="Вычисление 2 2 3 12 6" xfId="27020"/>
    <cellStyle name="Вычисление 2 2 3 13" xfId="2036"/>
    <cellStyle name="Вычисление 2 2 3 13 2" xfId="2037"/>
    <cellStyle name="Вычисление 2 2 3 13 2 2" xfId="12873"/>
    <cellStyle name="Вычисление 2 2 3 13 2 2 2" xfId="27032"/>
    <cellStyle name="Вычисление 2 2 3 13 2 3" xfId="27031"/>
    <cellStyle name="Вычисление 2 2 3 13 3" xfId="2038"/>
    <cellStyle name="Вычисление 2 2 3 13 3 2" xfId="27033"/>
    <cellStyle name="Вычисление 2 2 3 13 4" xfId="2039"/>
    <cellStyle name="Вычисление 2 2 3 13 4 2" xfId="27034"/>
    <cellStyle name="Вычисление 2 2 3 13 5" xfId="27030"/>
    <cellStyle name="Вычисление 2 2 3 14" xfId="2040"/>
    <cellStyle name="Вычисление 2 2 3 14 2" xfId="12874"/>
    <cellStyle name="Вычисление 2 2 3 14 2 2" xfId="27036"/>
    <cellStyle name="Вычисление 2 2 3 14 3" xfId="27035"/>
    <cellStyle name="Вычисление 2 2 3 15" xfId="2041"/>
    <cellStyle name="Вычисление 2 2 3 15 2" xfId="27037"/>
    <cellStyle name="Вычисление 2 2 3 16" xfId="2042"/>
    <cellStyle name="Вычисление 2 2 3 16 2" xfId="27038"/>
    <cellStyle name="Вычисление 2 2 3 17" xfId="26979"/>
    <cellStyle name="Вычисление 2 2 3 2" xfId="2043"/>
    <cellStyle name="Вычисление 2 2 3 2 2" xfId="2044"/>
    <cellStyle name="Вычисление 2 2 3 2 2 2" xfId="2045"/>
    <cellStyle name="Вычисление 2 2 3 2 2 2 2" xfId="2046"/>
    <cellStyle name="Вычисление 2 2 3 2 2 2 2 2" xfId="12875"/>
    <cellStyle name="Вычисление 2 2 3 2 2 2 2 2 2" xfId="27043"/>
    <cellStyle name="Вычисление 2 2 3 2 2 2 2 3" xfId="27042"/>
    <cellStyle name="Вычисление 2 2 3 2 2 2 3" xfId="2047"/>
    <cellStyle name="Вычисление 2 2 3 2 2 2 3 2" xfId="27044"/>
    <cellStyle name="Вычисление 2 2 3 2 2 2 4" xfId="2048"/>
    <cellStyle name="Вычисление 2 2 3 2 2 2 4 2" xfId="27045"/>
    <cellStyle name="Вычисление 2 2 3 2 2 2 5" xfId="27041"/>
    <cellStyle name="Вычисление 2 2 3 2 2 3" xfId="2049"/>
    <cellStyle name="Вычисление 2 2 3 2 2 3 2" xfId="12876"/>
    <cellStyle name="Вычисление 2 2 3 2 2 3 2 2" xfId="27047"/>
    <cellStyle name="Вычисление 2 2 3 2 2 3 3" xfId="27046"/>
    <cellStyle name="Вычисление 2 2 3 2 2 4" xfId="2050"/>
    <cellStyle name="Вычисление 2 2 3 2 2 4 2" xfId="27048"/>
    <cellStyle name="Вычисление 2 2 3 2 2 5" xfId="2051"/>
    <cellStyle name="Вычисление 2 2 3 2 2 5 2" xfId="27049"/>
    <cellStyle name="Вычисление 2 2 3 2 2 6" xfId="27040"/>
    <cellStyle name="Вычисление 2 2 3 2 3" xfId="2052"/>
    <cellStyle name="Вычисление 2 2 3 2 3 2" xfId="2053"/>
    <cellStyle name="Вычисление 2 2 3 2 3 2 2" xfId="12877"/>
    <cellStyle name="Вычисление 2 2 3 2 3 2 2 2" xfId="27052"/>
    <cellStyle name="Вычисление 2 2 3 2 3 2 3" xfId="27051"/>
    <cellStyle name="Вычисление 2 2 3 2 3 3" xfId="2054"/>
    <cellStyle name="Вычисление 2 2 3 2 3 3 2" xfId="27053"/>
    <cellStyle name="Вычисление 2 2 3 2 3 4" xfId="2055"/>
    <cellStyle name="Вычисление 2 2 3 2 3 4 2" xfId="27054"/>
    <cellStyle name="Вычисление 2 2 3 2 3 5" xfId="27050"/>
    <cellStyle name="Вычисление 2 2 3 2 4" xfId="2056"/>
    <cellStyle name="Вычисление 2 2 3 2 4 2" xfId="12878"/>
    <cellStyle name="Вычисление 2 2 3 2 4 2 2" xfId="27056"/>
    <cellStyle name="Вычисление 2 2 3 2 4 3" xfId="27055"/>
    <cellStyle name="Вычисление 2 2 3 2 5" xfId="2057"/>
    <cellStyle name="Вычисление 2 2 3 2 5 2" xfId="27057"/>
    <cellStyle name="Вычисление 2 2 3 2 6" xfId="2058"/>
    <cellStyle name="Вычисление 2 2 3 2 6 2" xfId="27058"/>
    <cellStyle name="Вычисление 2 2 3 2 7" xfId="27039"/>
    <cellStyle name="Вычисление 2 2 3 3" xfId="2059"/>
    <cellStyle name="Вычисление 2 2 3 3 2" xfId="2060"/>
    <cellStyle name="Вычисление 2 2 3 3 2 2" xfId="2061"/>
    <cellStyle name="Вычисление 2 2 3 3 2 2 2" xfId="2062"/>
    <cellStyle name="Вычисление 2 2 3 3 2 2 2 2" xfId="12879"/>
    <cellStyle name="Вычисление 2 2 3 3 2 2 2 2 2" xfId="27063"/>
    <cellStyle name="Вычисление 2 2 3 3 2 2 2 3" xfId="27062"/>
    <cellStyle name="Вычисление 2 2 3 3 2 2 3" xfId="2063"/>
    <cellStyle name="Вычисление 2 2 3 3 2 2 3 2" xfId="27064"/>
    <cellStyle name="Вычисление 2 2 3 3 2 2 4" xfId="2064"/>
    <cellStyle name="Вычисление 2 2 3 3 2 2 4 2" xfId="27065"/>
    <cellStyle name="Вычисление 2 2 3 3 2 2 5" xfId="27061"/>
    <cellStyle name="Вычисление 2 2 3 3 2 3" xfId="2065"/>
    <cellStyle name="Вычисление 2 2 3 3 2 3 2" xfId="12880"/>
    <cellStyle name="Вычисление 2 2 3 3 2 3 2 2" xfId="27067"/>
    <cellStyle name="Вычисление 2 2 3 3 2 3 3" xfId="27066"/>
    <cellStyle name="Вычисление 2 2 3 3 2 4" xfId="2066"/>
    <cellStyle name="Вычисление 2 2 3 3 2 4 2" xfId="27068"/>
    <cellStyle name="Вычисление 2 2 3 3 2 5" xfId="2067"/>
    <cellStyle name="Вычисление 2 2 3 3 2 5 2" xfId="27069"/>
    <cellStyle name="Вычисление 2 2 3 3 2 6" xfId="27060"/>
    <cellStyle name="Вычисление 2 2 3 3 3" xfId="2068"/>
    <cellStyle name="Вычисление 2 2 3 3 3 2" xfId="2069"/>
    <cellStyle name="Вычисление 2 2 3 3 3 2 2" xfId="12881"/>
    <cellStyle name="Вычисление 2 2 3 3 3 2 2 2" xfId="27072"/>
    <cellStyle name="Вычисление 2 2 3 3 3 2 3" xfId="27071"/>
    <cellStyle name="Вычисление 2 2 3 3 3 3" xfId="2070"/>
    <cellStyle name="Вычисление 2 2 3 3 3 3 2" xfId="27073"/>
    <cellStyle name="Вычисление 2 2 3 3 3 4" xfId="2071"/>
    <cellStyle name="Вычисление 2 2 3 3 3 4 2" xfId="27074"/>
    <cellStyle name="Вычисление 2 2 3 3 3 5" xfId="27070"/>
    <cellStyle name="Вычисление 2 2 3 3 4" xfId="2072"/>
    <cellStyle name="Вычисление 2 2 3 3 4 2" xfId="12882"/>
    <cellStyle name="Вычисление 2 2 3 3 4 2 2" xfId="27076"/>
    <cellStyle name="Вычисление 2 2 3 3 4 3" xfId="27075"/>
    <cellStyle name="Вычисление 2 2 3 3 5" xfId="2073"/>
    <cellStyle name="Вычисление 2 2 3 3 5 2" xfId="27077"/>
    <cellStyle name="Вычисление 2 2 3 3 6" xfId="2074"/>
    <cellStyle name="Вычисление 2 2 3 3 6 2" xfId="27078"/>
    <cellStyle name="Вычисление 2 2 3 3 7" xfId="27059"/>
    <cellStyle name="Вычисление 2 2 3 4" xfId="2075"/>
    <cellStyle name="Вычисление 2 2 3 4 2" xfId="2076"/>
    <cellStyle name="Вычисление 2 2 3 4 2 2" xfId="2077"/>
    <cellStyle name="Вычисление 2 2 3 4 2 2 2" xfId="2078"/>
    <cellStyle name="Вычисление 2 2 3 4 2 2 2 2" xfId="12883"/>
    <cellStyle name="Вычисление 2 2 3 4 2 2 2 2 2" xfId="27083"/>
    <cellStyle name="Вычисление 2 2 3 4 2 2 2 3" xfId="27082"/>
    <cellStyle name="Вычисление 2 2 3 4 2 2 3" xfId="2079"/>
    <cellStyle name="Вычисление 2 2 3 4 2 2 3 2" xfId="27084"/>
    <cellStyle name="Вычисление 2 2 3 4 2 2 4" xfId="2080"/>
    <cellStyle name="Вычисление 2 2 3 4 2 2 4 2" xfId="27085"/>
    <cellStyle name="Вычисление 2 2 3 4 2 2 5" xfId="27081"/>
    <cellStyle name="Вычисление 2 2 3 4 2 3" xfId="2081"/>
    <cellStyle name="Вычисление 2 2 3 4 2 3 2" xfId="12884"/>
    <cellStyle name="Вычисление 2 2 3 4 2 3 2 2" xfId="27087"/>
    <cellStyle name="Вычисление 2 2 3 4 2 3 3" xfId="27086"/>
    <cellStyle name="Вычисление 2 2 3 4 2 4" xfId="2082"/>
    <cellStyle name="Вычисление 2 2 3 4 2 4 2" xfId="27088"/>
    <cellStyle name="Вычисление 2 2 3 4 2 5" xfId="2083"/>
    <cellStyle name="Вычисление 2 2 3 4 2 5 2" xfId="27089"/>
    <cellStyle name="Вычисление 2 2 3 4 2 6" xfId="27080"/>
    <cellStyle name="Вычисление 2 2 3 4 3" xfId="2084"/>
    <cellStyle name="Вычисление 2 2 3 4 3 2" xfId="2085"/>
    <cellStyle name="Вычисление 2 2 3 4 3 2 2" xfId="12885"/>
    <cellStyle name="Вычисление 2 2 3 4 3 2 2 2" xfId="27092"/>
    <cellStyle name="Вычисление 2 2 3 4 3 2 3" xfId="27091"/>
    <cellStyle name="Вычисление 2 2 3 4 3 3" xfId="2086"/>
    <cellStyle name="Вычисление 2 2 3 4 3 3 2" xfId="27093"/>
    <cellStyle name="Вычисление 2 2 3 4 3 4" xfId="2087"/>
    <cellStyle name="Вычисление 2 2 3 4 3 4 2" xfId="27094"/>
    <cellStyle name="Вычисление 2 2 3 4 3 5" xfId="27090"/>
    <cellStyle name="Вычисление 2 2 3 4 4" xfId="2088"/>
    <cellStyle name="Вычисление 2 2 3 4 4 2" xfId="12886"/>
    <cellStyle name="Вычисление 2 2 3 4 4 2 2" xfId="27096"/>
    <cellStyle name="Вычисление 2 2 3 4 4 3" xfId="27095"/>
    <cellStyle name="Вычисление 2 2 3 4 5" xfId="2089"/>
    <cellStyle name="Вычисление 2 2 3 4 5 2" xfId="27097"/>
    <cellStyle name="Вычисление 2 2 3 4 6" xfId="2090"/>
    <cellStyle name="Вычисление 2 2 3 4 6 2" xfId="27098"/>
    <cellStyle name="Вычисление 2 2 3 4 7" xfId="27079"/>
    <cellStyle name="Вычисление 2 2 3 5" xfId="2091"/>
    <cellStyle name="Вычисление 2 2 3 5 2" xfId="2092"/>
    <cellStyle name="Вычисление 2 2 3 5 2 2" xfId="2093"/>
    <cellStyle name="Вычисление 2 2 3 5 2 2 2" xfId="2094"/>
    <cellStyle name="Вычисление 2 2 3 5 2 2 2 2" xfId="12887"/>
    <cellStyle name="Вычисление 2 2 3 5 2 2 2 2 2" xfId="27103"/>
    <cellStyle name="Вычисление 2 2 3 5 2 2 2 3" xfId="27102"/>
    <cellStyle name="Вычисление 2 2 3 5 2 2 3" xfId="2095"/>
    <cellStyle name="Вычисление 2 2 3 5 2 2 3 2" xfId="27104"/>
    <cellStyle name="Вычисление 2 2 3 5 2 2 4" xfId="2096"/>
    <cellStyle name="Вычисление 2 2 3 5 2 2 4 2" xfId="27105"/>
    <cellStyle name="Вычисление 2 2 3 5 2 2 5" xfId="27101"/>
    <cellStyle name="Вычисление 2 2 3 5 2 3" xfId="2097"/>
    <cellStyle name="Вычисление 2 2 3 5 2 3 2" xfId="12888"/>
    <cellStyle name="Вычисление 2 2 3 5 2 3 2 2" xfId="27107"/>
    <cellStyle name="Вычисление 2 2 3 5 2 3 3" xfId="27106"/>
    <cellStyle name="Вычисление 2 2 3 5 2 4" xfId="2098"/>
    <cellStyle name="Вычисление 2 2 3 5 2 4 2" xfId="27108"/>
    <cellStyle name="Вычисление 2 2 3 5 2 5" xfId="2099"/>
    <cellStyle name="Вычисление 2 2 3 5 2 5 2" xfId="27109"/>
    <cellStyle name="Вычисление 2 2 3 5 2 6" xfId="27100"/>
    <cellStyle name="Вычисление 2 2 3 5 3" xfId="2100"/>
    <cellStyle name="Вычисление 2 2 3 5 3 2" xfId="2101"/>
    <cellStyle name="Вычисление 2 2 3 5 3 2 2" xfId="12889"/>
    <cellStyle name="Вычисление 2 2 3 5 3 2 2 2" xfId="27112"/>
    <cellStyle name="Вычисление 2 2 3 5 3 2 3" xfId="27111"/>
    <cellStyle name="Вычисление 2 2 3 5 3 3" xfId="2102"/>
    <cellStyle name="Вычисление 2 2 3 5 3 3 2" xfId="27113"/>
    <cellStyle name="Вычисление 2 2 3 5 3 4" xfId="2103"/>
    <cellStyle name="Вычисление 2 2 3 5 3 4 2" xfId="27114"/>
    <cellStyle name="Вычисление 2 2 3 5 3 5" xfId="27110"/>
    <cellStyle name="Вычисление 2 2 3 5 4" xfId="2104"/>
    <cellStyle name="Вычисление 2 2 3 5 4 2" xfId="12890"/>
    <cellStyle name="Вычисление 2 2 3 5 4 2 2" xfId="27116"/>
    <cellStyle name="Вычисление 2 2 3 5 4 3" xfId="27115"/>
    <cellStyle name="Вычисление 2 2 3 5 5" xfId="2105"/>
    <cellStyle name="Вычисление 2 2 3 5 5 2" xfId="27117"/>
    <cellStyle name="Вычисление 2 2 3 5 6" xfId="2106"/>
    <cellStyle name="Вычисление 2 2 3 5 6 2" xfId="27118"/>
    <cellStyle name="Вычисление 2 2 3 5 7" xfId="27099"/>
    <cellStyle name="Вычисление 2 2 3 6" xfId="2107"/>
    <cellStyle name="Вычисление 2 2 3 6 2" xfId="2108"/>
    <cellStyle name="Вычисление 2 2 3 6 2 2" xfId="2109"/>
    <cellStyle name="Вычисление 2 2 3 6 2 2 2" xfId="2110"/>
    <cellStyle name="Вычисление 2 2 3 6 2 2 2 2" xfId="12891"/>
    <cellStyle name="Вычисление 2 2 3 6 2 2 2 2 2" xfId="27123"/>
    <cellStyle name="Вычисление 2 2 3 6 2 2 2 3" xfId="27122"/>
    <cellStyle name="Вычисление 2 2 3 6 2 2 3" xfId="2111"/>
    <cellStyle name="Вычисление 2 2 3 6 2 2 3 2" xfId="27124"/>
    <cellStyle name="Вычисление 2 2 3 6 2 2 4" xfId="2112"/>
    <cellStyle name="Вычисление 2 2 3 6 2 2 4 2" xfId="27125"/>
    <cellStyle name="Вычисление 2 2 3 6 2 2 5" xfId="27121"/>
    <cellStyle name="Вычисление 2 2 3 6 2 3" xfId="2113"/>
    <cellStyle name="Вычисление 2 2 3 6 2 3 2" xfId="12892"/>
    <cellStyle name="Вычисление 2 2 3 6 2 3 2 2" xfId="27127"/>
    <cellStyle name="Вычисление 2 2 3 6 2 3 3" xfId="27126"/>
    <cellStyle name="Вычисление 2 2 3 6 2 4" xfId="2114"/>
    <cellStyle name="Вычисление 2 2 3 6 2 4 2" xfId="27128"/>
    <cellStyle name="Вычисление 2 2 3 6 2 5" xfId="2115"/>
    <cellStyle name="Вычисление 2 2 3 6 2 5 2" xfId="27129"/>
    <cellStyle name="Вычисление 2 2 3 6 2 6" xfId="27120"/>
    <cellStyle name="Вычисление 2 2 3 6 3" xfId="2116"/>
    <cellStyle name="Вычисление 2 2 3 6 3 2" xfId="2117"/>
    <cellStyle name="Вычисление 2 2 3 6 3 2 2" xfId="12893"/>
    <cellStyle name="Вычисление 2 2 3 6 3 2 2 2" xfId="27132"/>
    <cellStyle name="Вычисление 2 2 3 6 3 2 3" xfId="27131"/>
    <cellStyle name="Вычисление 2 2 3 6 3 3" xfId="2118"/>
    <cellStyle name="Вычисление 2 2 3 6 3 3 2" xfId="27133"/>
    <cellStyle name="Вычисление 2 2 3 6 3 4" xfId="2119"/>
    <cellStyle name="Вычисление 2 2 3 6 3 4 2" xfId="27134"/>
    <cellStyle name="Вычисление 2 2 3 6 3 5" xfId="27130"/>
    <cellStyle name="Вычисление 2 2 3 6 4" xfId="2120"/>
    <cellStyle name="Вычисление 2 2 3 6 4 2" xfId="12894"/>
    <cellStyle name="Вычисление 2 2 3 6 4 2 2" xfId="27136"/>
    <cellStyle name="Вычисление 2 2 3 6 4 3" xfId="27135"/>
    <cellStyle name="Вычисление 2 2 3 6 5" xfId="2121"/>
    <cellStyle name="Вычисление 2 2 3 6 5 2" xfId="27137"/>
    <cellStyle name="Вычисление 2 2 3 6 6" xfId="2122"/>
    <cellStyle name="Вычисление 2 2 3 6 6 2" xfId="27138"/>
    <cellStyle name="Вычисление 2 2 3 6 7" xfId="27119"/>
    <cellStyle name="Вычисление 2 2 3 7" xfId="2123"/>
    <cellStyle name="Вычисление 2 2 3 7 2" xfId="2124"/>
    <cellStyle name="Вычисление 2 2 3 7 2 2" xfId="2125"/>
    <cellStyle name="Вычисление 2 2 3 7 2 2 2" xfId="2126"/>
    <cellStyle name="Вычисление 2 2 3 7 2 2 2 2" xfId="12895"/>
    <cellStyle name="Вычисление 2 2 3 7 2 2 2 2 2" xfId="27143"/>
    <cellStyle name="Вычисление 2 2 3 7 2 2 2 3" xfId="27142"/>
    <cellStyle name="Вычисление 2 2 3 7 2 2 3" xfId="2127"/>
    <cellStyle name="Вычисление 2 2 3 7 2 2 3 2" xfId="27144"/>
    <cellStyle name="Вычисление 2 2 3 7 2 2 4" xfId="2128"/>
    <cellStyle name="Вычисление 2 2 3 7 2 2 4 2" xfId="27145"/>
    <cellStyle name="Вычисление 2 2 3 7 2 2 5" xfId="27141"/>
    <cellStyle name="Вычисление 2 2 3 7 2 3" xfId="2129"/>
    <cellStyle name="Вычисление 2 2 3 7 2 3 2" xfId="12896"/>
    <cellStyle name="Вычисление 2 2 3 7 2 3 2 2" xfId="27147"/>
    <cellStyle name="Вычисление 2 2 3 7 2 3 3" xfId="27146"/>
    <cellStyle name="Вычисление 2 2 3 7 2 4" xfId="2130"/>
    <cellStyle name="Вычисление 2 2 3 7 2 4 2" xfId="27148"/>
    <cellStyle name="Вычисление 2 2 3 7 2 5" xfId="2131"/>
    <cellStyle name="Вычисление 2 2 3 7 2 5 2" xfId="27149"/>
    <cellStyle name="Вычисление 2 2 3 7 2 6" xfId="27140"/>
    <cellStyle name="Вычисление 2 2 3 7 3" xfId="2132"/>
    <cellStyle name="Вычисление 2 2 3 7 3 2" xfId="2133"/>
    <cellStyle name="Вычисление 2 2 3 7 3 2 2" xfId="12897"/>
    <cellStyle name="Вычисление 2 2 3 7 3 2 2 2" xfId="27152"/>
    <cellStyle name="Вычисление 2 2 3 7 3 2 3" xfId="27151"/>
    <cellStyle name="Вычисление 2 2 3 7 3 3" xfId="2134"/>
    <cellStyle name="Вычисление 2 2 3 7 3 3 2" xfId="27153"/>
    <cellStyle name="Вычисление 2 2 3 7 3 4" xfId="2135"/>
    <cellStyle name="Вычисление 2 2 3 7 3 4 2" xfId="27154"/>
    <cellStyle name="Вычисление 2 2 3 7 3 5" xfId="27150"/>
    <cellStyle name="Вычисление 2 2 3 7 4" xfId="2136"/>
    <cellStyle name="Вычисление 2 2 3 7 4 2" xfId="12898"/>
    <cellStyle name="Вычисление 2 2 3 7 4 2 2" xfId="27156"/>
    <cellStyle name="Вычисление 2 2 3 7 4 3" xfId="27155"/>
    <cellStyle name="Вычисление 2 2 3 7 5" xfId="2137"/>
    <cellStyle name="Вычисление 2 2 3 7 5 2" xfId="27157"/>
    <cellStyle name="Вычисление 2 2 3 7 6" xfId="2138"/>
    <cellStyle name="Вычисление 2 2 3 7 6 2" xfId="27158"/>
    <cellStyle name="Вычисление 2 2 3 7 7" xfId="27139"/>
    <cellStyle name="Вычисление 2 2 3 8" xfId="2139"/>
    <cellStyle name="Вычисление 2 2 3 8 2" xfId="2140"/>
    <cellStyle name="Вычисление 2 2 3 8 2 2" xfId="2141"/>
    <cellStyle name="Вычисление 2 2 3 8 2 2 2" xfId="2142"/>
    <cellStyle name="Вычисление 2 2 3 8 2 2 2 2" xfId="12899"/>
    <cellStyle name="Вычисление 2 2 3 8 2 2 2 2 2" xfId="27163"/>
    <cellStyle name="Вычисление 2 2 3 8 2 2 2 3" xfId="27162"/>
    <cellStyle name="Вычисление 2 2 3 8 2 2 3" xfId="2143"/>
    <cellStyle name="Вычисление 2 2 3 8 2 2 3 2" xfId="27164"/>
    <cellStyle name="Вычисление 2 2 3 8 2 2 4" xfId="2144"/>
    <cellStyle name="Вычисление 2 2 3 8 2 2 4 2" xfId="27165"/>
    <cellStyle name="Вычисление 2 2 3 8 2 2 5" xfId="27161"/>
    <cellStyle name="Вычисление 2 2 3 8 2 3" xfId="2145"/>
    <cellStyle name="Вычисление 2 2 3 8 2 3 2" xfId="12900"/>
    <cellStyle name="Вычисление 2 2 3 8 2 3 2 2" xfId="27167"/>
    <cellStyle name="Вычисление 2 2 3 8 2 3 3" xfId="27166"/>
    <cellStyle name="Вычисление 2 2 3 8 2 4" xfId="2146"/>
    <cellStyle name="Вычисление 2 2 3 8 2 4 2" xfId="27168"/>
    <cellStyle name="Вычисление 2 2 3 8 2 5" xfId="2147"/>
    <cellStyle name="Вычисление 2 2 3 8 2 5 2" xfId="27169"/>
    <cellStyle name="Вычисление 2 2 3 8 2 6" xfId="27160"/>
    <cellStyle name="Вычисление 2 2 3 8 3" xfId="2148"/>
    <cellStyle name="Вычисление 2 2 3 8 3 2" xfId="2149"/>
    <cellStyle name="Вычисление 2 2 3 8 3 2 2" xfId="12901"/>
    <cellStyle name="Вычисление 2 2 3 8 3 2 2 2" xfId="27172"/>
    <cellStyle name="Вычисление 2 2 3 8 3 2 3" xfId="27171"/>
    <cellStyle name="Вычисление 2 2 3 8 3 3" xfId="2150"/>
    <cellStyle name="Вычисление 2 2 3 8 3 3 2" xfId="27173"/>
    <cellStyle name="Вычисление 2 2 3 8 3 4" xfId="2151"/>
    <cellStyle name="Вычисление 2 2 3 8 3 4 2" xfId="27174"/>
    <cellStyle name="Вычисление 2 2 3 8 3 5" xfId="27170"/>
    <cellStyle name="Вычисление 2 2 3 8 4" xfId="2152"/>
    <cellStyle name="Вычисление 2 2 3 8 4 2" xfId="12902"/>
    <cellStyle name="Вычисление 2 2 3 8 4 2 2" xfId="27176"/>
    <cellStyle name="Вычисление 2 2 3 8 4 3" xfId="27175"/>
    <cellStyle name="Вычисление 2 2 3 8 5" xfId="2153"/>
    <cellStyle name="Вычисление 2 2 3 8 5 2" xfId="27177"/>
    <cellStyle name="Вычисление 2 2 3 8 6" xfId="2154"/>
    <cellStyle name="Вычисление 2 2 3 8 6 2" xfId="27178"/>
    <cellStyle name="Вычисление 2 2 3 8 7" xfId="27159"/>
    <cellStyle name="Вычисление 2 2 3 9" xfId="2155"/>
    <cellStyle name="Вычисление 2 2 3 9 2" xfId="2156"/>
    <cellStyle name="Вычисление 2 2 3 9 2 2" xfId="2157"/>
    <cellStyle name="Вычисление 2 2 3 9 2 2 2" xfId="2158"/>
    <cellStyle name="Вычисление 2 2 3 9 2 2 2 2" xfId="12903"/>
    <cellStyle name="Вычисление 2 2 3 9 2 2 2 2 2" xfId="27183"/>
    <cellStyle name="Вычисление 2 2 3 9 2 2 2 3" xfId="27182"/>
    <cellStyle name="Вычисление 2 2 3 9 2 2 3" xfId="2159"/>
    <cellStyle name="Вычисление 2 2 3 9 2 2 3 2" xfId="27184"/>
    <cellStyle name="Вычисление 2 2 3 9 2 2 4" xfId="2160"/>
    <cellStyle name="Вычисление 2 2 3 9 2 2 4 2" xfId="27185"/>
    <cellStyle name="Вычисление 2 2 3 9 2 2 5" xfId="27181"/>
    <cellStyle name="Вычисление 2 2 3 9 2 3" xfId="2161"/>
    <cellStyle name="Вычисление 2 2 3 9 2 3 2" xfId="12904"/>
    <cellStyle name="Вычисление 2 2 3 9 2 3 2 2" xfId="27187"/>
    <cellStyle name="Вычисление 2 2 3 9 2 3 3" xfId="27186"/>
    <cellStyle name="Вычисление 2 2 3 9 2 4" xfId="2162"/>
    <cellStyle name="Вычисление 2 2 3 9 2 4 2" xfId="27188"/>
    <cellStyle name="Вычисление 2 2 3 9 2 5" xfId="2163"/>
    <cellStyle name="Вычисление 2 2 3 9 2 5 2" xfId="27189"/>
    <cellStyle name="Вычисление 2 2 3 9 2 6" xfId="27180"/>
    <cellStyle name="Вычисление 2 2 3 9 3" xfId="2164"/>
    <cellStyle name="Вычисление 2 2 3 9 3 2" xfId="2165"/>
    <cellStyle name="Вычисление 2 2 3 9 3 2 2" xfId="12905"/>
    <cellStyle name="Вычисление 2 2 3 9 3 2 2 2" xfId="27192"/>
    <cellStyle name="Вычисление 2 2 3 9 3 2 3" xfId="27191"/>
    <cellStyle name="Вычисление 2 2 3 9 3 3" xfId="2166"/>
    <cellStyle name="Вычисление 2 2 3 9 3 3 2" xfId="27193"/>
    <cellStyle name="Вычисление 2 2 3 9 3 4" xfId="2167"/>
    <cellStyle name="Вычисление 2 2 3 9 3 4 2" xfId="27194"/>
    <cellStyle name="Вычисление 2 2 3 9 3 5" xfId="27190"/>
    <cellStyle name="Вычисление 2 2 3 9 4" xfId="2168"/>
    <cellStyle name="Вычисление 2 2 3 9 4 2" xfId="12906"/>
    <cellStyle name="Вычисление 2 2 3 9 4 2 2" xfId="27196"/>
    <cellStyle name="Вычисление 2 2 3 9 4 3" xfId="27195"/>
    <cellStyle name="Вычисление 2 2 3 9 5" xfId="2169"/>
    <cellStyle name="Вычисление 2 2 3 9 5 2" xfId="27197"/>
    <cellStyle name="Вычисление 2 2 3 9 6" xfId="2170"/>
    <cellStyle name="Вычисление 2 2 3 9 6 2" xfId="27198"/>
    <cellStyle name="Вычисление 2 2 3 9 7" xfId="27179"/>
    <cellStyle name="Вычисление 2 3" xfId="2171"/>
    <cellStyle name="Вычисление 2 3 10" xfId="2172"/>
    <cellStyle name="Вычисление 2 3 10 2" xfId="2173"/>
    <cellStyle name="Вычисление 2 3 10 2 2" xfId="2174"/>
    <cellStyle name="Вычисление 2 3 10 2 2 2" xfId="2175"/>
    <cellStyle name="Вычисление 2 3 10 2 2 2 2" xfId="12907"/>
    <cellStyle name="Вычисление 2 3 10 2 2 2 2 2" xfId="27204"/>
    <cellStyle name="Вычисление 2 3 10 2 2 2 3" xfId="27203"/>
    <cellStyle name="Вычисление 2 3 10 2 2 3" xfId="2176"/>
    <cellStyle name="Вычисление 2 3 10 2 2 3 2" xfId="27205"/>
    <cellStyle name="Вычисление 2 3 10 2 2 4" xfId="2177"/>
    <cellStyle name="Вычисление 2 3 10 2 2 4 2" xfId="27206"/>
    <cellStyle name="Вычисление 2 3 10 2 2 5" xfId="27202"/>
    <cellStyle name="Вычисление 2 3 10 2 3" xfId="2178"/>
    <cellStyle name="Вычисление 2 3 10 2 3 2" xfId="12908"/>
    <cellStyle name="Вычисление 2 3 10 2 3 2 2" xfId="27208"/>
    <cellStyle name="Вычисление 2 3 10 2 3 3" xfId="27207"/>
    <cellStyle name="Вычисление 2 3 10 2 4" xfId="2179"/>
    <cellStyle name="Вычисление 2 3 10 2 4 2" xfId="27209"/>
    <cellStyle name="Вычисление 2 3 10 2 5" xfId="2180"/>
    <cellStyle name="Вычисление 2 3 10 2 5 2" xfId="27210"/>
    <cellStyle name="Вычисление 2 3 10 2 6" xfId="27201"/>
    <cellStyle name="Вычисление 2 3 10 3" xfId="2181"/>
    <cellStyle name="Вычисление 2 3 10 3 2" xfId="2182"/>
    <cellStyle name="Вычисление 2 3 10 3 2 2" xfId="12909"/>
    <cellStyle name="Вычисление 2 3 10 3 2 2 2" xfId="27213"/>
    <cellStyle name="Вычисление 2 3 10 3 2 3" xfId="27212"/>
    <cellStyle name="Вычисление 2 3 10 3 3" xfId="2183"/>
    <cellStyle name="Вычисление 2 3 10 3 3 2" xfId="27214"/>
    <cellStyle name="Вычисление 2 3 10 3 4" xfId="2184"/>
    <cellStyle name="Вычисление 2 3 10 3 4 2" xfId="27215"/>
    <cellStyle name="Вычисление 2 3 10 3 5" xfId="27211"/>
    <cellStyle name="Вычисление 2 3 10 4" xfId="2185"/>
    <cellStyle name="Вычисление 2 3 10 4 2" xfId="12910"/>
    <cellStyle name="Вычисление 2 3 10 4 2 2" xfId="27217"/>
    <cellStyle name="Вычисление 2 3 10 4 3" xfId="27216"/>
    <cellStyle name="Вычисление 2 3 10 5" xfId="2186"/>
    <cellStyle name="Вычисление 2 3 10 5 2" xfId="27218"/>
    <cellStyle name="Вычисление 2 3 10 6" xfId="2187"/>
    <cellStyle name="Вычисление 2 3 10 6 2" xfId="27219"/>
    <cellStyle name="Вычисление 2 3 10 7" xfId="27200"/>
    <cellStyle name="Вычисление 2 3 11" xfId="2188"/>
    <cellStyle name="Вычисление 2 3 11 2" xfId="2189"/>
    <cellStyle name="Вычисление 2 3 11 2 2" xfId="2190"/>
    <cellStyle name="Вычисление 2 3 11 2 2 2" xfId="2191"/>
    <cellStyle name="Вычисление 2 3 11 2 2 2 2" xfId="12911"/>
    <cellStyle name="Вычисление 2 3 11 2 2 2 2 2" xfId="27224"/>
    <cellStyle name="Вычисление 2 3 11 2 2 2 3" xfId="27223"/>
    <cellStyle name="Вычисление 2 3 11 2 2 3" xfId="2192"/>
    <cellStyle name="Вычисление 2 3 11 2 2 3 2" xfId="27225"/>
    <cellStyle name="Вычисление 2 3 11 2 2 4" xfId="2193"/>
    <cellStyle name="Вычисление 2 3 11 2 2 4 2" xfId="27226"/>
    <cellStyle name="Вычисление 2 3 11 2 2 5" xfId="27222"/>
    <cellStyle name="Вычисление 2 3 11 2 3" xfId="2194"/>
    <cellStyle name="Вычисление 2 3 11 2 3 2" xfId="12912"/>
    <cellStyle name="Вычисление 2 3 11 2 3 2 2" xfId="27228"/>
    <cellStyle name="Вычисление 2 3 11 2 3 3" xfId="27227"/>
    <cellStyle name="Вычисление 2 3 11 2 4" xfId="2195"/>
    <cellStyle name="Вычисление 2 3 11 2 4 2" xfId="27229"/>
    <cellStyle name="Вычисление 2 3 11 2 5" xfId="2196"/>
    <cellStyle name="Вычисление 2 3 11 2 5 2" xfId="27230"/>
    <cellStyle name="Вычисление 2 3 11 2 6" xfId="27221"/>
    <cellStyle name="Вычисление 2 3 11 3" xfId="2197"/>
    <cellStyle name="Вычисление 2 3 11 3 2" xfId="2198"/>
    <cellStyle name="Вычисление 2 3 11 3 2 2" xfId="12913"/>
    <cellStyle name="Вычисление 2 3 11 3 2 2 2" xfId="27233"/>
    <cellStyle name="Вычисление 2 3 11 3 2 3" xfId="27232"/>
    <cellStyle name="Вычисление 2 3 11 3 3" xfId="2199"/>
    <cellStyle name="Вычисление 2 3 11 3 3 2" xfId="27234"/>
    <cellStyle name="Вычисление 2 3 11 3 4" xfId="2200"/>
    <cellStyle name="Вычисление 2 3 11 3 4 2" xfId="27235"/>
    <cellStyle name="Вычисление 2 3 11 3 5" xfId="27231"/>
    <cellStyle name="Вычисление 2 3 11 4" xfId="2201"/>
    <cellStyle name="Вычисление 2 3 11 4 2" xfId="12914"/>
    <cellStyle name="Вычисление 2 3 11 4 2 2" xfId="27237"/>
    <cellStyle name="Вычисление 2 3 11 4 3" xfId="27236"/>
    <cellStyle name="Вычисление 2 3 11 5" xfId="2202"/>
    <cellStyle name="Вычисление 2 3 11 5 2" xfId="27238"/>
    <cellStyle name="Вычисление 2 3 11 6" xfId="2203"/>
    <cellStyle name="Вычисление 2 3 11 6 2" xfId="27239"/>
    <cellStyle name="Вычисление 2 3 11 7" xfId="27220"/>
    <cellStyle name="Вычисление 2 3 12" xfId="2204"/>
    <cellStyle name="Вычисление 2 3 12 2" xfId="2205"/>
    <cellStyle name="Вычисление 2 3 12 2 2" xfId="2206"/>
    <cellStyle name="Вычисление 2 3 12 2 2 2" xfId="12915"/>
    <cellStyle name="Вычисление 2 3 12 2 2 2 2" xfId="27243"/>
    <cellStyle name="Вычисление 2 3 12 2 2 3" xfId="27242"/>
    <cellStyle name="Вычисление 2 3 12 2 3" xfId="2207"/>
    <cellStyle name="Вычисление 2 3 12 2 3 2" xfId="27244"/>
    <cellStyle name="Вычисление 2 3 12 2 4" xfId="2208"/>
    <cellStyle name="Вычисление 2 3 12 2 4 2" xfId="27245"/>
    <cellStyle name="Вычисление 2 3 12 2 5" xfId="27241"/>
    <cellStyle name="Вычисление 2 3 12 3" xfId="2209"/>
    <cellStyle name="Вычисление 2 3 12 3 2" xfId="12916"/>
    <cellStyle name="Вычисление 2 3 12 3 2 2" xfId="27247"/>
    <cellStyle name="Вычисление 2 3 12 3 3" xfId="27246"/>
    <cellStyle name="Вычисление 2 3 12 4" xfId="2210"/>
    <cellStyle name="Вычисление 2 3 12 4 2" xfId="27248"/>
    <cellStyle name="Вычисление 2 3 12 5" xfId="2211"/>
    <cellStyle name="Вычисление 2 3 12 5 2" xfId="27249"/>
    <cellStyle name="Вычисление 2 3 12 6" xfId="27240"/>
    <cellStyle name="Вычисление 2 3 13" xfId="2212"/>
    <cellStyle name="Вычисление 2 3 13 2" xfId="2213"/>
    <cellStyle name="Вычисление 2 3 13 2 2" xfId="12917"/>
    <cellStyle name="Вычисление 2 3 13 2 2 2" xfId="27252"/>
    <cellStyle name="Вычисление 2 3 13 2 3" xfId="27251"/>
    <cellStyle name="Вычисление 2 3 13 3" xfId="2214"/>
    <cellStyle name="Вычисление 2 3 13 3 2" xfId="27253"/>
    <cellStyle name="Вычисление 2 3 13 4" xfId="2215"/>
    <cellStyle name="Вычисление 2 3 13 4 2" xfId="27254"/>
    <cellStyle name="Вычисление 2 3 13 5" xfId="27250"/>
    <cellStyle name="Вычисление 2 3 14" xfId="2216"/>
    <cellStyle name="Вычисление 2 3 14 2" xfId="12918"/>
    <cellStyle name="Вычисление 2 3 14 2 2" xfId="27256"/>
    <cellStyle name="Вычисление 2 3 14 3" xfId="27255"/>
    <cellStyle name="Вычисление 2 3 15" xfId="2217"/>
    <cellStyle name="Вычисление 2 3 15 2" xfId="27257"/>
    <cellStyle name="Вычисление 2 3 16" xfId="2218"/>
    <cellStyle name="Вычисление 2 3 16 2" xfId="27258"/>
    <cellStyle name="Вычисление 2 3 17" xfId="27199"/>
    <cellStyle name="Вычисление 2 3 2" xfId="2219"/>
    <cellStyle name="Вычисление 2 3 2 2" xfId="2220"/>
    <cellStyle name="Вычисление 2 3 2 2 2" xfId="2221"/>
    <cellStyle name="Вычисление 2 3 2 2 2 2" xfId="2222"/>
    <cellStyle name="Вычисление 2 3 2 2 2 2 2" xfId="12919"/>
    <cellStyle name="Вычисление 2 3 2 2 2 2 2 2" xfId="27263"/>
    <cellStyle name="Вычисление 2 3 2 2 2 2 3" xfId="27262"/>
    <cellStyle name="Вычисление 2 3 2 2 2 3" xfId="2223"/>
    <cellStyle name="Вычисление 2 3 2 2 2 3 2" xfId="27264"/>
    <cellStyle name="Вычисление 2 3 2 2 2 4" xfId="2224"/>
    <cellStyle name="Вычисление 2 3 2 2 2 4 2" xfId="27265"/>
    <cellStyle name="Вычисление 2 3 2 2 2 5" xfId="27261"/>
    <cellStyle name="Вычисление 2 3 2 2 3" xfId="2225"/>
    <cellStyle name="Вычисление 2 3 2 2 3 2" xfId="12920"/>
    <cellStyle name="Вычисление 2 3 2 2 3 2 2" xfId="27267"/>
    <cellStyle name="Вычисление 2 3 2 2 3 3" xfId="27266"/>
    <cellStyle name="Вычисление 2 3 2 2 4" xfId="2226"/>
    <cellStyle name="Вычисление 2 3 2 2 4 2" xfId="27268"/>
    <cellStyle name="Вычисление 2 3 2 2 5" xfId="2227"/>
    <cellStyle name="Вычисление 2 3 2 2 5 2" xfId="27269"/>
    <cellStyle name="Вычисление 2 3 2 2 6" xfId="27260"/>
    <cellStyle name="Вычисление 2 3 2 3" xfId="2228"/>
    <cellStyle name="Вычисление 2 3 2 3 2" xfId="2229"/>
    <cellStyle name="Вычисление 2 3 2 3 2 2" xfId="12921"/>
    <cellStyle name="Вычисление 2 3 2 3 2 2 2" xfId="27272"/>
    <cellStyle name="Вычисление 2 3 2 3 2 3" xfId="27271"/>
    <cellStyle name="Вычисление 2 3 2 3 3" xfId="2230"/>
    <cellStyle name="Вычисление 2 3 2 3 3 2" xfId="27273"/>
    <cellStyle name="Вычисление 2 3 2 3 4" xfId="2231"/>
    <cellStyle name="Вычисление 2 3 2 3 4 2" xfId="27274"/>
    <cellStyle name="Вычисление 2 3 2 3 5" xfId="27270"/>
    <cellStyle name="Вычисление 2 3 2 4" xfId="2232"/>
    <cellStyle name="Вычисление 2 3 2 4 2" xfId="12922"/>
    <cellStyle name="Вычисление 2 3 2 4 2 2" xfId="27276"/>
    <cellStyle name="Вычисление 2 3 2 4 3" xfId="27275"/>
    <cellStyle name="Вычисление 2 3 2 5" xfId="2233"/>
    <cellStyle name="Вычисление 2 3 2 5 2" xfId="27277"/>
    <cellStyle name="Вычисление 2 3 2 6" xfId="2234"/>
    <cellStyle name="Вычисление 2 3 2 6 2" xfId="27278"/>
    <cellStyle name="Вычисление 2 3 2 7" xfId="27259"/>
    <cellStyle name="Вычисление 2 3 3" xfId="2235"/>
    <cellStyle name="Вычисление 2 3 3 2" xfId="2236"/>
    <cellStyle name="Вычисление 2 3 3 2 2" xfId="2237"/>
    <cellStyle name="Вычисление 2 3 3 2 2 2" xfId="2238"/>
    <cellStyle name="Вычисление 2 3 3 2 2 2 2" xfId="12923"/>
    <cellStyle name="Вычисление 2 3 3 2 2 2 2 2" xfId="27283"/>
    <cellStyle name="Вычисление 2 3 3 2 2 2 3" xfId="27282"/>
    <cellStyle name="Вычисление 2 3 3 2 2 3" xfId="2239"/>
    <cellStyle name="Вычисление 2 3 3 2 2 3 2" xfId="27284"/>
    <cellStyle name="Вычисление 2 3 3 2 2 4" xfId="2240"/>
    <cellStyle name="Вычисление 2 3 3 2 2 4 2" xfId="27285"/>
    <cellStyle name="Вычисление 2 3 3 2 2 5" xfId="27281"/>
    <cellStyle name="Вычисление 2 3 3 2 3" xfId="2241"/>
    <cellStyle name="Вычисление 2 3 3 2 3 2" xfId="12924"/>
    <cellStyle name="Вычисление 2 3 3 2 3 2 2" xfId="27287"/>
    <cellStyle name="Вычисление 2 3 3 2 3 3" xfId="27286"/>
    <cellStyle name="Вычисление 2 3 3 2 4" xfId="2242"/>
    <cellStyle name="Вычисление 2 3 3 2 4 2" xfId="27288"/>
    <cellStyle name="Вычисление 2 3 3 2 5" xfId="2243"/>
    <cellStyle name="Вычисление 2 3 3 2 5 2" xfId="27289"/>
    <cellStyle name="Вычисление 2 3 3 2 6" xfId="27280"/>
    <cellStyle name="Вычисление 2 3 3 3" xfId="2244"/>
    <cellStyle name="Вычисление 2 3 3 3 2" xfId="2245"/>
    <cellStyle name="Вычисление 2 3 3 3 2 2" xfId="12925"/>
    <cellStyle name="Вычисление 2 3 3 3 2 2 2" xfId="27292"/>
    <cellStyle name="Вычисление 2 3 3 3 2 3" xfId="27291"/>
    <cellStyle name="Вычисление 2 3 3 3 3" xfId="2246"/>
    <cellStyle name="Вычисление 2 3 3 3 3 2" xfId="27293"/>
    <cellStyle name="Вычисление 2 3 3 3 4" xfId="2247"/>
    <cellStyle name="Вычисление 2 3 3 3 4 2" xfId="27294"/>
    <cellStyle name="Вычисление 2 3 3 3 5" xfId="27290"/>
    <cellStyle name="Вычисление 2 3 3 4" xfId="2248"/>
    <cellStyle name="Вычисление 2 3 3 4 2" xfId="12926"/>
    <cellStyle name="Вычисление 2 3 3 4 2 2" xfId="27296"/>
    <cellStyle name="Вычисление 2 3 3 4 3" xfId="27295"/>
    <cellStyle name="Вычисление 2 3 3 5" xfId="2249"/>
    <cellStyle name="Вычисление 2 3 3 5 2" xfId="27297"/>
    <cellStyle name="Вычисление 2 3 3 6" xfId="2250"/>
    <cellStyle name="Вычисление 2 3 3 6 2" xfId="27298"/>
    <cellStyle name="Вычисление 2 3 3 7" xfId="27279"/>
    <cellStyle name="Вычисление 2 3 4" xfId="2251"/>
    <cellStyle name="Вычисление 2 3 4 2" xfId="2252"/>
    <cellStyle name="Вычисление 2 3 4 2 2" xfId="2253"/>
    <cellStyle name="Вычисление 2 3 4 2 2 2" xfId="2254"/>
    <cellStyle name="Вычисление 2 3 4 2 2 2 2" xfId="12927"/>
    <cellStyle name="Вычисление 2 3 4 2 2 2 2 2" xfId="27303"/>
    <cellStyle name="Вычисление 2 3 4 2 2 2 3" xfId="27302"/>
    <cellStyle name="Вычисление 2 3 4 2 2 3" xfId="2255"/>
    <cellStyle name="Вычисление 2 3 4 2 2 3 2" xfId="27304"/>
    <cellStyle name="Вычисление 2 3 4 2 2 4" xfId="2256"/>
    <cellStyle name="Вычисление 2 3 4 2 2 4 2" xfId="27305"/>
    <cellStyle name="Вычисление 2 3 4 2 2 5" xfId="27301"/>
    <cellStyle name="Вычисление 2 3 4 2 3" xfId="2257"/>
    <cellStyle name="Вычисление 2 3 4 2 3 2" xfId="12928"/>
    <cellStyle name="Вычисление 2 3 4 2 3 2 2" xfId="27307"/>
    <cellStyle name="Вычисление 2 3 4 2 3 3" xfId="27306"/>
    <cellStyle name="Вычисление 2 3 4 2 4" xfId="2258"/>
    <cellStyle name="Вычисление 2 3 4 2 4 2" xfId="27308"/>
    <cellStyle name="Вычисление 2 3 4 2 5" xfId="2259"/>
    <cellStyle name="Вычисление 2 3 4 2 5 2" xfId="27309"/>
    <cellStyle name="Вычисление 2 3 4 2 6" xfId="27300"/>
    <cellStyle name="Вычисление 2 3 4 3" xfId="2260"/>
    <cellStyle name="Вычисление 2 3 4 3 2" xfId="2261"/>
    <cellStyle name="Вычисление 2 3 4 3 2 2" xfId="12929"/>
    <cellStyle name="Вычисление 2 3 4 3 2 2 2" xfId="27312"/>
    <cellStyle name="Вычисление 2 3 4 3 2 3" xfId="27311"/>
    <cellStyle name="Вычисление 2 3 4 3 3" xfId="2262"/>
    <cellStyle name="Вычисление 2 3 4 3 3 2" xfId="27313"/>
    <cellStyle name="Вычисление 2 3 4 3 4" xfId="2263"/>
    <cellStyle name="Вычисление 2 3 4 3 4 2" xfId="27314"/>
    <cellStyle name="Вычисление 2 3 4 3 5" xfId="27310"/>
    <cellStyle name="Вычисление 2 3 4 4" xfId="2264"/>
    <cellStyle name="Вычисление 2 3 4 4 2" xfId="12930"/>
    <cellStyle name="Вычисление 2 3 4 4 2 2" xfId="27316"/>
    <cellStyle name="Вычисление 2 3 4 4 3" xfId="27315"/>
    <cellStyle name="Вычисление 2 3 4 5" xfId="2265"/>
    <cellStyle name="Вычисление 2 3 4 5 2" xfId="27317"/>
    <cellStyle name="Вычисление 2 3 4 6" xfId="2266"/>
    <cellStyle name="Вычисление 2 3 4 6 2" xfId="27318"/>
    <cellStyle name="Вычисление 2 3 4 7" xfId="27299"/>
    <cellStyle name="Вычисление 2 3 5" xfId="2267"/>
    <cellStyle name="Вычисление 2 3 5 2" xfId="2268"/>
    <cellStyle name="Вычисление 2 3 5 2 2" xfId="2269"/>
    <cellStyle name="Вычисление 2 3 5 2 2 2" xfId="2270"/>
    <cellStyle name="Вычисление 2 3 5 2 2 2 2" xfId="12931"/>
    <cellStyle name="Вычисление 2 3 5 2 2 2 2 2" xfId="27323"/>
    <cellStyle name="Вычисление 2 3 5 2 2 2 3" xfId="27322"/>
    <cellStyle name="Вычисление 2 3 5 2 2 3" xfId="2271"/>
    <cellStyle name="Вычисление 2 3 5 2 2 3 2" xfId="27324"/>
    <cellStyle name="Вычисление 2 3 5 2 2 4" xfId="2272"/>
    <cellStyle name="Вычисление 2 3 5 2 2 4 2" xfId="27325"/>
    <cellStyle name="Вычисление 2 3 5 2 2 5" xfId="27321"/>
    <cellStyle name="Вычисление 2 3 5 2 3" xfId="2273"/>
    <cellStyle name="Вычисление 2 3 5 2 3 2" xfId="12932"/>
    <cellStyle name="Вычисление 2 3 5 2 3 2 2" xfId="27327"/>
    <cellStyle name="Вычисление 2 3 5 2 3 3" xfId="27326"/>
    <cellStyle name="Вычисление 2 3 5 2 4" xfId="2274"/>
    <cellStyle name="Вычисление 2 3 5 2 4 2" xfId="27328"/>
    <cellStyle name="Вычисление 2 3 5 2 5" xfId="2275"/>
    <cellStyle name="Вычисление 2 3 5 2 5 2" xfId="27329"/>
    <cellStyle name="Вычисление 2 3 5 2 6" xfId="27320"/>
    <cellStyle name="Вычисление 2 3 5 3" xfId="2276"/>
    <cellStyle name="Вычисление 2 3 5 3 2" xfId="2277"/>
    <cellStyle name="Вычисление 2 3 5 3 2 2" xfId="12933"/>
    <cellStyle name="Вычисление 2 3 5 3 2 2 2" xfId="27332"/>
    <cellStyle name="Вычисление 2 3 5 3 2 3" xfId="27331"/>
    <cellStyle name="Вычисление 2 3 5 3 3" xfId="2278"/>
    <cellStyle name="Вычисление 2 3 5 3 3 2" xfId="27333"/>
    <cellStyle name="Вычисление 2 3 5 3 4" xfId="2279"/>
    <cellStyle name="Вычисление 2 3 5 3 4 2" xfId="27334"/>
    <cellStyle name="Вычисление 2 3 5 3 5" xfId="27330"/>
    <cellStyle name="Вычисление 2 3 5 4" xfId="2280"/>
    <cellStyle name="Вычисление 2 3 5 4 2" xfId="12934"/>
    <cellStyle name="Вычисление 2 3 5 4 2 2" xfId="27336"/>
    <cellStyle name="Вычисление 2 3 5 4 3" xfId="27335"/>
    <cellStyle name="Вычисление 2 3 5 5" xfId="2281"/>
    <cellStyle name="Вычисление 2 3 5 5 2" xfId="27337"/>
    <cellStyle name="Вычисление 2 3 5 6" xfId="2282"/>
    <cellStyle name="Вычисление 2 3 5 6 2" xfId="27338"/>
    <cellStyle name="Вычисление 2 3 5 7" xfId="27319"/>
    <cellStyle name="Вычисление 2 3 6" xfId="2283"/>
    <cellStyle name="Вычисление 2 3 6 2" xfId="2284"/>
    <cellStyle name="Вычисление 2 3 6 2 2" xfId="2285"/>
    <cellStyle name="Вычисление 2 3 6 2 2 2" xfId="2286"/>
    <cellStyle name="Вычисление 2 3 6 2 2 2 2" xfId="12935"/>
    <cellStyle name="Вычисление 2 3 6 2 2 2 2 2" xfId="27343"/>
    <cellStyle name="Вычисление 2 3 6 2 2 2 3" xfId="27342"/>
    <cellStyle name="Вычисление 2 3 6 2 2 3" xfId="2287"/>
    <cellStyle name="Вычисление 2 3 6 2 2 3 2" xfId="27344"/>
    <cellStyle name="Вычисление 2 3 6 2 2 4" xfId="2288"/>
    <cellStyle name="Вычисление 2 3 6 2 2 4 2" xfId="27345"/>
    <cellStyle name="Вычисление 2 3 6 2 2 5" xfId="27341"/>
    <cellStyle name="Вычисление 2 3 6 2 3" xfId="2289"/>
    <cellStyle name="Вычисление 2 3 6 2 3 2" xfId="12936"/>
    <cellStyle name="Вычисление 2 3 6 2 3 2 2" xfId="27347"/>
    <cellStyle name="Вычисление 2 3 6 2 3 3" xfId="27346"/>
    <cellStyle name="Вычисление 2 3 6 2 4" xfId="2290"/>
    <cellStyle name="Вычисление 2 3 6 2 4 2" xfId="27348"/>
    <cellStyle name="Вычисление 2 3 6 2 5" xfId="2291"/>
    <cellStyle name="Вычисление 2 3 6 2 5 2" xfId="27349"/>
    <cellStyle name="Вычисление 2 3 6 2 6" xfId="27340"/>
    <cellStyle name="Вычисление 2 3 6 3" xfId="2292"/>
    <cellStyle name="Вычисление 2 3 6 3 2" xfId="2293"/>
    <cellStyle name="Вычисление 2 3 6 3 2 2" xfId="12937"/>
    <cellStyle name="Вычисление 2 3 6 3 2 2 2" xfId="27352"/>
    <cellStyle name="Вычисление 2 3 6 3 2 3" xfId="27351"/>
    <cellStyle name="Вычисление 2 3 6 3 3" xfId="2294"/>
    <cellStyle name="Вычисление 2 3 6 3 3 2" xfId="27353"/>
    <cellStyle name="Вычисление 2 3 6 3 4" xfId="2295"/>
    <cellStyle name="Вычисление 2 3 6 3 4 2" xfId="27354"/>
    <cellStyle name="Вычисление 2 3 6 3 5" xfId="27350"/>
    <cellStyle name="Вычисление 2 3 6 4" xfId="2296"/>
    <cellStyle name="Вычисление 2 3 6 4 2" xfId="12938"/>
    <cellStyle name="Вычисление 2 3 6 4 2 2" xfId="27356"/>
    <cellStyle name="Вычисление 2 3 6 4 3" xfId="27355"/>
    <cellStyle name="Вычисление 2 3 6 5" xfId="2297"/>
    <cellStyle name="Вычисление 2 3 6 5 2" xfId="27357"/>
    <cellStyle name="Вычисление 2 3 6 6" xfId="2298"/>
    <cellStyle name="Вычисление 2 3 6 6 2" xfId="27358"/>
    <cellStyle name="Вычисление 2 3 6 7" xfId="27339"/>
    <cellStyle name="Вычисление 2 3 7" xfId="2299"/>
    <cellStyle name="Вычисление 2 3 7 2" xfId="2300"/>
    <cellStyle name="Вычисление 2 3 7 2 2" xfId="2301"/>
    <cellStyle name="Вычисление 2 3 7 2 2 2" xfId="2302"/>
    <cellStyle name="Вычисление 2 3 7 2 2 2 2" xfId="12939"/>
    <cellStyle name="Вычисление 2 3 7 2 2 2 2 2" xfId="27363"/>
    <cellStyle name="Вычисление 2 3 7 2 2 2 3" xfId="27362"/>
    <cellStyle name="Вычисление 2 3 7 2 2 3" xfId="2303"/>
    <cellStyle name="Вычисление 2 3 7 2 2 3 2" xfId="27364"/>
    <cellStyle name="Вычисление 2 3 7 2 2 4" xfId="2304"/>
    <cellStyle name="Вычисление 2 3 7 2 2 4 2" xfId="27365"/>
    <cellStyle name="Вычисление 2 3 7 2 2 5" xfId="27361"/>
    <cellStyle name="Вычисление 2 3 7 2 3" xfId="2305"/>
    <cellStyle name="Вычисление 2 3 7 2 3 2" xfId="12940"/>
    <cellStyle name="Вычисление 2 3 7 2 3 2 2" xfId="27367"/>
    <cellStyle name="Вычисление 2 3 7 2 3 3" xfId="27366"/>
    <cellStyle name="Вычисление 2 3 7 2 4" xfId="2306"/>
    <cellStyle name="Вычисление 2 3 7 2 4 2" xfId="27368"/>
    <cellStyle name="Вычисление 2 3 7 2 5" xfId="2307"/>
    <cellStyle name="Вычисление 2 3 7 2 5 2" xfId="27369"/>
    <cellStyle name="Вычисление 2 3 7 2 6" xfId="27360"/>
    <cellStyle name="Вычисление 2 3 7 3" xfId="2308"/>
    <cellStyle name="Вычисление 2 3 7 3 2" xfId="2309"/>
    <cellStyle name="Вычисление 2 3 7 3 2 2" xfId="12941"/>
    <cellStyle name="Вычисление 2 3 7 3 2 2 2" xfId="27372"/>
    <cellStyle name="Вычисление 2 3 7 3 2 3" xfId="27371"/>
    <cellStyle name="Вычисление 2 3 7 3 3" xfId="2310"/>
    <cellStyle name="Вычисление 2 3 7 3 3 2" xfId="27373"/>
    <cellStyle name="Вычисление 2 3 7 3 4" xfId="2311"/>
    <cellStyle name="Вычисление 2 3 7 3 4 2" xfId="27374"/>
    <cellStyle name="Вычисление 2 3 7 3 5" xfId="27370"/>
    <cellStyle name="Вычисление 2 3 7 4" xfId="2312"/>
    <cellStyle name="Вычисление 2 3 7 4 2" xfId="12942"/>
    <cellStyle name="Вычисление 2 3 7 4 2 2" xfId="27376"/>
    <cellStyle name="Вычисление 2 3 7 4 3" xfId="27375"/>
    <cellStyle name="Вычисление 2 3 7 5" xfId="2313"/>
    <cellStyle name="Вычисление 2 3 7 5 2" xfId="27377"/>
    <cellStyle name="Вычисление 2 3 7 6" xfId="2314"/>
    <cellStyle name="Вычисление 2 3 7 6 2" xfId="27378"/>
    <cellStyle name="Вычисление 2 3 7 7" xfId="27359"/>
    <cellStyle name="Вычисление 2 3 8" xfId="2315"/>
    <cellStyle name="Вычисление 2 3 8 2" xfId="2316"/>
    <cellStyle name="Вычисление 2 3 8 2 2" xfId="2317"/>
    <cellStyle name="Вычисление 2 3 8 2 2 2" xfId="2318"/>
    <cellStyle name="Вычисление 2 3 8 2 2 2 2" xfId="12943"/>
    <cellStyle name="Вычисление 2 3 8 2 2 2 2 2" xfId="27383"/>
    <cellStyle name="Вычисление 2 3 8 2 2 2 3" xfId="27382"/>
    <cellStyle name="Вычисление 2 3 8 2 2 3" xfId="2319"/>
    <cellStyle name="Вычисление 2 3 8 2 2 3 2" xfId="27384"/>
    <cellStyle name="Вычисление 2 3 8 2 2 4" xfId="2320"/>
    <cellStyle name="Вычисление 2 3 8 2 2 4 2" xfId="27385"/>
    <cellStyle name="Вычисление 2 3 8 2 2 5" xfId="27381"/>
    <cellStyle name="Вычисление 2 3 8 2 3" xfId="2321"/>
    <cellStyle name="Вычисление 2 3 8 2 3 2" xfId="12944"/>
    <cellStyle name="Вычисление 2 3 8 2 3 2 2" xfId="27387"/>
    <cellStyle name="Вычисление 2 3 8 2 3 3" xfId="27386"/>
    <cellStyle name="Вычисление 2 3 8 2 4" xfId="2322"/>
    <cellStyle name="Вычисление 2 3 8 2 4 2" xfId="27388"/>
    <cellStyle name="Вычисление 2 3 8 2 5" xfId="2323"/>
    <cellStyle name="Вычисление 2 3 8 2 5 2" xfId="27389"/>
    <cellStyle name="Вычисление 2 3 8 2 6" xfId="27380"/>
    <cellStyle name="Вычисление 2 3 8 3" xfId="2324"/>
    <cellStyle name="Вычисление 2 3 8 3 2" xfId="2325"/>
    <cellStyle name="Вычисление 2 3 8 3 2 2" xfId="12945"/>
    <cellStyle name="Вычисление 2 3 8 3 2 2 2" xfId="27392"/>
    <cellStyle name="Вычисление 2 3 8 3 2 3" xfId="27391"/>
    <cellStyle name="Вычисление 2 3 8 3 3" xfId="2326"/>
    <cellStyle name="Вычисление 2 3 8 3 3 2" xfId="27393"/>
    <cellStyle name="Вычисление 2 3 8 3 4" xfId="2327"/>
    <cellStyle name="Вычисление 2 3 8 3 4 2" xfId="27394"/>
    <cellStyle name="Вычисление 2 3 8 3 5" xfId="27390"/>
    <cellStyle name="Вычисление 2 3 8 4" xfId="2328"/>
    <cellStyle name="Вычисление 2 3 8 4 2" xfId="12946"/>
    <cellStyle name="Вычисление 2 3 8 4 2 2" xfId="27396"/>
    <cellStyle name="Вычисление 2 3 8 4 3" xfId="27395"/>
    <cellStyle name="Вычисление 2 3 8 5" xfId="2329"/>
    <cellStyle name="Вычисление 2 3 8 5 2" xfId="27397"/>
    <cellStyle name="Вычисление 2 3 8 6" xfId="2330"/>
    <cellStyle name="Вычисление 2 3 8 6 2" xfId="27398"/>
    <cellStyle name="Вычисление 2 3 8 7" xfId="27379"/>
    <cellStyle name="Вычисление 2 3 9" xfId="2331"/>
    <cellStyle name="Вычисление 2 3 9 2" xfId="2332"/>
    <cellStyle name="Вычисление 2 3 9 2 2" xfId="2333"/>
    <cellStyle name="Вычисление 2 3 9 2 2 2" xfId="2334"/>
    <cellStyle name="Вычисление 2 3 9 2 2 2 2" xfId="12947"/>
    <cellStyle name="Вычисление 2 3 9 2 2 2 2 2" xfId="27403"/>
    <cellStyle name="Вычисление 2 3 9 2 2 2 3" xfId="27402"/>
    <cellStyle name="Вычисление 2 3 9 2 2 3" xfId="2335"/>
    <cellStyle name="Вычисление 2 3 9 2 2 3 2" xfId="27404"/>
    <cellStyle name="Вычисление 2 3 9 2 2 4" xfId="2336"/>
    <cellStyle name="Вычисление 2 3 9 2 2 4 2" xfId="27405"/>
    <cellStyle name="Вычисление 2 3 9 2 2 5" xfId="27401"/>
    <cellStyle name="Вычисление 2 3 9 2 3" xfId="2337"/>
    <cellStyle name="Вычисление 2 3 9 2 3 2" xfId="12948"/>
    <cellStyle name="Вычисление 2 3 9 2 3 2 2" xfId="27407"/>
    <cellStyle name="Вычисление 2 3 9 2 3 3" xfId="27406"/>
    <cellStyle name="Вычисление 2 3 9 2 4" xfId="2338"/>
    <cellStyle name="Вычисление 2 3 9 2 4 2" xfId="27408"/>
    <cellStyle name="Вычисление 2 3 9 2 5" xfId="2339"/>
    <cellStyle name="Вычисление 2 3 9 2 5 2" xfId="27409"/>
    <cellStyle name="Вычисление 2 3 9 2 6" xfId="27400"/>
    <cellStyle name="Вычисление 2 3 9 3" xfId="2340"/>
    <cellStyle name="Вычисление 2 3 9 3 2" xfId="2341"/>
    <cellStyle name="Вычисление 2 3 9 3 2 2" xfId="12949"/>
    <cellStyle name="Вычисление 2 3 9 3 2 2 2" xfId="27412"/>
    <cellStyle name="Вычисление 2 3 9 3 2 3" xfId="27411"/>
    <cellStyle name="Вычисление 2 3 9 3 3" xfId="2342"/>
    <cellStyle name="Вычисление 2 3 9 3 3 2" xfId="27413"/>
    <cellStyle name="Вычисление 2 3 9 3 4" xfId="2343"/>
    <cellStyle name="Вычисление 2 3 9 3 4 2" xfId="27414"/>
    <cellStyle name="Вычисление 2 3 9 3 5" xfId="27410"/>
    <cellStyle name="Вычисление 2 3 9 4" xfId="2344"/>
    <cellStyle name="Вычисление 2 3 9 4 2" xfId="12950"/>
    <cellStyle name="Вычисление 2 3 9 4 2 2" xfId="27416"/>
    <cellStyle name="Вычисление 2 3 9 4 3" xfId="27415"/>
    <cellStyle name="Вычисление 2 3 9 5" xfId="2345"/>
    <cellStyle name="Вычисление 2 3 9 5 2" xfId="27417"/>
    <cellStyle name="Вычисление 2 3 9 6" xfId="2346"/>
    <cellStyle name="Вычисление 2 3 9 6 2" xfId="27418"/>
    <cellStyle name="Вычисление 2 3 9 7" xfId="27399"/>
    <cellStyle name="Гиперссылка 2" xfId="2347"/>
    <cellStyle name="Гиперссылка 2 2" xfId="2348"/>
    <cellStyle name="Денежный 2" xfId="2349"/>
    <cellStyle name="Денежный 2 10" xfId="2350"/>
    <cellStyle name="Денежный 2 10 2" xfId="2351"/>
    <cellStyle name="Денежный 2 10 2 2" xfId="12951"/>
    <cellStyle name="Денежный 2 10 2 2 2" xfId="12952"/>
    <cellStyle name="Денежный 2 10 2 3" xfId="12953"/>
    <cellStyle name="Денежный 2 11" xfId="2352"/>
    <cellStyle name="Денежный 2 11 2" xfId="12954"/>
    <cellStyle name="Денежный 2 11 2 2" xfId="12955"/>
    <cellStyle name="Денежный 2 11 3" xfId="12956"/>
    <cellStyle name="Денежный 2 2" xfId="2353"/>
    <cellStyle name="Денежный 2 2 2" xfId="2354"/>
    <cellStyle name="Денежный 2 2 2 2" xfId="2355"/>
    <cellStyle name="Денежный 2 2 2 2 2" xfId="2356"/>
    <cellStyle name="Денежный 2 2 2 2 2 2" xfId="2357"/>
    <cellStyle name="Денежный 2 2 2 2 2 2 2" xfId="12957"/>
    <cellStyle name="Денежный 2 2 2 2 2 2 2 2" xfId="12958"/>
    <cellStyle name="Денежный 2 2 2 2 2 2 3" xfId="12959"/>
    <cellStyle name="Денежный 2 2 2 2 3" xfId="2358"/>
    <cellStyle name="Денежный 2 2 2 2 3 2" xfId="2359"/>
    <cellStyle name="Денежный 2 2 2 2 3 2 2" xfId="12960"/>
    <cellStyle name="Денежный 2 2 2 2 3 2 2 2" xfId="12961"/>
    <cellStyle name="Денежный 2 2 2 2 3 2 3" xfId="12962"/>
    <cellStyle name="Денежный 2 2 2 2 4" xfId="2360"/>
    <cellStyle name="Денежный 2 2 2 2 4 2" xfId="12963"/>
    <cellStyle name="Денежный 2 2 2 2 4 2 2" xfId="12964"/>
    <cellStyle name="Денежный 2 2 2 2 4 3" xfId="12965"/>
    <cellStyle name="Денежный 2 2 2 3" xfId="2361"/>
    <cellStyle name="Денежный 2 2 2 3 2" xfId="2362"/>
    <cellStyle name="Денежный 2 2 2 3 2 2" xfId="2363"/>
    <cellStyle name="Денежный 2 2 2 3 2 2 2" xfId="12966"/>
    <cellStyle name="Денежный 2 2 2 3 2 2 2 2" xfId="12967"/>
    <cellStyle name="Денежный 2 2 2 3 2 2 3" xfId="12968"/>
    <cellStyle name="Денежный 2 2 2 3 3" xfId="2364"/>
    <cellStyle name="Денежный 2 2 2 3 3 2" xfId="2365"/>
    <cellStyle name="Денежный 2 2 2 3 3 2 2" xfId="12969"/>
    <cellStyle name="Денежный 2 2 2 3 3 2 2 2" xfId="12970"/>
    <cellStyle name="Денежный 2 2 2 3 3 2 3" xfId="12971"/>
    <cellStyle name="Денежный 2 2 2 3 4" xfId="2366"/>
    <cellStyle name="Денежный 2 2 2 3 4 2" xfId="12972"/>
    <cellStyle name="Денежный 2 2 2 3 4 2 2" xfId="12973"/>
    <cellStyle name="Денежный 2 2 2 3 4 3" xfId="12974"/>
    <cellStyle name="Денежный 2 2 2 4" xfId="2367"/>
    <cellStyle name="Денежный 2 2 2 4 2" xfId="2368"/>
    <cellStyle name="Денежный 2 2 2 4 2 2" xfId="12975"/>
    <cellStyle name="Денежный 2 2 2 4 2 2 2" xfId="12976"/>
    <cellStyle name="Денежный 2 2 2 4 2 3" xfId="12977"/>
    <cellStyle name="Денежный 2 2 2 5" xfId="2369"/>
    <cellStyle name="Денежный 2 2 2 5 2" xfId="2370"/>
    <cellStyle name="Денежный 2 2 2 5 2 2" xfId="12978"/>
    <cellStyle name="Денежный 2 2 2 5 2 2 2" xfId="12979"/>
    <cellStyle name="Денежный 2 2 2 5 2 3" xfId="12980"/>
    <cellStyle name="Денежный 2 2 2 6" xfId="2371"/>
    <cellStyle name="Денежный 2 2 2 6 2" xfId="12981"/>
    <cellStyle name="Денежный 2 2 2 6 2 2" xfId="12982"/>
    <cellStyle name="Денежный 2 2 2 6 3" xfId="12983"/>
    <cellStyle name="Денежный 2 2 3" xfId="2372"/>
    <cellStyle name="Денежный 2 2 3 2" xfId="2373"/>
    <cellStyle name="Денежный 2 2 3 2 2" xfId="2374"/>
    <cellStyle name="Денежный 2 2 3 2 2 2" xfId="2375"/>
    <cellStyle name="Денежный 2 2 3 2 2 2 2" xfId="12984"/>
    <cellStyle name="Денежный 2 2 3 2 2 2 2 2" xfId="12985"/>
    <cellStyle name="Денежный 2 2 3 2 2 2 3" xfId="12986"/>
    <cellStyle name="Денежный 2 2 3 2 3" xfId="2376"/>
    <cellStyle name="Денежный 2 2 3 2 3 2" xfId="2377"/>
    <cellStyle name="Денежный 2 2 3 2 3 2 2" xfId="12987"/>
    <cellStyle name="Денежный 2 2 3 2 3 2 2 2" xfId="12988"/>
    <cellStyle name="Денежный 2 2 3 2 3 2 3" xfId="12989"/>
    <cellStyle name="Денежный 2 2 3 2 4" xfId="2378"/>
    <cellStyle name="Денежный 2 2 3 2 4 2" xfId="12990"/>
    <cellStyle name="Денежный 2 2 3 2 4 2 2" xfId="12991"/>
    <cellStyle name="Денежный 2 2 3 2 4 3" xfId="12992"/>
    <cellStyle name="Денежный 2 2 3 3" xfId="2379"/>
    <cellStyle name="Денежный 2 2 3 3 2" xfId="2380"/>
    <cellStyle name="Денежный 2 2 3 3 2 2" xfId="2381"/>
    <cellStyle name="Денежный 2 2 3 3 2 2 2" xfId="12993"/>
    <cellStyle name="Денежный 2 2 3 3 2 2 2 2" xfId="12994"/>
    <cellStyle name="Денежный 2 2 3 3 2 2 3" xfId="12995"/>
    <cellStyle name="Денежный 2 2 3 3 3" xfId="2382"/>
    <cellStyle name="Денежный 2 2 3 3 3 2" xfId="2383"/>
    <cellStyle name="Денежный 2 2 3 3 3 2 2" xfId="12996"/>
    <cellStyle name="Денежный 2 2 3 3 3 2 2 2" xfId="12997"/>
    <cellStyle name="Денежный 2 2 3 3 3 2 3" xfId="12998"/>
    <cellStyle name="Денежный 2 2 3 3 4" xfId="2384"/>
    <cellStyle name="Денежный 2 2 3 3 4 2" xfId="12999"/>
    <cellStyle name="Денежный 2 2 3 3 4 2 2" xfId="13000"/>
    <cellStyle name="Денежный 2 2 3 3 4 3" xfId="13001"/>
    <cellStyle name="Денежный 2 2 3 4" xfId="2385"/>
    <cellStyle name="Денежный 2 2 3 4 2" xfId="2386"/>
    <cellStyle name="Денежный 2 2 3 4 2 2" xfId="13002"/>
    <cellStyle name="Денежный 2 2 3 4 2 2 2" xfId="13003"/>
    <cellStyle name="Денежный 2 2 3 4 2 3" xfId="13004"/>
    <cellStyle name="Денежный 2 2 3 5" xfId="2387"/>
    <cellStyle name="Денежный 2 2 3 5 2" xfId="2388"/>
    <cellStyle name="Денежный 2 2 3 5 2 2" xfId="13005"/>
    <cellStyle name="Денежный 2 2 3 5 2 2 2" xfId="13006"/>
    <cellStyle name="Денежный 2 2 3 5 2 3" xfId="13007"/>
    <cellStyle name="Денежный 2 2 3 6" xfId="2389"/>
    <cellStyle name="Денежный 2 2 3 6 2" xfId="13008"/>
    <cellStyle name="Денежный 2 2 3 6 2 2" xfId="13009"/>
    <cellStyle name="Денежный 2 2 3 6 3" xfId="13010"/>
    <cellStyle name="Денежный 2 2 4" xfId="2390"/>
    <cellStyle name="Денежный 2 2 4 2" xfId="2391"/>
    <cellStyle name="Денежный 2 2 4 2 2" xfId="2392"/>
    <cellStyle name="Денежный 2 2 4 2 2 2" xfId="2393"/>
    <cellStyle name="Денежный 2 2 4 2 2 2 2" xfId="13011"/>
    <cellStyle name="Денежный 2 2 4 2 2 2 2 2" xfId="13012"/>
    <cellStyle name="Денежный 2 2 4 2 2 2 3" xfId="13013"/>
    <cellStyle name="Денежный 2 2 4 2 3" xfId="2394"/>
    <cellStyle name="Денежный 2 2 4 2 3 2" xfId="2395"/>
    <cellStyle name="Денежный 2 2 4 2 3 2 2" xfId="13014"/>
    <cellStyle name="Денежный 2 2 4 2 3 2 2 2" xfId="13015"/>
    <cellStyle name="Денежный 2 2 4 2 3 2 3" xfId="13016"/>
    <cellStyle name="Денежный 2 2 4 2 4" xfId="2396"/>
    <cellStyle name="Денежный 2 2 4 2 4 2" xfId="13017"/>
    <cellStyle name="Денежный 2 2 4 2 4 2 2" xfId="13018"/>
    <cellStyle name="Денежный 2 2 4 2 4 3" xfId="13019"/>
    <cellStyle name="Денежный 2 2 4 3" xfId="2397"/>
    <cellStyle name="Денежный 2 2 4 3 2" xfId="2398"/>
    <cellStyle name="Денежный 2 2 4 3 2 2" xfId="13020"/>
    <cellStyle name="Денежный 2 2 4 3 2 2 2" xfId="13021"/>
    <cellStyle name="Денежный 2 2 4 3 2 3" xfId="13022"/>
    <cellStyle name="Денежный 2 2 4 4" xfId="2399"/>
    <cellStyle name="Денежный 2 2 4 4 2" xfId="2400"/>
    <cellStyle name="Денежный 2 2 4 4 2 2" xfId="13023"/>
    <cellStyle name="Денежный 2 2 4 4 2 2 2" xfId="13024"/>
    <cellStyle name="Денежный 2 2 4 4 2 3" xfId="13025"/>
    <cellStyle name="Денежный 2 2 4 5" xfId="2401"/>
    <cellStyle name="Денежный 2 2 4 5 2" xfId="13026"/>
    <cellStyle name="Денежный 2 2 4 5 2 2" xfId="13027"/>
    <cellStyle name="Денежный 2 2 4 5 3" xfId="13028"/>
    <cellStyle name="Денежный 2 2 5" xfId="2402"/>
    <cellStyle name="Денежный 2 2 5 2" xfId="2403"/>
    <cellStyle name="Денежный 2 2 5 2 2" xfId="2404"/>
    <cellStyle name="Денежный 2 2 5 2 2 2" xfId="13029"/>
    <cellStyle name="Денежный 2 2 5 2 2 2 2" xfId="13030"/>
    <cellStyle name="Денежный 2 2 5 2 2 3" xfId="13031"/>
    <cellStyle name="Денежный 2 2 5 3" xfId="2405"/>
    <cellStyle name="Денежный 2 2 5 3 2" xfId="2406"/>
    <cellStyle name="Денежный 2 2 5 3 2 2" xfId="13032"/>
    <cellStyle name="Денежный 2 2 5 3 2 2 2" xfId="13033"/>
    <cellStyle name="Денежный 2 2 5 3 2 3" xfId="13034"/>
    <cellStyle name="Денежный 2 2 5 4" xfId="2407"/>
    <cellStyle name="Денежный 2 2 5 4 2" xfId="13035"/>
    <cellStyle name="Денежный 2 2 5 4 2 2" xfId="13036"/>
    <cellStyle name="Денежный 2 2 5 4 3" xfId="13037"/>
    <cellStyle name="Денежный 2 2 6" xfId="2408"/>
    <cellStyle name="Денежный 2 2 6 2" xfId="2409"/>
    <cellStyle name="Денежный 2 2 6 2 2" xfId="13038"/>
    <cellStyle name="Денежный 2 2 6 2 2 2" xfId="13039"/>
    <cellStyle name="Денежный 2 2 6 2 3" xfId="13040"/>
    <cellStyle name="Денежный 2 2 7" xfId="2410"/>
    <cellStyle name="Денежный 2 2 7 2" xfId="2411"/>
    <cellStyle name="Денежный 2 2 7 2 2" xfId="13041"/>
    <cellStyle name="Денежный 2 2 7 2 2 2" xfId="13042"/>
    <cellStyle name="Денежный 2 2 7 2 3" xfId="13043"/>
    <cellStyle name="Денежный 2 2 8" xfId="2412"/>
    <cellStyle name="Денежный 2 2 8 2" xfId="13044"/>
    <cellStyle name="Денежный 2 2 8 2 2" xfId="13045"/>
    <cellStyle name="Денежный 2 2 8 3" xfId="13046"/>
    <cellStyle name="Денежный 2 3" xfId="2413"/>
    <cellStyle name="Денежный 2 3 2" xfId="2414"/>
    <cellStyle name="Денежный 2 3 2 2" xfId="2415"/>
    <cellStyle name="Денежный 2 3 2 2 2" xfId="2416"/>
    <cellStyle name="Денежный 2 3 2 2 2 2" xfId="13047"/>
    <cellStyle name="Денежный 2 3 2 2 2 2 2" xfId="13048"/>
    <cellStyle name="Денежный 2 3 2 2 2 3" xfId="13049"/>
    <cellStyle name="Денежный 2 3 2 3" xfId="2417"/>
    <cellStyle name="Денежный 2 3 2 3 2" xfId="2418"/>
    <cellStyle name="Денежный 2 3 2 3 2 2" xfId="13050"/>
    <cellStyle name="Денежный 2 3 2 3 2 2 2" xfId="13051"/>
    <cellStyle name="Денежный 2 3 2 3 2 3" xfId="13052"/>
    <cellStyle name="Денежный 2 3 2 4" xfId="2419"/>
    <cellStyle name="Денежный 2 3 2 4 2" xfId="13053"/>
    <cellStyle name="Денежный 2 3 2 4 2 2" xfId="13054"/>
    <cellStyle name="Денежный 2 3 2 4 3" xfId="13055"/>
    <cellStyle name="Денежный 2 3 3" xfId="2420"/>
    <cellStyle name="Денежный 2 3 3 2" xfId="2421"/>
    <cellStyle name="Денежный 2 3 3 2 2" xfId="2422"/>
    <cellStyle name="Денежный 2 3 3 2 2 2" xfId="13056"/>
    <cellStyle name="Денежный 2 3 3 2 2 2 2" xfId="13057"/>
    <cellStyle name="Денежный 2 3 3 2 2 3" xfId="13058"/>
    <cellStyle name="Денежный 2 3 3 3" xfId="2423"/>
    <cellStyle name="Денежный 2 3 3 3 2" xfId="2424"/>
    <cellStyle name="Денежный 2 3 3 3 2 2" xfId="13059"/>
    <cellStyle name="Денежный 2 3 3 3 2 2 2" xfId="13060"/>
    <cellStyle name="Денежный 2 3 3 3 2 3" xfId="13061"/>
    <cellStyle name="Денежный 2 3 3 4" xfId="2425"/>
    <cellStyle name="Денежный 2 3 3 4 2" xfId="13062"/>
    <cellStyle name="Денежный 2 3 3 4 2 2" xfId="13063"/>
    <cellStyle name="Денежный 2 3 3 4 3" xfId="13064"/>
    <cellStyle name="Денежный 2 3 4" xfId="2426"/>
    <cellStyle name="Денежный 2 3 4 2" xfId="2427"/>
    <cellStyle name="Денежный 2 3 4 2 2" xfId="13065"/>
    <cellStyle name="Денежный 2 3 4 2 2 2" xfId="13066"/>
    <cellStyle name="Денежный 2 3 4 2 3" xfId="13067"/>
    <cellStyle name="Денежный 2 3 5" xfId="2428"/>
    <cellStyle name="Денежный 2 3 5 2" xfId="2429"/>
    <cellStyle name="Денежный 2 3 5 2 2" xfId="13068"/>
    <cellStyle name="Денежный 2 3 5 2 2 2" xfId="13069"/>
    <cellStyle name="Денежный 2 3 5 2 3" xfId="13070"/>
    <cellStyle name="Денежный 2 3 6" xfId="2430"/>
    <cellStyle name="Денежный 2 3 6 2" xfId="13071"/>
    <cellStyle name="Денежный 2 3 6 2 2" xfId="13072"/>
    <cellStyle name="Денежный 2 3 6 3" xfId="13073"/>
    <cellStyle name="Денежный 2 4" xfId="2431"/>
    <cellStyle name="Денежный 2 4 2" xfId="2432"/>
    <cellStyle name="Денежный 2 4 2 2" xfId="2433"/>
    <cellStyle name="Денежный 2 4 2 2 2" xfId="2434"/>
    <cellStyle name="Денежный 2 4 2 2 2 2" xfId="13074"/>
    <cellStyle name="Денежный 2 4 2 2 2 2 2" xfId="13075"/>
    <cellStyle name="Денежный 2 4 2 2 2 3" xfId="13076"/>
    <cellStyle name="Денежный 2 4 2 3" xfId="2435"/>
    <cellStyle name="Денежный 2 4 2 3 2" xfId="2436"/>
    <cellStyle name="Денежный 2 4 2 3 2 2" xfId="13077"/>
    <cellStyle name="Денежный 2 4 2 3 2 2 2" xfId="13078"/>
    <cellStyle name="Денежный 2 4 2 3 2 3" xfId="13079"/>
    <cellStyle name="Денежный 2 4 2 4" xfId="2437"/>
    <cellStyle name="Денежный 2 4 2 4 2" xfId="13080"/>
    <cellStyle name="Денежный 2 4 2 4 2 2" xfId="13081"/>
    <cellStyle name="Денежный 2 4 2 4 3" xfId="13082"/>
    <cellStyle name="Денежный 2 4 3" xfId="2438"/>
    <cellStyle name="Денежный 2 4 3 2" xfId="2439"/>
    <cellStyle name="Денежный 2 4 3 2 2" xfId="2440"/>
    <cellStyle name="Денежный 2 4 3 2 2 2" xfId="13083"/>
    <cellStyle name="Денежный 2 4 3 2 2 2 2" xfId="13084"/>
    <cellStyle name="Денежный 2 4 3 2 2 3" xfId="13085"/>
    <cellStyle name="Денежный 2 4 3 3" xfId="2441"/>
    <cellStyle name="Денежный 2 4 3 3 2" xfId="2442"/>
    <cellStyle name="Денежный 2 4 3 3 2 2" xfId="13086"/>
    <cellStyle name="Денежный 2 4 3 3 2 2 2" xfId="13087"/>
    <cellStyle name="Денежный 2 4 3 3 2 3" xfId="13088"/>
    <cellStyle name="Денежный 2 4 3 4" xfId="2443"/>
    <cellStyle name="Денежный 2 4 3 4 2" xfId="13089"/>
    <cellStyle name="Денежный 2 4 3 4 2 2" xfId="13090"/>
    <cellStyle name="Денежный 2 4 3 4 3" xfId="13091"/>
    <cellStyle name="Денежный 2 4 4" xfId="2444"/>
    <cellStyle name="Денежный 2 4 4 2" xfId="2445"/>
    <cellStyle name="Денежный 2 4 4 2 2" xfId="13092"/>
    <cellStyle name="Денежный 2 4 4 2 2 2" xfId="13093"/>
    <cellStyle name="Денежный 2 4 4 2 3" xfId="13094"/>
    <cellStyle name="Денежный 2 4 5" xfId="2446"/>
    <cellStyle name="Денежный 2 4 5 2" xfId="2447"/>
    <cellStyle name="Денежный 2 4 5 2 2" xfId="13095"/>
    <cellStyle name="Денежный 2 4 5 2 2 2" xfId="13096"/>
    <cellStyle name="Денежный 2 4 5 2 3" xfId="13097"/>
    <cellStyle name="Денежный 2 4 6" xfId="2448"/>
    <cellStyle name="Денежный 2 4 6 2" xfId="13098"/>
    <cellStyle name="Денежный 2 4 6 2 2" xfId="13099"/>
    <cellStyle name="Денежный 2 4 6 3" xfId="13100"/>
    <cellStyle name="Денежный 2 5" xfId="2449"/>
    <cellStyle name="Денежный 2 5 2" xfId="2450"/>
    <cellStyle name="Денежный 2 5 2 2" xfId="2451"/>
    <cellStyle name="Денежный 2 5 2 2 2" xfId="2452"/>
    <cellStyle name="Денежный 2 5 2 2 2 2" xfId="13101"/>
    <cellStyle name="Денежный 2 5 2 2 2 2 2" xfId="13102"/>
    <cellStyle name="Денежный 2 5 2 2 2 3" xfId="13103"/>
    <cellStyle name="Денежный 2 5 2 3" xfId="2453"/>
    <cellStyle name="Денежный 2 5 2 3 2" xfId="2454"/>
    <cellStyle name="Денежный 2 5 2 3 2 2" xfId="13104"/>
    <cellStyle name="Денежный 2 5 2 3 2 2 2" xfId="13105"/>
    <cellStyle name="Денежный 2 5 2 3 2 3" xfId="13106"/>
    <cellStyle name="Денежный 2 5 2 4" xfId="2455"/>
    <cellStyle name="Денежный 2 5 2 4 2" xfId="13107"/>
    <cellStyle name="Денежный 2 5 2 4 2 2" xfId="13108"/>
    <cellStyle name="Денежный 2 5 2 4 3" xfId="13109"/>
    <cellStyle name="Денежный 2 5 3" xfId="2456"/>
    <cellStyle name="Денежный 2 5 3 2" xfId="2457"/>
    <cellStyle name="Денежный 2 5 3 2 2" xfId="13110"/>
    <cellStyle name="Денежный 2 5 3 2 2 2" xfId="13111"/>
    <cellStyle name="Денежный 2 5 3 2 3" xfId="13112"/>
    <cellStyle name="Денежный 2 5 4" xfId="2458"/>
    <cellStyle name="Денежный 2 5 4 2" xfId="2459"/>
    <cellStyle name="Денежный 2 5 4 2 2" xfId="13113"/>
    <cellStyle name="Денежный 2 5 4 2 2 2" xfId="13114"/>
    <cellStyle name="Денежный 2 5 4 2 3" xfId="13115"/>
    <cellStyle name="Денежный 2 5 5" xfId="2460"/>
    <cellStyle name="Денежный 2 5 5 2" xfId="13116"/>
    <cellStyle name="Денежный 2 5 5 2 2" xfId="13117"/>
    <cellStyle name="Денежный 2 5 5 3" xfId="13118"/>
    <cellStyle name="Денежный 2 6" xfId="2461"/>
    <cellStyle name="Денежный 2 6 2" xfId="2462"/>
    <cellStyle name="Денежный 2 6 2 2" xfId="2463"/>
    <cellStyle name="Денежный 2 6 2 2 2" xfId="13119"/>
    <cellStyle name="Денежный 2 6 2 2 2 2" xfId="13120"/>
    <cellStyle name="Денежный 2 6 2 2 3" xfId="13121"/>
    <cellStyle name="Денежный 2 6 3" xfId="2464"/>
    <cellStyle name="Денежный 2 6 3 2" xfId="2465"/>
    <cellStyle name="Денежный 2 6 3 2 2" xfId="13122"/>
    <cellStyle name="Денежный 2 6 3 2 2 2" xfId="13123"/>
    <cellStyle name="Денежный 2 6 3 2 3" xfId="13124"/>
    <cellStyle name="Денежный 2 6 4" xfId="2466"/>
    <cellStyle name="Денежный 2 6 4 2" xfId="13125"/>
    <cellStyle name="Денежный 2 6 4 2 2" xfId="13126"/>
    <cellStyle name="Денежный 2 6 4 3" xfId="13127"/>
    <cellStyle name="Денежный 2 7" xfId="2467"/>
    <cellStyle name="Денежный 2 7 2" xfId="2468"/>
    <cellStyle name="Денежный 2 7 2 2" xfId="2469"/>
    <cellStyle name="Денежный 2 7 2 2 2" xfId="13128"/>
    <cellStyle name="Денежный 2 7 2 2 2 2" xfId="13129"/>
    <cellStyle name="Денежный 2 7 2 2 3" xfId="13130"/>
    <cellStyle name="Денежный 2 7 3" xfId="2470"/>
    <cellStyle name="Денежный 2 7 3 2" xfId="2471"/>
    <cellStyle name="Денежный 2 7 3 2 2" xfId="13131"/>
    <cellStyle name="Денежный 2 7 3 2 2 2" xfId="13132"/>
    <cellStyle name="Денежный 2 7 3 2 3" xfId="13133"/>
    <cellStyle name="Денежный 2 7 4" xfId="2472"/>
    <cellStyle name="Денежный 2 7 4 2" xfId="13134"/>
    <cellStyle name="Денежный 2 7 4 2 2" xfId="13135"/>
    <cellStyle name="Денежный 2 7 4 3" xfId="13136"/>
    <cellStyle name="Денежный 2 8" xfId="2473"/>
    <cellStyle name="Денежный 2 8 2" xfId="2474"/>
    <cellStyle name="Денежный 2 8 2 2" xfId="2475"/>
    <cellStyle name="Денежный 2 8 2 2 2" xfId="13137"/>
    <cellStyle name="Денежный 2 8 2 2 2 2" xfId="13138"/>
    <cellStyle name="Денежный 2 8 2 2 3" xfId="13139"/>
    <cellStyle name="Денежный 2 8 3" xfId="2476"/>
    <cellStyle name="Денежный 2 8 3 2" xfId="2477"/>
    <cellStyle name="Денежный 2 8 3 2 2" xfId="13140"/>
    <cellStyle name="Денежный 2 8 3 2 2 2" xfId="13141"/>
    <cellStyle name="Денежный 2 8 3 2 3" xfId="13142"/>
    <cellStyle name="Денежный 2 8 4" xfId="2478"/>
    <cellStyle name="Денежный 2 8 4 2" xfId="13143"/>
    <cellStyle name="Денежный 2 8 4 2 2" xfId="13144"/>
    <cellStyle name="Денежный 2 8 4 3" xfId="13145"/>
    <cellStyle name="Денежный 2 9" xfId="2479"/>
    <cellStyle name="Денежный 2 9 2" xfId="2480"/>
    <cellStyle name="Денежный 2 9 2 2" xfId="13146"/>
    <cellStyle name="Денежный 2 9 2 2 2" xfId="13147"/>
    <cellStyle name="Денежный 2 9 2 3" xfId="13148"/>
    <cellStyle name="Денежный 3" xfId="2481"/>
    <cellStyle name="Денежный 3 10" xfId="2482"/>
    <cellStyle name="Денежный 3 10 2" xfId="2483"/>
    <cellStyle name="Денежный 3 10 2 2" xfId="13149"/>
    <cellStyle name="Денежный 3 10 2 2 2" xfId="13150"/>
    <cellStyle name="Денежный 3 10 2 3" xfId="13151"/>
    <cellStyle name="Денежный 3 11" xfId="2484"/>
    <cellStyle name="Денежный 3 11 2" xfId="13152"/>
    <cellStyle name="Денежный 3 11 2 2" xfId="13153"/>
    <cellStyle name="Денежный 3 11 3" xfId="13154"/>
    <cellStyle name="Денежный 3 2" xfId="2485"/>
    <cellStyle name="Денежный 3 2 2" xfId="2486"/>
    <cellStyle name="Денежный 3 2 2 2" xfId="2487"/>
    <cellStyle name="Денежный 3 2 2 2 2" xfId="2488"/>
    <cellStyle name="Денежный 3 2 2 2 2 2" xfId="2489"/>
    <cellStyle name="Денежный 3 2 2 2 2 2 2" xfId="13155"/>
    <cellStyle name="Денежный 3 2 2 2 2 2 2 2" xfId="13156"/>
    <cellStyle name="Денежный 3 2 2 2 2 2 3" xfId="13157"/>
    <cellStyle name="Денежный 3 2 2 2 3" xfId="2490"/>
    <cellStyle name="Денежный 3 2 2 2 3 2" xfId="2491"/>
    <cellStyle name="Денежный 3 2 2 2 3 2 2" xfId="13158"/>
    <cellStyle name="Денежный 3 2 2 2 3 2 2 2" xfId="13159"/>
    <cellStyle name="Денежный 3 2 2 2 3 2 3" xfId="13160"/>
    <cellStyle name="Денежный 3 2 2 2 4" xfId="2492"/>
    <cellStyle name="Денежный 3 2 2 2 4 2" xfId="13161"/>
    <cellStyle name="Денежный 3 2 2 2 4 2 2" xfId="13162"/>
    <cellStyle name="Денежный 3 2 2 2 4 3" xfId="13163"/>
    <cellStyle name="Денежный 3 2 2 3" xfId="2493"/>
    <cellStyle name="Денежный 3 2 2 3 2" xfId="2494"/>
    <cellStyle name="Денежный 3 2 2 3 2 2" xfId="2495"/>
    <cellStyle name="Денежный 3 2 2 3 2 2 2" xfId="13164"/>
    <cellStyle name="Денежный 3 2 2 3 2 2 2 2" xfId="13165"/>
    <cellStyle name="Денежный 3 2 2 3 2 2 3" xfId="13166"/>
    <cellStyle name="Денежный 3 2 2 3 3" xfId="2496"/>
    <cellStyle name="Денежный 3 2 2 3 3 2" xfId="2497"/>
    <cellStyle name="Денежный 3 2 2 3 3 2 2" xfId="13167"/>
    <cellStyle name="Денежный 3 2 2 3 3 2 2 2" xfId="13168"/>
    <cellStyle name="Денежный 3 2 2 3 3 2 3" xfId="13169"/>
    <cellStyle name="Денежный 3 2 2 3 4" xfId="2498"/>
    <cellStyle name="Денежный 3 2 2 3 4 2" xfId="13170"/>
    <cellStyle name="Денежный 3 2 2 3 4 2 2" xfId="13171"/>
    <cellStyle name="Денежный 3 2 2 3 4 3" xfId="13172"/>
    <cellStyle name="Денежный 3 2 2 4" xfId="2499"/>
    <cellStyle name="Денежный 3 2 2 4 2" xfId="2500"/>
    <cellStyle name="Денежный 3 2 2 4 2 2" xfId="13173"/>
    <cellStyle name="Денежный 3 2 2 4 2 2 2" xfId="13174"/>
    <cellStyle name="Денежный 3 2 2 4 2 3" xfId="13175"/>
    <cellStyle name="Денежный 3 2 2 5" xfId="2501"/>
    <cellStyle name="Денежный 3 2 2 5 2" xfId="2502"/>
    <cellStyle name="Денежный 3 2 2 5 2 2" xfId="13176"/>
    <cellStyle name="Денежный 3 2 2 5 2 2 2" xfId="13177"/>
    <cellStyle name="Денежный 3 2 2 5 2 3" xfId="13178"/>
    <cellStyle name="Денежный 3 2 2 6" xfId="2503"/>
    <cellStyle name="Денежный 3 2 2 6 2" xfId="13179"/>
    <cellStyle name="Денежный 3 2 2 6 2 2" xfId="13180"/>
    <cellStyle name="Денежный 3 2 2 6 3" xfId="13181"/>
    <cellStyle name="Денежный 3 2 3" xfId="2504"/>
    <cellStyle name="Денежный 3 2 3 2" xfId="2505"/>
    <cellStyle name="Денежный 3 2 3 2 2" xfId="2506"/>
    <cellStyle name="Денежный 3 2 3 2 2 2" xfId="2507"/>
    <cellStyle name="Денежный 3 2 3 2 2 2 2" xfId="13182"/>
    <cellStyle name="Денежный 3 2 3 2 2 2 2 2" xfId="13183"/>
    <cellStyle name="Денежный 3 2 3 2 2 2 3" xfId="13184"/>
    <cellStyle name="Денежный 3 2 3 2 3" xfId="2508"/>
    <cellStyle name="Денежный 3 2 3 2 3 2" xfId="2509"/>
    <cellStyle name="Денежный 3 2 3 2 3 2 2" xfId="13185"/>
    <cellStyle name="Денежный 3 2 3 2 3 2 2 2" xfId="13186"/>
    <cellStyle name="Денежный 3 2 3 2 3 2 3" xfId="13187"/>
    <cellStyle name="Денежный 3 2 3 2 4" xfId="2510"/>
    <cellStyle name="Денежный 3 2 3 2 4 2" xfId="13188"/>
    <cellStyle name="Денежный 3 2 3 2 4 2 2" xfId="13189"/>
    <cellStyle name="Денежный 3 2 3 2 4 3" xfId="13190"/>
    <cellStyle name="Денежный 3 2 3 3" xfId="2511"/>
    <cellStyle name="Денежный 3 2 3 3 2" xfId="2512"/>
    <cellStyle name="Денежный 3 2 3 3 2 2" xfId="2513"/>
    <cellStyle name="Денежный 3 2 3 3 2 2 2" xfId="13191"/>
    <cellStyle name="Денежный 3 2 3 3 2 2 2 2" xfId="13192"/>
    <cellStyle name="Денежный 3 2 3 3 2 2 3" xfId="13193"/>
    <cellStyle name="Денежный 3 2 3 3 3" xfId="2514"/>
    <cellStyle name="Денежный 3 2 3 3 3 2" xfId="2515"/>
    <cellStyle name="Денежный 3 2 3 3 3 2 2" xfId="13194"/>
    <cellStyle name="Денежный 3 2 3 3 3 2 2 2" xfId="13195"/>
    <cellStyle name="Денежный 3 2 3 3 3 2 3" xfId="13196"/>
    <cellStyle name="Денежный 3 2 3 3 4" xfId="2516"/>
    <cellStyle name="Денежный 3 2 3 3 4 2" xfId="13197"/>
    <cellStyle name="Денежный 3 2 3 3 4 2 2" xfId="13198"/>
    <cellStyle name="Денежный 3 2 3 3 4 3" xfId="13199"/>
    <cellStyle name="Денежный 3 2 3 4" xfId="2517"/>
    <cellStyle name="Денежный 3 2 3 4 2" xfId="2518"/>
    <cellStyle name="Денежный 3 2 3 4 2 2" xfId="13200"/>
    <cellStyle name="Денежный 3 2 3 4 2 2 2" xfId="13201"/>
    <cellStyle name="Денежный 3 2 3 4 2 3" xfId="13202"/>
    <cellStyle name="Денежный 3 2 3 5" xfId="2519"/>
    <cellStyle name="Денежный 3 2 3 5 2" xfId="2520"/>
    <cellStyle name="Денежный 3 2 3 5 2 2" xfId="13203"/>
    <cellStyle name="Денежный 3 2 3 5 2 2 2" xfId="13204"/>
    <cellStyle name="Денежный 3 2 3 5 2 3" xfId="13205"/>
    <cellStyle name="Денежный 3 2 3 6" xfId="2521"/>
    <cellStyle name="Денежный 3 2 3 6 2" xfId="13206"/>
    <cellStyle name="Денежный 3 2 3 6 2 2" xfId="13207"/>
    <cellStyle name="Денежный 3 2 3 6 3" xfId="13208"/>
    <cellStyle name="Денежный 3 2 4" xfId="2522"/>
    <cellStyle name="Денежный 3 2 4 2" xfId="2523"/>
    <cellStyle name="Денежный 3 2 4 2 2" xfId="2524"/>
    <cellStyle name="Денежный 3 2 4 2 2 2" xfId="2525"/>
    <cellStyle name="Денежный 3 2 4 2 2 2 2" xfId="13209"/>
    <cellStyle name="Денежный 3 2 4 2 2 2 2 2" xfId="13210"/>
    <cellStyle name="Денежный 3 2 4 2 2 2 3" xfId="13211"/>
    <cellStyle name="Денежный 3 2 4 2 3" xfId="2526"/>
    <cellStyle name="Денежный 3 2 4 2 3 2" xfId="2527"/>
    <cellStyle name="Денежный 3 2 4 2 3 2 2" xfId="13212"/>
    <cellStyle name="Денежный 3 2 4 2 3 2 2 2" xfId="13213"/>
    <cellStyle name="Денежный 3 2 4 2 3 2 3" xfId="13214"/>
    <cellStyle name="Денежный 3 2 4 2 4" xfId="2528"/>
    <cellStyle name="Денежный 3 2 4 2 4 2" xfId="13215"/>
    <cellStyle name="Денежный 3 2 4 2 4 2 2" xfId="13216"/>
    <cellStyle name="Денежный 3 2 4 2 4 3" xfId="13217"/>
    <cellStyle name="Денежный 3 2 4 3" xfId="2529"/>
    <cellStyle name="Денежный 3 2 4 3 2" xfId="2530"/>
    <cellStyle name="Денежный 3 2 4 3 2 2" xfId="13218"/>
    <cellStyle name="Денежный 3 2 4 3 2 2 2" xfId="13219"/>
    <cellStyle name="Денежный 3 2 4 3 2 3" xfId="13220"/>
    <cellStyle name="Денежный 3 2 4 4" xfId="2531"/>
    <cellStyle name="Денежный 3 2 4 4 2" xfId="2532"/>
    <cellStyle name="Денежный 3 2 4 4 2 2" xfId="13221"/>
    <cellStyle name="Денежный 3 2 4 4 2 2 2" xfId="13222"/>
    <cellStyle name="Денежный 3 2 4 4 2 3" xfId="13223"/>
    <cellStyle name="Денежный 3 2 4 5" xfId="2533"/>
    <cellStyle name="Денежный 3 2 4 5 2" xfId="13224"/>
    <cellStyle name="Денежный 3 2 4 5 2 2" xfId="13225"/>
    <cellStyle name="Денежный 3 2 4 5 3" xfId="13226"/>
    <cellStyle name="Денежный 3 2 5" xfId="2534"/>
    <cellStyle name="Денежный 3 2 5 2" xfId="2535"/>
    <cellStyle name="Денежный 3 2 5 2 2" xfId="2536"/>
    <cellStyle name="Денежный 3 2 5 2 2 2" xfId="13227"/>
    <cellStyle name="Денежный 3 2 5 2 2 2 2" xfId="13228"/>
    <cellStyle name="Денежный 3 2 5 2 2 3" xfId="13229"/>
    <cellStyle name="Денежный 3 2 5 3" xfId="2537"/>
    <cellStyle name="Денежный 3 2 5 3 2" xfId="2538"/>
    <cellStyle name="Денежный 3 2 5 3 2 2" xfId="13230"/>
    <cellStyle name="Денежный 3 2 5 3 2 2 2" xfId="13231"/>
    <cellStyle name="Денежный 3 2 5 3 2 3" xfId="13232"/>
    <cellStyle name="Денежный 3 2 5 4" xfId="2539"/>
    <cellStyle name="Денежный 3 2 5 4 2" xfId="13233"/>
    <cellStyle name="Денежный 3 2 5 4 2 2" xfId="13234"/>
    <cellStyle name="Денежный 3 2 5 4 3" xfId="13235"/>
    <cellStyle name="Денежный 3 2 6" xfId="2540"/>
    <cellStyle name="Денежный 3 2 6 2" xfId="2541"/>
    <cellStyle name="Денежный 3 2 6 2 2" xfId="13236"/>
    <cellStyle name="Денежный 3 2 6 2 2 2" xfId="13237"/>
    <cellStyle name="Денежный 3 2 6 2 3" xfId="13238"/>
    <cellStyle name="Денежный 3 2 7" xfId="2542"/>
    <cellStyle name="Денежный 3 2 7 2" xfId="2543"/>
    <cellStyle name="Денежный 3 2 7 2 2" xfId="13239"/>
    <cellStyle name="Денежный 3 2 7 2 2 2" xfId="13240"/>
    <cellStyle name="Денежный 3 2 7 2 3" xfId="13241"/>
    <cellStyle name="Денежный 3 2 8" xfId="2544"/>
    <cellStyle name="Денежный 3 2 8 2" xfId="13242"/>
    <cellStyle name="Денежный 3 2 8 2 2" xfId="13243"/>
    <cellStyle name="Денежный 3 2 8 3" xfId="13244"/>
    <cellStyle name="Денежный 3 3" xfId="2545"/>
    <cellStyle name="Денежный 3 3 2" xfId="2546"/>
    <cellStyle name="Денежный 3 3 2 2" xfId="2547"/>
    <cellStyle name="Денежный 3 3 2 2 2" xfId="2548"/>
    <cellStyle name="Денежный 3 3 2 2 2 2" xfId="13245"/>
    <cellStyle name="Денежный 3 3 2 2 2 2 2" xfId="13246"/>
    <cellStyle name="Денежный 3 3 2 2 2 3" xfId="13247"/>
    <cellStyle name="Денежный 3 3 2 3" xfId="2549"/>
    <cellStyle name="Денежный 3 3 2 3 2" xfId="2550"/>
    <cellStyle name="Денежный 3 3 2 3 2 2" xfId="13248"/>
    <cellStyle name="Денежный 3 3 2 3 2 2 2" xfId="13249"/>
    <cellStyle name="Денежный 3 3 2 3 2 3" xfId="13250"/>
    <cellStyle name="Денежный 3 3 2 4" xfId="2551"/>
    <cellStyle name="Денежный 3 3 2 4 2" xfId="13251"/>
    <cellStyle name="Денежный 3 3 2 4 2 2" xfId="13252"/>
    <cellStyle name="Денежный 3 3 2 4 3" xfId="13253"/>
    <cellStyle name="Денежный 3 3 3" xfId="2552"/>
    <cellStyle name="Денежный 3 3 3 2" xfId="2553"/>
    <cellStyle name="Денежный 3 3 3 2 2" xfId="2554"/>
    <cellStyle name="Денежный 3 3 3 2 2 2" xfId="13254"/>
    <cellStyle name="Денежный 3 3 3 2 2 2 2" xfId="13255"/>
    <cellStyle name="Денежный 3 3 3 2 2 3" xfId="13256"/>
    <cellStyle name="Денежный 3 3 3 3" xfId="2555"/>
    <cellStyle name="Денежный 3 3 3 3 2" xfId="2556"/>
    <cellStyle name="Денежный 3 3 3 3 2 2" xfId="13257"/>
    <cellStyle name="Денежный 3 3 3 3 2 2 2" xfId="13258"/>
    <cellStyle name="Денежный 3 3 3 3 2 3" xfId="13259"/>
    <cellStyle name="Денежный 3 3 3 4" xfId="2557"/>
    <cellStyle name="Денежный 3 3 3 4 2" xfId="13260"/>
    <cellStyle name="Денежный 3 3 3 4 2 2" xfId="13261"/>
    <cellStyle name="Денежный 3 3 3 4 3" xfId="13262"/>
    <cellStyle name="Денежный 3 3 4" xfId="2558"/>
    <cellStyle name="Денежный 3 3 4 2" xfId="2559"/>
    <cellStyle name="Денежный 3 3 4 2 2" xfId="13263"/>
    <cellStyle name="Денежный 3 3 4 2 2 2" xfId="13264"/>
    <cellStyle name="Денежный 3 3 4 2 3" xfId="13265"/>
    <cellStyle name="Денежный 3 3 5" xfId="2560"/>
    <cellStyle name="Денежный 3 3 5 2" xfId="2561"/>
    <cellStyle name="Денежный 3 3 5 2 2" xfId="13266"/>
    <cellStyle name="Денежный 3 3 5 2 2 2" xfId="13267"/>
    <cellStyle name="Денежный 3 3 5 2 3" xfId="13268"/>
    <cellStyle name="Денежный 3 3 6" xfId="2562"/>
    <cellStyle name="Денежный 3 3 6 2" xfId="13269"/>
    <cellStyle name="Денежный 3 3 6 2 2" xfId="13270"/>
    <cellStyle name="Денежный 3 3 6 3" xfId="13271"/>
    <cellStyle name="Денежный 3 4" xfId="2563"/>
    <cellStyle name="Денежный 3 4 2" xfId="2564"/>
    <cellStyle name="Денежный 3 4 2 2" xfId="2565"/>
    <cellStyle name="Денежный 3 4 2 2 2" xfId="2566"/>
    <cellStyle name="Денежный 3 4 2 2 2 2" xfId="13272"/>
    <cellStyle name="Денежный 3 4 2 2 2 2 2" xfId="13273"/>
    <cellStyle name="Денежный 3 4 2 2 2 3" xfId="13274"/>
    <cellStyle name="Денежный 3 4 2 3" xfId="2567"/>
    <cellStyle name="Денежный 3 4 2 3 2" xfId="2568"/>
    <cellStyle name="Денежный 3 4 2 3 2 2" xfId="13275"/>
    <cellStyle name="Денежный 3 4 2 3 2 2 2" xfId="13276"/>
    <cellStyle name="Денежный 3 4 2 3 2 3" xfId="13277"/>
    <cellStyle name="Денежный 3 4 2 4" xfId="2569"/>
    <cellStyle name="Денежный 3 4 2 4 2" xfId="13278"/>
    <cellStyle name="Денежный 3 4 2 4 2 2" xfId="13279"/>
    <cellStyle name="Денежный 3 4 2 4 3" xfId="13280"/>
    <cellStyle name="Денежный 3 4 3" xfId="2570"/>
    <cellStyle name="Денежный 3 4 3 2" xfId="2571"/>
    <cellStyle name="Денежный 3 4 3 2 2" xfId="2572"/>
    <cellStyle name="Денежный 3 4 3 2 2 2" xfId="13281"/>
    <cellStyle name="Денежный 3 4 3 2 2 2 2" xfId="13282"/>
    <cellStyle name="Денежный 3 4 3 2 2 3" xfId="13283"/>
    <cellStyle name="Денежный 3 4 3 3" xfId="2573"/>
    <cellStyle name="Денежный 3 4 3 3 2" xfId="2574"/>
    <cellStyle name="Денежный 3 4 3 3 2 2" xfId="13284"/>
    <cellStyle name="Денежный 3 4 3 3 2 2 2" xfId="13285"/>
    <cellStyle name="Денежный 3 4 3 3 2 3" xfId="13286"/>
    <cellStyle name="Денежный 3 4 3 4" xfId="2575"/>
    <cellStyle name="Денежный 3 4 3 4 2" xfId="13287"/>
    <cellStyle name="Денежный 3 4 3 4 2 2" xfId="13288"/>
    <cellStyle name="Денежный 3 4 3 4 3" xfId="13289"/>
    <cellStyle name="Денежный 3 4 4" xfId="2576"/>
    <cellStyle name="Денежный 3 4 4 2" xfId="2577"/>
    <cellStyle name="Денежный 3 4 4 2 2" xfId="13290"/>
    <cellStyle name="Денежный 3 4 4 2 2 2" xfId="13291"/>
    <cellStyle name="Денежный 3 4 4 2 3" xfId="13292"/>
    <cellStyle name="Денежный 3 4 5" xfId="2578"/>
    <cellStyle name="Денежный 3 4 5 2" xfId="2579"/>
    <cellStyle name="Денежный 3 4 5 2 2" xfId="13293"/>
    <cellStyle name="Денежный 3 4 5 2 2 2" xfId="13294"/>
    <cellStyle name="Денежный 3 4 5 2 3" xfId="13295"/>
    <cellStyle name="Денежный 3 4 6" xfId="2580"/>
    <cellStyle name="Денежный 3 4 6 2" xfId="13296"/>
    <cellStyle name="Денежный 3 4 6 2 2" xfId="13297"/>
    <cellStyle name="Денежный 3 4 6 3" xfId="13298"/>
    <cellStyle name="Денежный 3 5" xfId="2581"/>
    <cellStyle name="Денежный 3 5 2" xfId="2582"/>
    <cellStyle name="Денежный 3 5 2 2" xfId="2583"/>
    <cellStyle name="Денежный 3 5 2 2 2" xfId="2584"/>
    <cellStyle name="Денежный 3 5 2 2 2 2" xfId="13299"/>
    <cellStyle name="Денежный 3 5 2 2 2 2 2" xfId="13300"/>
    <cellStyle name="Денежный 3 5 2 2 2 3" xfId="13301"/>
    <cellStyle name="Денежный 3 5 2 3" xfId="2585"/>
    <cellStyle name="Денежный 3 5 2 3 2" xfId="2586"/>
    <cellStyle name="Денежный 3 5 2 3 2 2" xfId="13302"/>
    <cellStyle name="Денежный 3 5 2 3 2 2 2" xfId="13303"/>
    <cellStyle name="Денежный 3 5 2 3 2 3" xfId="13304"/>
    <cellStyle name="Денежный 3 5 2 4" xfId="2587"/>
    <cellStyle name="Денежный 3 5 2 4 2" xfId="13305"/>
    <cellStyle name="Денежный 3 5 2 4 2 2" xfId="13306"/>
    <cellStyle name="Денежный 3 5 2 4 3" xfId="13307"/>
    <cellStyle name="Денежный 3 5 3" xfId="2588"/>
    <cellStyle name="Денежный 3 5 3 2" xfId="2589"/>
    <cellStyle name="Денежный 3 5 3 2 2" xfId="13308"/>
    <cellStyle name="Денежный 3 5 3 2 2 2" xfId="13309"/>
    <cellStyle name="Денежный 3 5 3 2 3" xfId="13310"/>
    <cellStyle name="Денежный 3 5 4" xfId="2590"/>
    <cellStyle name="Денежный 3 5 4 2" xfId="2591"/>
    <cellStyle name="Денежный 3 5 4 2 2" xfId="13311"/>
    <cellStyle name="Денежный 3 5 4 2 2 2" xfId="13312"/>
    <cellStyle name="Денежный 3 5 4 2 3" xfId="13313"/>
    <cellStyle name="Денежный 3 5 5" xfId="2592"/>
    <cellStyle name="Денежный 3 5 5 2" xfId="13314"/>
    <cellStyle name="Денежный 3 5 5 2 2" xfId="13315"/>
    <cellStyle name="Денежный 3 5 5 3" xfId="13316"/>
    <cellStyle name="Денежный 3 6" xfId="2593"/>
    <cellStyle name="Денежный 3 6 2" xfId="2594"/>
    <cellStyle name="Денежный 3 6 2 2" xfId="2595"/>
    <cellStyle name="Денежный 3 6 2 2 2" xfId="13317"/>
    <cellStyle name="Денежный 3 6 2 2 2 2" xfId="13318"/>
    <cellStyle name="Денежный 3 6 2 2 3" xfId="13319"/>
    <cellStyle name="Денежный 3 6 3" xfId="2596"/>
    <cellStyle name="Денежный 3 6 3 2" xfId="2597"/>
    <cellStyle name="Денежный 3 6 3 2 2" xfId="13320"/>
    <cellStyle name="Денежный 3 6 3 2 2 2" xfId="13321"/>
    <cellStyle name="Денежный 3 6 3 2 3" xfId="13322"/>
    <cellStyle name="Денежный 3 6 4" xfId="2598"/>
    <cellStyle name="Денежный 3 6 4 2" xfId="13323"/>
    <cellStyle name="Денежный 3 6 4 2 2" xfId="13324"/>
    <cellStyle name="Денежный 3 6 4 3" xfId="13325"/>
    <cellStyle name="Денежный 3 7" xfId="2599"/>
    <cellStyle name="Денежный 3 7 2" xfId="2600"/>
    <cellStyle name="Денежный 3 7 2 2" xfId="2601"/>
    <cellStyle name="Денежный 3 7 2 2 2" xfId="13326"/>
    <cellStyle name="Денежный 3 7 2 2 2 2" xfId="13327"/>
    <cellStyle name="Денежный 3 7 2 2 3" xfId="13328"/>
    <cellStyle name="Денежный 3 7 3" xfId="2602"/>
    <cellStyle name="Денежный 3 7 3 2" xfId="2603"/>
    <cellStyle name="Денежный 3 7 3 2 2" xfId="13329"/>
    <cellStyle name="Денежный 3 7 3 2 2 2" xfId="13330"/>
    <cellStyle name="Денежный 3 7 3 2 3" xfId="13331"/>
    <cellStyle name="Денежный 3 7 4" xfId="2604"/>
    <cellStyle name="Денежный 3 7 4 2" xfId="13332"/>
    <cellStyle name="Денежный 3 7 4 2 2" xfId="13333"/>
    <cellStyle name="Денежный 3 7 4 3" xfId="13334"/>
    <cellStyle name="Денежный 3 8" xfId="2605"/>
    <cellStyle name="Денежный 3 8 2" xfId="2606"/>
    <cellStyle name="Денежный 3 8 2 2" xfId="2607"/>
    <cellStyle name="Денежный 3 8 2 2 2" xfId="13335"/>
    <cellStyle name="Денежный 3 8 2 2 2 2" xfId="13336"/>
    <cellStyle name="Денежный 3 8 2 2 3" xfId="13337"/>
    <cellStyle name="Денежный 3 8 3" xfId="2608"/>
    <cellStyle name="Денежный 3 8 3 2" xfId="2609"/>
    <cellStyle name="Денежный 3 8 3 2 2" xfId="13338"/>
    <cellStyle name="Денежный 3 8 3 2 2 2" xfId="13339"/>
    <cellStyle name="Денежный 3 8 3 2 3" xfId="13340"/>
    <cellStyle name="Денежный 3 8 4" xfId="2610"/>
    <cellStyle name="Денежный 3 8 4 2" xfId="13341"/>
    <cellStyle name="Денежный 3 8 4 2 2" xfId="13342"/>
    <cellStyle name="Денежный 3 8 4 3" xfId="13343"/>
    <cellStyle name="Денежный 3 9" xfId="2611"/>
    <cellStyle name="Денежный 3 9 2" xfId="2612"/>
    <cellStyle name="Денежный 3 9 2 2" xfId="13344"/>
    <cellStyle name="Денежный 3 9 2 2 2" xfId="13345"/>
    <cellStyle name="Денежный 3 9 2 3" xfId="13346"/>
    <cellStyle name="Денежный 4" xfId="2613"/>
    <cellStyle name="Денежный 4 10" xfId="2614"/>
    <cellStyle name="Денежный 4 10 2" xfId="2615"/>
    <cellStyle name="Денежный 4 10 2 2" xfId="13347"/>
    <cellStyle name="Денежный 4 10 2 2 2" xfId="13348"/>
    <cellStyle name="Денежный 4 10 2 3" xfId="13349"/>
    <cellStyle name="Денежный 4 11" xfId="2616"/>
    <cellStyle name="Денежный 4 11 2" xfId="13350"/>
    <cellStyle name="Денежный 4 11 2 2" xfId="13351"/>
    <cellStyle name="Денежный 4 11 3" xfId="13352"/>
    <cellStyle name="Денежный 4 2" xfId="2617"/>
    <cellStyle name="Денежный 4 2 2" xfId="2618"/>
    <cellStyle name="Денежный 4 2 2 2" xfId="2619"/>
    <cellStyle name="Денежный 4 2 2 2 2" xfId="2620"/>
    <cellStyle name="Денежный 4 2 2 2 2 2" xfId="2621"/>
    <cellStyle name="Денежный 4 2 2 2 2 2 2" xfId="13353"/>
    <cellStyle name="Денежный 4 2 2 2 2 2 2 2" xfId="13354"/>
    <cellStyle name="Денежный 4 2 2 2 2 2 3" xfId="13355"/>
    <cellStyle name="Денежный 4 2 2 2 3" xfId="2622"/>
    <cellStyle name="Денежный 4 2 2 2 3 2" xfId="2623"/>
    <cellStyle name="Денежный 4 2 2 2 3 2 2" xfId="13356"/>
    <cellStyle name="Денежный 4 2 2 2 3 2 2 2" xfId="13357"/>
    <cellStyle name="Денежный 4 2 2 2 3 2 3" xfId="13358"/>
    <cellStyle name="Денежный 4 2 2 2 4" xfId="2624"/>
    <cellStyle name="Денежный 4 2 2 2 4 2" xfId="13359"/>
    <cellStyle name="Денежный 4 2 2 2 4 2 2" xfId="13360"/>
    <cellStyle name="Денежный 4 2 2 2 4 3" xfId="13361"/>
    <cellStyle name="Денежный 4 2 2 3" xfId="2625"/>
    <cellStyle name="Денежный 4 2 2 3 2" xfId="2626"/>
    <cellStyle name="Денежный 4 2 2 3 2 2" xfId="2627"/>
    <cellStyle name="Денежный 4 2 2 3 2 2 2" xfId="13362"/>
    <cellStyle name="Денежный 4 2 2 3 2 2 2 2" xfId="13363"/>
    <cellStyle name="Денежный 4 2 2 3 2 2 3" xfId="13364"/>
    <cellStyle name="Денежный 4 2 2 3 3" xfId="2628"/>
    <cellStyle name="Денежный 4 2 2 3 3 2" xfId="2629"/>
    <cellStyle name="Денежный 4 2 2 3 3 2 2" xfId="13365"/>
    <cellStyle name="Денежный 4 2 2 3 3 2 2 2" xfId="13366"/>
    <cellStyle name="Денежный 4 2 2 3 3 2 3" xfId="13367"/>
    <cellStyle name="Денежный 4 2 2 3 4" xfId="2630"/>
    <cellStyle name="Денежный 4 2 2 3 4 2" xfId="13368"/>
    <cellStyle name="Денежный 4 2 2 3 4 2 2" xfId="13369"/>
    <cellStyle name="Денежный 4 2 2 3 4 3" xfId="13370"/>
    <cellStyle name="Денежный 4 2 2 4" xfId="2631"/>
    <cellStyle name="Денежный 4 2 2 4 2" xfId="2632"/>
    <cellStyle name="Денежный 4 2 2 4 2 2" xfId="13371"/>
    <cellStyle name="Денежный 4 2 2 4 2 2 2" xfId="13372"/>
    <cellStyle name="Денежный 4 2 2 4 2 3" xfId="13373"/>
    <cellStyle name="Денежный 4 2 2 5" xfId="2633"/>
    <cellStyle name="Денежный 4 2 2 5 2" xfId="2634"/>
    <cellStyle name="Денежный 4 2 2 5 2 2" xfId="13374"/>
    <cellStyle name="Денежный 4 2 2 5 2 2 2" xfId="13375"/>
    <cellStyle name="Денежный 4 2 2 5 2 3" xfId="13376"/>
    <cellStyle name="Денежный 4 2 2 6" xfId="2635"/>
    <cellStyle name="Денежный 4 2 2 6 2" xfId="13377"/>
    <cellStyle name="Денежный 4 2 2 6 2 2" xfId="13378"/>
    <cellStyle name="Денежный 4 2 2 6 3" xfId="13379"/>
    <cellStyle name="Денежный 4 2 3" xfId="2636"/>
    <cellStyle name="Денежный 4 2 3 2" xfId="2637"/>
    <cellStyle name="Денежный 4 2 3 2 2" xfId="2638"/>
    <cellStyle name="Денежный 4 2 3 2 2 2" xfId="2639"/>
    <cellStyle name="Денежный 4 2 3 2 2 2 2" xfId="13380"/>
    <cellStyle name="Денежный 4 2 3 2 2 2 2 2" xfId="13381"/>
    <cellStyle name="Денежный 4 2 3 2 2 2 3" xfId="13382"/>
    <cellStyle name="Денежный 4 2 3 2 3" xfId="2640"/>
    <cellStyle name="Денежный 4 2 3 2 3 2" xfId="2641"/>
    <cellStyle name="Денежный 4 2 3 2 3 2 2" xfId="13383"/>
    <cellStyle name="Денежный 4 2 3 2 3 2 2 2" xfId="13384"/>
    <cellStyle name="Денежный 4 2 3 2 3 2 3" xfId="13385"/>
    <cellStyle name="Денежный 4 2 3 2 4" xfId="2642"/>
    <cellStyle name="Денежный 4 2 3 2 4 2" xfId="13386"/>
    <cellStyle name="Денежный 4 2 3 2 4 2 2" xfId="13387"/>
    <cellStyle name="Денежный 4 2 3 2 4 3" xfId="13388"/>
    <cellStyle name="Денежный 4 2 3 3" xfId="2643"/>
    <cellStyle name="Денежный 4 2 3 3 2" xfId="2644"/>
    <cellStyle name="Денежный 4 2 3 3 2 2" xfId="2645"/>
    <cellStyle name="Денежный 4 2 3 3 2 2 2" xfId="13389"/>
    <cellStyle name="Денежный 4 2 3 3 2 2 2 2" xfId="13390"/>
    <cellStyle name="Денежный 4 2 3 3 2 2 3" xfId="13391"/>
    <cellStyle name="Денежный 4 2 3 3 3" xfId="2646"/>
    <cellStyle name="Денежный 4 2 3 3 3 2" xfId="2647"/>
    <cellStyle name="Денежный 4 2 3 3 3 2 2" xfId="13392"/>
    <cellStyle name="Денежный 4 2 3 3 3 2 2 2" xfId="13393"/>
    <cellStyle name="Денежный 4 2 3 3 3 2 3" xfId="13394"/>
    <cellStyle name="Денежный 4 2 3 3 4" xfId="2648"/>
    <cellStyle name="Денежный 4 2 3 3 4 2" xfId="13395"/>
    <cellStyle name="Денежный 4 2 3 3 4 2 2" xfId="13396"/>
    <cellStyle name="Денежный 4 2 3 3 4 3" xfId="13397"/>
    <cellStyle name="Денежный 4 2 3 4" xfId="2649"/>
    <cellStyle name="Денежный 4 2 3 4 2" xfId="2650"/>
    <cellStyle name="Денежный 4 2 3 4 2 2" xfId="13398"/>
    <cellStyle name="Денежный 4 2 3 4 2 2 2" xfId="13399"/>
    <cellStyle name="Денежный 4 2 3 4 2 3" xfId="13400"/>
    <cellStyle name="Денежный 4 2 3 5" xfId="2651"/>
    <cellStyle name="Денежный 4 2 3 5 2" xfId="2652"/>
    <cellStyle name="Денежный 4 2 3 5 2 2" xfId="13401"/>
    <cellStyle name="Денежный 4 2 3 5 2 2 2" xfId="13402"/>
    <cellStyle name="Денежный 4 2 3 5 2 3" xfId="13403"/>
    <cellStyle name="Денежный 4 2 3 6" xfId="2653"/>
    <cellStyle name="Денежный 4 2 3 6 2" xfId="13404"/>
    <cellStyle name="Денежный 4 2 3 6 2 2" xfId="13405"/>
    <cellStyle name="Денежный 4 2 3 6 3" xfId="13406"/>
    <cellStyle name="Денежный 4 2 4" xfId="2654"/>
    <cellStyle name="Денежный 4 2 4 2" xfId="2655"/>
    <cellStyle name="Денежный 4 2 4 2 2" xfId="2656"/>
    <cellStyle name="Денежный 4 2 4 2 2 2" xfId="2657"/>
    <cellStyle name="Денежный 4 2 4 2 2 2 2" xfId="13407"/>
    <cellStyle name="Денежный 4 2 4 2 2 2 2 2" xfId="13408"/>
    <cellStyle name="Денежный 4 2 4 2 2 2 3" xfId="13409"/>
    <cellStyle name="Денежный 4 2 4 2 3" xfId="2658"/>
    <cellStyle name="Денежный 4 2 4 2 3 2" xfId="2659"/>
    <cellStyle name="Денежный 4 2 4 2 3 2 2" xfId="13410"/>
    <cellStyle name="Денежный 4 2 4 2 3 2 2 2" xfId="13411"/>
    <cellStyle name="Денежный 4 2 4 2 3 2 3" xfId="13412"/>
    <cellStyle name="Денежный 4 2 4 2 4" xfId="2660"/>
    <cellStyle name="Денежный 4 2 4 2 4 2" xfId="13413"/>
    <cellStyle name="Денежный 4 2 4 2 4 2 2" xfId="13414"/>
    <cellStyle name="Денежный 4 2 4 2 4 3" xfId="13415"/>
    <cellStyle name="Денежный 4 2 4 3" xfId="2661"/>
    <cellStyle name="Денежный 4 2 4 3 2" xfId="2662"/>
    <cellStyle name="Денежный 4 2 4 3 2 2" xfId="13416"/>
    <cellStyle name="Денежный 4 2 4 3 2 2 2" xfId="13417"/>
    <cellStyle name="Денежный 4 2 4 3 2 3" xfId="13418"/>
    <cellStyle name="Денежный 4 2 4 4" xfId="2663"/>
    <cellStyle name="Денежный 4 2 4 4 2" xfId="2664"/>
    <cellStyle name="Денежный 4 2 4 4 2 2" xfId="13419"/>
    <cellStyle name="Денежный 4 2 4 4 2 2 2" xfId="13420"/>
    <cellStyle name="Денежный 4 2 4 4 2 3" xfId="13421"/>
    <cellStyle name="Денежный 4 2 4 5" xfId="2665"/>
    <cellStyle name="Денежный 4 2 4 5 2" xfId="13422"/>
    <cellStyle name="Денежный 4 2 4 5 2 2" xfId="13423"/>
    <cellStyle name="Денежный 4 2 4 5 3" xfId="13424"/>
    <cellStyle name="Денежный 4 2 5" xfId="2666"/>
    <cellStyle name="Денежный 4 2 5 2" xfId="2667"/>
    <cellStyle name="Денежный 4 2 5 2 2" xfId="2668"/>
    <cellStyle name="Денежный 4 2 5 2 2 2" xfId="13425"/>
    <cellStyle name="Денежный 4 2 5 2 2 2 2" xfId="13426"/>
    <cellStyle name="Денежный 4 2 5 2 2 3" xfId="13427"/>
    <cellStyle name="Денежный 4 2 5 3" xfId="2669"/>
    <cellStyle name="Денежный 4 2 5 3 2" xfId="2670"/>
    <cellStyle name="Денежный 4 2 5 3 2 2" xfId="13428"/>
    <cellStyle name="Денежный 4 2 5 3 2 2 2" xfId="13429"/>
    <cellStyle name="Денежный 4 2 5 3 2 3" xfId="13430"/>
    <cellStyle name="Денежный 4 2 5 4" xfId="2671"/>
    <cellStyle name="Денежный 4 2 5 4 2" xfId="13431"/>
    <cellStyle name="Денежный 4 2 5 4 2 2" xfId="13432"/>
    <cellStyle name="Денежный 4 2 5 4 3" xfId="13433"/>
    <cellStyle name="Денежный 4 2 6" xfId="2672"/>
    <cellStyle name="Денежный 4 2 6 2" xfId="2673"/>
    <cellStyle name="Денежный 4 2 6 2 2" xfId="13434"/>
    <cellStyle name="Денежный 4 2 6 2 2 2" xfId="13435"/>
    <cellStyle name="Денежный 4 2 6 2 3" xfId="13436"/>
    <cellStyle name="Денежный 4 2 7" xfId="2674"/>
    <cellStyle name="Денежный 4 2 7 2" xfId="2675"/>
    <cellStyle name="Денежный 4 2 7 2 2" xfId="13437"/>
    <cellStyle name="Денежный 4 2 7 2 2 2" xfId="13438"/>
    <cellStyle name="Денежный 4 2 7 2 3" xfId="13439"/>
    <cellStyle name="Денежный 4 2 8" xfId="2676"/>
    <cellStyle name="Денежный 4 2 8 2" xfId="13440"/>
    <cellStyle name="Денежный 4 2 8 2 2" xfId="13441"/>
    <cellStyle name="Денежный 4 2 8 3" xfId="13442"/>
    <cellStyle name="Денежный 4 3" xfId="2677"/>
    <cellStyle name="Денежный 4 3 2" xfId="2678"/>
    <cellStyle name="Денежный 4 3 2 2" xfId="2679"/>
    <cellStyle name="Денежный 4 3 2 2 2" xfId="2680"/>
    <cellStyle name="Денежный 4 3 2 2 2 2" xfId="13443"/>
    <cellStyle name="Денежный 4 3 2 2 2 2 2" xfId="13444"/>
    <cellStyle name="Денежный 4 3 2 2 2 3" xfId="13445"/>
    <cellStyle name="Денежный 4 3 2 3" xfId="2681"/>
    <cellStyle name="Денежный 4 3 2 3 2" xfId="2682"/>
    <cellStyle name="Денежный 4 3 2 3 2 2" xfId="13446"/>
    <cellStyle name="Денежный 4 3 2 3 2 2 2" xfId="13447"/>
    <cellStyle name="Денежный 4 3 2 3 2 3" xfId="13448"/>
    <cellStyle name="Денежный 4 3 2 4" xfId="2683"/>
    <cellStyle name="Денежный 4 3 2 4 2" xfId="13449"/>
    <cellStyle name="Денежный 4 3 2 4 2 2" xfId="13450"/>
    <cellStyle name="Денежный 4 3 2 4 3" xfId="13451"/>
    <cellStyle name="Денежный 4 3 3" xfId="2684"/>
    <cellStyle name="Денежный 4 3 3 2" xfId="2685"/>
    <cellStyle name="Денежный 4 3 3 2 2" xfId="2686"/>
    <cellStyle name="Денежный 4 3 3 2 2 2" xfId="13452"/>
    <cellStyle name="Денежный 4 3 3 2 2 2 2" xfId="13453"/>
    <cellStyle name="Денежный 4 3 3 2 2 3" xfId="13454"/>
    <cellStyle name="Денежный 4 3 3 3" xfId="2687"/>
    <cellStyle name="Денежный 4 3 3 3 2" xfId="2688"/>
    <cellStyle name="Денежный 4 3 3 3 2 2" xfId="13455"/>
    <cellStyle name="Денежный 4 3 3 3 2 2 2" xfId="13456"/>
    <cellStyle name="Денежный 4 3 3 3 2 3" xfId="13457"/>
    <cellStyle name="Денежный 4 3 3 4" xfId="2689"/>
    <cellStyle name="Денежный 4 3 3 4 2" xfId="13458"/>
    <cellStyle name="Денежный 4 3 3 4 2 2" xfId="13459"/>
    <cellStyle name="Денежный 4 3 3 4 3" xfId="13460"/>
    <cellStyle name="Денежный 4 3 4" xfId="2690"/>
    <cellStyle name="Денежный 4 3 4 2" xfId="2691"/>
    <cellStyle name="Денежный 4 3 4 2 2" xfId="13461"/>
    <cellStyle name="Денежный 4 3 4 2 2 2" xfId="13462"/>
    <cellStyle name="Денежный 4 3 4 2 3" xfId="13463"/>
    <cellStyle name="Денежный 4 3 5" xfId="2692"/>
    <cellStyle name="Денежный 4 3 5 2" xfId="2693"/>
    <cellStyle name="Денежный 4 3 5 2 2" xfId="13464"/>
    <cellStyle name="Денежный 4 3 5 2 2 2" xfId="13465"/>
    <cellStyle name="Денежный 4 3 5 2 3" xfId="13466"/>
    <cellStyle name="Денежный 4 3 6" xfId="2694"/>
    <cellStyle name="Денежный 4 3 6 2" xfId="13467"/>
    <cellStyle name="Денежный 4 3 6 2 2" xfId="13468"/>
    <cellStyle name="Денежный 4 3 6 3" xfId="13469"/>
    <cellStyle name="Денежный 4 4" xfId="2695"/>
    <cellStyle name="Денежный 4 4 2" xfId="2696"/>
    <cellStyle name="Денежный 4 4 2 2" xfId="2697"/>
    <cellStyle name="Денежный 4 4 2 2 2" xfId="2698"/>
    <cellStyle name="Денежный 4 4 2 2 2 2" xfId="13470"/>
    <cellStyle name="Денежный 4 4 2 2 2 2 2" xfId="13471"/>
    <cellStyle name="Денежный 4 4 2 2 2 3" xfId="13472"/>
    <cellStyle name="Денежный 4 4 2 3" xfId="2699"/>
    <cellStyle name="Денежный 4 4 2 3 2" xfId="2700"/>
    <cellStyle name="Денежный 4 4 2 3 2 2" xfId="13473"/>
    <cellStyle name="Денежный 4 4 2 3 2 2 2" xfId="13474"/>
    <cellStyle name="Денежный 4 4 2 3 2 3" xfId="13475"/>
    <cellStyle name="Денежный 4 4 2 4" xfId="2701"/>
    <cellStyle name="Денежный 4 4 2 4 2" xfId="13476"/>
    <cellStyle name="Денежный 4 4 2 4 2 2" xfId="13477"/>
    <cellStyle name="Денежный 4 4 2 4 3" xfId="13478"/>
    <cellStyle name="Денежный 4 4 3" xfId="2702"/>
    <cellStyle name="Денежный 4 4 3 2" xfId="2703"/>
    <cellStyle name="Денежный 4 4 3 2 2" xfId="2704"/>
    <cellStyle name="Денежный 4 4 3 2 2 2" xfId="13479"/>
    <cellStyle name="Денежный 4 4 3 2 2 2 2" xfId="13480"/>
    <cellStyle name="Денежный 4 4 3 2 2 3" xfId="13481"/>
    <cellStyle name="Денежный 4 4 3 3" xfId="2705"/>
    <cellStyle name="Денежный 4 4 3 3 2" xfId="2706"/>
    <cellStyle name="Денежный 4 4 3 3 2 2" xfId="13482"/>
    <cellStyle name="Денежный 4 4 3 3 2 2 2" xfId="13483"/>
    <cellStyle name="Денежный 4 4 3 3 2 3" xfId="13484"/>
    <cellStyle name="Денежный 4 4 3 4" xfId="2707"/>
    <cellStyle name="Денежный 4 4 3 4 2" xfId="13485"/>
    <cellStyle name="Денежный 4 4 3 4 2 2" xfId="13486"/>
    <cellStyle name="Денежный 4 4 3 4 3" xfId="13487"/>
    <cellStyle name="Денежный 4 4 4" xfId="2708"/>
    <cellStyle name="Денежный 4 4 4 2" xfId="2709"/>
    <cellStyle name="Денежный 4 4 4 2 2" xfId="13488"/>
    <cellStyle name="Денежный 4 4 4 2 2 2" xfId="13489"/>
    <cellStyle name="Денежный 4 4 4 2 3" xfId="13490"/>
    <cellStyle name="Денежный 4 4 5" xfId="2710"/>
    <cellStyle name="Денежный 4 4 5 2" xfId="2711"/>
    <cellStyle name="Денежный 4 4 5 2 2" xfId="13491"/>
    <cellStyle name="Денежный 4 4 5 2 2 2" xfId="13492"/>
    <cellStyle name="Денежный 4 4 5 2 3" xfId="13493"/>
    <cellStyle name="Денежный 4 4 6" xfId="2712"/>
    <cellStyle name="Денежный 4 4 6 2" xfId="13494"/>
    <cellStyle name="Денежный 4 4 6 2 2" xfId="13495"/>
    <cellStyle name="Денежный 4 4 6 3" xfId="13496"/>
    <cellStyle name="Денежный 4 5" xfId="2713"/>
    <cellStyle name="Денежный 4 5 2" xfId="2714"/>
    <cellStyle name="Денежный 4 5 2 2" xfId="2715"/>
    <cellStyle name="Денежный 4 5 2 2 2" xfId="2716"/>
    <cellStyle name="Денежный 4 5 2 2 2 2" xfId="13497"/>
    <cellStyle name="Денежный 4 5 2 2 2 2 2" xfId="13498"/>
    <cellStyle name="Денежный 4 5 2 2 2 3" xfId="13499"/>
    <cellStyle name="Денежный 4 5 2 3" xfId="2717"/>
    <cellStyle name="Денежный 4 5 2 3 2" xfId="2718"/>
    <cellStyle name="Денежный 4 5 2 3 2 2" xfId="13500"/>
    <cellStyle name="Денежный 4 5 2 3 2 2 2" xfId="13501"/>
    <cellStyle name="Денежный 4 5 2 3 2 3" xfId="13502"/>
    <cellStyle name="Денежный 4 5 2 4" xfId="2719"/>
    <cellStyle name="Денежный 4 5 2 4 2" xfId="13503"/>
    <cellStyle name="Денежный 4 5 2 4 2 2" xfId="13504"/>
    <cellStyle name="Денежный 4 5 2 4 3" xfId="13505"/>
    <cellStyle name="Денежный 4 5 3" xfId="2720"/>
    <cellStyle name="Денежный 4 5 3 2" xfId="2721"/>
    <cellStyle name="Денежный 4 5 3 2 2" xfId="13506"/>
    <cellStyle name="Денежный 4 5 3 2 2 2" xfId="13507"/>
    <cellStyle name="Денежный 4 5 3 2 3" xfId="13508"/>
    <cellStyle name="Денежный 4 5 4" xfId="2722"/>
    <cellStyle name="Денежный 4 5 4 2" xfId="2723"/>
    <cellStyle name="Денежный 4 5 4 2 2" xfId="13509"/>
    <cellStyle name="Денежный 4 5 4 2 2 2" xfId="13510"/>
    <cellStyle name="Денежный 4 5 4 2 3" xfId="13511"/>
    <cellStyle name="Денежный 4 5 5" xfId="2724"/>
    <cellStyle name="Денежный 4 5 5 2" xfId="13512"/>
    <cellStyle name="Денежный 4 5 5 2 2" xfId="13513"/>
    <cellStyle name="Денежный 4 5 5 3" xfId="13514"/>
    <cellStyle name="Денежный 4 6" xfId="2725"/>
    <cellStyle name="Денежный 4 6 2" xfId="2726"/>
    <cellStyle name="Денежный 4 6 2 2" xfId="2727"/>
    <cellStyle name="Денежный 4 6 2 2 2" xfId="13515"/>
    <cellStyle name="Денежный 4 6 2 2 2 2" xfId="13516"/>
    <cellStyle name="Денежный 4 6 2 2 3" xfId="13517"/>
    <cellStyle name="Денежный 4 6 3" xfId="2728"/>
    <cellStyle name="Денежный 4 6 3 2" xfId="2729"/>
    <cellStyle name="Денежный 4 6 3 2 2" xfId="13518"/>
    <cellStyle name="Денежный 4 6 3 2 2 2" xfId="13519"/>
    <cellStyle name="Денежный 4 6 3 2 3" xfId="13520"/>
    <cellStyle name="Денежный 4 6 4" xfId="2730"/>
    <cellStyle name="Денежный 4 6 4 2" xfId="13521"/>
    <cellStyle name="Денежный 4 6 4 2 2" xfId="13522"/>
    <cellStyle name="Денежный 4 6 4 3" xfId="13523"/>
    <cellStyle name="Денежный 4 7" xfId="2731"/>
    <cellStyle name="Денежный 4 7 2" xfId="2732"/>
    <cellStyle name="Денежный 4 7 2 2" xfId="2733"/>
    <cellStyle name="Денежный 4 7 2 2 2" xfId="13524"/>
    <cellStyle name="Денежный 4 7 2 2 2 2" xfId="13525"/>
    <cellStyle name="Денежный 4 7 2 2 3" xfId="13526"/>
    <cellStyle name="Денежный 4 7 3" xfId="2734"/>
    <cellStyle name="Денежный 4 7 3 2" xfId="2735"/>
    <cellStyle name="Денежный 4 7 3 2 2" xfId="13527"/>
    <cellStyle name="Денежный 4 7 3 2 2 2" xfId="13528"/>
    <cellStyle name="Денежный 4 7 3 2 3" xfId="13529"/>
    <cellStyle name="Денежный 4 7 4" xfId="2736"/>
    <cellStyle name="Денежный 4 7 4 2" xfId="13530"/>
    <cellStyle name="Денежный 4 7 4 2 2" xfId="13531"/>
    <cellStyle name="Денежный 4 7 4 3" xfId="13532"/>
    <cellStyle name="Денежный 4 8" xfId="2737"/>
    <cellStyle name="Денежный 4 8 2" xfId="2738"/>
    <cellStyle name="Денежный 4 8 2 2" xfId="2739"/>
    <cellStyle name="Денежный 4 8 2 2 2" xfId="13533"/>
    <cellStyle name="Денежный 4 8 2 2 2 2" xfId="13534"/>
    <cellStyle name="Денежный 4 8 2 2 3" xfId="13535"/>
    <cellStyle name="Денежный 4 8 3" xfId="2740"/>
    <cellStyle name="Денежный 4 8 3 2" xfId="2741"/>
    <cellStyle name="Денежный 4 8 3 2 2" xfId="13536"/>
    <cellStyle name="Денежный 4 8 3 2 2 2" xfId="13537"/>
    <cellStyle name="Денежный 4 8 3 2 3" xfId="13538"/>
    <cellStyle name="Денежный 4 8 4" xfId="2742"/>
    <cellStyle name="Денежный 4 8 4 2" xfId="13539"/>
    <cellStyle name="Денежный 4 8 4 2 2" xfId="13540"/>
    <cellStyle name="Денежный 4 8 4 3" xfId="13541"/>
    <cellStyle name="Денежный 4 9" xfId="2743"/>
    <cellStyle name="Денежный 4 9 2" xfId="2744"/>
    <cellStyle name="Денежный 4 9 2 2" xfId="13542"/>
    <cellStyle name="Денежный 4 9 2 2 2" xfId="13543"/>
    <cellStyle name="Денежный 4 9 2 3" xfId="13544"/>
    <cellStyle name="Заголовок 1 2" xfId="2745"/>
    <cellStyle name="Заголовок 1 2 2" xfId="2746"/>
    <cellStyle name="Заголовок 2 2" xfId="2747"/>
    <cellStyle name="Заголовок 2 2 2" xfId="2748"/>
    <cellStyle name="Заголовок 3 2" xfId="2749"/>
    <cellStyle name="Заголовок 3 2 2" xfId="2750"/>
    <cellStyle name="Заголовок 4 2" xfId="2751"/>
    <cellStyle name="Заголовок 4 2 2" xfId="2752"/>
    <cellStyle name="Итог 2" xfId="2753"/>
    <cellStyle name="Итог 2 2" xfId="2754"/>
    <cellStyle name="Итог 2 2 2" xfId="2755"/>
    <cellStyle name="Итог 2 2 2 2" xfId="2756"/>
    <cellStyle name="Итог 2 2 2 2 10" xfId="2757"/>
    <cellStyle name="Итог 2 2 2 2 10 2" xfId="2758"/>
    <cellStyle name="Итог 2 2 2 2 10 2 2" xfId="2759"/>
    <cellStyle name="Итог 2 2 2 2 10 2 2 2" xfId="2760"/>
    <cellStyle name="Итог 2 2 2 2 10 2 2 2 2" xfId="13545"/>
    <cellStyle name="Итог 2 2 2 2 10 2 2 2 2 2" xfId="27424"/>
    <cellStyle name="Итог 2 2 2 2 10 2 2 2 3" xfId="27423"/>
    <cellStyle name="Итог 2 2 2 2 10 2 2 3" xfId="2761"/>
    <cellStyle name="Итог 2 2 2 2 10 2 2 3 2" xfId="27425"/>
    <cellStyle name="Итог 2 2 2 2 10 2 2 4" xfId="2762"/>
    <cellStyle name="Итог 2 2 2 2 10 2 2 4 2" xfId="27426"/>
    <cellStyle name="Итог 2 2 2 2 10 2 2 5" xfId="27422"/>
    <cellStyle name="Итог 2 2 2 2 10 2 3" xfId="2763"/>
    <cellStyle name="Итог 2 2 2 2 10 2 3 2" xfId="13546"/>
    <cellStyle name="Итог 2 2 2 2 10 2 3 2 2" xfId="27428"/>
    <cellStyle name="Итог 2 2 2 2 10 2 3 3" xfId="27427"/>
    <cellStyle name="Итог 2 2 2 2 10 2 4" xfId="2764"/>
    <cellStyle name="Итог 2 2 2 2 10 2 4 2" xfId="27429"/>
    <cellStyle name="Итог 2 2 2 2 10 2 5" xfId="2765"/>
    <cellStyle name="Итог 2 2 2 2 10 2 5 2" xfId="27430"/>
    <cellStyle name="Итог 2 2 2 2 10 2 6" xfId="27421"/>
    <cellStyle name="Итог 2 2 2 2 10 3" xfId="2766"/>
    <cellStyle name="Итог 2 2 2 2 10 3 2" xfId="2767"/>
    <cellStyle name="Итог 2 2 2 2 10 3 2 2" xfId="13547"/>
    <cellStyle name="Итог 2 2 2 2 10 3 2 2 2" xfId="27433"/>
    <cellStyle name="Итог 2 2 2 2 10 3 2 3" xfId="27432"/>
    <cellStyle name="Итог 2 2 2 2 10 3 3" xfId="2768"/>
    <cellStyle name="Итог 2 2 2 2 10 3 3 2" xfId="27434"/>
    <cellStyle name="Итог 2 2 2 2 10 3 4" xfId="2769"/>
    <cellStyle name="Итог 2 2 2 2 10 3 4 2" xfId="27435"/>
    <cellStyle name="Итог 2 2 2 2 10 3 5" xfId="27431"/>
    <cellStyle name="Итог 2 2 2 2 10 4" xfId="2770"/>
    <cellStyle name="Итог 2 2 2 2 10 4 2" xfId="13548"/>
    <cellStyle name="Итог 2 2 2 2 10 4 2 2" xfId="27437"/>
    <cellStyle name="Итог 2 2 2 2 10 4 3" xfId="27436"/>
    <cellStyle name="Итог 2 2 2 2 10 5" xfId="2771"/>
    <cellStyle name="Итог 2 2 2 2 10 5 2" xfId="27438"/>
    <cellStyle name="Итог 2 2 2 2 10 6" xfId="2772"/>
    <cellStyle name="Итог 2 2 2 2 10 6 2" xfId="27439"/>
    <cellStyle name="Итог 2 2 2 2 10 7" xfId="27420"/>
    <cellStyle name="Итог 2 2 2 2 11" xfId="2773"/>
    <cellStyle name="Итог 2 2 2 2 11 2" xfId="2774"/>
    <cellStyle name="Итог 2 2 2 2 11 2 2" xfId="2775"/>
    <cellStyle name="Итог 2 2 2 2 11 2 2 2" xfId="2776"/>
    <cellStyle name="Итог 2 2 2 2 11 2 2 2 2" xfId="13549"/>
    <cellStyle name="Итог 2 2 2 2 11 2 2 2 2 2" xfId="27444"/>
    <cellStyle name="Итог 2 2 2 2 11 2 2 2 3" xfId="27443"/>
    <cellStyle name="Итог 2 2 2 2 11 2 2 3" xfId="2777"/>
    <cellStyle name="Итог 2 2 2 2 11 2 2 3 2" xfId="27445"/>
    <cellStyle name="Итог 2 2 2 2 11 2 2 4" xfId="2778"/>
    <cellStyle name="Итог 2 2 2 2 11 2 2 4 2" xfId="27446"/>
    <cellStyle name="Итог 2 2 2 2 11 2 2 5" xfId="27442"/>
    <cellStyle name="Итог 2 2 2 2 11 2 3" xfId="2779"/>
    <cellStyle name="Итог 2 2 2 2 11 2 3 2" xfId="13550"/>
    <cellStyle name="Итог 2 2 2 2 11 2 3 2 2" xfId="27448"/>
    <cellStyle name="Итог 2 2 2 2 11 2 3 3" xfId="27447"/>
    <cellStyle name="Итог 2 2 2 2 11 2 4" xfId="2780"/>
    <cellStyle name="Итог 2 2 2 2 11 2 4 2" xfId="27449"/>
    <cellStyle name="Итог 2 2 2 2 11 2 5" xfId="2781"/>
    <cellStyle name="Итог 2 2 2 2 11 2 5 2" xfId="27450"/>
    <cellStyle name="Итог 2 2 2 2 11 2 6" xfId="27441"/>
    <cellStyle name="Итог 2 2 2 2 11 3" xfId="2782"/>
    <cellStyle name="Итог 2 2 2 2 11 3 2" xfId="2783"/>
    <cellStyle name="Итог 2 2 2 2 11 3 2 2" xfId="13551"/>
    <cellStyle name="Итог 2 2 2 2 11 3 2 2 2" xfId="27453"/>
    <cellStyle name="Итог 2 2 2 2 11 3 2 3" xfId="27452"/>
    <cellStyle name="Итог 2 2 2 2 11 3 3" xfId="2784"/>
    <cellStyle name="Итог 2 2 2 2 11 3 3 2" xfId="27454"/>
    <cellStyle name="Итог 2 2 2 2 11 3 4" xfId="2785"/>
    <cellStyle name="Итог 2 2 2 2 11 3 4 2" xfId="27455"/>
    <cellStyle name="Итог 2 2 2 2 11 3 5" xfId="27451"/>
    <cellStyle name="Итог 2 2 2 2 11 4" xfId="2786"/>
    <cellStyle name="Итог 2 2 2 2 11 4 2" xfId="13552"/>
    <cellStyle name="Итог 2 2 2 2 11 4 2 2" xfId="27457"/>
    <cellStyle name="Итог 2 2 2 2 11 4 3" xfId="27456"/>
    <cellStyle name="Итог 2 2 2 2 11 5" xfId="2787"/>
    <cellStyle name="Итог 2 2 2 2 11 5 2" xfId="27458"/>
    <cellStyle name="Итог 2 2 2 2 11 6" xfId="2788"/>
    <cellStyle name="Итог 2 2 2 2 11 6 2" xfId="27459"/>
    <cellStyle name="Итог 2 2 2 2 11 7" xfId="27440"/>
    <cellStyle name="Итог 2 2 2 2 12" xfId="2789"/>
    <cellStyle name="Итог 2 2 2 2 12 2" xfId="2790"/>
    <cellStyle name="Итог 2 2 2 2 12 2 2" xfId="2791"/>
    <cellStyle name="Итог 2 2 2 2 12 2 2 2" xfId="13553"/>
    <cellStyle name="Итог 2 2 2 2 12 2 2 2 2" xfId="27463"/>
    <cellStyle name="Итог 2 2 2 2 12 2 2 3" xfId="27462"/>
    <cellStyle name="Итог 2 2 2 2 12 2 3" xfId="2792"/>
    <cellStyle name="Итог 2 2 2 2 12 2 3 2" xfId="27464"/>
    <cellStyle name="Итог 2 2 2 2 12 2 4" xfId="2793"/>
    <cellStyle name="Итог 2 2 2 2 12 2 4 2" xfId="27465"/>
    <cellStyle name="Итог 2 2 2 2 12 2 5" xfId="27461"/>
    <cellStyle name="Итог 2 2 2 2 12 3" xfId="2794"/>
    <cellStyle name="Итог 2 2 2 2 12 3 2" xfId="13554"/>
    <cellStyle name="Итог 2 2 2 2 12 3 2 2" xfId="27467"/>
    <cellStyle name="Итог 2 2 2 2 12 3 3" xfId="27466"/>
    <cellStyle name="Итог 2 2 2 2 12 4" xfId="2795"/>
    <cellStyle name="Итог 2 2 2 2 12 4 2" xfId="27468"/>
    <cellStyle name="Итог 2 2 2 2 12 5" xfId="2796"/>
    <cellStyle name="Итог 2 2 2 2 12 5 2" xfId="27469"/>
    <cellStyle name="Итог 2 2 2 2 12 6" xfId="27460"/>
    <cellStyle name="Итог 2 2 2 2 13" xfId="2797"/>
    <cellStyle name="Итог 2 2 2 2 13 2" xfId="2798"/>
    <cellStyle name="Итог 2 2 2 2 13 2 2" xfId="13555"/>
    <cellStyle name="Итог 2 2 2 2 13 2 2 2" xfId="27472"/>
    <cellStyle name="Итог 2 2 2 2 13 2 3" xfId="27471"/>
    <cellStyle name="Итог 2 2 2 2 13 3" xfId="2799"/>
    <cellStyle name="Итог 2 2 2 2 13 3 2" xfId="27473"/>
    <cellStyle name="Итог 2 2 2 2 13 4" xfId="2800"/>
    <cellStyle name="Итог 2 2 2 2 13 4 2" xfId="27474"/>
    <cellStyle name="Итог 2 2 2 2 13 5" xfId="27470"/>
    <cellStyle name="Итог 2 2 2 2 14" xfId="2801"/>
    <cellStyle name="Итог 2 2 2 2 14 2" xfId="13556"/>
    <cellStyle name="Итог 2 2 2 2 14 2 2" xfId="27476"/>
    <cellStyle name="Итог 2 2 2 2 14 3" xfId="27475"/>
    <cellStyle name="Итог 2 2 2 2 15" xfId="2802"/>
    <cellStyle name="Итог 2 2 2 2 15 2" xfId="27477"/>
    <cellStyle name="Итог 2 2 2 2 16" xfId="2803"/>
    <cellStyle name="Итог 2 2 2 2 16 2" xfId="27478"/>
    <cellStyle name="Итог 2 2 2 2 17" xfId="27419"/>
    <cellStyle name="Итог 2 2 2 2 2" xfId="2804"/>
    <cellStyle name="Итог 2 2 2 2 2 2" xfId="2805"/>
    <cellStyle name="Итог 2 2 2 2 2 2 2" xfId="2806"/>
    <cellStyle name="Итог 2 2 2 2 2 2 2 2" xfId="2807"/>
    <cellStyle name="Итог 2 2 2 2 2 2 2 2 2" xfId="13557"/>
    <cellStyle name="Итог 2 2 2 2 2 2 2 2 2 2" xfId="27483"/>
    <cellStyle name="Итог 2 2 2 2 2 2 2 2 3" xfId="27482"/>
    <cellStyle name="Итог 2 2 2 2 2 2 2 3" xfId="2808"/>
    <cellStyle name="Итог 2 2 2 2 2 2 2 3 2" xfId="27484"/>
    <cellStyle name="Итог 2 2 2 2 2 2 2 4" xfId="2809"/>
    <cellStyle name="Итог 2 2 2 2 2 2 2 4 2" xfId="27485"/>
    <cellStyle name="Итог 2 2 2 2 2 2 2 5" xfId="27481"/>
    <cellStyle name="Итог 2 2 2 2 2 2 3" xfId="2810"/>
    <cellStyle name="Итог 2 2 2 2 2 2 3 2" xfId="13558"/>
    <cellStyle name="Итог 2 2 2 2 2 2 3 2 2" xfId="27487"/>
    <cellStyle name="Итог 2 2 2 2 2 2 3 3" xfId="27486"/>
    <cellStyle name="Итог 2 2 2 2 2 2 4" xfId="2811"/>
    <cellStyle name="Итог 2 2 2 2 2 2 4 2" xfId="27488"/>
    <cellStyle name="Итог 2 2 2 2 2 2 5" xfId="2812"/>
    <cellStyle name="Итог 2 2 2 2 2 2 5 2" xfId="27489"/>
    <cellStyle name="Итог 2 2 2 2 2 2 6" xfId="27480"/>
    <cellStyle name="Итог 2 2 2 2 2 3" xfId="2813"/>
    <cellStyle name="Итог 2 2 2 2 2 3 2" xfId="2814"/>
    <cellStyle name="Итог 2 2 2 2 2 3 2 2" xfId="13559"/>
    <cellStyle name="Итог 2 2 2 2 2 3 2 2 2" xfId="27492"/>
    <cellStyle name="Итог 2 2 2 2 2 3 2 3" xfId="27491"/>
    <cellStyle name="Итог 2 2 2 2 2 3 3" xfId="2815"/>
    <cellStyle name="Итог 2 2 2 2 2 3 3 2" xfId="27493"/>
    <cellStyle name="Итог 2 2 2 2 2 3 4" xfId="2816"/>
    <cellStyle name="Итог 2 2 2 2 2 3 4 2" xfId="27494"/>
    <cellStyle name="Итог 2 2 2 2 2 3 5" xfId="27490"/>
    <cellStyle name="Итог 2 2 2 2 2 4" xfId="2817"/>
    <cellStyle name="Итог 2 2 2 2 2 4 2" xfId="13560"/>
    <cellStyle name="Итог 2 2 2 2 2 4 2 2" xfId="27496"/>
    <cellStyle name="Итог 2 2 2 2 2 4 3" xfId="27495"/>
    <cellStyle name="Итог 2 2 2 2 2 5" xfId="2818"/>
    <cellStyle name="Итог 2 2 2 2 2 5 2" xfId="27497"/>
    <cellStyle name="Итог 2 2 2 2 2 6" xfId="2819"/>
    <cellStyle name="Итог 2 2 2 2 2 6 2" xfId="27498"/>
    <cellStyle name="Итог 2 2 2 2 2 7" xfId="27479"/>
    <cellStyle name="Итог 2 2 2 2 3" xfId="2820"/>
    <cellStyle name="Итог 2 2 2 2 3 2" xfId="2821"/>
    <cellStyle name="Итог 2 2 2 2 3 2 2" xfId="2822"/>
    <cellStyle name="Итог 2 2 2 2 3 2 2 2" xfId="2823"/>
    <cellStyle name="Итог 2 2 2 2 3 2 2 2 2" xfId="13561"/>
    <cellStyle name="Итог 2 2 2 2 3 2 2 2 2 2" xfId="27503"/>
    <cellStyle name="Итог 2 2 2 2 3 2 2 2 3" xfId="27502"/>
    <cellStyle name="Итог 2 2 2 2 3 2 2 3" xfId="2824"/>
    <cellStyle name="Итог 2 2 2 2 3 2 2 3 2" xfId="27504"/>
    <cellStyle name="Итог 2 2 2 2 3 2 2 4" xfId="2825"/>
    <cellStyle name="Итог 2 2 2 2 3 2 2 4 2" xfId="27505"/>
    <cellStyle name="Итог 2 2 2 2 3 2 2 5" xfId="27501"/>
    <cellStyle name="Итог 2 2 2 2 3 2 3" xfId="2826"/>
    <cellStyle name="Итог 2 2 2 2 3 2 3 2" xfId="13562"/>
    <cellStyle name="Итог 2 2 2 2 3 2 3 2 2" xfId="27507"/>
    <cellStyle name="Итог 2 2 2 2 3 2 3 3" xfId="27506"/>
    <cellStyle name="Итог 2 2 2 2 3 2 4" xfId="2827"/>
    <cellStyle name="Итог 2 2 2 2 3 2 4 2" xfId="27508"/>
    <cellStyle name="Итог 2 2 2 2 3 2 5" xfId="2828"/>
    <cellStyle name="Итог 2 2 2 2 3 2 5 2" xfId="27509"/>
    <cellStyle name="Итог 2 2 2 2 3 2 6" xfId="27500"/>
    <cellStyle name="Итог 2 2 2 2 3 3" xfId="2829"/>
    <cellStyle name="Итог 2 2 2 2 3 3 2" xfId="2830"/>
    <cellStyle name="Итог 2 2 2 2 3 3 2 2" xfId="13563"/>
    <cellStyle name="Итог 2 2 2 2 3 3 2 2 2" xfId="27512"/>
    <cellStyle name="Итог 2 2 2 2 3 3 2 3" xfId="27511"/>
    <cellStyle name="Итог 2 2 2 2 3 3 3" xfId="2831"/>
    <cellStyle name="Итог 2 2 2 2 3 3 3 2" xfId="27513"/>
    <cellStyle name="Итог 2 2 2 2 3 3 4" xfId="2832"/>
    <cellStyle name="Итог 2 2 2 2 3 3 4 2" xfId="27514"/>
    <cellStyle name="Итог 2 2 2 2 3 3 5" xfId="27510"/>
    <cellStyle name="Итог 2 2 2 2 3 4" xfId="2833"/>
    <cellStyle name="Итог 2 2 2 2 3 4 2" xfId="13564"/>
    <cellStyle name="Итог 2 2 2 2 3 4 2 2" xfId="27516"/>
    <cellStyle name="Итог 2 2 2 2 3 4 3" xfId="27515"/>
    <cellStyle name="Итог 2 2 2 2 3 5" xfId="2834"/>
    <cellStyle name="Итог 2 2 2 2 3 5 2" xfId="27517"/>
    <cellStyle name="Итог 2 2 2 2 3 6" xfId="2835"/>
    <cellStyle name="Итог 2 2 2 2 3 6 2" xfId="27518"/>
    <cellStyle name="Итог 2 2 2 2 3 7" xfId="27499"/>
    <cellStyle name="Итог 2 2 2 2 4" xfId="2836"/>
    <cellStyle name="Итог 2 2 2 2 4 2" xfId="2837"/>
    <cellStyle name="Итог 2 2 2 2 4 2 2" xfId="2838"/>
    <cellStyle name="Итог 2 2 2 2 4 2 2 2" xfId="2839"/>
    <cellStyle name="Итог 2 2 2 2 4 2 2 2 2" xfId="13565"/>
    <cellStyle name="Итог 2 2 2 2 4 2 2 2 2 2" xfId="27523"/>
    <cellStyle name="Итог 2 2 2 2 4 2 2 2 3" xfId="27522"/>
    <cellStyle name="Итог 2 2 2 2 4 2 2 3" xfId="2840"/>
    <cellStyle name="Итог 2 2 2 2 4 2 2 3 2" xfId="27524"/>
    <cellStyle name="Итог 2 2 2 2 4 2 2 4" xfId="2841"/>
    <cellStyle name="Итог 2 2 2 2 4 2 2 4 2" xfId="27525"/>
    <cellStyle name="Итог 2 2 2 2 4 2 2 5" xfId="27521"/>
    <cellStyle name="Итог 2 2 2 2 4 2 3" xfId="2842"/>
    <cellStyle name="Итог 2 2 2 2 4 2 3 2" xfId="13566"/>
    <cellStyle name="Итог 2 2 2 2 4 2 3 2 2" xfId="27527"/>
    <cellStyle name="Итог 2 2 2 2 4 2 3 3" xfId="27526"/>
    <cellStyle name="Итог 2 2 2 2 4 2 4" xfId="2843"/>
    <cellStyle name="Итог 2 2 2 2 4 2 4 2" xfId="27528"/>
    <cellStyle name="Итог 2 2 2 2 4 2 5" xfId="2844"/>
    <cellStyle name="Итог 2 2 2 2 4 2 5 2" xfId="27529"/>
    <cellStyle name="Итог 2 2 2 2 4 2 6" xfId="27520"/>
    <cellStyle name="Итог 2 2 2 2 4 3" xfId="2845"/>
    <cellStyle name="Итог 2 2 2 2 4 3 2" xfId="2846"/>
    <cellStyle name="Итог 2 2 2 2 4 3 2 2" xfId="13567"/>
    <cellStyle name="Итог 2 2 2 2 4 3 2 2 2" xfId="27532"/>
    <cellStyle name="Итог 2 2 2 2 4 3 2 3" xfId="27531"/>
    <cellStyle name="Итог 2 2 2 2 4 3 3" xfId="2847"/>
    <cellStyle name="Итог 2 2 2 2 4 3 3 2" xfId="27533"/>
    <cellStyle name="Итог 2 2 2 2 4 3 4" xfId="2848"/>
    <cellStyle name="Итог 2 2 2 2 4 3 4 2" xfId="27534"/>
    <cellStyle name="Итог 2 2 2 2 4 3 5" xfId="27530"/>
    <cellStyle name="Итог 2 2 2 2 4 4" xfId="2849"/>
    <cellStyle name="Итог 2 2 2 2 4 4 2" xfId="13568"/>
    <cellStyle name="Итог 2 2 2 2 4 4 2 2" xfId="27536"/>
    <cellStyle name="Итог 2 2 2 2 4 4 3" xfId="27535"/>
    <cellStyle name="Итог 2 2 2 2 4 5" xfId="2850"/>
    <cellStyle name="Итог 2 2 2 2 4 5 2" xfId="27537"/>
    <cellStyle name="Итог 2 2 2 2 4 6" xfId="2851"/>
    <cellStyle name="Итог 2 2 2 2 4 6 2" xfId="27538"/>
    <cellStyle name="Итог 2 2 2 2 4 7" xfId="27519"/>
    <cellStyle name="Итог 2 2 2 2 5" xfId="2852"/>
    <cellStyle name="Итог 2 2 2 2 5 2" xfId="2853"/>
    <cellStyle name="Итог 2 2 2 2 5 2 2" xfId="2854"/>
    <cellStyle name="Итог 2 2 2 2 5 2 2 2" xfId="2855"/>
    <cellStyle name="Итог 2 2 2 2 5 2 2 2 2" xfId="13569"/>
    <cellStyle name="Итог 2 2 2 2 5 2 2 2 2 2" xfId="27543"/>
    <cellStyle name="Итог 2 2 2 2 5 2 2 2 3" xfId="27542"/>
    <cellStyle name="Итог 2 2 2 2 5 2 2 3" xfId="2856"/>
    <cellStyle name="Итог 2 2 2 2 5 2 2 3 2" xfId="27544"/>
    <cellStyle name="Итог 2 2 2 2 5 2 2 4" xfId="2857"/>
    <cellStyle name="Итог 2 2 2 2 5 2 2 4 2" xfId="27545"/>
    <cellStyle name="Итог 2 2 2 2 5 2 2 5" xfId="27541"/>
    <cellStyle name="Итог 2 2 2 2 5 2 3" xfId="2858"/>
    <cellStyle name="Итог 2 2 2 2 5 2 3 2" xfId="13570"/>
    <cellStyle name="Итог 2 2 2 2 5 2 3 2 2" xfId="27547"/>
    <cellStyle name="Итог 2 2 2 2 5 2 3 3" xfId="27546"/>
    <cellStyle name="Итог 2 2 2 2 5 2 4" xfId="2859"/>
    <cellStyle name="Итог 2 2 2 2 5 2 4 2" xfId="27548"/>
    <cellStyle name="Итог 2 2 2 2 5 2 5" xfId="2860"/>
    <cellStyle name="Итог 2 2 2 2 5 2 5 2" xfId="27549"/>
    <cellStyle name="Итог 2 2 2 2 5 2 6" xfId="27540"/>
    <cellStyle name="Итог 2 2 2 2 5 3" xfId="2861"/>
    <cellStyle name="Итог 2 2 2 2 5 3 2" xfId="2862"/>
    <cellStyle name="Итог 2 2 2 2 5 3 2 2" xfId="13571"/>
    <cellStyle name="Итог 2 2 2 2 5 3 2 2 2" xfId="27552"/>
    <cellStyle name="Итог 2 2 2 2 5 3 2 3" xfId="27551"/>
    <cellStyle name="Итог 2 2 2 2 5 3 3" xfId="2863"/>
    <cellStyle name="Итог 2 2 2 2 5 3 3 2" xfId="27553"/>
    <cellStyle name="Итог 2 2 2 2 5 3 4" xfId="2864"/>
    <cellStyle name="Итог 2 2 2 2 5 3 4 2" xfId="27554"/>
    <cellStyle name="Итог 2 2 2 2 5 3 5" xfId="27550"/>
    <cellStyle name="Итог 2 2 2 2 5 4" xfId="2865"/>
    <cellStyle name="Итог 2 2 2 2 5 4 2" xfId="13572"/>
    <cellStyle name="Итог 2 2 2 2 5 4 2 2" xfId="27556"/>
    <cellStyle name="Итог 2 2 2 2 5 4 3" xfId="27555"/>
    <cellStyle name="Итог 2 2 2 2 5 5" xfId="2866"/>
    <cellStyle name="Итог 2 2 2 2 5 5 2" xfId="27557"/>
    <cellStyle name="Итог 2 2 2 2 5 6" xfId="2867"/>
    <cellStyle name="Итог 2 2 2 2 5 6 2" xfId="27558"/>
    <cellStyle name="Итог 2 2 2 2 5 7" xfId="27539"/>
    <cellStyle name="Итог 2 2 2 2 6" xfId="2868"/>
    <cellStyle name="Итог 2 2 2 2 6 2" xfId="2869"/>
    <cellStyle name="Итог 2 2 2 2 6 2 2" xfId="2870"/>
    <cellStyle name="Итог 2 2 2 2 6 2 2 2" xfId="2871"/>
    <cellStyle name="Итог 2 2 2 2 6 2 2 2 2" xfId="13573"/>
    <cellStyle name="Итог 2 2 2 2 6 2 2 2 2 2" xfId="27563"/>
    <cellStyle name="Итог 2 2 2 2 6 2 2 2 3" xfId="27562"/>
    <cellStyle name="Итог 2 2 2 2 6 2 2 3" xfId="2872"/>
    <cellStyle name="Итог 2 2 2 2 6 2 2 3 2" xfId="27564"/>
    <cellStyle name="Итог 2 2 2 2 6 2 2 4" xfId="2873"/>
    <cellStyle name="Итог 2 2 2 2 6 2 2 4 2" xfId="27565"/>
    <cellStyle name="Итог 2 2 2 2 6 2 2 5" xfId="27561"/>
    <cellStyle name="Итог 2 2 2 2 6 2 3" xfId="2874"/>
    <cellStyle name="Итог 2 2 2 2 6 2 3 2" xfId="13574"/>
    <cellStyle name="Итог 2 2 2 2 6 2 3 2 2" xfId="27567"/>
    <cellStyle name="Итог 2 2 2 2 6 2 3 3" xfId="27566"/>
    <cellStyle name="Итог 2 2 2 2 6 2 4" xfId="2875"/>
    <cellStyle name="Итог 2 2 2 2 6 2 4 2" xfId="27568"/>
    <cellStyle name="Итог 2 2 2 2 6 2 5" xfId="2876"/>
    <cellStyle name="Итог 2 2 2 2 6 2 5 2" xfId="27569"/>
    <cellStyle name="Итог 2 2 2 2 6 2 6" xfId="27560"/>
    <cellStyle name="Итог 2 2 2 2 6 3" xfId="2877"/>
    <cellStyle name="Итог 2 2 2 2 6 3 2" xfId="2878"/>
    <cellStyle name="Итог 2 2 2 2 6 3 2 2" xfId="13575"/>
    <cellStyle name="Итог 2 2 2 2 6 3 2 2 2" xfId="27572"/>
    <cellStyle name="Итог 2 2 2 2 6 3 2 3" xfId="27571"/>
    <cellStyle name="Итог 2 2 2 2 6 3 3" xfId="2879"/>
    <cellStyle name="Итог 2 2 2 2 6 3 3 2" xfId="27573"/>
    <cellStyle name="Итог 2 2 2 2 6 3 4" xfId="2880"/>
    <cellStyle name="Итог 2 2 2 2 6 3 4 2" xfId="27574"/>
    <cellStyle name="Итог 2 2 2 2 6 3 5" xfId="27570"/>
    <cellStyle name="Итог 2 2 2 2 6 4" xfId="2881"/>
    <cellStyle name="Итог 2 2 2 2 6 4 2" xfId="13576"/>
    <cellStyle name="Итог 2 2 2 2 6 4 2 2" xfId="27576"/>
    <cellStyle name="Итог 2 2 2 2 6 4 3" xfId="27575"/>
    <cellStyle name="Итог 2 2 2 2 6 5" xfId="2882"/>
    <cellStyle name="Итог 2 2 2 2 6 5 2" xfId="27577"/>
    <cellStyle name="Итог 2 2 2 2 6 6" xfId="2883"/>
    <cellStyle name="Итог 2 2 2 2 6 6 2" xfId="27578"/>
    <cellStyle name="Итог 2 2 2 2 6 7" xfId="27559"/>
    <cellStyle name="Итог 2 2 2 2 7" xfId="2884"/>
    <cellStyle name="Итог 2 2 2 2 7 2" xfId="2885"/>
    <cellStyle name="Итог 2 2 2 2 7 2 2" xfId="2886"/>
    <cellStyle name="Итог 2 2 2 2 7 2 2 2" xfId="2887"/>
    <cellStyle name="Итог 2 2 2 2 7 2 2 2 2" xfId="13577"/>
    <cellStyle name="Итог 2 2 2 2 7 2 2 2 2 2" xfId="27583"/>
    <cellStyle name="Итог 2 2 2 2 7 2 2 2 3" xfId="27582"/>
    <cellStyle name="Итог 2 2 2 2 7 2 2 3" xfId="2888"/>
    <cellStyle name="Итог 2 2 2 2 7 2 2 3 2" xfId="27584"/>
    <cellStyle name="Итог 2 2 2 2 7 2 2 4" xfId="2889"/>
    <cellStyle name="Итог 2 2 2 2 7 2 2 4 2" xfId="27585"/>
    <cellStyle name="Итог 2 2 2 2 7 2 2 5" xfId="27581"/>
    <cellStyle name="Итог 2 2 2 2 7 2 3" xfId="2890"/>
    <cellStyle name="Итог 2 2 2 2 7 2 3 2" xfId="13578"/>
    <cellStyle name="Итог 2 2 2 2 7 2 3 2 2" xfId="27587"/>
    <cellStyle name="Итог 2 2 2 2 7 2 3 3" xfId="27586"/>
    <cellStyle name="Итог 2 2 2 2 7 2 4" xfId="2891"/>
    <cellStyle name="Итог 2 2 2 2 7 2 4 2" xfId="27588"/>
    <cellStyle name="Итог 2 2 2 2 7 2 5" xfId="2892"/>
    <cellStyle name="Итог 2 2 2 2 7 2 5 2" xfId="27589"/>
    <cellStyle name="Итог 2 2 2 2 7 2 6" xfId="27580"/>
    <cellStyle name="Итог 2 2 2 2 7 3" xfId="2893"/>
    <cellStyle name="Итог 2 2 2 2 7 3 2" xfId="2894"/>
    <cellStyle name="Итог 2 2 2 2 7 3 2 2" xfId="13579"/>
    <cellStyle name="Итог 2 2 2 2 7 3 2 2 2" xfId="27592"/>
    <cellStyle name="Итог 2 2 2 2 7 3 2 3" xfId="27591"/>
    <cellStyle name="Итог 2 2 2 2 7 3 3" xfId="2895"/>
    <cellStyle name="Итог 2 2 2 2 7 3 3 2" xfId="27593"/>
    <cellStyle name="Итог 2 2 2 2 7 3 4" xfId="2896"/>
    <cellStyle name="Итог 2 2 2 2 7 3 4 2" xfId="27594"/>
    <cellStyle name="Итог 2 2 2 2 7 3 5" xfId="27590"/>
    <cellStyle name="Итог 2 2 2 2 7 4" xfId="2897"/>
    <cellStyle name="Итог 2 2 2 2 7 4 2" xfId="13580"/>
    <cellStyle name="Итог 2 2 2 2 7 4 2 2" xfId="27596"/>
    <cellStyle name="Итог 2 2 2 2 7 4 3" xfId="27595"/>
    <cellStyle name="Итог 2 2 2 2 7 5" xfId="2898"/>
    <cellStyle name="Итог 2 2 2 2 7 5 2" xfId="27597"/>
    <cellStyle name="Итог 2 2 2 2 7 6" xfId="2899"/>
    <cellStyle name="Итог 2 2 2 2 7 6 2" xfId="27598"/>
    <cellStyle name="Итог 2 2 2 2 7 7" xfId="27579"/>
    <cellStyle name="Итог 2 2 2 2 8" xfId="2900"/>
    <cellStyle name="Итог 2 2 2 2 8 2" xfId="2901"/>
    <cellStyle name="Итог 2 2 2 2 8 2 2" xfId="2902"/>
    <cellStyle name="Итог 2 2 2 2 8 2 2 2" xfId="2903"/>
    <cellStyle name="Итог 2 2 2 2 8 2 2 2 2" xfId="13581"/>
    <cellStyle name="Итог 2 2 2 2 8 2 2 2 2 2" xfId="27603"/>
    <cellStyle name="Итог 2 2 2 2 8 2 2 2 3" xfId="27602"/>
    <cellStyle name="Итог 2 2 2 2 8 2 2 3" xfId="2904"/>
    <cellStyle name="Итог 2 2 2 2 8 2 2 3 2" xfId="27604"/>
    <cellStyle name="Итог 2 2 2 2 8 2 2 4" xfId="2905"/>
    <cellStyle name="Итог 2 2 2 2 8 2 2 4 2" xfId="27605"/>
    <cellStyle name="Итог 2 2 2 2 8 2 2 5" xfId="27601"/>
    <cellStyle name="Итог 2 2 2 2 8 2 3" xfId="2906"/>
    <cellStyle name="Итог 2 2 2 2 8 2 3 2" xfId="13582"/>
    <cellStyle name="Итог 2 2 2 2 8 2 3 2 2" xfId="27607"/>
    <cellStyle name="Итог 2 2 2 2 8 2 3 3" xfId="27606"/>
    <cellStyle name="Итог 2 2 2 2 8 2 4" xfId="2907"/>
    <cellStyle name="Итог 2 2 2 2 8 2 4 2" xfId="27608"/>
    <cellStyle name="Итог 2 2 2 2 8 2 5" xfId="2908"/>
    <cellStyle name="Итог 2 2 2 2 8 2 5 2" xfId="27609"/>
    <cellStyle name="Итог 2 2 2 2 8 2 6" xfId="27600"/>
    <cellStyle name="Итог 2 2 2 2 8 3" xfId="2909"/>
    <cellStyle name="Итог 2 2 2 2 8 3 2" xfId="2910"/>
    <cellStyle name="Итог 2 2 2 2 8 3 2 2" xfId="13583"/>
    <cellStyle name="Итог 2 2 2 2 8 3 2 2 2" xfId="27612"/>
    <cellStyle name="Итог 2 2 2 2 8 3 2 3" xfId="27611"/>
    <cellStyle name="Итог 2 2 2 2 8 3 3" xfId="2911"/>
    <cellStyle name="Итог 2 2 2 2 8 3 3 2" xfId="27613"/>
    <cellStyle name="Итог 2 2 2 2 8 3 4" xfId="2912"/>
    <cellStyle name="Итог 2 2 2 2 8 3 4 2" xfId="27614"/>
    <cellStyle name="Итог 2 2 2 2 8 3 5" xfId="27610"/>
    <cellStyle name="Итог 2 2 2 2 8 4" xfId="2913"/>
    <cellStyle name="Итог 2 2 2 2 8 4 2" xfId="13584"/>
    <cellStyle name="Итог 2 2 2 2 8 4 2 2" xfId="27616"/>
    <cellStyle name="Итог 2 2 2 2 8 4 3" xfId="27615"/>
    <cellStyle name="Итог 2 2 2 2 8 5" xfId="2914"/>
    <cellStyle name="Итог 2 2 2 2 8 5 2" xfId="27617"/>
    <cellStyle name="Итог 2 2 2 2 8 6" xfId="2915"/>
    <cellStyle name="Итог 2 2 2 2 8 6 2" xfId="27618"/>
    <cellStyle name="Итог 2 2 2 2 8 7" xfId="27599"/>
    <cellStyle name="Итог 2 2 2 2 9" xfId="2916"/>
    <cellStyle name="Итог 2 2 2 2 9 2" xfId="2917"/>
    <cellStyle name="Итог 2 2 2 2 9 2 2" xfId="2918"/>
    <cellStyle name="Итог 2 2 2 2 9 2 2 2" xfId="2919"/>
    <cellStyle name="Итог 2 2 2 2 9 2 2 2 2" xfId="13585"/>
    <cellStyle name="Итог 2 2 2 2 9 2 2 2 2 2" xfId="27623"/>
    <cellStyle name="Итог 2 2 2 2 9 2 2 2 3" xfId="27622"/>
    <cellStyle name="Итог 2 2 2 2 9 2 2 3" xfId="2920"/>
    <cellStyle name="Итог 2 2 2 2 9 2 2 3 2" xfId="27624"/>
    <cellStyle name="Итог 2 2 2 2 9 2 2 4" xfId="2921"/>
    <cellStyle name="Итог 2 2 2 2 9 2 2 4 2" xfId="27625"/>
    <cellStyle name="Итог 2 2 2 2 9 2 2 5" xfId="27621"/>
    <cellStyle name="Итог 2 2 2 2 9 2 3" xfId="2922"/>
    <cellStyle name="Итог 2 2 2 2 9 2 3 2" xfId="13586"/>
    <cellStyle name="Итог 2 2 2 2 9 2 3 2 2" xfId="27627"/>
    <cellStyle name="Итог 2 2 2 2 9 2 3 3" xfId="27626"/>
    <cellStyle name="Итог 2 2 2 2 9 2 4" xfId="2923"/>
    <cellStyle name="Итог 2 2 2 2 9 2 4 2" xfId="27628"/>
    <cellStyle name="Итог 2 2 2 2 9 2 5" xfId="2924"/>
    <cellStyle name="Итог 2 2 2 2 9 2 5 2" xfId="27629"/>
    <cellStyle name="Итог 2 2 2 2 9 2 6" xfId="27620"/>
    <cellStyle name="Итог 2 2 2 2 9 3" xfId="2925"/>
    <cellStyle name="Итог 2 2 2 2 9 3 2" xfId="2926"/>
    <cellStyle name="Итог 2 2 2 2 9 3 2 2" xfId="13587"/>
    <cellStyle name="Итог 2 2 2 2 9 3 2 2 2" xfId="27632"/>
    <cellStyle name="Итог 2 2 2 2 9 3 2 3" xfId="27631"/>
    <cellStyle name="Итог 2 2 2 2 9 3 3" xfId="2927"/>
    <cellStyle name="Итог 2 2 2 2 9 3 3 2" xfId="27633"/>
    <cellStyle name="Итог 2 2 2 2 9 3 4" xfId="2928"/>
    <cellStyle name="Итог 2 2 2 2 9 3 4 2" xfId="27634"/>
    <cellStyle name="Итог 2 2 2 2 9 3 5" xfId="27630"/>
    <cellStyle name="Итог 2 2 2 2 9 4" xfId="2929"/>
    <cellStyle name="Итог 2 2 2 2 9 4 2" xfId="13588"/>
    <cellStyle name="Итог 2 2 2 2 9 4 2 2" xfId="27636"/>
    <cellStyle name="Итог 2 2 2 2 9 4 3" xfId="27635"/>
    <cellStyle name="Итог 2 2 2 2 9 5" xfId="2930"/>
    <cellStyle name="Итог 2 2 2 2 9 5 2" xfId="27637"/>
    <cellStyle name="Итог 2 2 2 2 9 6" xfId="2931"/>
    <cellStyle name="Итог 2 2 2 2 9 6 2" xfId="27638"/>
    <cellStyle name="Итог 2 2 2 2 9 7" xfId="27619"/>
    <cellStyle name="Итог 2 2 3" xfId="2932"/>
    <cellStyle name="Итог 2 2 3 10" xfId="2933"/>
    <cellStyle name="Итог 2 2 3 10 2" xfId="2934"/>
    <cellStyle name="Итог 2 2 3 10 2 2" xfId="2935"/>
    <cellStyle name="Итог 2 2 3 10 2 2 2" xfId="2936"/>
    <cellStyle name="Итог 2 2 3 10 2 2 2 2" xfId="13589"/>
    <cellStyle name="Итог 2 2 3 10 2 2 2 2 2" xfId="27644"/>
    <cellStyle name="Итог 2 2 3 10 2 2 2 3" xfId="27643"/>
    <cellStyle name="Итог 2 2 3 10 2 2 3" xfId="2937"/>
    <cellStyle name="Итог 2 2 3 10 2 2 3 2" xfId="27645"/>
    <cellStyle name="Итог 2 2 3 10 2 2 4" xfId="2938"/>
    <cellStyle name="Итог 2 2 3 10 2 2 4 2" xfId="27646"/>
    <cellStyle name="Итог 2 2 3 10 2 2 5" xfId="27642"/>
    <cellStyle name="Итог 2 2 3 10 2 3" xfId="2939"/>
    <cellStyle name="Итог 2 2 3 10 2 3 2" xfId="13590"/>
    <cellStyle name="Итог 2 2 3 10 2 3 2 2" xfId="27648"/>
    <cellStyle name="Итог 2 2 3 10 2 3 3" xfId="27647"/>
    <cellStyle name="Итог 2 2 3 10 2 4" xfId="2940"/>
    <cellStyle name="Итог 2 2 3 10 2 4 2" xfId="27649"/>
    <cellStyle name="Итог 2 2 3 10 2 5" xfId="2941"/>
    <cellStyle name="Итог 2 2 3 10 2 5 2" xfId="27650"/>
    <cellStyle name="Итог 2 2 3 10 2 6" xfId="27641"/>
    <cellStyle name="Итог 2 2 3 10 3" xfId="2942"/>
    <cellStyle name="Итог 2 2 3 10 3 2" xfId="2943"/>
    <cellStyle name="Итог 2 2 3 10 3 2 2" xfId="13591"/>
    <cellStyle name="Итог 2 2 3 10 3 2 2 2" xfId="27653"/>
    <cellStyle name="Итог 2 2 3 10 3 2 3" xfId="27652"/>
    <cellStyle name="Итог 2 2 3 10 3 3" xfId="2944"/>
    <cellStyle name="Итог 2 2 3 10 3 3 2" xfId="27654"/>
    <cellStyle name="Итог 2 2 3 10 3 4" xfId="2945"/>
    <cellStyle name="Итог 2 2 3 10 3 4 2" xfId="27655"/>
    <cellStyle name="Итог 2 2 3 10 3 5" xfId="27651"/>
    <cellStyle name="Итог 2 2 3 10 4" xfId="2946"/>
    <cellStyle name="Итог 2 2 3 10 4 2" xfId="13592"/>
    <cellStyle name="Итог 2 2 3 10 4 2 2" xfId="27657"/>
    <cellStyle name="Итог 2 2 3 10 4 3" xfId="27656"/>
    <cellStyle name="Итог 2 2 3 10 5" xfId="2947"/>
    <cellStyle name="Итог 2 2 3 10 5 2" xfId="27658"/>
    <cellStyle name="Итог 2 2 3 10 6" xfId="2948"/>
    <cellStyle name="Итог 2 2 3 10 6 2" xfId="27659"/>
    <cellStyle name="Итог 2 2 3 10 7" xfId="27640"/>
    <cellStyle name="Итог 2 2 3 11" xfId="2949"/>
    <cellStyle name="Итог 2 2 3 11 2" xfId="2950"/>
    <cellStyle name="Итог 2 2 3 11 2 2" xfId="2951"/>
    <cellStyle name="Итог 2 2 3 11 2 2 2" xfId="2952"/>
    <cellStyle name="Итог 2 2 3 11 2 2 2 2" xfId="13593"/>
    <cellStyle name="Итог 2 2 3 11 2 2 2 2 2" xfId="27664"/>
    <cellStyle name="Итог 2 2 3 11 2 2 2 3" xfId="27663"/>
    <cellStyle name="Итог 2 2 3 11 2 2 3" xfId="2953"/>
    <cellStyle name="Итог 2 2 3 11 2 2 3 2" xfId="27665"/>
    <cellStyle name="Итог 2 2 3 11 2 2 4" xfId="2954"/>
    <cellStyle name="Итог 2 2 3 11 2 2 4 2" xfId="27666"/>
    <cellStyle name="Итог 2 2 3 11 2 2 5" xfId="27662"/>
    <cellStyle name="Итог 2 2 3 11 2 3" xfId="2955"/>
    <cellStyle name="Итог 2 2 3 11 2 3 2" xfId="13594"/>
    <cellStyle name="Итог 2 2 3 11 2 3 2 2" xfId="27668"/>
    <cellStyle name="Итог 2 2 3 11 2 3 3" xfId="27667"/>
    <cellStyle name="Итог 2 2 3 11 2 4" xfId="2956"/>
    <cellStyle name="Итог 2 2 3 11 2 4 2" xfId="27669"/>
    <cellStyle name="Итог 2 2 3 11 2 5" xfId="2957"/>
    <cellStyle name="Итог 2 2 3 11 2 5 2" xfId="27670"/>
    <cellStyle name="Итог 2 2 3 11 2 6" xfId="27661"/>
    <cellStyle name="Итог 2 2 3 11 3" xfId="2958"/>
    <cellStyle name="Итог 2 2 3 11 3 2" xfId="2959"/>
    <cellStyle name="Итог 2 2 3 11 3 2 2" xfId="13595"/>
    <cellStyle name="Итог 2 2 3 11 3 2 2 2" xfId="27673"/>
    <cellStyle name="Итог 2 2 3 11 3 2 3" xfId="27672"/>
    <cellStyle name="Итог 2 2 3 11 3 3" xfId="2960"/>
    <cellStyle name="Итог 2 2 3 11 3 3 2" xfId="27674"/>
    <cellStyle name="Итог 2 2 3 11 3 4" xfId="2961"/>
    <cellStyle name="Итог 2 2 3 11 3 4 2" xfId="27675"/>
    <cellStyle name="Итог 2 2 3 11 3 5" xfId="27671"/>
    <cellStyle name="Итог 2 2 3 11 4" xfId="2962"/>
    <cellStyle name="Итог 2 2 3 11 4 2" xfId="13596"/>
    <cellStyle name="Итог 2 2 3 11 4 2 2" xfId="27677"/>
    <cellStyle name="Итог 2 2 3 11 4 3" xfId="27676"/>
    <cellStyle name="Итог 2 2 3 11 5" xfId="2963"/>
    <cellStyle name="Итог 2 2 3 11 5 2" xfId="27678"/>
    <cellStyle name="Итог 2 2 3 11 6" xfId="2964"/>
    <cellStyle name="Итог 2 2 3 11 6 2" xfId="27679"/>
    <cellStyle name="Итог 2 2 3 11 7" xfId="27660"/>
    <cellStyle name="Итог 2 2 3 12" xfId="2965"/>
    <cellStyle name="Итог 2 2 3 12 2" xfId="2966"/>
    <cellStyle name="Итог 2 2 3 12 2 2" xfId="2967"/>
    <cellStyle name="Итог 2 2 3 12 2 2 2" xfId="13597"/>
    <cellStyle name="Итог 2 2 3 12 2 2 2 2" xfId="27683"/>
    <cellStyle name="Итог 2 2 3 12 2 2 3" xfId="27682"/>
    <cellStyle name="Итог 2 2 3 12 2 3" xfId="2968"/>
    <cellStyle name="Итог 2 2 3 12 2 3 2" xfId="27684"/>
    <cellStyle name="Итог 2 2 3 12 2 4" xfId="2969"/>
    <cellStyle name="Итог 2 2 3 12 2 4 2" xfId="27685"/>
    <cellStyle name="Итог 2 2 3 12 2 5" xfId="27681"/>
    <cellStyle name="Итог 2 2 3 12 3" xfId="2970"/>
    <cellStyle name="Итог 2 2 3 12 3 2" xfId="13598"/>
    <cellStyle name="Итог 2 2 3 12 3 2 2" xfId="27687"/>
    <cellStyle name="Итог 2 2 3 12 3 3" xfId="27686"/>
    <cellStyle name="Итог 2 2 3 12 4" xfId="2971"/>
    <cellStyle name="Итог 2 2 3 12 4 2" xfId="27688"/>
    <cellStyle name="Итог 2 2 3 12 5" xfId="2972"/>
    <cellStyle name="Итог 2 2 3 12 5 2" xfId="27689"/>
    <cellStyle name="Итог 2 2 3 12 6" xfId="27680"/>
    <cellStyle name="Итог 2 2 3 13" xfId="2973"/>
    <cellStyle name="Итог 2 2 3 13 2" xfId="2974"/>
    <cellStyle name="Итог 2 2 3 13 2 2" xfId="13599"/>
    <cellStyle name="Итог 2 2 3 13 2 2 2" xfId="27692"/>
    <cellStyle name="Итог 2 2 3 13 2 3" xfId="27691"/>
    <cellStyle name="Итог 2 2 3 13 3" xfId="2975"/>
    <cellStyle name="Итог 2 2 3 13 3 2" xfId="27693"/>
    <cellStyle name="Итог 2 2 3 13 4" xfId="2976"/>
    <cellStyle name="Итог 2 2 3 13 4 2" xfId="27694"/>
    <cellStyle name="Итог 2 2 3 13 5" xfId="27690"/>
    <cellStyle name="Итог 2 2 3 14" xfId="2977"/>
    <cellStyle name="Итог 2 2 3 14 2" xfId="13600"/>
    <cellStyle name="Итог 2 2 3 14 2 2" xfId="27696"/>
    <cellStyle name="Итог 2 2 3 14 3" xfId="27695"/>
    <cellStyle name="Итог 2 2 3 15" xfId="2978"/>
    <cellStyle name="Итог 2 2 3 15 2" xfId="27697"/>
    <cellStyle name="Итог 2 2 3 16" xfId="2979"/>
    <cellStyle name="Итог 2 2 3 16 2" xfId="27698"/>
    <cellStyle name="Итог 2 2 3 17" xfId="27639"/>
    <cellStyle name="Итог 2 2 3 2" xfId="2980"/>
    <cellStyle name="Итог 2 2 3 2 2" xfId="2981"/>
    <cellStyle name="Итог 2 2 3 2 2 2" xfId="2982"/>
    <cellStyle name="Итог 2 2 3 2 2 2 2" xfId="2983"/>
    <cellStyle name="Итог 2 2 3 2 2 2 2 2" xfId="13601"/>
    <cellStyle name="Итог 2 2 3 2 2 2 2 2 2" xfId="27703"/>
    <cellStyle name="Итог 2 2 3 2 2 2 2 3" xfId="27702"/>
    <cellStyle name="Итог 2 2 3 2 2 2 3" xfId="2984"/>
    <cellStyle name="Итог 2 2 3 2 2 2 3 2" xfId="27704"/>
    <cellStyle name="Итог 2 2 3 2 2 2 4" xfId="2985"/>
    <cellStyle name="Итог 2 2 3 2 2 2 4 2" xfId="27705"/>
    <cellStyle name="Итог 2 2 3 2 2 2 5" xfId="27701"/>
    <cellStyle name="Итог 2 2 3 2 2 3" xfId="2986"/>
    <cellStyle name="Итог 2 2 3 2 2 3 2" xfId="13602"/>
    <cellStyle name="Итог 2 2 3 2 2 3 2 2" xfId="27707"/>
    <cellStyle name="Итог 2 2 3 2 2 3 3" xfId="27706"/>
    <cellStyle name="Итог 2 2 3 2 2 4" xfId="2987"/>
    <cellStyle name="Итог 2 2 3 2 2 4 2" xfId="27708"/>
    <cellStyle name="Итог 2 2 3 2 2 5" xfId="2988"/>
    <cellStyle name="Итог 2 2 3 2 2 5 2" xfId="27709"/>
    <cellStyle name="Итог 2 2 3 2 2 6" xfId="27700"/>
    <cellStyle name="Итог 2 2 3 2 3" xfId="2989"/>
    <cellStyle name="Итог 2 2 3 2 3 2" xfId="2990"/>
    <cellStyle name="Итог 2 2 3 2 3 2 2" xfId="13603"/>
    <cellStyle name="Итог 2 2 3 2 3 2 2 2" xfId="27712"/>
    <cellStyle name="Итог 2 2 3 2 3 2 3" xfId="27711"/>
    <cellStyle name="Итог 2 2 3 2 3 3" xfId="2991"/>
    <cellStyle name="Итог 2 2 3 2 3 3 2" xfId="27713"/>
    <cellStyle name="Итог 2 2 3 2 3 4" xfId="2992"/>
    <cellStyle name="Итог 2 2 3 2 3 4 2" xfId="27714"/>
    <cellStyle name="Итог 2 2 3 2 3 5" xfId="27710"/>
    <cellStyle name="Итог 2 2 3 2 4" xfId="2993"/>
    <cellStyle name="Итог 2 2 3 2 4 2" xfId="13604"/>
    <cellStyle name="Итог 2 2 3 2 4 2 2" xfId="27716"/>
    <cellStyle name="Итог 2 2 3 2 4 3" xfId="27715"/>
    <cellStyle name="Итог 2 2 3 2 5" xfId="2994"/>
    <cellStyle name="Итог 2 2 3 2 5 2" xfId="27717"/>
    <cellStyle name="Итог 2 2 3 2 6" xfId="2995"/>
    <cellStyle name="Итог 2 2 3 2 6 2" xfId="27718"/>
    <cellStyle name="Итог 2 2 3 2 7" xfId="27699"/>
    <cellStyle name="Итог 2 2 3 3" xfId="2996"/>
    <cellStyle name="Итог 2 2 3 3 2" xfId="2997"/>
    <cellStyle name="Итог 2 2 3 3 2 2" xfId="2998"/>
    <cellStyle name="Итог 2 2 3 3 2 2 2" xfId="2999"/>
    <cellStyle name="Итог 2 2 3 3 2 2 2 2" xfId="13605"/>
    <cellStyle name="Итог 2 2 3 3 2 2 2 2 2" xfId="27723"/>
    <cellStyle name="Итог 2 2 3 3 2 2 2 3" xfId="27722"/>
    <cellStyle name="Итог 2 2 3 3 2 2 3" xfId="3000"/>
    <cellStyle name="Итог 2 2 3 3 2 2 3 2" xfId="27724"/>
    <cellStyle name="Итог 2 2 3 3 2 2 4" xfId="3001"/>
    <cellStyle name="Итог 2 2 3 3 2 2 4 2" xfId="27725"/>
    <cellStyle name="Итог 2 2 3 3 2 2 5" xfId="27721"/>
    <cellStyle name="Итог 2 2 3 3 2 3" xfId="3002"/>
    <cellStyle name="Итог 2 2 3 3 2 3 2" xfId="13606"/>
    <cellStyle name="Итог 2 2 3 3 2 3 2 2" xfId="27727"/>
    <cellStyle name="Итог 2 2 3 3 2 3 3" xfId="27726"/>
    <cellStyle name="Итог 2 2 3 3 2 4" xfId="3003"/>
    <cellStyle name="Итог 2 2 3 3 2 4 2" xfId="27728"/>
    <cellStyle name="Итог 2 2 3 3 2 5" xfId="3004"/>
    <cellStyle name="Итог 2 2 3 3 2 5 2" xfId="27729"/>
    <cellStyle name="Итог 2 2 3 3 2 6" xfId="27720"/>
    <cellStyle name="Итог 2 2 3 3 3" xfId="3005"/>
    <cellStyle name="Итог 2 2 3 3 3 2" xfId="3006"/>
    <cellStyle name="Итог 2 2 3 3 3 2 2" xfId="13607"/>
    <cellStyle name="Итог 2 2 3 3 3 2 2 2" xfId="27732"/>
    <cellStyle name="Итог 2 2 3 3 3 2 3" xfId="27731"/>
    <cellStyle name="Итог 2 2 3 3 3 3" xfId="3007"/>
    <cellStyle name="Итог 2 2 3 3 3 3 2" xfId="27733"/>
    <cellStyle name="Итог 2 2 3 3 3 4" xfId="3008"/>
    <cellStyle name="Итог 2 2 3 3 3 4 2" xfId="27734"/>
    <cellStyle name="Итог 2 2 3 3 3 5" xfId="27730"/>
    <cellStyle name="Итог 2 2 3 3 4" xfId="3009"/>
    <cellStyle name="Итог 2 2 3 3 4 2" xfId="13608"/>
    <cellStyle name="Итог 2 2 3 3 4 2 2" xfId="27736"/>
    <cellStyle name="Итог 2 2 3 3 4 3" xfId="27735"/>
    <cellStyle name="Итог 2 2 3 3 5" xfId="3010"/>
    <cellStyle name="Итог 2 2 3 3 5 2" xfId="27737"/>
    <cellStyle name="Итог 2 2 3 3 6" xfId="3011"/>
    <cellStyle name="Итог 2 2 3 3 6 2" xfId="27738"/>
    <cellStyle name="Итог 2 2 3 3 7" xfId="27719"/>
    <cellStyle name="Итог 2 2 3 4" xfId="3012"/>
    <cellStyle name="Итог 2 2 3 4 2" xfId="3013"/>
    <cellStyle name="Итог 2 2 3 4 2 2" xfId="3014"/>
    <cellStyle name="Итог 2 2 3 4 2 2 2" xfId="3015"/>
    <cellStyle name="Итог 2 2 3 4 2 2 2 2" xfId="13609"/>
    <cellStyle name="Итог 2 2 3 4 2 2 2 2 2" xfId="27743"/>
    <cellStyle name="Итог 2 2 3 4 2 2 2 3" xfId="27742"/>
    <cellStyle name="Итог 2 2 3 4 2 2 3" xfId="3016"/>
    <cellStyle name="Итог 2 2 3 4 2 2 3 2" xfId="27744"/>
    <cellStyle name="Итог 2 2 3 4 2 2 4" xfId="3017"/>
    <cellStyle name="Итог 2 2 3 4 2 2 4 2" xfId="27745"/>
    <cellStyle name="Итог 2 2 3 4 2 2 5" xfId="27741"/>
    <cellStyle name="Итог 2 2 3 4 2 3" xfId="3018"/>
    <cellStyle name="Итог 2 2 3 4 2 3 2" xfId="13610"/>
    <cellStyle name="Итог 2 2 3 4 2 3 2 2" xfId="27747"/>
    <cellStyle name="Итог 2 2 3 4 2 3 3" xfId="27746"/>
    <cellStyle name="Итог 2 2 3 4 2 4" xfId="3019"/>
    <cellStyle name="Итог 2 2 3 4 2 4 2" xfId="27748"/>
    <cellStyle name="Итог 2 2 3 4 2 5" xfId="3020"/>
    <cellStyle name="Итог 2 2 3 4 2 5 2" xfId="27749"/>
    <cellStyle name="Итог 2 2 3 4 2 6" xfId="27740"/>
    <cellStyle name="Итог 2 2 3 4 3" xfId="3021"/>
    <cellStyle name="Итог 2 2 3 4 3 2" xfId="3022"/>
    <cellStyle name="Итог 2 2 3 4 3 2 2" xfId="13611"/>
    <cellStyle name="Итог 2 2 3 4 3 2 2 2" xfId="27752"/>
    <cellStyle name="Итог 2 2 3 4 3 2 3" xfId="27751"/>
    <cellStyle name="Итог 2 2 3 4 3 3" xfId="3023"/>
    <cellStyle name="Итог 2 2 3 4 3 3 2" xfId="27753"/>
    <cellStyle name="Итог 2 2 3 4 3 4" xfId="3024"/>
    <cellStyle name="Итог 2 2 3 4 3 4 2" xfId="27754"/>
    <cellStyle name="Итог 2 2 3 4 3 5" xfId="27750"/>
    <cellStyle name="Итог 2 2 3 4 4" xfId="3025"/>
    <cellStyle name="Итог 2 2 3 4 4 2" xfId="13612"/>
    <cellStyle name="Итог 2 2 3 4 4 2 2" xfId="27756"/>
    <cellStyle name="Итог 2 2 3 4 4 3" xfId="27755"/>
    <cellStyle name="Итог 2 2 3 4 5" xfId="3026"/>
    <cellStyle name="Итог 2 2 3 4 5 2" xfId="27757"/>
    <cellStyle name="Итог 2 2 3 4 6" xfId="3027"/>
    <cellStyle name="Итог 2 2 3 4 6 2" xfId="27758"/>
    <cellStyle name="Итог 2 2 3 4 7" xfId="27739"/>
    <cellStyle name="Итог 2 2 3 5" xfId="3028"/>
    <cellStyle name="Итог 2 2 3 5 2" xfId="3029"/>
    <cellStyle name="Итог 2 2 3 5 2 2" xfId="3030"/>
    <cellStyle name="Итог 2 2 3 5 2 2 2" xfId="3031"/>
    <cellStyle name="Итог 2 2 3 5 2 2 2 2" xfId="13613"/>
    <cellStyle name="Итог 2 2 3 5 2 2 2 2 2" xfId="27763"/>
    <cellStyle name="Итог 2 2 3 5 2 2 2 3" xfId="27762"/>
    <cellStyle name="Итог 2 2 3 5 2 2 3" xfId="3032"/>
    <cellStyle name="Итог 2 2 3 5 2 2 3 2" xfId="27764"/>
    <cellStyle name="Итог 2 2 3 5 2 2 4" xfId="3033"/>
    <cellStyle name="Итог 2 2 3 5 2 2 4 2" xfId="27765"/>
    <cellStyle name="Итог 2 2 3 5 2 2 5" xfId="27761"/>
    <cellStyle name="Итог 2 2 3 5 2 3" xfId="3034"/>
    <cellStyle name="Итог 2 2 3 5 2 3 2" xfId="13614"/>
    <cellStyle name="Итог 2 2 3 5 2 3 2 2" xfId="27767"/>
    <cellStyle name="Итог 2 2 3 5 2 3 3" xfId="27766"/>
    <cellStyle name="Итог 2 2 3 5 2 4" xfId="3035"/>
    <cellStyle name="Итог 2 2 3 5 2 4 2" xfId="27768"/>
    <cellStyle name="Итог 2 2 3 5 2 5" xfId="3036"/>
    <cellStyle name="Итог 2 2 3 5 2 5 2" xfId="27769"/>
    <cellStyle name="Итог 2 2 3 5 2 6" xfId="27760"/>
    <cellStyle name="Итог 2 2 3 5 3" xfId="3037"/>
    <cellStyle name="Итог 2 2 3 5 3 2" xfId="3038"/>
    <cellStyle name="Итог 2 2 3 5 3 2 2" xfId="13615"/>
    <cellStyle name="Итог 2 2 3 5 3 2 2 2" xfId="27772"/>
    <cellStyle name="Итог 2 2 3 5 3 2 3" xfId="27771"/>
    <cellStyle name="Итог 2 2 3 5 3 3" xfId="3039"/>
    <cellStyle name="Итог 2 2 3 5 3 3 2" xfId="27773"/>
    <cellStyle name="Итог 2 2 3 5 3 4" xfId="3040"/>
    <cellStyle name="Итог 2 2 3 5 3 4 2" xfId="27774"/>
    <cellStyle name="Итог 2 2 3 5 3 5" xfId="27770"/>
    <cellStyle name="Итог 2 2 3 5 4" xfId="3041"/>
    <cellStyle name="Итог 2 2 3 5 4 2" xfId="13616"/>
    <cellStyle name="Итог 2 2 3 5 4 2 2" xfId="27776"/>
    <cellStyle name="Итог 2 2 3 5 4 3" xfId="27775"/>
    <cellStyle name="Итог 2 2 3 5 5" xfId="3042"/>
    <cellStyle name="Итог 2 2 3 5 5 2" xfId="27777"/>
    <cellStyle name="Итог 2 2 3 5 6" xfId="3043"/>
    <cellStyle name="Итог 2 2 3 5 6 2" xfId="27778"/>
    <cellStyle name="Итог 2 2 3 5 7" xfId="27759"/>
    <cellStyle name="Итог 2 2 3 6" xfId="3044"/>
    <cellStyle name="Итог 2 2 3 6 2" xfId="3045"/>
    <cellStyle name="Итог 2 2 3 6 2 2" xfId="3046"/>
    <cellStyle name="Итог 2 2 3 6 2 2 2" xfId="3047"/>
    <cellStyle name="Итог 2 2 3 6 2 2 2 2" xfId="13617"/>
    <cellStyle name="Итог 2 2 3 6 2 2 2 2 2" xfId="27783"/>
    <cellStyle name="Итог 2 2 3 6 2 2 2 3" xfId="27782"/>
    <cellStyle name="Итог 2 2 3 6 2 2 3" xfId="3048"/>
    <cellStyle name="Итог 2 2 3 6 2 2 3 2" xfId="27784"/>
    <cellStyle name="Итог 2 2 3 6 2 2 4" xfId="3049"/>
    <cellStyle name="Итог 2 2 3 6 2 2 4 2" xfId="27785"/>
    <cellStyle name="Итог 2 2 3 6 2 2 5" xfId="27781"/>
    <cellStyle name="Итог 2 2 3 6 2 3" xfId="3050"/>
    <cellStyle name="Итог 2 2 3 6 2 3 2" xfId="13618"/>
    <cellStyle name="Итог 2 2 3 6 2 3 2 2" xfId="27787"/>
    <cellStyle name="Итог 2 2 3 6 2 3 3" xfId="27786"/>
    <cellStyle name="Итог 2 2 3 6 2 4" xfId="3051"/>
    <cellStyle name="Итог 2 2 3 6 2 4 2" xfId="27788"/>
    <cellStyle name="Итог 2 2 3 6 2 5" xfId="3052"/>
    <cellStyle name="Итог 2 2 3 6 2 5 2" xfId="27789"/>
    <cellStyle name="Итог 2 2 3 6 2 6" xfId="27780"/>
    <cellStyle name="Итог 2 2 3 6 3" xfId="3053"/>
    <cellStyle name="Итог 2 2 3 6 3 2" xfId="3054"/>
    <cellStyle name="Итог 2 2 3 6 3 2 2" xfId="13619"/>
    <cellStyle name="Итог 2 2 3 6 3 2 2 2" xfId="27792"/>
    <cellStyle name="Итог 2 2 3 6 3 2 3" xfId="27791"/>
    <cellStyle name="Итог 2 2 3 6 3 3" xfId="3055"/>
    <cellStyle name="Итог 2 2 3 6 3 3 2" xfId="27793"/>
    <cellStyle name="Итог 2 2 3 6 3 4" xfId="3056"/>
    <cellStyle name="Итог 2 2 3 6 3 4 2" xfId="27794"/>
    <cellStyle name="Итог 2 2 3 6 3 5" xfId="27790"/>
    <cellStyle name="Итог 2 2 3 6 4" xfId="3057"/>
    <cellStyle name="Итог 2 2 3 6 4 2" xfId="13620"/>
    <cellStyle name="Итог 2 2 3 6 4 2 2" xfId="27796"/>
    <cellStyle name="Итог 2 2 3 6 4 3" xfId="27795"/>
    <cellStyle name="Итог 2 2 3 6 5" xfId="3058"/>
    <cellStyle name="Итог 2 2 3 6 5 2" xfId="27797"/>
    <cellStyle name="Итог 2 2 3 6 6" xfId="3059"/>
    <cellStyle name="Итог 2 2 3 6 6 2" xfId="27798"/>
    <cellStyle name="Итог 2 2 3 6 7" xfId="27779"/>
    <cellStyle name="Итог 2 2 3 7" xfId="3060"/>
    <cellStyle name="Итог 2 2 3 7 2" xfId="3061"/>
    <cellStyle name="Итог 2 2 3 7 2 2" xfId="3062"/>
    <cellStyle name="Итог 2 2 3 7 2 2 2" xfId="3063"/>
    <cellStyle name="Итог 2 2 3 7 2 2 2 2" xfId="13621"/>
    <cellStyle name="Итог 2 2 3 7 2 2 2 2 2" xfId="27803"/>
    <cellStyle name="Итог 2 2 3 7 2 2 2 3" xfId="27802"/>
    <cellStyle name="Итог 2 2 3 7 2 2 3" xfId="3064"/>
    <cellStyle name="Итог 2 2 3 7 2 2 3 2" xfId="27804"/>
    <cellStyle name="Итог 2 2 3 7 2 2 4" xfId="3065"/>
    <cellStyle name="Итог 2 2 3 7 2 2 4 2" xfId="27805"/>
    <cellStyle name="Итог 2 2 3 7 2 2 5" xfId="27801"/>
    <cellStyle name="Итог 2 2 3 7 2 3" xfId="3066"/>
    <cellStyle name="Итог 2 2 3 7 2 3 2" xfId="13622"/>
    <cellStyle name="Итог 2 2 3 7 2 3 2 2" xfId="27807"/>
    <cellStyle name="Итог 2 2 3 7 2 3 3" xfId="27806"/>
    <cellStyle name="Итог 2 2 3 7 2 4" xfId="3067"/>
    <cellStyle name="Итог 2 2 3 7 2 4 2" xfId="27808"/>
    <cellStyle name="Итог 2 2 3 7 2 5" xfId="3068"/>
    <cellStyle name="Итог 2 2 3 7 2 5 2" xfId="27809"/>
    <cellStyle name="Итог 2 2 3 7 2 6" xfId="27800"/>
    <cellStyle name="Итог 2 2 3 7 3" xfId="3069"/>
    <cellStyle name="Итог 2 2 3 7 3 2" xfId="3070"/>
    <cellStyle name="Итог 2 2 3 7 3 2 2" xfId="13623"/>
    <cellStyle name="Итог 2 2 3 7 3 2 2 2" xfId="27812"/>
    <cellStyle name="Итог 2 2 3 7 3 2 3" xfId="27811"/>
    <cellStyle name="Итог 2 2 3 7 3 3" xfId="3071"/>
    <cellStyle name="Итог 2 2 3 7 3 3 2" xfId="27813"/>
    <cellStyle name="Итог 2 2 3 7 3 4" xfId="3072"/>
    <cellStyle name="Итог 2 2 3 7 3 4 2" xfId="27814"/>
    <cellStyle name="Итог 2 2 3 7 3 5" xfId="27810"/>
    <cellStyle name="Итог 2 2 3 7 4" xfId="3073"/>
    <cellStyle name="Итог 2 2 3 7 4 2" xfId="13624"/>
    <cellStyle name="Итог 2 2 3 7 4 2 2" xfId="27816"/>
    <cellStyle name="Итог 2 2 3 7 4 3" xfId="27815"/>
    <cellStyle name="Итог 2 2 3 7 5" xfId="3074"/>
    <cellStyle name="Итог 2 2 3 7 5 2" xfId="27817"/>
    <cellStyle name="Итог 2 2 3 7 6" xfId="3075"/>
    <cellStyle name="Итог 2 2 3 7 6 2" xfId="27818"/>
    <cellStyle name="Итог 2 2 3 7 7" xfId="27799"/>
    <cellStyle name="Итог 2 2 3 8" xfId="3076"/>
    <cellStyle name="Итог 2 2 3 8 2" xfId="3077"/>
    <cellStyle name="Итог 2 2 3 8 2 2" xfId="3078"/>
    <cellStyle name="Итог 2 2 3 8 2 2 2" xfId="3079"/>
    <cellStyle name="Итог 2 2 3 8 2 2 2 2" xfId="13625"/>
    <cellStyle name="Итог 2 2 3 8 2 2 2 2 2" xfId="27823"/>
    <cellStyle name="Итог 2 2 3 8 2 2 2 3" xfId="27822"/>
    <cellStyle name="Итог 2 2 3 8 2 2 3" xfId="3080"/>
    <cellStyle name="Итог 2 2 3 8 2 2 3 2" xfId="27824"/>
    <cellStyle name="Итог 2 2 3 8 2 2 4" xfId="3081"/>
    <cellStyle name="Итог 2 2 3 8 2 2 4 2" xfId="27825"/>
    <cellStyle name="Итог 2 2 3 8 2 2 5" xfId="27821"/>
    <cellStyle name="Итог 2 2 3 8 2 3" xfId="3082"/>
    <cellStyle name="Итог 2 2 3 8 2 3 2" xfId="13626"/>
    <cellStyle name="Итог 2 2 3 8 2 3 2 2" xfId="27827"/>
    <cellStyle name="Итог 2 2 3 8 2 3 3" xfId="27826"/>
    <cellStyle name="Итог 2 2 3 8 2 4" xfId="3083"/>
    <cellStyle name="Итог 2 2 3 8 2 4 2" xfId="27828"/>
    <cellStyle name="Итог 2 2 3 8 2 5" xfId="3084"/>
    <cellStyle name="Итог 2 2 3 8 2 5 2" xfId="27829"/>
    <cellStyle name="Итог 2 2 3 8 2 6" xfId="27820"/>
    <cellStyle name="Итог 2 2 3 8 3" xfId="3085"/>
    <cellStyle name="Итог 2 2 3 8 3 2" xfId="3086"/>
    <cellStyle name="Итог 2 2 3 8 3 2 2" xfId="13627"/>
    <cellStyle name="Итог 2 2 3 8 3 2 2 2" xfId="27832"/>
    <cellStyle name="Итог 2 2 3 8 3 2 3" xfId="27831"/>
    <cellStyle name="Итог 2 2 3 8 3 3" xfId="3087"/>
    <cellStyle name="Итог 2 2 3 8 3 3 2" xfId="27833"/>
    <cellStyle name="Итог 2 2 3 8 3 4" xfId="3088"/>
    <cellStyle name="Итог 2 2 3 8 3 4 2" xfId="27834"/>
    <cellStyle name="Итог 2 2 3 8 3 5" xfId="27830"/>
    <cellStyle name="Итог 2 2 3 8 4" xfId="3089"/>
    <cellStyle name="Итог 2 2 3 8 4 2" xfId="13628"/>
    <cellStyle name="Итог 2 2 3 8 4 2 2" xfId="27836"/>
    <cellStyle name="Итог 2 2 3 8 4 3" xfId="27835"/>
    <cellStyle name="Итог 2 2 3 8 5" xfId="3090"/>
    <cellStyle name="Итог 2 2 3 8 5 2" xfId="27837"/>
    <cellStyle name="Итог 2 2 3 8 6" xfId="3091"/>
    <cellStyle name="Итог 2 2 3 8 6 2" xfId="27838"/>
    <cellStyle name="Итог 2 2 3 8 7" xfId="27819"/>
    <cellStyle name="Итог 2 2 3 9" xfId="3092"/>
    <cellStyle name="Итог 2 2 3 9 2" xfId="3093"/>
    <cellStyle name="Итог 2 2 3 9 2 2" xfId="3094"/>
    <cellStyle name="Итог 2 2 3 9 2 2 2" xfId="3095"/>
    <cellStyle name="Итог 2 2 3 9 2 2 2 2" xfId="13629"/>
    <cellStyle name="Итог 2 2 3 9 2 2 2 2 2" xfId="27843"/>
    <cellStyle name="Итог 2 2 3 9 2 2 2 3" xfId="27842"/>
    <cellStyle name="Итог 2 2 3 9 2 2 3" xfId="3096"/>
    <cellStyle name="Итог 2 2 3 9 2 2 3 2" xfId="27844"/>
    <cellStyle name="Итог 2 2 3 9 2 2 4" xfId="3097"/>
    <cellStyle name="Итог 2 2 3 9 2 2 4 2" xfId="27845"/>
    <cellStyle name="Итог 2 2 3 9 2 2 5" xfId="27841"/>
    <cellStyle name="Итог 2 2 3 9 2 3" xfId="3098"/>
    <cellStyle name="Итог 2 2 3 9 2 3 2" xfId="13630"/>
    <cellStyle name="Итог 2 2 3 9 2 3 2 2" xfId="27847"/>
    <cellStyle name="Итог 2 2 3 9 2 3 3" xfId="27846"/>
    <cellStyle name="Итог 2 2 3 9 2 4" xfId="3099"/>
    <cellStyle name="Итог 2 2 3 9 2 4 2" xfId="27848"/>
    <cellStyle name="Итог 2 2 3 9 2 5" xfId="3100"/>
    <cellStyle name="Итог 2 2 3 9 2 5 2" xfId="27849"/>
    <cellStyle name="Итог 2 2 3 9 2 6" xfId="27840"/>
    <cellStyle name="Итог 2 2 3 9 3" xfId="3101"/>
    <cellStyle name="Итог 2 2 3 9 3 2" xfId="3102"/>
    <cellStyle name="Итог 2 2 3 9 3 2 2" xfId="13631"/>
    <cellStyle name="Итог 2 2 3 9 3 2 2 2" xfId="27852"/>
    <cellStyle name="Итог 2 2 3 9 3 2 3" xfId="27851"/>
    <cellStyle name="Итог 2 2 3 9 3 3" xfId="3103"/>
    <cellStyle name="Итог 2 2 3 9 3 3 2" xfId="27853"/>
    <cellStyle name="Итог 2 2 3 9 3 4" xfId="3104"/>
    <cellStyle name="Итог 2 2 3 9 3 4 2" xfId="27854"/>
    <cellStyle name="Итог 2 2 3 9 3 5" xfId="27850"/>
    <cellStyle name="Итог 2 2 3 9 4" xfId="3105"/>
    <cellStyle name="Итог 2 2 3 9 4 2" xfId="13632"/>
    <cellStyle name="Итог 2 2 3 9 4 2 2" xfId="27856"/>
    <cellStyle name="Итог 2 2 3 9 4 3" xfId="27855"/>
    <cellStyle name="Итог 2 2 3 9 5" xfId="3106"/>
    <cellStyle name="Итог 2 2 3 9 5 2" xfId="27857"/>
    <cellStyle name="Итог 2 2 3 9 6" xfId="3107"/>
    <cellStyle name="Итог 2 2 3 9 6 2" xfId="27858"/>
    <cellStyle name="Итог 2 2 3 9 7" xfId="27839"/>
    <cellStyle name="Итог 2 3" xfId="3108"/>
    <cellStyle name="Итог 2 3 10" xfId="3109"/>
    <cellStyle name="Итог 2 3 10 2" xfId="3110"/>
    <cellStyle name="Итог 2 3 10 2 2" xfId="3111"/>
    <cellStyle name="Итог 2 3 10 2 2 2" xfId="3112"/>
    <cellStyle name="Итог 2 3 10 2 2 2 2" xfId="13633"/>
    <cellStyle name="Итог 2 3 10 2 2 2 2 2" xfId="27864"/>
    <cellStyle name="Итог 2 3 10 2 2 2 3" xfId="27863"/>
    <cellStyle name="Итог 2 3 10 2 2 3" xfId="3113"/>
    <cellStyle name="Итог 2 3 10 2 2 3 2" xfId="27865"/>
    <cellStyle name="Итог 2 3 10 2 2 4" xfId="3114"/>
    <cellStyle name="Итог 2 3 10 2 2 4 2" xfId="27866"/>
    <cellStyle name="Итог 2 3 10 2 2 5" xfId="27862"/>
    <cellStyle name="Итог 2 3 10 2 3" xfId="3115"/>
    <cellStyle name="Итог 2 3 10 2 3 2" xfId="13634"/>
    <cellStyle name="Итог 2 3 10 2 3 2 2" xfId="27868"/>
    <cellStyle name="Итог 2 3 10 2 3 3" xfId="27867"/>
    <cellStyle name="Итог 2 3 10 2 4" xfId="3116"/>
    <cellStyle name="Итог 2 3 10 2 4 2" xfId="27869"/>
    <cellStyle name="Итог 2 3 10 2 5" xfId="3117"/>
    <cellStyle name="Итог 2 3 10 2 5 2" xfId="27870"/>
    <cellStyle name="Итог 2 3 10 2 6" xfId="27861"/>
    <cellStyle name="Итог 2 3 10 3" xfId="3118"/>
    <cellStyle name="Итог 2 3 10 3 2" xfId="3119"/>
    <cellStyle name="Итог 2 3 10 3 2 2" xfId="13635"/>
    <cellStyle name="Итог 2 3 10 3 2 2 2" xfId="27873"/>
    <cellStyle name="Итог 2 3 10 3 2 3" xfId="27872"/>
    <cellStyle name="Итог 2 3 10 3 3" xfId="3120"/>
    <cellStyle name="Итог 2 3 10 3 3 2" xfId="27874"/>
    <cellStyle name="Итог 2 3 10 3 4" xfId="3121"/>
    <cellStyle name="Итог 2 3 10 3 4 2" xfId="27875"/>
    <cellStyle name="Итог 2 3 10 3 5" xfId="27871"/>
    <cellStyle name="Итог 2 3 10 4" xfId="3122"/>
    <cellStyle name="Итог 2 3 10 4 2" xfId="13636"/>
    <cellStyle name="Итог 2 3 10 4 2 2" xfId="27877"/>
    <cellStyle name="Итог 2 3 10 4 3" xfId="27876"/>
    <cellStyle name="Итог 2 3 10 5" xfId="3123"/>
    <cellStyle name="Итог 2 3 10 5 2" xfId="27878"/>
    <cellStyle name="Итог 2 3 10 6" xfId="3124"/>
    <cellStyle name="Итог 2 3 10 6 2" xfId="27879"/>
    <cellStyle name="Итог 2 3 10 7" xfId="27860"/>
    <cellStyle name="Итог 2 3 11" xfId="3125"/>
    <cellStyle name="Итог 2 3 11 2" xfId="3126"/>
    <cellStyle name="Итог 2 3 11 2 2" xfId="3127"/>
    <cellStyle name="Итог 2 3 11 2 2 2" xfId="3128"/>
    <cellStyle name="Итог 2 3 11 2 2 2 2" xfId="13637"/>
    <cellStyle name="Итог 2 3 11 2 2 2 2 2" xfId="27884"/>
    <cellStyle name="Итог 2 3 11 2 2 2 3" xfId="27883"/>
    <cellStyle name="Итог 2 3 11 2 2 3" xfId="3129"/>
    <cellStyle name="Итог 2 3 11 2 2 3 2" xfId="27885"/>
    <cellStyle name="Итог 2 3 11 2 2 4" xfId="3130"/>
    <cellStyle name="Итог 2 3 11 2 2 4 2" xfId="27886"/>
    <cellStyle name="Итог 2 3 11 2 2 5" xfId="27882"/>
    <cellStyle name="Итог 2 3 11 2 3" xfId="3131"/>
    <cellStyle name="Итог 2 3 11 2 3 2" xfId="13638"/>
    <cellStyle name="Итог 2 3 11 2 3 2 2" xfId="27888"/>
    <cellStyle name="Итог 2 3 11 2 3 3" xfId="27887"/>
    <cellStyle name="Итог 2 3 11 2 4" xfId="3132"/>
    <cellStyle name="Итог 2 3 11 2 4 2" xfId="27889"/>
    <cellStyle name="Итог 2 3 11 2 5" xfId="3133"/>
    <cellStyle name="Итог 2 3 11 2 5 2" xfId="27890"/>
    <cellStyle name="Итог 2 3 11 2 6" xfId="27881"/>
    <cellStyle name="Итог 2 3 11 3" xfId="3134"/>
    <cellStyle name="Итог 2 3 11 3 2" xfId="3135"/>
    <cellStyle name="Итог 2 3 11 3 2 2" xfId="13639"/>
    <cellStyle name="Итог 2 3 11 3 2 2 2" xfId="27893"/>
    <cellStyle name="Итог 2 3 11 3 2 3" xfId="27892"/>
    <cellStyle name="Итог 2 3 11 3 3" xfId="3136"/>
    <cellStyle name="Итог 2 3 11 3 3 2" xfId="27894"/>
    <cellStyle name="Итог 2 3 11 3 4" xfId="3137"/>
    <cellStyle name="Итог 2 3 11 3 4 2" xfId="27895"/>
    <cellStyle name="Итог 2 3 11 3 5" xfId="27891"/>
    <cellStyle name="Итог 2 3 11 4" xfId="3138"/>
    <cellStyle name="Итог 2 3 11 4 2" xfId="13640"/>
    <cellStyle name="Итог 2 3 11 4 2 2" xfId="27897"/>
    <cellStyle name="Итог 2 3 11 4 3" xfId="27896"/>
    <cellStyle name="Итог 2 3 11 5" xfId="3139"/>
    <cellStyle name="Итог 2 3 11 5 2" xfId="27898"/>
    <cellStyle name="Итог 2 3 11 6" xfId="3140"/>
    <cellStyle name="Итог 2 3 11 6 2" xfId="27899"/>
    <cellStyle name="Итог 2 3 11 7" xfId="27880"/>
    <cellStyle name="Итог 2 3 12" xfId="3141"/>
    <cellStyle name="Итог 2 3 12 2" xfId="3142"/>
    <cellStyle name="Итог 2 3 12 2 2" xfId="3143"/>
    <cellStyle name="Итог 2 3 12 2 2 2" xfId="13641"/>
    <cellStyle name="Итог 2 3 12 2 2 2 2" xfId="27903"/>
    <cellStyle name="Итог 2 3 12 2 2 3" xfId="27902"/>
    <cellStyle name="Итог 2 3 12 2 3" xfId="3144"/>
    <cellStyle name="Итог 2 3 12 2 3 2" xfId="27904"/>
    <cellStyle name="Итог 2 3 12 2 4" xfId="3145"/>
    <cellStyle name="Итог 2 3 12 2 4 2" xfId="27905"/>
    <cellStyle name="Итог 2 3 12 2 5" xfId="27901"/>
    <cellStyle name="Итог 2 3 12 3" xfId="3146"/>
    <cellStyle name="Итог 2 3 12 3 2" xfId="13642"/>
    <cellStyle name="Итог 2 3 12 3 2 2" xfId="27907"/>
    <cellStyle name="Итог 2 3 12 3 3" xfId="27906"/>
    <cellStyle name="Итог 2 3 12 4" xfId="3147"/>
    <cellStyle name="Итог 2 3 12 4 2" xfId="27908"/>
    <cellStyle name="Итог 2 3 12 5" xfId="3148"/>
    <cellStyle name="Итог 2 3 12 5 2" xfId="27909"/>
    <cellStyle name="Итог 2 3 12 6" xfId="27900"/>
    <cellStyle name="Итог 2 3 13" xfId="3149"/>
    <cellStyle name="Итог 2 3 13 2" xfId="3150"/>
    <cellStyle name="Итог 2 3 13 2 2" xfId="13643"/>
    <cellStyle name="Итог 2 3 13 2 2 2" xfId="27912"/>
    <cellStyle name="Итог 2 3 13 2 3" xfId="27911"/>
    <cellStyle name="Итог 2 3 13 3" xfId="3151"/>
    <cellStyle name="Итог 2 3 13 3 2" xfId="27913"/>
    <cellStyle name="Итог 2 3 13 4" xfId="3152"/>
    <cellStyle name="Итог 2 3 13 4 2" xfId="27914"/>
    <cellStyle name="Итог 2 3 13 5" xfId="27910"/>
    <cellStyle name="Итог 2 3 14" xfId="3153"/>
    <cellStyle name="Итог 2 3 14 2" xfId="13644"/>
    <cellStyle name="Итог 2 3 14 2 2" xfId="27916"/>
    <cellStyle name="Итог 2 3 14 3" xfId="27915"/>
    <cellStyle name="Итог 2 3 15" xfId="3154"/>
    <cellStyle name="Итог 2 3 15 2" xfId="27917"/>
    <cellStyle name="Итог 2 3 16" xfId="3155"/>
    <cellStyle name="Итог 2 3 16 2" xfId="27918"/>
    <cellStyle name="Итог 2 3 17" xfId="27859"/>
    <cellStyle name="Итог 2 3 2" xfId="3156"/>
    <cellStyle name="Итог 2 3 2 2" xfId="3157"/>
    <cellStyle name="Итог 2 3 2 2 2" xfId="3158"/>
    <cellStyle name="Итог 2 3 2 2 2 2" xfId="3159"/>
    <cellStyle name="Итог 2 3 2 2 2 2 2" xfId="13645"/>
    <cellStyle name="Итог 2 3 2 2 2 2 2 2" xfId="27923"/>
    <cellStyle name="Итог 2 3 2 2 2 2 3" xfId="27922"/>
    <cellStyle name="Итог 2 3 2 2 2 3" xfId="3160"/>
    <cellStyle name="Итог 2 3 2 2 2 3 2" xfId="27924"/>
    <cellStyle name="Итог 2 3 2 2 2 4" xfId="3161"/>
    <cellStyle name="Итог 2 3 2 2 2 4 2" xfId="27925"/>
    <cellStyle name="Итог 2 3 2 2 2 5" xfId="27921"/>
    <cellStyle name="Итог 2 3 2 2 3" xfId="3162"/>
    <cellStyle name="Итог 2 3 2 2 3 2" xfId="13646"/>
    <cellStyle name="Итог 2 3 2 2 3 2 2" xfId="27927"/>
    <cellStyle name="Итог 2 3 2 2 3 3" xfId="27926"/>
    <cellStyle name="Итог 2 3 2 2 4" xfId="3163"/>
    <cellStyle name="Итог 2 3 2 2 4 2" xfId="27928"/>
    <cellStyle name="Итог 2 3 2 2 5" xfId="3164"/>
    <cellStyle name="Итог 2 3 2 2 5 2" xfId="27929"/>
    <cellStyle name="Итог 2 3 2 2 6" xfId="27920"/>
    <cellStyle name="Итог 2 3 2 3" xfId="3165"/>
    <cellStyle name="Итог 2 3 2 3 2" xfId="3166"/>
    <cellStyle name="Итог 2 3 2 3 2 2" xfId="13647"/>
    <cellStyle name="Итог 2 3 2 3 2 2 2" xfId="27932"/>
    <cellStyle name="Итог 2 3 2 3 2 3" xfId="27931"/>
    <cellStyle name="Итог 2 3 2 3 3" xfId="3167"/>
    <cellStyle name="Итог 2 3 2 3 3 2" xfId="27933"/>
    <cellStyle name="Итог 2 3 2 3 4" xfId="3168"/>
    <cellStyle name="Итог 2 3 2 3 4 2" xfId="27934"/>
    <cellStyle name="Итог 2 3 2 3 5" xfId="27930"/>
    <cellStyle name="Итог 2 3 2 4" xfId="3169"/>
    <cellStyle name="Итог 2 3 2 4 2" xfId="13648"/>
    <cellStyle name="Итог 2 3 2 4 2 2" xfId="27936"/>
    <cellStyle name="Итог 2 3 2 4 3" xfId="27935"/>
    <cellStyle name="Итог 2 3 2 5" xfId="3170"/>
    <cellStyle name="Итог 2 3 2 5 2" xfId="27937"/>
    <cellStyle name="Итог 2 3 2 6" xfId="3171"/>
    <cellStyle name="Итог 2 3 2 6 2" xfId="27938"/>
    <cellStyle name="Итог 2 3 2 7" xfId="27919"/>
    <cellStyle name="Итог 2 3 3" xfId="3172"/>
    <cellStyle name="Итог 2 3 3 2" xfId="3173"/>
    <cellStyle name="Итог 2 3 3 2 2" xfId="3174"/>
    <cellStyle name="Итог 2 3 3 2 2 2" xfId="3175"/>
    <cellStyle name="Итог 2 3 3 2 2 2 2" xfId="13649"/>
    <cellStyle name="Итог 2 3 3 2 2 2 2 2" xfId="27943"/>
    <cellStyle name="Итог 2 3 3 2 2 2 3" xfId="27942"/>
    <cellStyle name="Итог 2 3 3 2 2 3" xfId="3176"/>
    <cellStyle name="Итог 2 3 3 2 2 3 2" xfId="27944"/>
    <cellStyle name="Итог 2 3 3 2 2 4" xfId="3177"/>
    <cellStyle name="Итог 2 3 3 2 2 4 2" xfId="27945"/>
    <cellStyle name="Итог 2 3 3 2 2 5" xfId="27941"/>
    <cellStyle name="Итог 2 3 3 2 3" xfId="3178"/>
    <cellStyle name="Итог 2 3 3 2 3 2" xfId="13650"/>
    <cellStyle name="Итог 2 3 3 2 3 2 2" xfId="27947"/>
    <cellStyle name="Итог 2 3 3 2 3 3" xfId="27946"/>
    <cellStyle name="Итог 2 3 3 2 4" xfId="3179"/>
    <cellStyle name="Итог 2 3 3 2 4 2" xfId="27948"/>
    <cellStyle name="Итог 2 3 3 2 5" xfId="3180"/>
    <cellStyle name="Итог 2 3 3 2 5 2" xfId="27949"/>
    <cellStyle name="Итог 2 3 3 2 6" xfId="27940"/>
    <cellStyle name="Итог 2 3 3 3" xfId="3181"/>
    <cellStyle name="Итог 2 3 3 3 2" xfId="3182"/>
    <cellStyle name="Итог 2 3 3 3 2 2" xfId="13651"/>
    <cellStyle name="Итог 2 3 3 3 2 2 2" xfId="27952"/>
    <cellStyle name="Итог 2 3 3 3 2 3" xfId="27951"/>
    <cellStyle name="Итог 2 3 3 3 3" xfId="3183"/>
    <cellStyle name="Итог 2 3 3 3 3 2" xfId="27953"/>
    <cellStyle name="Итог 2 3 3 3 4" xfId="3184"/>
    <cellStyle name="Итог 2 3 3 3 4 2" xfId="27954"/>
    <cellStyle name="Итог 2 3 3 3 5" xfId="27950"/>
    <cellStyle name="Итог 2 3 3 4" xfId="3185"/>
    <cellStyle name="Итог 2 3 3 4 2" xfId="13652"/>
    <cellStyle name="Итог 2 3 3 4 2 2" xfId="27956"/>
    <cellStyle name="Итог 2 3 3 4 3" xfId="27955"/>
    <cellStyle name="Итог 2 3 3 5" xfId="3186"/>
    <cellStyle name="Итог 2 3 3 5 2" xfId="27957"/>
    <cellStyle name="Итог 2 3 3 6" xfId="3187"/>
    <cellStyle name="Итог 2 3 3 6 2" xfId="27958"/>
    <cellStyle name="Итог 2 3 3 7" xfId="27939"/>
    <cellStyle name="Итог 2 3 4" xfId="3188"/>
    <cellStyle name="Итог 2 3 4 2" xfId="3189"/>
    <cellStyle name="Итог 2 3 4 2 2" xfId="3190"/>
    <cellStyle name="Итог 2 3 4 2 2 2" xfId="3191"/>
    <cellStyle name="Итог 2 3 4 2 2 2 2" xfId="13653"/>
    <cellStyle name="Итог 2 3 4 2 2 2 2 2" xfId="27963"/>
    <cellStyle name="Итог 2 3 4 2 2 2 3" xfId="27962"/>
    <cellStyle name="Итог 2 3 4 2 2 3" xfId="3192"/>
    <cellStyle name="Итог 2 3 4 2 2 3 2" xfId="27964"/>
    <cellStyle name="Итог 2 3 4 2 2 4" xfId="3193"/>
    <cellStyle name="Итог 2 3 4 2 2 4 2" xfId="27965"/>
    <cellStyle name="Итог 2 3 4 2 2 5" xfId="27961"/>
    <cellStyle name="Итог 2 3 4 2 3" xfId="3194"/>
    <cellStyle name="Итог 2 3 4 2 3 2" xfId="13654"/>
    <cellStyle name="Итог 2 3 4 2 3 2 2" xfId="27967"/>
    <cellStyle name="Итог 2 3 4 2 3 3" xfId="27966"/>
    <cellStyle name="Итог 2 3 4 2 4" xfId="3195"/>
    <cellStyle name="Итог 2 3 4 2 4 2" xfId="27968"/>
    <cellStyle name="Итог 2 3 4 2 5" xfId="3196"/>
    <cellStyle name="Итог 2 3 4 2 5 2" xfId="27969"/>
    <cellStyle name="Итог 2 3 4 2 6" xfId="27960"/>
    <cellStyle name="Итог 2 3 4 3" xfId="3197"/>
    <cellStyle name="Итог 2 3 4 3 2" xfId="3198"/>
    <cellStyle name="Итог 2 3 4 3 2 2" xfId="13655"/>
    <cellStyle name="Итог 2 3 4 3 2 2 2" xfId="27972"/>
    <cellStyle name="Итог 2 3 4 3 2 3" xfId="27971"/>
    <cellStyle name="Итог 2 3 4 3 3" xfId="3199"/>
    <cellStyle name="Итог 2 3 4 3 3 2" xfId="27973"/>
    <cellStyle name="Итог 2 3 4 3 4" xfId="3200"/>
    <cellStyle name="Итог 2 3 4 3 4 2" xfId="27974"/>
    <cellStyle name="Итог 2 3 4 3 5" xfId="27970"/>
    <cellStyle name="Итог 2 3 4 4" xfId="3201"/>
    <cellStyle name="Итог 2 3 4 4 2" xfId="13656"/>
    <cellStyle name="Итог 2 3 4 4 2 2" xfId="27976"/>
    <cellStyle name="Итог 2 3 4 4 3" xfId="27975"/>
    <cellStyle name="Итог 2 3 4 5" xfId="3202"/>
    <cellStyle name="Итог 2 3 4 5 2" xfId="27977"/>
    <cellStyle name="Итог 2 3 4 6" xfId="3203"/>
    <cellStyle name="Итог 2 3 4 6 2" xfId="27978"/>
    <cellStyle name="Итог 2 3 4 7" xfId="27959"/>
    <cellStyle name="Итог 2 3 5" xfId="3204"/>
    <cellStyle name="Итог 2 3 5 2" xfId="3205"/>
    <cellStyle name="Итог 2 3 5 2 2" xfId="3206"/>
    <cellStyle name="Итог 2 3 5 2 2 2" xfId="3207"/>
    <cellStyle name="Итог 2 3 5 2 2 2 2" xfId="13657"/>
    <cellStyle name="Итог 2 3 5 2 2 2 2 2" xfId="27983"/>
    <cellStyle name="Итог 2 3 5 2 2 2 3" xfId="27982"/>
    <cellStyle name="Итог 2 3 5 2 2 3" xfId="3208"/>
    <cellStyle name="Итог 2 3 5 2 2 3 2" xfId="27984"/>
    <cellStyle name="Итог 2 3 5 2 2 4" xfId="3209"/>
    <cellStyle name="Итог 2 3 5 2 2 4 2" xfId="27985"/>
    <cellStyle name="Итог 2 3 5 2 2 5" xfId="27981"/>
    <cellStyle name="Итог 2 3 5 2 3" xfId="3210"/>
    <cellStyle name="Итог 2 3 5 2 3 2" xfId="13658"/>
    <cellStyle name="Итог 2 3 5 2 3 2 2" xfId="27987"/>
    <cellStyle name="Итог 2 3 5 2 3 3" xfId="27986"/>
    <cellStyle name="Итог 2 3 5 2 4" xfId="3211"/>
    <cellStyle name="Итог 2 3 5 2 4 2" xfId="27988"/>
    <cellStyle name="Итог 2 3 5 2 5" xfId="3212"/>
    <cellStyle name="Итог 2 3 5 2 5 2" xfId="27989"/>
    <cellStyle name="Итог 2 3 5 2 6" xfId="27980"/>
    <cellStyle name="Итог 2 3 5 3" xfId="3213"/>
    <cellStyle name="Итог 2 3 5 3 2" xfId="3214"/>
    <cellStyle name="Итог 2 3 5 3 2 2" xfId="13659"/>
    <cellStyle name="Итог 2 3 5 3 2 2 2" xfId="27992"/>
    <cellStyle name="Итог 2 3 5 3 2 3" xfId="27991"/>
    <cellStyle name="Итог 2 3 5 3 3" xfId="3215"/>
    <cellStyle name="Итог 2 3 5 3 3 2" xfId="27993"/>
    <cellStyle name="Итог 2 3 5 3 4" xfId="3216"/>
    <cellStyle name="Итог 2 3 5 3 4 2" xfId="27994"/>
    <cellStyle name="Итог 2 3 5 3 5" xfId="27990"/>
    <cellStyle name="Итог 2 3 5 4" xfId="3217"/>
    <cellStyle name="Итог 2 3 5 4 2" xfId="13660"/>
    <cellStyle name="Итог 2 3 5 4 2 2" xfId="27996"/>
    <cellStyle name="Итог 2 3 5 4 3" xfId="27995"/>
    <cellStyle name="Итог 2 3 5 5" xfId="3218"/>
    <cellStyle name="Итог 2 3 5 5 2" xfId="27997"/>
    <cellStyle name="Итог 2 3 5 6" xfId="3219"/>
    <cellStyle name="Итог 2 3 5 6 2" xfId="27998"/>
    <cellStyle name="Итог 2 3 5 7" xfId="27979"/>
    <cellStyle name="Итог 2 3 6" xfId="3220"/>
    <cellStyle name="Итог 2 3 6 2" xfId="3221"/>
    <cellStyle name="Итог 2 3 6 2 2" xfId="3222"/>
    <cellStyle name="Итог 2 3 6 2 2 2" xfId="3223"/>
    <cellStyle name="Итог 2 3 6 2 2 2 2" xfId="13661"/>
    <cellStyle name="Итог 2 3 6 2 2 2 2 2" xfId="28003"/>
    <cellStyle name="Итог 2 3 6 2 2 2 3" xfId="28002"/>
    <cellStyle name="Итог 2 3 6 2 2 3" xfId="3224"/>
    <cellStyle name="Итог 2 3 6 2 2 3 2" xfId="28004"/>
    <cellStyle name="Итог 2 3 6 2 2 4" xfId="3225"/>
    <cellStyle name="Итог 2 3 6 2 2 4 2" xfId="28005"/>
    <cellStyle name="Итог 2 3 6 2 2 5" xfId="28001"/>
    <cellStyle name="Итог 2 3 6 2 3" xfId="3226"/>
    <cellStyle name="Итог 2 3 6 2 3 2" xfId="13662"/>
    <cellStyle name="Итог 2 3 6 2 3 2 2" xfId="28007"/>
    <cellStyle name="Итог 2 3 6 2 3 3" xfId="28006"/>
    <cellStyle name="Итог 2 3 6 2 4" xfId="3227"/>
    <cellStyle name="Итог 2 3 6 2 4 2" xfId="28008"/>
    <cellStyle name="Итог 2 3 6 2 5" xfId="3228"/>
    <cellStyle name="Итог 2 3 6 2 5 2" xfId="28009"/>
    <cellStyle name="Итог 2 3 6 2 6" xfId="28000"/>
    <cellStyle name="Итог 2 3 6 3" xfId="3229"/>
    <cellStyle name="Итог 2 3 6 3 2" xfId="3230"/>
    <cellStyle name="Итог 2 3 6 3 2 2" xfId="13663"/>
    <cellStyle name="Итог 2 3 6 3 2 2 2" xfId="28012"/>
    <cellStyle name="Итог 2 3 6 3 2 3" xfId="28011"/>
    <cellStyle name="Итог 2 3 6 3 3" xfId="3231"/>
    <cellStyle name="Итог 2 3 6 3 3 2" xfId="28013"/>
    <cellStyle name="Итог 2 3 6 3 4" xfId="3232"/>
    <cellStyle name="Итог 2 3 6 3 4 2" xfId="28014"/>
    <cellStyle name="Итог 2 3 6 3 5" xfId="28010"/>
    <cellStyle name="Итог 2 3 6 4" xfId="3233"/>
    <cellStyle name="Итог 2 3 6 4 2" xfId="13664"/>
    <cellStyle name="Итог 2 3 6 4 2 2" xfId="28016"/>
    <cellStyle name="Итог 2 3 6 4 3" xfId="28015"/>
    <cellStyle name="Итог 2 3 6 5" xfId="3234"/>
    <cellStyle name="Итог 2 3 6 5 2" xfId="28017"/>
    <cellStyle name="Итог 2 3 6 6" xfId="3235"/>
    <cellStyle name="Итог 2 3 6 6 2" xfId="28018"/>
    <cellStyle name="Итог 2 3 6 7" xfId="27999"/>
    <cellStyle name="Итог 2 3 7" xfId="3236"/>
    <cellStyle name="Итог 2 3 7 2" xfId="3237"/>
    <cellStyle name="Итог 2 3 7 2 2" xfId="3238"/>
    <cellStyle name="Итог 2 3 7 2 2 2" xfId="3239"/>
    <cellStyle name="Итог 2 3 7 2 2 2 2" xfId="13665"/>
    <cellStyle name="Итог 2 3 7 2 2 2 2 2" xfId="28023"/>
    <cellStyle name="Итог 2 3 7 2 2 2 3" xfId="28022"/>
    <cellStyle name="Итог 2 3 7 2 2 3" xfId="3240"/>
    <cellStyle name="Итог 2 3 7 2 2 3 2" xfId="28024"/>
    <cellStyle name="Итог 2 3 7 2 2 4" xfId="3241"/>
    <cellStyle name="Итог 2 3 7 2 2 4 2" xfId="28025"/>
    <cellStyle name="Итог 2 3 7 2 2 5" xfId="28021"/>
    <cellStyle name="Итог 2 3 7 2 3" xfId="3242"/>
    <cellStyle name="Итог 2 3 7 2 3 2" xfId="13666"/>
    <cellStyle name="Итог 2 3 7 2 3 2 2" xfId="28027"/>
    <cellStyle name="Итог 2 3 7 2 3 3" xfId="28026"/>
    <cellStyle name="Итог 2 3 7 2 4" xfId="3243"/>
    <cellStyle name="Итог 2 3 7 2 4 2" xfId="28028"/>
    <cellStyle name="Итог 2 3 7 2 5" xfId="3244"/>
    <cellStyle name="Итог 2 3 7 2 5 2" xfId="28029"/>
    <cellStyle name="Итог 2 3 7 2 6" xfId="28020"/>
    <cellStyle name="Итог 2 3 7 3" xfId="3245"/>
    <cellStyle name="Итог 2 3 7 3 2" xfId="3246"/>
    <cellStyle name="Итог 2 3 7 3 2 2" xfId="13667"/>
    <cellStyle name="Итог 2 3 7 3 2 2 2" xfId="28032"/>
    <cellStyle name="Итог 2 3 7 3 2 3" xfId="28031"/>
    <cellStyle name="Итог 2 3 7 3 3" xfId="3247"/>
    <cellStyle name="Итог 2 3 7 3 3 2" xfId="28033"/>
    <cellStyle name="Итог 2 3 7 3 4" xfId="3248"/>
    <cellStyle name="Итог 2 3 7 3 4 2" xfId="28034"/>
    <cellStyle name="Итог 2 3 7 3 5" xfId="28030"/>
    <cellStyle name="Итог 2 3 7 4" xfId="3249"/>
    <cellStyle name="Итог 2 3 7 4 2" xfId="13668"/>
    <cellStyle name="Итог 2 3 7 4 2 2" xfId="28036"/>
    <cellStyle name="Итог 2 3 7 4 3" xfId="28035"/>
    <cellStyle name="Итог 2 3 7 5" xfId="3250"/>
    <cellStyle name="Итог 2 3 7 5 2" xfId="28037"/>
    <cellStyle name="Итог 2 3 7 6" xfId="3251"/>
    <cellStyle name="Итог 2 3 7 6 2" xfId="28038"/>
    <cellStyle name="Итог 2 3 7 7" xfId="28019"/>
    <cellStyle name="Итог 2 3 8" xfId="3252"/>
    <cellStyle name="Итог 2 3 8 2" xfId="3253"/>
    <cellStyle name="Итог 2 3 8 2 2" xfId="3254"/>
    <cellStyle name="Итог 2 3 8 2 2 2" xfId="3255"/>
    <cellStyle name="Итог 2 3 8 2 2 2 2" xfId="13669"/>
    <cellStyle name="Итог 2 3 8 2 2 2 2 2" xfId="28043"/>
    <cellStyle name="Итог 2 3 8 2 2 2 3" xfId="28042"/>
    <cellStyle name="Итог 2 3 8 2 2 3" xfId="3256"/>
    <cellStyle name="Итог 2 3 8 2 2 3 2" xfId="28044"/>
    <cellStyle name="Итог 2 3 8 2 2 4" xfId="3257"/>
    <cellStyle name="Итог 2 3 8 2 2 4 2" xfId="28045"/>
    <cellStyle name="Итог 2 3 8 2 2 5" xfId="28041"/>
    <cellStyle name="Итог 2 3 8 2 3" xfId="3258"/>
    <cellStyle name="Итог 2 3 8 2 3 2" xfId="13670"/>
    <cellStyle name="Итог 2 3 8 2 3 2 2" xfId="28047"/>
    <cellStyle name="Итог 2 3 8 2 3 3" xfId="28046"/>
    <cellStyle name="Итог 2 3 8 2 4" xfId="3259"/>
    <cellStyle name="Итог 2 3 8 2 4 2" xfId="28048"/>
    <cellStyle name="Итог 2 3 8 2 5" xfId="3260"/>
    <cellStyle name="Итог 2 3 8 2 5 2" xfId="28049"/>
    <cellStyle name="Итог 2 3 8 2 6" xfId="28040"/>
    <cellStyle name="Итог 2 3 8 3" xfId="3261"/>
    <cellStyle name="Итог 2 3 8 3 2" xfId="3262"/>
    <cellStyle name="Итог 2 3 8 3 2 2" xfId="13671"/>
    <cellStyle name="Итог 2 3 8 3 2 2 2" xfId="28052"/>
    <cellStyle name="Итог 2 3 8 3 2 3" xfId="28051"/>
    <cellStyle name="Итог 2 3 8 3 3" xfId="3263"/>
    <cellStyle name="Итог 2 3 8 3 3 2" xfId="28053"/>
    <cellStyle name="Итог 2 3 8 3 4" xfId="3264"/>
    <cellStyle name="Итог 2 3 8 3 4 2" xfId="28054"/>
    <cellStyle name="Итог 2 3 8 3 5" xfId="28050"/>
    <cellStyle name="Итог 2 3 8 4" xfId="3265"/>
    <cellStyle name="Итог 2 3 8 4 2" xfId="13672"/>
    <cellStyle name="Итог 2 3 8 4 2 2" xfId="28056"/>
    <cellStyle name="Итог 2 3 8 4 3" xfId="28055"/>
    <cellStyle name="Итог 2 3 8 5" xfId="3266"/>
    <cellStyle name="Итог 2 3 8 5 2" xfId="28057"/>
    <cellStyle name="Итог 2 3 8 6" xfId="3267"/>
    <cellStyle name="Итог 2 3 8 6 2" xfId="28058"/>
    <cellStyle name="Итог 2 3 8 7" xfId="28039"/>
    <cellStyle name="Итог 2 3 9" xfId="3268"/>
    <cellStyle name="Итог 2 3 9 2" xfId="3269"/>
    <cellStyle name="Итог 2 3 9 2 2" xfId="3270"/>
    <cellStyle name="Итог 2 3 9 2 2 2" xfId="3271"/>
    <cellStyle name="Итог 2 3 9 2 2 2 2" xfId="13673"/>
    <cellStyle name="Итог 2 3 9 2 2 2 2 2" xfId="28063"/>
    <cellStyle name="Итог 2 3 9 2 2 2 3" xfId="28062"/>
    <cellStyle name="Итог 2 3 9 2 2 3" xfId="3272"/>
    <cellStyle name="Итог 2 3 9 2 2 3 2" xfId="28064"/>
    <cellStyle name="Итог 2 3 9 2 2 4" xfId="3273"/>
    <cellStyle name="Итог 2 3 9 2 2 4 2" xfId="28065"/>
    <cellStyle name="Итог 2 3 9 2 2 5" xfId="28061"/>
    <cellStyle name="Итог 2 3 9 2 3" xfId="3274"/>
    <cellStyle name="Итог 2 3 9 2 3 2" xfId="13674"/>
    <cellStyle name="Итог 2 3 9 2 3 2 2" xfId="28067"/>
    <cellStyle name="Итог 2 3 9 2 3 3" xfId="28066"/>
    <cellStyle name="Итог 2 3 9 2 4" xfId="3275"/>
    <cellStyle name="Итог 2 3 9 2 4 2" xfId="28068"/>
    <cellStyle name="Итог 2 3 9 2 5" xfId="3276"/>
    <cellStyle name="Итог 2 3 9 2 5 2" xfId="28069"/>
    <cellStyle name="Итог 2 3 9 2 6" xfId="28060"/>
    <cellStyle name="Итог 2 3 9 3" xfId="3277"/>
    <cellStyle name="Итог 2 3 9 3 2" xfId="3278"/>
    <cellStyle name="Итог 2 3 9 3 2 2" xfId="13675"/>
    <cellStyle name="Итог 2 3 9 3 2 2 2" xfId="28072"/>
    <cellStyle name="Итог 2 3 9 3 2 3" xfId="28071"/>
    <cellStyle name="Итог 2 3 9 3 3" xfId="3279"/>
    <cellStyle name="Итог 2 3 9 3 3 2" xfId="28073"/>
    <cellStyle name="Итог 2 3 9 3 4" xfId="3280"/>
    <cellStyle name="Итог 2 3 9 3 4 2" xfId="28074"/>
    <cellStyle name="Итог 2 3 9 3 5" xfId="28070"/>
    <cellStyle name="Итог 2 3 9 4" xfId="3281"/>
    <cellStyle name="Итог 2 3 9 4 2" xfId="13676"/>
    <cellStyle name="Итог 2 3 9 4 2 2" xfId="28076"/>
    <cellStyle name="Итог 2 3 9 4 3" xfId="28075"/>
    <cellStyle name="Итог 2 3 9 5" xfId="3282"/>
    <cellStyle name="Итог 2 3 9 5 2" xfId="28077"/>
    <cellStyle name="Итог 2 3 9 6" xfId="3283"/>
    <cellStyle name="Итог 2 3 9 6 2" xfId="28078"/>
    <cellStyle name="Итог 2 3 9 7" xfId="28059"/>
    <cellStyle name="Контрольная ячейка 2" xfId="3284"/>
    <cellStyle name="Контрольная ячейка 2 2" xfId="3285"/>
    <cellStyle name="Название 2" xfId="3286"/>
    <cellStyle name="Название 2 2" xfId="3287"/>
    <cellStyle name="Нейтральный 2" xfId="3288"/>
    <cellStyle name="Нейтральный 2 2" xfId="3289"/>
    <cellStyle name="Обычный" xfId="0" builtinId="0"/>
    <cellStyle name="Обычный 10" xfId="3290"/>
    <cellStyle name="Обычный 10 2" xfId="3291"/>
    <cellStyle name="Обычный 11" xfId="3292"/>
    <cellStyle name="Обычный 11 10" xfId="3293"/>
    <cellStyle name="Обычный 11 10 2" xfId="3294"/>
    <cellStyle name="Обычный 11 10 2 2" xfId="13677"/>
    <cellStyle name="Обычный 11 10 2 2 2" xfId="13678"/>
    <cellStyle name="Обычный 11 10 2 3" xfId="13679"/>
    <cellStyle name="Обычный 11 11" xfId="3295"/>
    <cellStyle name="Обычный 11 11 2" xfId="13680"/>
    <cellStyle name="Обычный 11 11 2 2" xfId="13681"/>
    <cellStyle name="Обычный 11 11 3" xfId="13682"/>
    <cellStyle name="Обычный 11 2" xfId="3296"/>
    <cellStyle name="Обычный 11 2 2" xfId="3297"/>
    <cellStyle name="Обычный 11 2 2 2" xfId="3298"/>
    <cellStyle name="Обычный 11 2 2 2 2" xfId="3299"/>
    <cellStyle name="Обычный 11 2 2 2 2 2" xfId="3300"/>
    <cellStyle name="Обычный 11 2 2 2 2 2 2" xfId="13683"/>
    <cellStyle name="Обычный 11 2 2 2 2 2 2 2" xfId="13684"/>
    <cellStyle name="Обычный 11 2 2 2 2 2 3" xfId="13685"/>
    <cellStyle name="Обычный 11 2 2 2 3" xfId="3301"/>
    <cellStyle name="Обычный 11 2 2 2 3 2" xfId="3302"/>
    <cellStyle name="Обычный 11 2 2 2 3 2 2" xfId="13686"/>
    <cellStyle name="Обычный 11 2 2 2 3 2 2 2" xfId="13687"/>
    <cellStyle name="Обычный 11 2 2 2 3 2 3" xfId="13688"/>
    <cellStyle name="Обычный 11 2 2 2 4" xfId="3303"/>
    <cellStyle name="Обычный 11 2 2 2 4 2" xfId="13689"/>
    <cellStyle name="Обычный 11 2 2 2 4 2 2" xfId="13690"/>
    <cellStyle name="Обычный 11 2 2 2 4 3" xfId="13691"/>
    <cellStyle name="Обычный 11 2 2 3" xfId="3304"/>
    <cellStyle name="Обычный 11 2 2 3 2" xfId="3305"/>
    <cellStyle name="Обычный 11 2 2 3 2 2" xfId="3306"/>
    <cellStyle name="Обычный 11 2 2 3 2 2 2" xfId="13692"/>
    <cellStyle name="Обычный 11 2 2 3 2 2 2 2" xfId="13693"/>
    <cellStyle name="Обычный 11 2 2 3 2 2 3" xfId="13694"/>
    <cellStyle name="Обычный 11 2 2 3 3" xfId="3307"/>
    <cellStyle name="Обычный 11 2 2 3 3 2" xfId="3308"/>
    <cellStyle name="Обычный 11 2 2 3 3 2 2" xfId="13695"/>
    <cellStyle name="Обычный 11 2 2 3 3 2 2 2" xfId="13696"/>
    <cellStyle name="Обычный 11 2 2 3 3 2 3" xfId="13697"/>
    <cellStyle name="Обычный 11 2 2 3 4" xfId="3309"/>
    <cellStyle name="Обычный 11 2 2 3 4 2" xfId="13698"/>
    <cellStyle name="Обычный 11 2 2 3 4 2 2" xfId="13699"/>
    <cellStyle name="Обычный 11 2 2 3 4 3" xfId="13700"/>
    <cellStyle name="Обычный 11 2 2 4" xfId="3310"/>
    <cellStyle name="Обычный 11 2 2 4 2" xfId="3311"/>
    <cellStyle name="Обычный 11 2 2 4 2 2" xfId="13701"/>
    <cellStyle name="Обычный 11 2 2 4 2 2 2" xfId="13702"/>
    <cellStyle name="Обычный 11 2 2 4 2 3" xfId="13703"/>
    <cellStyle name="Обычный 11 2 2 5" xfId="3312"/>
    <cellStyle name="Обычный 11 2 2 5 2" xfId="3313"/>
    <cellStyle name="Обычный 11 2 2 5 2 2" xfId="13704"/>
    <cellStyle name="Обычный 11 2 2 5 2 2 2" xfId="13705"/>
    <cellStyle name="Обычный 11 2 2 5 2 3" xfId="13706"/>
    <cellStyle name="Обычный 11 2 2 6" xfId="3314"/>
    <cellStyle name="Обычный 11 2 2 6 2" xfId="13707"/>
    <cellStyle name="Обычный 11 2 2 6 2 2" xfId="13708"/>
    <cellStyle name="Обычный 11 2 2 6 3" xfId="13709"/>
    <cellStyle name="Обычный 11 2 3" xfId="3315"/>
    <cellStyle name="Обычный 11 2 3 2" xfId="3316"/>
    <cellStyle name="Обычный 11 2 3 2 2" xfId="3317"/>
    <cellStyle name="Обычный 11 2 3 2 2 2" xfId="3318"/>
    <cellStyle name="Обычный 11 2 3 2 2 2 2" xfId="13710"/>
    <cellStyle name="Обычный 11 2 3 2 2 2 2 2" xfId="13711"/>
    <cellStyle name="Обычный 11 2 3 2 2 2 3" xfId="13712"/>
    <cellStyle name="Обычный 11 2 3 2 3" xfId="3319"/>
    <cellStyle name="Обычный 11 2 3 2 3 2" xfId="3320"/>
    <cellStyle name="Обычный 11 2 3 2 3 2 2" xfId="13713"/>
    <cellStyle name="Обычный 11 2 3 2 3 2 2 2" xfId="13714"/>
    <cellStyle name="Обычный 11 2 3 2 3 2 3" xfId="13715"/>
    <cellStyle name="Обычный 11 2 3 2 4" xfId="3321"/>
    <cellStyle name="Обычный 11 2 3 2 4 2" xfId="13716"/>
    <cellStyle name="Обычный 11 2 3 2 4 2 2" xfId="13717"/>
    <cellStyle name="Обычный 11 2 3 2 4 3" xfId="13718"/>
    <cellStyle name="Обычный 11 2 3 3" xfId="3322"/>
    <cellStyle name="Обычный 11 2 3 3 2" xfId="3323"/>
    <cellStyle name="Обычный 11 2 3 3 2 2" xfId="3324"/>
    <cellStyle name="Обычный 11 2 3 3 2 2 2" xfId="13719"/>
    <cellStyle name="Обычный 11 2 3 3 2 2 2 2" xfId="13720"/>
    <cellStyle name="Обычный 11 2 3 3 2 2 3" xfId="13721"/>
    <cellStyle name="Обычный 11 2 3 3 3" xfId="3325"/>
    <cellStyle name="Обычный 11 2 3 3 3 2" xfId="3326"/>
    <cellStyle name="Обычный 11 2 3 3 3 2 2" xfId="13722"/>
    <cellStyle name="Обычный 11 2 3 3 3 2 2 2" xfId="13723"/>
    <cellStyle name="Обычный 11 2 3 3 3 2 3" xfId="13724"/>
    <cellStyle name="Обычный 11 2 3 3 4" xfId="3327"/>
    <cellStyle name="Обычный 11 2 3 3 4 2" xfId="13725"/>
    <cellStyle name="Обычный 11 2 3 3 4 2 2" xfId="13726"/>
    <cellStyle name="Обычный 11 2 3 3 4 3" xfId="13727"/>
    <cellStyle name="Обычный 11 2 3 4" xfId="3328"/>
    <cellStyle name="Обычный 11 2 3 4 2" xfId="3329"/>
    <cellStyle name="Обычный 11 2 3 4 2 2" xfId="13728"/>
    <cellStyle name="Обычный 11 2 3 4 2 2 2" xfId="13729"/>
    <cellStyle name="Обычный 11 2 3 4 2 3" xfId="13730"/>
    <cellStyle name="Обычный 11 2 3 5" xfId="3330"/>
    <cellStyle name="Обычный 11 2 3 5 2" xfId="3331"/>
    <cellStyle name="Обычный 11 2 3 5 2 2" xfId="13731"/>
    <cellStyle name="Обычный 11 2 3 5 2 2 2" xfId="13732"/>
    <cellStyle name="Обычный 11 2 3 5 2 3" xfId="13733"/>
    <cellStyle name="Обычный 11 2 3 6" xfId="3332"/>
    <cellStyle name="Обычный 11 2 3 6 2" xfId="13734"/>
    <cellStyle name="Обычный 11 2 3 6 2 2" xfId="13735"/>
    <cellStyle name="Обычный 11 2 3 6 3" xfId="13736"/>
    <cellStyle name="Обычный 11 2 4" xfId="3333"/>
    <cellStyle name="Обычный 11 2 4 2" xfId="3334"/>
    <cellStyle name="Обычный 11 2 4 2 2" xfId="3335"/>
    <cellStyle name="Обычный 11 2 4 2 2 2" xfId="3336"/>
    <cellStyle name="Обычный 11 2 4 2 2 2 2" xfId="13737"/>
    <cellStyle name="Обычный 11 2 4 2 2 2 2 2" xfId="13738"/>
    <cellStyle name="Обычный 11 2 4 2 2 2 3" xfId="13739"/>
    <cellStyle name="Обычный 11 2 4 2 3" xfId="3337"/>
    <cellStyle name="Обычный 11 2 4 2 3 2" xfId="3338"/>
    <cellStyle name="Обычный 11 2 4 2 3 2 2" xfId="13740"/>
    <cellStyle name="Обычный 11 2 4 2 3 2 2 2" xfId="13741"/>
    <cellStyle name="Обычный 11 2 4 2 3 2 3" xfId="13742"/>
    <cellStyle name="Обычный 11 2 4 2 4" xfId="3339"/>
    <cellStyle name="Обычный 11 2 4 2 4 2" xfId="13743"/>
    <cellStyle name="Обычный 11 2 4 2 4 2 2" xfId="13744"/>
    <cellStyle name="Обычный 11 2 4 2 4 3" xfId="13745"/>
    <cellStyle name="Обычный 11 2 4 3" xfId="3340"/>
    <cellStyle name="Обычный 11 2 4 3 2" xfId="3341"/>
    <cellStyle name="Обычный 11 2 4 3 2 2" xfId="13746"/>
    <cellStyle name="Обычный 11 2 4 3 2 2 2" xfId="13747"/>
    <cellStyle name="Обычный 11 2 4 3 2 3" xfId="13748"/>
    <cellStyle name="Обычный 11 2 4 4" xfId="3342"/>
    <cellStyle name="Обычный 11 2 4 4 2" xfId="3343"/>
    <cellStyle name="Обычный 11 2 4 4 2 2" xfId="13749"/>
    <cellStyle name="Обычный 11 2 4 4 2 2 2" xfId="13750"/>
    <cellStyle name="Обычный 11 2 4 4 2 3" xfId="13751"/>
    <cellStyle name="Обычный 11 2 4 5" xfId="3344"/>
    <cellStyle name="Обычный 11 2 4 5 2" xfId="13752"/>
    <cellStyle name="Обычный 11 2 4 5 2 2" xfId="13753"/>
    <cellStyle name="Обычный 11 2 4 5 3" xfId="13754"/>
    <cellStyle name="Обычный 11 2 5" xfId="3345"/>
    <cellStyle name="Обычный 11 2 5 2" xfId="3346"/>
    <cellStyle name="Обычный 11 2 5 2 2" xfId="3347"/>
    <cellStyle name="Обычный 11 2 5 2 2 2" xfId="13755"/>
    <cellStyle name="Обычный 11 2 5 2 2 2 2" xfId="13756"/>
    <cellStyle name="Обычный 11 2 5 2 2 3" xfId="13757"/>
    <cellStyle name="Обычный 11 2 5 3" xfId="3348"/>
    <cellStyle name="Обычный 11 2 5 3 2" xfId="3349"/>
    <cellStyle name="Обычный 11 2 5 3 2 2" xfId="13758"/>
    <cellStyle name="Обычный 11 2 5 3 2 2 2" xfId="13759"/>
    <cellStyle name="Обычный 11 2 5 3 2 3" xfId="13760"/>
    <cellStyle name="Обычный 11 2 5 4" xfId="3350"/>
    <cellStyle name="Обычный 11 2 5 4 2" xfId="13761"/>
    <cellStyle name="Обычный 11 2 5 4 2 2" xfId="13762"/>
    <cellStyle name="Обычный 11 2 5 4 3" xfId="13763"/>
    <cellStyle name="Обычный 11 2 6" xfId="3351"/>
    <cellStyle name="Обычный 11 2 6 2" xfId="3352"/>
    <cellStyle name="Обычный 11 2 6 2 2" xfId="13764"/>
    <cellStyle name="Обычный 11 2 6 2 2 2" xfId="13765"/>
    <cellStyle name="Обычный 11 2 6 2 3" xfId="13766"/>
    <cellStyle name="Обычный 11 2 7" xfId="3353"/>
    <cellStyle name="Обычный 11 2 7 2" xfId="3354"/>
    <cellStyle name="Обычный 11 2 7 2 2" xfId="13767"/>
    <cellStyle name="Обычный 11 2 7 2 2 2" xfId="13768"/>
    <cellStyle name="Обычный 11 2 7 2 3" xfId="13769"/>
    <cellStyle name="Обычный 11 2 8" xfId="3355"/>
    <cellStyle name="Обычный 11 2 8 2" xfId="13770"/>
    <cellStyle name="Обычный 11 2 8 2 2" xfId="13771"/>
    <cellStyle name="Обычный 11 2 8 3" xfId="13772"/>
    <cellStyle name="Обычный 11 3" xfId="3356"/>
    <cellStyle name="Обычный 11 3 2" xfId="3357"/>
    <cellStyle name="Обычный 11 3 2 2" xfId="3358"/>
    <cellStyle name="Обычный 11 3 2 2 2" xfId="3359"/>
    <cellStyle name="Обычный 11 3 2 2 2 2" xfId="13773"/>
    <cellStyle name="Обычный 11 3 2 2 2 2 2" xfId="13774"/>
    <cellStyle name="Обычный 11 3 2 2 2 3" xfId="13775"/>
    <cellStyle name="Обычный 11 3 2 3" xfId="3360"/>
    <cellStyle name="Обычный 11 3 2 3 2" xfId="3361"/>
    <cellStyle name="Обычный 11 3 2 3 2 2" xfId="13776"/>
    <cellStyle name="Обычный 11 3 2 3 2 2 2" xfId="13777"/>
    <cellStyle name="Обычный 11 3 2 3 2 3" xfId="13778"/>
    <cellStyle name="Обычный 11 3 2 4" xfId="3362"/>
    <cellStyle name="Обычный 11 3 2 4 2" xfId="13779"/>
    <cellStyle name="Обычный 11 3 2 4 2 2" xfId="13780"/>
    <cellStyle name="Обычный 11 3 2 4 3" xfId="13781"/>
    <cellStyle name="Обычный 11 3 3" xfId="3363"/>
    <cellStyle name="Обычный 11 3 3 2" xfId="3364"/>
    <cellStyle name="Обычный 11 3 3 2 2" xfId="3365"/>
    <cellStyle name="Обычный 11 3 3 2 2 2" xfId="13782"/>
    <cellStyle name="Обычный 11 3 3 2 2 2 2" xfId="13783"/>
    <cellStyle name="Обычный 11 3 3 2 2 3" xfId="13784"/>
    <cellStyle name="Обычный 11 3 3 3" xfId="3366"/>
    <cellStyle name="Обычный 11 3 3 3 2" xfId="3367"/>
    <cellStyle name="Обычный 11 3 3 3 2 2" xfId="13785"/>
    <cellStyle name="Обычный 11 3 3 3 2 2 2" xfId="13786"/>
    <cellStyle name="Обычный 11 3 3 3 2 3" xfId="13787"/>
    <cellStyle name="Обычный 11 3 3 4" xfId="3368"/>
    <cellStyle name="Обычный 11 3 3 4 2" xfId="13788"/>
    <cellStyle name="Обычный 11 3 3 4 2 2" xfId="13789"/>
    <cellStyle name="Обычный 11 3 3 4 3" xfId="13790"/>
    <cellStyle name="Обычный 11 3 4" xfId="3369"/>
    <cellStyle name="Обычный 11 3 4 2" xfId="3370"/>
    <cellStyle name="Обычный 11 3 4 2 2" xfId="13791"/>
    <cellStyle name="Обычный 11 3 4 2 2 2" xfId="13792"/>
    <cellStyle name="Обычный 11 3 4 2 3" xfId="13793"/>
    <cellStyle name="Обычный 11 3 5" xfId="3371"/>
    <cellStyle name="Обычный 11 3 5 2" xfId="3372"/>
    <cellStyle name="Обычный 11 3 5 2 2" xfId="13794"/>
    <cellStyle name="Обычный 11 3 5 2 2 2" xfId="13795"/>
    <cellStyle name="Обычный 11 3 5 2 3" xfId="13796"/>
    <cellStyle name="Обычный 11 3 6" xfId="3373"/>
    <cellStyle name="Обычный 11 3 6 2" xfId="13797"/>
    <cellStyle name="Обычный 11 3 6 2 2" xfId="13798"/>
    <cellStyle name="Обычный 11 3 6 3" xfId="13799"/>
    <cellStyle name="Обычный 11 4" xfId="3374"/>
    <cellStyle name="Обычный 11 4 2" xfId="3375"/>
    <cellStyle name="Обычный 11 4 2 2" xfId="3376"/>
    <cellStyle name="Обычный 11 4 2 2 2" xfId="3377"/>
    <cellStyle name="Обычный 11 4 2 2 2 2" xfId="13800"/>
    <cellStyle name="Обычный 11 4 2 2 2 2 2" xfId="13801"/>
    <cellStyle name="Обычный 11 4 2 2 2 3" xfId="13802"/>
    <cellStyle name="Обычный 11 4 2 3" xfId="3378"/>
    <cellStyle name="Обычный 11 4 2 3 2" xfId="3379"/>
    <cellStyle name="Обычный 11 4 2 3 2 2" xfId="13803"/>
    <cellStyle name="Обычный 11 4 2 3 2 2 2" xfId="13804"/>
    <cellStyle name="Обычный 11 4 2 3 2 3" xfId="13805"/>
    <cellStyle name="Обычный 11 4 2 4" xfId="3380"/>
    <cellStyle name="Обычный 11 4 2 4 2" xfId="13806"/>
    <cellStyle name="Обычный 11 4 2 4 2 2" xfId="13807"/>
    <cellStyle name="Обычный 11 4 2 4 3" xfId="13808"/>
    <cellStyle name="Обычный 11 4 3" xfId="3381"/>
    <cellStyle name="Обычный 11 4 3 2" xfId="3382"/>
    <cellStyle name="Обычный 11 4 3 2 2" xfId="3383"/>
    <cellStyle name="Обычный 11 4 3 2 2 2" xfId="13809"/>
    <cellStyle name="Обычный 11 4 3 2 2 2 2" xfId="13810"/>
    <cellStyle name="Обычный 11 4 3 2 2 3" xfId="13811"/>
    <cellStyle name="Обычный 11 4 3 3" xfId="3384"/>
    <cellStyle name="Обычный 11 4 3 3 2" xfId="3385"/>
    <cellStyle name="Обычный 11 4 3 3 2 2" xfId="13812"/>
    <cellStyle name="Обычный 11 4 3 3 2 2 2" xfId="13813"/>
    <cellStyle name="Обычный 11 4 3 3 2 3" xfId="13814"/>
    <cellStyle name="Обычный 11 4 3 4" xfId="3386"/>
    <cellStyle name="Обычный 11 4 3 4 2" xfId="13815"/>
    <cellStyle name="Обычный 11 4 3 4 2 2" xfId="13816"/>
    <cellStyle name="Обычный 11 4 3 4 3" xfId="13817"/>
    <cellStyle name="Обычный 11 4 4" xfId="3387"/>
    <cellStyle name="Обычный 11 4 4 2" xfId="3388"/>
    <cellStyle name="Обычный 11 4 4 2 2" xfId="13818"/>
    <cellStyle name="Обычный 11 4 4 2 2 2" xfId="13819"/>
    <cellStyle name="Обычный 11 4 4 2 3" xfId="13820"/>
    <cellStyle name="Обычный 11 4 5" xfId="3389"/>
    <cellStyle name="Обычный 11 4 5 2" xfId="3390"/>
    <cellStyle name="Обычный 11 4 5 2 2" xfId="13821"/>
    <cellStyle name="Обычный 11 4 5 2 2 2" xfId="13822"/>
    <cellStyle name="Обычный 11 4 5 2 3" xfId="13823"/>
    <cellStyle name="Обычный 11 4 6" xfId="3391"/>
    <cellStyle name="Обычный 11 4 6 2" xfId="13824"/>
    <cellStyle name="Обычный 11 4 6 2 2" xfId="13825"/>
    <cellStyle name="Обычный 11 4 6 3" xfId="13826"/>
    <cellStyle name="Обычный 11 5" xfId="3392"/>
    <cellStyle name="Обычный 11 5 2" xfId="3393"/>
    <cellStyle name="Обычный 11 5 2 2" xfId="3394"/>
    <cellStyle name="Обычный 11 5 2 2 2" xfId="3395"/>
    <cellStyle name="Обычный 11 5 2 2 2 2" xfId="13827"/>
    <cellStyle name="Обычный 11 5 2 2 2 2 2" xfId="13828"/>
    <cellStyle name="Обычный 11 5 2 2 2 3" xfId="13829"/>
    <cellStyle name="Обычный 11 5 2 3" xfId="3396"/>
    <cellStyle name="Обычный 11 5 2 3 2" xfId="3397"/>
    <cellStyle name="Обычный 11 5 2 3 2 2" xfId="13830"/>
    <cellStyle name="Обычный 11 5 2 3 2 2 2" xfId="13831"/>
    <cellStyle name="Обычный 11 5 2 3 2 3" xfId="13832"/>
    <cellStyle name="Обычный 11 5 2 4" xfId="3398"/>
    <cellStyle name="Обычный 11 5 2 4 2" xfId="13833"/>
    <cellStyle name="Обычный 11 5 2 4 2 2" xfId="13834"/>
    <cellStyle name="Обычный 11 5 2 4 3" xfId="13835"/>
    <cellStyle name="Обычный 11 5 3" xfId="3399"/>
    <cellStyle name="Обычный 11 5 3 2" xfId="3400"/>
    <cellStyle name="Обычный 11 5 3 2 2" xfId="13836"/>
    <cellStyle name="Обычный 11 5 3 2 2 2" xfId="13837"/>
    <cellStyle name="Обычный 11 5 3 2 3" xfId="13838"/>
    <cellStyle name="Обычный 11 5 4" xfId="3401"/>
    <cellStyle name="Обычный 11 5 4 2" xfId="3402"/>
    <cellStyle name="Обычный 11 5 4 2 2" xfId="13839"/>
    <cellStyle name="Обычный 11 5 4 2 2 2" xfId="13840"/>
    <cellStyle name="Обычный 11 5 4 2 3" xfId="13841"/>
    <cellStyle name="Обычный 11 5 5" xfId="3403"/>
    <cellStyle name="Обычный 11 5 5 2" xfId="13842"/>
    <cellStyle name="Обычный 11 5 5 2 2" xfId="13843"/>
    <cellStyle name="Обычный 11 5 5 3" xfId="13844"/>
    <cellStyle name="Обычный 11 6" xfId="3404"/>
    <cellStyle name="Обычный 11 6 2" xfId="3405"/>
    <cellStyle name="Обычный 11 6 2 2" xfId="3406"/>
    <cellStyle name="Обычный 11 6 2 2 2" xfId="13845"/>
    <cellStyle name="Обычный 11 6 2 2 2 2" xfId="13846"/>
    <cellStyle name="Обычный 11 6 2 2 3" xfId="13847"/>
    <cellStyle name="Обычный 11 6 3" xfId="3407"/>
    <cellStyle name="Обычный 11 6 3 2" xfId="3408"/>
    <cellStyle name="Обычный 11 6 3 2 2" xfId="13848"/>
    <cellStyle name="Обычный 11 6 3 2 2 2" xfId="13849"/>
    <cellStyle name="Обычный 11 6 3 2 3" xfId="13850"/>
    <cellStyle name="Обычный 11 6 4" xfId="3409"/>
    <cellStyle name="Обычный 11 6 4 2" xfId="13851"/>
    <cellStyle name="Обычный 11 6 4 2 2" xfId="13852"/>
    <cellStyle name="Обычный 11 6 4 3" xfId="13853"/>
    <cellStyle name="Обычный 11 7" xfId="3410"/>
    <cellStyle name="Обычный 11 7 2" xfId="3411"/>
    <cellStyle name="Обычный 11 7 2 2" xfId="3412"/>
    <cellStyle name="Обычный 11 7 2 2 2" xfId="13854"/>
    <cellStyle name="Обычный 11 7 2 2 2 2" xfId="13855"/>
    <cellStyle name="Обычный 11 7 2 2 3" xfId="13856"/>
    <cellStyle name="Обычный 11 7 3" xfId="3413"/>
    <cellStyle name="Обычный 11 7 3 2" xfId="3414"/>
    <cellStyle name="Обычный 11 7 3 2 2" xfId="13857"/>
    <cellStyle name="Обычный 11 7 3 2 2 2" xfId="13858"/>
    <cellStyle name="Обычный 11 7 3 2 3" xfId="13859"/>
    <cellStyle name="Обычный 11 7 4" xfId="3415"/>
    <cellStyle name="Обычный 11 7 4 2" xfId="13860"/>
    <cellStyle name="Обычный 11 7 4 2 2" xfId="13861"/>
    <cellStyle name="Обычный 11 7 4 3" xfId="13862"/>
    <cellStyle name="Обычный 11 8" xfId="3416"/>
    <cellStyle name="Обычный 11 8 2" xfId="3417"/>
    <cellStyle name="Обычный 11 8 2 2" xfId="3418"/>
    <cellStyle name="Обычный 11 8 2 2 2" xfId="13863"/>
    <cellStyle name="Обычный 11 8 2 2 2 2" xfId="13864"/>
    <cellStyle name="Обычный 11 8 2 2 3" xfId="13865"/>
    <cellStyle name="Обычный 11 8 3" xfId="3419"/>
    <cellStyle name="Обычный 11 8 3 2" xfId="3420"/>
    <cellStyle name="Обычный 11 8 3 2 2" xfId="13866"/>
    <cellStyle name="Обычный 11 8 3 2 2 2" xfId="13867"/>
    <cellStyle name="Обычный 11 8 3 2 3" xfId="13868"/>
    <cellStyle name="Обычный 11 8 4" xfId="3421"/>
    <cellStyle name="Обычный 11 8 4 2" xfId="13869"/>
    <cellStyle name="Обычный 11 8 4 2 2" xfId="13870"/>
    <cellStyle name="Обычный 11 8 4 3" xfId="13871"/>
    <cellStyle name="Обычный 11 9" xfId="3422"/>
    <cellStyle name="Обычный 11 9 2" xfId="3423"/>
    <cellStyle name="Обычный 11 9 2 2" xfId="13872"/>
    <cellStyle name="Обычный 11 9 2 2 2" xfId="13873"/>
    <cellStyle name="Обычный 11 9 2 3" xfId="13874"/>
    <cellStyle name="Обычный 12" xfId="3424"/>
    <cellStyle name="Обычный 12 10" xfId="3425"/>
    <cellStyle name="Обычный 12 10 2" xfId="3426"/>
    <cellStyle name="Обычный 12 10 2 2" xfId="13875"/>
    <cellStyle name="Обычный 12 10 2 2 2" xfId="13876"/>
    <cellStyle name="Обычный 12 10 2 3" xfId="13877"/>
    <cellStyle name="Обычный 12 11" xfId="3427"/>
    <cellStyle name="Обычный 12 11 2" xfId="13878"/>
    <cellStyle name="Обычный 12 11 2 2" xfId="13879"/>
    <cellStyle name="Обычный 12 11 3" xfId="13880"/>
    <cellStyle name="Обычный 12 2" xfId="3428"/>
    <cellStyle name="Обычный 12 2 2" xfId="3429"/>
    <cellStyle name="Обычный 12 2 2 2" xfId="3430"/>
    <cellStyle name="Обычный 12 2 2 2 2" xfId="3431"/>
    <cellStyle name="Обычный 12 2 2 2 2 2" xfId="3432"/>
    <cellStyle name="Обычный 12 2 2 2 2 2 2" xfId="13881"/>
    <cellStyle name="Обычный 12 2 2 2 2 2 2 2" xfId="13882"/>
    <cellStyle name="Обычный 12 2 2 2 2 2 3" xfId="13883"/>
    <cellStyle name="Обычный 12 2 2 2 3" xfId="3433"/>
    <cellStyle name="Обычный 12 2 2 2 3 2" xfId="3434"/>
    <cellStyle name="Обычный 12 2 2 2 3 2 2" xfId="13884"/>
    <cellStyle name="Обычный 12 2 2 2 3 2 2 2" xfId="13885"/>
    <cellStyle name="Обычный 12 2 2 2 3 2 3" xfId="13886"/>
    <cellStyle name="Обычный 12 2 2 2 4" xfId="3435"/>
    <cellStyle name="Обычный 12 2 2 2 4 2" xfId="13887"/>
    <cellStyle name="Обычный 12 2 2 2 4 2 2" xfId="13888"/>
    <cellStyle name="Обычный 12 2 2 2 4 3" xfId="13889"/>
    <cellStyle name="Обычный 12 2 2 3" xfId="3436"/>
    <cellStyle name="Обычный 12 2 2 3 2" xfId="3437"/>
    <cellStyle name="Обычный 12 2 2 3 2 2" xfId="3438"/>
    <cellStyle name="Обычный 12 2 2 3 2 2 2" xfId="13890"/>
    <cellStyle name="Обычный 12 2 2 3 2 2 2 2" xfId="13891"/>
    <cellStyle name="Обычный 12 2 2 3 2 2 3" xfId="13892"/>
    <cellStyle name="Обычный 12 2 2 3 3" xfId="3439"/>
    <cellStyle name="Обычный 12 2 2 3 3 2" xfId="3440"/>
    <cellStyle name="Обычный 12 2 2 3 3 2 2" xfId="13893"/>
    <cellStyle name="Обычный 12 2 2 3 3 2 2 2" xfId="13894"/>
    <cellStyle name="Обычный 12 2 2 3 3 2 3" xfId="13895"/>
    <cellStyle name="Обычный 12 2 2 3 4" xfId="3441"/>
    <cellStyle name="Обычный 12 2 2 3 4 2" xfId="13896"/>
    <cellStyle name="Обычный 12 2 2 3 4 2 2" xfId="13897"/>
    <cellStyle name="Обычный 12 2 2 3 4 3" xfId="13898"/>
    <cellStyle name="Обычный 12 2 2 4" xfId="3442"/>
    <cellStyle name="Обычный 12 2 2 4 2" xfId="3443"/>
    <cellStyle name="Обычный 12 2 2 4 2 2" xfId="13899"/>
    <cellStyle name="Обычный 12 2 2 4 2 2 2" xfId="13900"/>
    <cellStyle name="Обычный 12 2 2 4 2 3" xfId="13901"/>
    <cellStyle name="Обычный 12 2 2 5" xfId="3444"/>
    <cellStyle name="Обычный 12 2 2 5 2" xfId="3445"/>
    <cellStyle name="Обычный 12 2 2 5 2 2" xfId="13902"/>
    <cellStyle name="Обычный 12 2 2 5 2 2 2" xfId="13903"/>
    <cellStyle name="Обычный 12 2 2 5 2 3" xfId="13904"/>
    <cellStyle name="Обычный 12 2 2 6" xfId="3446"/>
    <cellStyle name="Обычный 12 2 2 6 2" xfId="13905"/>
    <cellStyle name="Обычный 12 2 2 6 2 2" xfId="13906"/>
    <cellStyle name="Обычный 12 2 2 6 3" xfId="13907"/>
    <cellStyle name="Обычный 12 2 3" xfId="3447"/>
    <cellStyle name="Обычный 12 2 3 2" xfId="3448"/>
    <cellStyle name="Обычный 12 2 3 2 2" xfId="3449"/>
    <cellStyle name="Обычный 12 2 3 2 2 2" xfId="3450"/>
    <cellStyle name="Обычный 12 2 3 2 2 2 2" xfId="13908"/>
    <cellStyle name="Обычный 12 2 3 2 2 2 2 2" xfId="13909"/>
    <cellStyle name="Обычный 12 2 3 2 2 2 3" xfId="13910"/>
    <cellStyle name="Обычный 12 2 3 2 3" xfId="3451"/>
    <cellStyle name="Обычный 12 2 3 2 3 2" xfId="3452"/>
    <cellStyle name="Обычный 12 2 3 2 3 2 2" xfId="13911"/>
    <cellStyle name="Обычный 12 2 3 2 3 2 2 2" xfId="13912"/>
    <cellStyle name="Обычный 12 2 3 2 3 2 3" xfId="13913"/>
    <cellStyle name="Обычный 12 2 3 2 4" xfId="3453"/>
    <cellStyle name="Обычный 12 2 3 2 4 2" xfId="13914"/>
    <cellStyle name="Обычный 12 2 3 2 4 2 2" xfId="13915"/>
    <cellStyle name="Обычный 12 2 3 2 4 3" xfId="13916"/>
    <cellStyle name="Обычный 12 2 3 3" xfId="3454"/>
    <cellStyle name="Обычный 12 2 3 3 2" xfId="3455"/>
    <cellStyle name="Обычный 12 2 3 3 2 2" xfId="3456"/>
    <cellStyle name="Обычный 12 2 3 3 2 2 2" xfId="13917"/>
    <cellStyle name="Обычный 12 2 3 3 2 2 2 2" xfId="13918"/>
    <cellStyle name="Обычный 12 2 3 3 2 2 3" xfId="13919"/>
    <cellStyle name="Обычный 12 2 3 3 3" xfId="3457"/>
    <cellStyle name="Обычный 12 2 3 3 3 2" xfId="3458"/>
    <cellStyle name="Обычный 12 2 3 3 3 2 2" xfId="13920"/>
    <cellStyle name="Обычный 12 2 3 3 3 2 2 2" xfId="13921"/>
    <cellStyle name="Обычный 12 2 3 3 3 2 3" xfId="13922"/>
    <cellStyle name="Обычный 12 2 3 3 4" xfId="3459"/>
    <cellStyle name="Обычный 12 2 3 3 4 2" xfId="13923"/>
    <cellStyle name="Обычный 12 2 3 3 4 2 2" xfId="13924"/>
    <cellStyle name="Обычный 12 2 3 3 4 3" xfId="13925"/>
    <cellStyle name="Обычный 12 2 3 4" xfId="3460"/>
    <cellStyle name="Обычный 12 2 3 4 2" xfId="3461"/>
    <cellStyle name="Обычный 12 2 3 4 2 2" xfId="13926"/>
    <cellStyle name="Обычный 12 2 3 4 2 2 2" xfId="13927"/>
    <cellStyle name="Обычный 12 2 3 4 2 3" xfId="13928"/>
    <cellStyle name="Обычный 12 2 3 5" xfId="3462"/>
    <cellStyle name="Обычный 12 2 3 5 2" xfId="3463"/>
    <cellStyle name="Обычный 12 2 3 5 2 2" xfId="13929"/>
    <cellStyle name="Обычный 12 2 3 5 2 2 2" xfId="13930"/>
    <cellStyle name="Обычный 12 2 3 5 2 3" xfId="13931"/>
    <cellStyle name="Обычный 12 2 3 6" xfId="3464"/>
    <cellStyle name="Обычный 12 2 3 6 2" xfId="13932"/>
    <cellStyle name="Обычный 12 2 3 6 2 2" xfId="13933"/>
    <cellStyle name="Обычный 12 2 3 6 3" xfId="13934"/>
    <cellStyle name="Обычный 12 2 4" xfId="3465"/>
    <cellStyle name="Обычный 12 2 4 2" xfId="3466"/>
    <cellStyle name="Обычный 12 2 4 2 2" xfId="3467"/>
    <cellStyle name="Обычный 12 2 4 2 2 2" xfId="3468"/>
    <cellStyle name="Обычный 12 2 4 2 2 2 2" xfId="13935"/>
    <cellStyle name="Обычный 12 2 4 2 2 2 2 2" xfId="13936"/>
    <cellStyle name="Обычный 12 2 4 2 2 2 3" xfId="13937"/>
    <cellStyle name="Обычный 12 2 4 2 3" xfId="3469"/>
    <cellStyle name="Обычный 12 2 4 2 3 2" xfId="3470"/>
    <cellStyle name="Обычный 12 2 4 2 3 2 2" xfId="13938"/>
    <cellStyle name="Обычный 12 2 4 2 3 2 2 2" xfId="13939"/>
    <cellStyle name="Обычный 12 2 4 2 3 2 3" xfId="13940"/>
    <cellStyle name="Обычный 12 2 4 2 4" xfId="3471"/>
    <cellStyle name="Обычный 12 2 4 2 4 2" xfId="13941"/>
    <cellStyle name="Обычный 12 2 4 2 4 2 2" xfId="13942"/>
    <cellStyle name="Обычный 12 2 4 2 4 3" xfId="13943"/>
    <cellStyle name="Обычный 12 2 4 3" xfId="3472"/>
    <cellStyle name="Обычный 12 2 4 3 2" xfId="3473"/>
    <cellStyle name="Обычный 12 2 4 3 2 2" xfId="13944"/>
    <cellStyle name="Обычный 12 2 4 3 2 2 2" xfId="13945"/>
    <cellStyle name="Обычный 12 2 4 3 2 3" xfId="13946"/>
    <cellStyle name="Обычный 12 2 4 4" xfId="3474"/>
    <cellStyle name="Обычный 12 2 4 4 2" xfId="3475"/>
    <cellStyle name="Обычный 12 2 4 4 2 2" xfId="13947"/>
    <cellStyle name="Обычный 12 2 4 4 2 2 2" xfId="13948"/>
    <cellStyle name="Обычный 12 2 4 4 2 3" xfId="13949"/>
    <cellStyle name="Обычный 12 2 4 5" xfId="3476"/>
    <cellStyle name="Обычный 12 2 4 5 2" xfId="13950"/>
    <cellStyle name="Обычный 12 2 4 5 2 2" xfId="13951"/>
    <cellStyle name="Обычный 12 2 4 5 3" xfId="13952"/>
    <cellStyle name="Обычный 12 2 5" xfId="3477"/>
    <cellStyle name="Обычный 12 2 5 2" xfId="3478"/>
    <cellStyle name="Обычный 12 2 5 2 2" xfId="3479"/>
    <cellStyle name="Обычный 12 2 5 2 2 2" xfId="13953"/>
    <cellStyle name="Обычный 12 2 5 2 2 2 2" xfId="13954"/>
    <cellStyle name="Обычный 12 2 5 2 2 3" xfId="13955"/>
    <cellStyle name="Обычный 12 2 5 3" xfId="3480"/>
    <cellStyle name="Обычный 12 2 5 3 2" xfId="3481"/>
    <cellStyle name="Обычный 12 2 5 3 2 2" xfId="13956"/>
    <cellStyle name="Обычный 12 2 5 3 2 2 2" xfId="13957"/>
    <cellStyle name="Обычный 12 2 5 3 2 3" xfId="13958"/>
    <cellStyle name="Обычный 12 2 5 4" xfId="3482"/>
    <cellStyle name="Обычный 12 2 5 4 2" xfId="13959"/>
    <cellStyle name="Обычный 12 2 5 4 2 2" xfId="13960"/>
    <cellStyle name="Обычный 12 2 5 4 3" xfId="13961"/>
    <cellStyle name="Обычный 12 2 6" xfId="3483"/>
    <cellStyle name="Обычный 12 2 6 2" xfId="3484"/>
    <cellStyle name="Обычный 12 2 6 2 2" xfId="13962"/>
    <cellStyle name="Обычный 12 2 6 2 2 2" xfId="13963"/>
    <cellStyle name="Обычный 12 2 6 2 3" xfId="13964"/>
    <cellStyle name="Обычный 12 2 7" xfId="3485"/>
    <cellStyle name="Обычный 12 2 7 2" xfId="3486"/>
    <cellStyle name="Обычный 12 2 7 2 2" xfId="13965"/>
    <cellStyle name="Обычный 12 2 7 2 2 2" xfId="13966"/>
    <cellStyle name="Обычный 12 2 7 2 3" xfId="13967"/>
    <cellStyle name="Обычный 12 2 8" xfId="3487"/>
    <cellStyle name="Обычный 12 2 8 2" xfId="13968"/>
    <cellStyle name="Обычный 12 2 8 2 2" xfId="13969"/>
    <cellStyle name="Обычный 12 2 8 3" xfId="13970"/>
    <cellStyle name="Обычный 12 3" xfId="3488"/>
    <cellStyle name="Обычный 12 3 2" xfId="3489"/>
    <cellStyle name="Обычный 12 3 2 2" xfId="3490"/>
    <cellStyle name="Обычный 12 3 2 2 2" xfId="3491"/>
    <cellStyle name="Обычный 12 3 2 2 2 2" xfId="13971"/>
    <cellStyle name="Обычный 12 3 2 2 2 2 2" xfId="13972"/>
    <cellStyle name="Обычный 12 3 2 2 2 3" xfId="13973"/>
    <cellStyle name="Обычный 12 3 2 3" xfId="3492"/>
    <cellStyle name="Обычный 12 3 2 3 2" xfId="3493"/>
    <cellStyle name="Обычный 12 3 2 3 2 2" xfId="13974"/>
    <cellStyle name="Обычный 12 3 2 3 2 2 2" xfId="13975"/>
    <cellStyle name="Обычный 12 3 2 3 2 3" xfId="13976"/>
    <cellStyle name="Обычный 12 3 2 4" xfId="3494"/>
    <cellStyle name="Обычный 12 3 2 4 2" xfId="13977"/>
    <cellStyle name="Обычный 12 3 2 4 2 2" xfId="13978"/>
    <cellStyle name="Обычный 12 3 2 4 3" xfId="13979"/>
    <cellStyle name="Обычный 12 3 3" xfId="3495"/>
    <cellStyle name="Обычный 12 3 3 2" xfId="3496"/>
    <cellStyle name="Обычный 12 3 3 2 2" xfId="3497"/>
    <cellStyle name="Обычный 12 3 3 2 2 2" xfId="13980"/>
    <cellStyle name="Обычный 12 3 3 2 2 2 2" xfId="13981"/>
    <cellStyle name="Обычный 12 3 3 2 2 3" xfId="13982"/>
    <cellStyle name="Обычный 12 3 3 3" xfId="3498"/>
    <cellStyle name="Обычный 12 3 3 3 2" xfId="3499"/>
    <cellStyle name="Обычный 12 3 3 3 2 2" xfId="13983"/>
    <cellStyle name="Обычный 12 3 3 3 2 2 2" xfId="13984"/>
    <cellStyle name="Обычный 12 3 3 3 2 3" xfId="13985"/>
    <cellStyle name="Обычный 12 3 3 4" xfId="3500"/>
    <cellStyle name="Обычный 12 3 3 4 2" xfId="13986"/>
    <cellStyle name="Обычный 12 3 3 4 2 2" xfId="13987"/>
    <cellStyle name="Обычный 12 3 3 4 3" xfId="13988"/>
    <cellStyle name="Обычный 12 3 4" xfId="3501"/>
    <cellStyle name="Обычный 12 3 4 2" xfId="3502"/>
    <cellStyle name="Обычный 12 3 4 2 2" xfId="13989"/>
    <cellStyle name="Обычный 12 3 4 2 2 2" xfId="13990"/>
    <cellStyle name="Обычный 12 3 4 2 3" xfId="13991"/>
    <cellStyle name="Обычный 12 3 5" xfId="3503"/>
    <cellStyle name="Обычный 12 3 5 2" xfId="3504"/>
    <cellStyle name="Обычный 12 3 5 2 2" xfId="13992"/>
    <cellStyle name="Обычный 12 3 5 2 2 2" xfId="13993"/>
    <cellStyle name="Обычный 12 3 5 2 3" xfId="13994"/>
    <cellStyle name="Обычный 12 3 6" xfId="3505"/>
    <cellStyle name="Обычный 12 3 6 2" xfId="13995"/>
    <cellStyle name="Обычный 12 3 6 2 2" xfId="13996"/>
    <cellStyle name="Обычный 12 3 6 3" xfId="13997"/>
    <cellStyle name="Обычный 12 4" xfId="3506"/>
    <cellStyle name="Обычный 12 4 2" xfId="3507"/>
    <cellStyle name="Обычный 12 4 2 2" xfId="3508"/>
    <cellStyle name="Обычный 12 4 2 2 2" xfId="3509"/>
    <cellStyle name="Обычный 12 4 2 2 2 2" xfId="13998"/>
    <cellStyle name="Обычный 12 4 2 2 2 2 2" xfId="13999"/>
    <cellStyle name="Обычный 12 4 2 2 2 3" xfId="14000"/>
    <cellStyle name="Обычный 12 4 2 3" xfId="3510"/>
    <cellStyle name="Обычный 12 4 2 3 2" xfId="3511"/>
    <cellStyle name="Обычный 12 4 2 3 2 2" xfId="14001"/>
    <cellStyle name="Обычный 12 4 2 3 2 2 2" xfId="14002"/>
    <cellStyle name="Обычный 12 4 2 3 2 3" xfId="14003"/>
    <cellStyle name="Обычный 12 4 2 4" xfId="3512"/>
    <cellStyle name="Обычный 12 4 2 4 2" xfId="14004"/>
    <cellStyle name="Обычный 12 4 2 4 2 2" xfId="14005"/>
    <cellStyle name="Обычный 12 4 2 4 3" xfId="14006"/>
    <cellStyle name="Обычный 12 4 3" xfId="3513"/>
    <cellStyle name="Обычный 12 4 3 2" xfId="3514"/>
    <cellStyle name="Обычный 12 4 3 2 2" xfId="3515"/>
    <cellStyle name="Обычный 12 4 3 2 2 2" xfId="14007"/>
    <cellStyle name="Обычный 12 4 3 2 2 2 2" xfId="14008"/>
    <cellStyle name="Обычный 12 4 3 2 2 3" xfId="14009"/>
    <cellStyle name="Обычный 12 4 3 3" xfId="3516"/>
    <cellStyle name="Обычный 12 4 3 3 2" xfId="3517"/>
    <cellStyle name="Обычный 12 4 3 3 2 2" xfId="14010"/>
    <cellStyle name="Обычный 12 4 3 3 2 2 2" xfId="14011"/>
    <cellStyle name="Обычный 12 4 3 3 2 3" xfId="14012"/>
    <cellStyle name="Обычный 12 4 3 4" xfId="3518"/>
    <cellStyle name="Обычный 12 4 3 4 2" xfId="14013"/>
    <cellStyle name="Обычный 12 4 3 4 2 2" xfId="14014"/>
    <cellStyle name="Обычный 12 4 3 4 3" xfId="14015"/>
    <cellStyle name="Обычный 12 4 4" xfId="3519"/>
    <cellStyle name="Обычный 12 4 4 2" xfId="3520"/>
    <cellStyle name="Обычный 12 4 4 2 2" xfId="14016"/>
    <cellStyle name="Обычный 12 4 4 2 2 2" xfId="14017"/>
    <cellStyle name="Обычный 12 4 4 2 3" xfId="14018"/>
    <cellStyle name="Обычный 12 4 5" xfId="3521"/>
    <cellStyle name="Обычный 12 4 5 2" xfId="3522"/>
    <cellStyle name="Обычный 12 4 5 2 2" xfId="14019"/>
    <cellStyle name="Обычный 12 4 5 2 2 2" xfId="14020"/>
    <cellStyle name="Обычный 12 4 5 2 3" xfId="14021"/>
    <cellStyle name="Обычный 12 4 6" xfId="3523"/>
    <cellStyle name="Обычный 12 4 6 2" xfId="14022"/>
    <cellStyle name="Обычный 12 4 6 2 2" xfId="14023"/>
    <cellStyle name="Обычный 12 4 6 3" xfId="14024"/>
    <cellStyle name="Обычный 12 5" xfId="3524"/>
    <cellStyle name="Обычный 12 5 2" xfId="3525"/>
    <cellStyle name="Обычный 12 5 2 2" xfId="3526"/>
    <cellStyle name="Обычный 12 5 2 2 2" xfId="3527"/>
    <cellStyle name="Обычный 12 5 2 2 2 2" xfId="14025"/>
    <cellStyle name="Обычный 12 5 2 2 2 2 2" xfId="14026"/>
    <cellStyle name="Обычный 12 5 2 2 2 3" xfId="14027"/>
    <cellStyle name="Обычный 12 5 2 3" xfId="3528"/>
    <cellStyle name="Обычный 12 5 2 3 2" xfId="3529"/>
    <cellStyle name="Обычный 12 5 2 3 2 2" xfId="14028"/>
    <cellStyle name="Обычный 12 5 2 3 2 2 2" xfId="14029"/>
    <cellStyle name="Обычный 12 5 2 3 2 3" xfId="14030"/>
    <cellStyle name="Обычный 12 5 2 4" xfId="3530"/>
    <cellStyle name="Обычный 12 5 2 4 2" xfId="14031"/>
    <cellStyle name="Обычный 12 5 2 4 2 2" xfId="14032"/>
    <cellStyle name="Обычный 12 5 2 4 3" xfId="14033"/>
    <cellStyle name="Обычный 12 5 3" xfId="3531"/>
    <cellStyle name="Обычный 12 5 3 2" xfId="3532"/>
    <cellStyle name="Обычный 12 5 3 2 2" xfId="14034"/>
    <cellStyle name="Обычный 12 5 3 2 2 2" xfId="14035"/>
    <cellStyle name="Обычный 12 5 3 2 3" xfId="14036"/>
    <cellStyle name="Обычный 12 5 4" xfId="3533"/>
    <cellStyle name="Обычный 12 5 4 2" xfId="3534"/>
    <cellStyle name="Обычный 12 5 4 2 2" xfId="14037"/>
    <cellStyle name="Обычный 12 5 4 2 2 2" xfId="14038"/>
    <cellStyle name="Обычный 12 5 4 2 3" xfId="14039"/>
    <cellStyle name="Обычный 12 5 5" xfId="3535"/>
    <cellStyle name="Обычный 12 5 5 2" xfId="14040"/>
    <cellStyle name="Обычный 12 5 5 2 2" xfId="14041"/>
    <cellStyle name="Обычный 12 5 5 3" xfId="14042"/>
    <cellStyle name="Обычный 12 6" xfId="3536"/>
    <cellStyle name="Обычный 12 6 2" xfId="3537"/>
    <cellStyle name="Обычный 12 6 2 2" xfId="3538"/>
    <cellStyle name="Обычный 12 6 2 2 2" xfId="14043"/>
    <cellStyle name="Обычный 12 6 2 2 2 2" xfId="14044"/>
    <cellStyle name="Обычный 12 6 2 2 3" xfId="14045"/>
    <cellStyle name="Обычный 12 6 3" xfId="3539"/>
    <cellStyle name="Обычный 12 6 3 2" xfId="3540"/>
    <cellStyle name="Обычный 12 6 3 2 2" xfId="14046"/>
    <cellStyle name="Обычный 12 6 3 2 2 2" xfId="14047"/>
    <cellStyle name="Обычный 12 6 3 2 3" xfId="14048"/>
    <cellStyle name="Обычный 12 6 4" xfId="3541"/>
    <cellStyle name="Обычный 12 6 4 2" xfId="14049"/>
    <cellStyle name="Обычный 12 6 4 2 2" xfId="14050"/>
    <cellStyle name="Обычный 12 6 4 3" xfId="14051"/>
    <cellStyle name="Обычный 12 7" xfId="3542"/>
    <cellStyle name="Обычный 12 7 2" xfId="3543"/>
    <cellStyle name="Обычный 12 7 2 2" xfId="3544"/>
    <cellStyle name="Обычный 12 7 2 2 2" xfId="14052"/>
    <cellStyle name="Обычный 12 7 2 2 2 2" xfId="14053"/>
    <cellStyle name="Обычный 12 7 2 2 3" xfId="14054"/>
    <cellStyle name="Обычный 12 7 3" xfId="3545"/>
    <cellStyle name="Обычный 12 7 3 2" xfId="3546"/>
    <cellStyle name="Обычный 12 7 3 2 2" xfId="14055"/>
    <cellStyle name="Обычный 12 7 3 2 2 2" xfId="14056"/>
    <cellStyle name="Обычный 12 7 3 2 3" xfId="14057"/>
    <cellStyle name="Обычный 12 7 4" xfId="3547"/>
    <cellStyle name="Обычный 12 7 4 2" xfId="14058"/>
    <cellStyle name="Обычный 12 7 4 2 2" xfId="14059"/>
    <cellStyle name="Обычный 12 7 4 3" xfId="14060"/>
    <cellStyle name="Обычный 12 8" xfId="3548"/>
    <cellStyle name="Обычный 12 8 2" xfId="3549"/>
    <cellStyle name="Обычный 12 8 2 2" xfId="3550"/>
    <cellStyle name="Обычный 12 8 2 2 2" xfId="14061"/>
    <cellStyle name="Обычный 12 8 2 2 2 2" xfId="14062"/>
    <cellStyle name="Обычный 12 8 2 2 3" xfId="14063"/>
    <cellStyle name="Обычный 12 8 3" xfId="3551"/>
    <cellStyle name="Обычный 12 8 3 2" xfId="3552"/>
    <cellStyle name="Обычный 12 8 3 2 2" xfId="14064"/>
    <cellStyle name="Обычный 12 8 3 2 2 2" xfId="14065"/>
    <cellStyle name="Обычный 12 8 3 2 3" xfId="14066"/>
    <cellStyle name="Обычный 12 8 4" xfId="3553"/>
    <cellStyle name="Обычный 12 8 4 2" xfId="14067"/>
    <cellStyle name="Обычный 12 8 4 2 2" xfId="14068"/>
    <cellStyle name="Обычный 12 8 4 3" xfId="14069"/>
    <cellStyle name="Обычный 12 9" xfId="3554"/>
    <cellStyle name="Обычный 12 9 2" xfId="3555"/>
    <cellStyle name="Обычный 12 9 2 2" xfId="14070"/>
    <cellStyle name="Обычный 12 9 2 2 2" xfId="14071"/>
    <cellStyle name="Обычный 12 9 2 3" xfId="14072"/>
    <cellStyle name="Обычный 13" xfId="3556"/>
    <cellStyle name="Обычный 13 2" xfId="3557"/>
    <cellStyle name="Обычный 14" xfId="3558"/>
    <cellStyle name="Обычный 14 10" xfId="3559"/>
    <cellStyle name="Обычный 14 10 2" xfId="3560"/>
    <cellStyle name="Обычный 14 10 2 2" xfId="3561"/>
    <cellStyle name="Обычный 14 10 2 2 2" xfId="14073"/>
    <cellStyle name="Обычный 14 10 2 2 2 2" xfId="14074"/>
    <cellStyle name="Обычный 14 10 2 2 3" xfId="14075"/>
    <cellStyle name="Обычный 14 10 3" xfId="3562"/>
    <cellStyle name="Обычный 14 10 3 2" xfId="3563"/>
    <cellStyle name="Обычный 14 10 3 2 2" xfId="14076"/>
    <cellStyle name="Обычный 14 10 3 2 2 2" xfId="14077"/>
    <cellStyle name="Обычный 14 10 3 2 3" xfId="14078"/>
    <cellStyle name="Обычный 14 10 4" xfId="3564"/>
    <cellStyle name="Обычный 14 10 4 2" xfId="14079"/>
    <cellStyle name="Обычный 14 10 4 2 2" xfId="14080"/>
    <cellStyle name="Обычный 14 10 4 3" xfId="14081"/>
    <cellStyle name="Обычный 14 11" xfId="3565"/>
    <cellStyle name="Обычный 14 11 2" xfId="3566"/>
    <cellStyle name="Обычный 14 11 2 2" xfId="3567"/>
    <cellStyle name="Обычный 14 11 2 2 2" xfId="14082"/>
    <cellStyle name="Обычный 14 11 2 2 2 2" xfId="14083"/>
    <cellStyle name="Обычный 14 11 2 2 3" xfId="14084"/>
    <cellStyle name="Обычный 14 11 3" xfId="3568"/>
    <cellStyle name="Обычный 14 11 3 2" xfId="3569"/>
    <cellStyle name="Обычный 14 11 3 2 2" xfId="14085"/>
    <cellStyle name="Обычный 14 11 3 2 2 2" xfId="14086"/>
    <cellStyle name="Обычный 14 11 3 2 3" xfId="14087"/>
    <cellStyle name="Обычный 14 11 4" xfId="3570"/>
    <cellStyle name="Обычный 14 11 4 2" xfId="14088"/>
    <cellStyle name="Обычный 14 11 4 2 2" xfId="14089"/>
    <cellStyle name="Обычный 14 11 4 3" xfId="14090"/>
    <cellStyle name="Обычный 14 12" xfId="3571"/>
    <cellStyle name="Обычный 14 12 2" xfId="3572"/>
    <cellStyle name="Обычный 14 12 2 2" xfId="14091"/>
    <cellStyle name="Обычный 14 12 2 2 2" xfId="14092"/>
    <cellStyle name="Обычный 14 12 2 3" xfId="14093"/>
    <cellStyle name="Обычный 14 13" xfId="3573"/>
    <cellStyle name="Обычный 14 13 2" xfId="3574"/>
    <cellStyle name="Обычный 14 13 2 2" xfId="14094"/>
    <cellStyle name="Обычный 14 13 2 2 2" xfId="14095"/>
    <cellStyle name="Обычный 14 13 2 3" xfId="14096"/>
    <cellStyle name="Обычный 14 2" xfId="3575"/>
    <cellStyle name="Обычный 14 2 10" xfId="3576"/>
    <cellStyle name="Обычный 14 2 10 2" xfId="3577"/>
    <cellStyle name="Обычный 14 2 10 2 2" xfId="14097"/>
    <cellStyle name="Обычный 14 2 10 2 2 2" xfId="14098"/>
    <cellStyle name="Обычный 14 2 10 2 3" xfId="14099"/>
    <cellStyle name="Обычный 14 2 2" xfId="3578"/>
    <cellStyle name="Обычный 14 2 2 2" xfId="3579"/>
    <cellStyle name="Обычный 14 2 2 2 2" xfId="3580"/>
    <cellStyle name="Обычный 14 2 2 2 2 2" xfId="3581"/>
    <cellStyle name="Обычный 14 2 2 2 2 2 2" xfId="3582"/>
    <cellStyle name="Обычный 14 2 2 2 2 2 2 2" xfId="14100"/>
    <cellStyle name="Обычный 14 2 2 2 2 2 2 2 2" xfId="14101"/>
    <cellStyle name="Обычный 14 2 2 2 2 2 2 3" xfId="14102"/>
    <cellStyle name="Обычный 14 2 2 2 2 3" xfId="3583"/>
    <cellStyle name="Обычный 14 2 2 2 2 3 2" xfId="3584"/>
    <cellStyle name="Обычный 14 2 2 2 2 3 2 2" xfId="14103"/>
    <cellStyle name="Обычный 14 2 2 2 2 3 2 2 2" xfId="14104"/>
    <cellStyle name="Обычный 14 2 2 2 2 3 2 3" xfId="14105"/>
    <cellStyle name="Обычный 14 2 2 2 2 4" xfId="3585"/>
    <cellStyle name="Обычный 14 2 2 2 2 4 2" xfId="14106"/>
    <cellStyle name="Обычный 14 2 2 2 2 4 2 2" xfId="14107"/>
    <cellStyle name="Обычный 14 2 2 2 2 4 3" xfId="14108"/>
    <cellStyle name="Обычный 14 2 2 2 3" xfId="3586"/>
    <cellStyle name="Обычный 14 2 2 2 3 2" xfId="3587"/>
    <cellStyle name="Обычный 14 2 2 2 3 2 2" xfId="3588"/>
    <cellStyle name="Обычный 14 2 2 2 3 2 2 2" xfId="14109"/>
    <cellStyle name="Обычный 14 2 2 2 3 2 2 2 2" xfId="14110"/>
    <cellStyle name="Обычный 14 2 2 2 3 2 2 3" xfId="14111"/>
    <cellStyle name="Обычный 14 2 2 2 3 3" xfId="3589"/>
    <cellStyle name="Обычный 14 2 2 2 3 3 2" xfId="3590"/>
    <cellStyle name="Обычный 14 2 2 2 3 3 2 2" xfId="14112"/>
    <cellStyle name="Обычный 14 2 2 2 3 3 2 2 2" xfId="14113"/>
    <cellStyle name="Обычный 14 2 2 2 3 3 2 3" xfId="14114"/>
    <cellStyle name="Обычный 14 2 2 2 3 4" xfId="3591"/>
    <cellStyle name="Обычный 14 2 2 2 3 4 2" xfId="14115"/>
    <cellStyle name="Обычный 14 2 2 2 3 4 2 2" xfId="14116"/>
    <cellStyle name="Обычный 14 2 2 2 3 4 3" xfId="14117"/>
    <cellStyle name="Обычный 14 2 2 2 4" xfId="3592"/>
    <cellStyle name="Обычный 14 2 2 2 4 2" xfId="3593"/>
    <cellStyle name="Обычный 14 2 2 2 4 2 2" xfId="14118"/>
    <cellStyle name="Обычный 14 2 2 2 4 2 2 2" xfId="14119"/>
    <cellStyle name="Обычный 14 2 2 2 4 2 3" xfId="14120"/>
    <cellStyle name="Обычный 14 2 2 2 5" xfId="3594"/>
    <cellStyle name="Обычный 14 2 2 2 5 2" xfId="3595"/>
    <cellStyle name="Обычный 14 2 2 2 5 2 2" xfId="14121"/>
    <cellStyle name="Обычный 14 2 2 2 5 2 2 2" xfId="14122"/>
    <cellStyle name="Обычный 14 2 2 2 5 2 3" xfId="14123"/>
    <cellStyle name="Обычный 14 2 2 2 6" xfId="3596"/>
    <cellStyle name="Обычный 14 2 2 2 6 2" xfId="14124"/>
    <cellStyle name="Обычный 14 2 2 2 6 2 2" xfId="14125"/>
    <cellStyle name="Обычный 14 2 2 2 6 3" xfId="14126"/>
    <cellStyle name="Обычный 14 2 2 3" xfId="3597"/>
    <cellStyle name="Обычный 14 2 2 3 2" xfId="3598"/>
    <cellStyle name="Обычный 14 2 2 3 2 2" xfId="3599"/>
    <cellStyle name="Обычный 14 2 2 3 2 2 2" xfId="3600"/>
    <cellStyle name="Обычный 14 2 2 3 2 2 2 2" xfId="14127"/>
    <cellStyle name="Обычный 14 2 2 3 2 2 2 2 2" xfId="14128"/>
    <cellStyle name="Обычный 14 2 2 3 2 2 2 3" xfId="14129"/>
    <cellStyle name="Обычный 14 2 2 3 2 3" xfId="3601"/>
    <cellStyle name="Обычный 14 2 2 3 2 3 2" xfId="3602"/>
    <cellStyle name="Обычный 14 2 2 3 2 3 2 2" xfId="14130"/>
    <cellStyle name="Обычный 14 2 2 3 2 3 2 2 2" xfId="14131"/>
    <cellStyle name="Обычный 14 2 2 3 2 3 2 3" xfId="14132"/>
    <cellStyle name="Обычный 14 2 2 3 2 4" xfId="3603"/>
    <cellStyle name="Обычный 14 2 2 3 2 4 2" xfId="14133"/>
    <cellStyle name="Обычный 14 2 2 3 2 4 2 2" xfId="14134"/>
    <cellStyle name="Обычный 14 2 2 3 2 4 3" xfId="14135"/>
    <cellStyle name="Обычный 14 2 2 3 3" xfId="3604"/>
    <cellStyle name="Обычный 14 2 2 3 3 2" xfId="3605"/>
    <cellStyle name="Обычный 14 2 2 3 3 2 2" xfId="3606"/>
    <cellStyle name="Обычный 14 2 2 3 3 2 2 2" xfId="14136"/>
    <cellStyle name="Обычный 14 2 2 3 3 2 2 2 2" xfId="14137"/>
    <cellStyle name="Обычный 14 2 2 3 3 2 2 3" xfId="14138"/>
    <cellStyle name="Обычный 14 2 2 3 3 3" xfId="3607"/>
    <cellStyle name="Обычный 14 2 2 3 3 3 2" xfId="3608"/>
    <cellStyle name="Обычный 14 2 2 3 3 3 2 2" xfId="14139"/>
    <cellStyle name="Обычный 14 2 2 3 3 3 2 2 2" xfId="14140"/>
    <cellStyle name="Обычный 14 2 2 3 3 3 2 3" xfId="14141"/>
    <cellStyle name="Обычный 14 2 2 3 3 4" xfId="3609"/>
    <cellStyle name="Обычный 14 2 2 3 3 4 2" xfId="14142"/>
    <cellStyle name="Обычный 14 2 2 3 3 4 2 2" xfId="14143"/>
    <cellStyle name="Обычный 14 2 2 3 3 4 3" xfId="14144"/>
    <cellStyle name="Обычный 14 2 2 3 4" xfId="3610"/>
    <cellStyle name="Обычный 14 2 2 3 4 2" xfId="3611"/>
    <cellStyle name="Обычный 14 2 2 3 4 2 2" xfId="14145"/>
    <cellStyle name="Обычный 14 2 2 3 4 2 2 2" xfId="14146"/>
    <cellStyle name="Обычный 14 2 2 3 4 2 3" xfId="14147"/>
    <cellStyle name="Обычный 14 2 2 3 5" xfId="3612"/>
    <cellStyle name="Обычный 14 2 2 3 5 2" xfId="3613"/>
    <cellStyle name="Обычный 14 2 2 3 5 2 2" xfId="14148"/>
    <cellStyle name="Обычный 14 2 2 3 5 2 2 2" xfId="14149"/>
    <cellStyle name="Обычный 14 2 2 3 5 2 3" xfId="14150"/>
    <cellStyle name="Обычный 14 2 2 3 6" xfId="3614"/>
    <cellStyle name="Обычный 14 2 2 3 6 2" xfId="14151"/>
    <cellStyle name="Обычный 14 2 2 3 6 2 2" xfId="14152"/>
    <cellStyle name="Обычный 14 2 2 3 6 3" xfId="14153"/>
    <cellStyle name="Обычный 14 2 2 4" xfId="3615"/>
    <cellStyle name="Обычный 14 2 2 4 2" xfId="3616"/>
    <cellStyle name="Обычный 14 2 2 4 2 2" xfId="3617"/>
    <cellStyle name="Обычный 14 2 2 4 2 2 2" xfId="3618"/>
    <cellStyle name="Обычный 14 2 2 4 2 2 2 2" xfId="14154"/>
    <cellStyle name="Обычный 14 2 2 4 2 2 2 2 2" xfId="14155"/>
    <cellStyle name="Обычный 14 2 2 4 2 2 2 3" xfId="14156"/>
    <cellStyle name="Обычный 14 2 2 4 2 3" xfId="3619"/>
    <cellStyle name="Обычный 14 2 2 4 2 3 2" xfId="3620"/>
    <cellStyle name="Обычный 14 2 2 4 2 3 2 2" xfId="14157"/>
    <cellStyle name="Обычный 14 2 2 4 2 3 2 2 2" xfId="14158"/>
    <cellStyle name="Обычный 14 2 2 4 2 3 2 3" xfId="14159"/>
    <cellStyle name="Обычный 14 2 2 4 2 4" xfId="3621"/>
    <cellStyle name="Обычный 14 2 2 4 2 4 2" xfId="14160"/>
    <cellStyle name="Обычный 14 2 2 4 2 4 2 2" xfId="14161"/>
    <cellStyle name="Обычный 14 2 2 4 2 4 3" xfId="14162"/>
    <cellStyle name="Обычный 14 2 2 4 3" xfId="3622"/>
    <cellStyle name="Обычный 14 2 2 4 3 2" xfId="3623"/>
    <cellStyle name="Обычный 14 2 2 4 3 2 2" xfId="14163"/>
    <cellStyle name="Обычный 14 2 2 4 3 2 2 2" xfId="14164"/>
    <cellStyle name="Обычный 14 2 2 4 3 2 3" xfId="14165"/>
    <cellStyle name="Обычный 14 2 2 4 4" xfId="3624"/>
    <cellStyle name="Обычный 14 2 2 4 4 2" xfId="3625"/>
    <cellStyle name="Обычный 14 2 2 4 4 2 2" xfId="14166"/>
    <cellStyle name="Обычный 14 2 2 4 4 2 2 2" xfId="14167"/>
    <cellStyle name="Обычный 14 2 2 4 4 2 3" xfId="14168"/>
    <cellStyle name="Обычный 14 2 2 4 5" xfId="3626"/>
    <cellStyle name="Обычный 14 2 2 4 5 2" xfId="14169"/>
    <cellStyle name="Обычный 14 2 2 4 5 2 2" xfId="14170"/>
    <cellStyle name="Обычный 14 2 2 4 5 3" xfId="14171"/>
    <cellStyle name="Обычный 14 2 2 5" xfId="3627"/>
    <cellStyle name="Обычный 14 2 2 5 2" xfId="3628"/>
    <cellStyle name="Обычный 14 2 2 5 2 2" xfId="3629"/>
    <cellStyle name="Обычный 14 2 2 5 2 2 2" xfId="14172"/>
    <cellStyle name="Обычный 14 2 2 5 2 2 2 2" xfId="14173"/>
    <cellStyle name="Обычный 14 2 2 5 2 2 3" xfId="14174"/>
    <cellStyle name="Обычный 14 2 2 5 3" xfId="3630"/>
    <cellStyle name="Обычный 14 2 2 5 3 2" xfId="3631"/>
    <cellStyle name="Обычный 14 2 2 5 3 2 2" xfId="14175"/>
    <cellStyle name="Обычный 14 2 2 5 3 2 2 2" xfId="14176"/>
    <cellStyle name="Обычный 14 2 2 5 3 2 3" xfId="14177"/>
    <cellStyle name="Обычный 14 2 2 5 4" xfId="3632"/>
    <cellStyle name="Обычный 14 2 2 5 5" xfId="14178"/>
    <cellStyle name="Обычный 14 2 2 5 5 2" xfId="14179"/>
    <cellStyle name="Обычный 14 2 2 5 6" xfId="14180"/>
    <cellStyle name="Обычный 14 2 2 6" xfId="3633"/>
    <cellStyle name="Обычный 14 2 2 6 2" xfId="3634"/>
    <cellStyle name="Обычный 14 2 2 6 2 2" xfId="3635"/>
    <cellStyle name="Обычный 14 2 2 6 2 2 2" xfId="14181"/>
    <cellStyle name="Обычный 14 2 2 6 2 2 2 2" xfId="14182"/>
    <cellStyle name="Обычный 14 2 2 6 2 2 3" xfId="14183"/>
    <cellStyle name="Обычный 14 2 2 6 3" xfId="3636"/>
    <cellStyle name="Обычный 14 2 2 6 3 2" xfId="3637"/>
    <cellStyle name="Обычный 14 2 2 6 3 2 2" xfId="14184"/>
    <cellStyle name="Обычный 14 2 2 6 3 2 2 2" xfId="14185"/>
    <cellStyle name="Обычный 14 2 2 6 3 2 3" xfId="14186"/>
    <cellStyle name="Обычный 14 2 2 6 4" xfId="3638"/>
    <cellStyle name="Обычный 14 2 2 6 4 2" xfId="14187"/>
    <cellStyle name="Обычный 14 2 2 6 4 2 2" xfId="14188"/>
    <cellStyle name="Обычный 14 2 2 6 4 3" xfId="14189"/>
    <cellStyle name="Обычный 14 2 2 7" xfId="3639"/>
    <cellStyle name="Обычный 14 2 2 7 2" xfId="3640"/>
    <cellStyle name="Обычный 14 2 2 7 2 2" xfId="14190"/>
    <cellStyle name="Обычный 14 2 2 7 2 2 2" xfId="14191"/>
    <cellStyle name="Обычный 14 2 2 7 2 3" xfId="14192"/>
    <cellStyle name="Обычный 14 2 2 8" xfId="3641"/>
    <cellStyle name="Обычный 14 2 2 8 2" xfId="3642"/>
    <cellStyle name="Обычный 14 2 2 8 2 2" xfId="14193"/>
    <cellStyle name="Обычный 14 2 2 8 2 2 2" xfId="14194"/>
    <cellStyle name="Обычный 14 2 2 8 2 3" xfId="14195"/>
    <cellStyle name="Обычный 14 2 3" xfId="3643"/>
    <cellStyle name="Обычный 14 2 3 2" xfId="3644"/>
    <cellStyle name="Обычный 14 2 3 2 2" xfId="3645"/>
    <cellStyle name="Обычный 14 2 3 2 2 2" xfId="3646"/>
    <cellStyle name="Обычный 14 2 3 2 2 2 2" xfId="14196"/>
    <cellStyle name="Обычный 14 2 3 2 2 2 2 2" xfId="14197"/>
    <cellStyle name="Обычный 14 2 3 2 2 2 3" xfId="14198"/>
    <cellStyle name="Обычный 14 2 3 2 3" xfId="3647"/>
    <cellStyle name="Обычный 14 2 3 2 3 2" xfId="3648"/>
    <cellStyle name="Обычный 14 2 3 2 3 2 2" xfId="14199"/>
    <cellStyle name="Обычный 14 2 3 2 3 2 2 2" xfId="14200"/>
    <cellStyle name="Обычный 14 2 3 2 3 2 3" xfId="14201"/>
    <cellStyle name="Обычный 14 2 3 2 4" xfId="3649"/>
    <cellStyle name="Обычный 14 2 3 2 4 2" xfId="14202"/>
    <cellStyle name="Обычный 14 2 3 2 4 2 2" xfId="14203"/>
    <cellStyle name="Обычный 14 2 3 2 4 3" xfId="14204"/>
    <cellStyle name="Обычный 14 2 3 3" xfId="3650"/>
    <cellStyle name="Обычный 14 2 3 3 2" xfId="3651"/>
    <cellStyle name="Обычный 14 2 3 3 2 2" xfId="3652"/>
    <cellStyle name="Обычный 14 2 3 3 2 2 2" xfId="14205"/>
    <cellStyle name="Обычный 14 2 3 3 2 2 2 2" xfId="14206"/>
    <cellStyle name="Обычный 14 2 3 3 2 2 3" xfId="14207"/>
    <cellStyle name="Обычный 14 2 3 3 3" xfId="3653"/>
    <cellStyle name="Обычный 14 2 3 3 3 2" xfId="3654"/>
    <cellStyle name="Обычный 14 2 3 3 3 2 2" xfId="14208"/>
    <cellStyle name="Обычный 14 2 3 3 3 2 2 2" xfId="14209"/>
    <cellStyle name="Обычный 14 2 3 3 3 2 3" xfId="14210"/>
    <cellStyle name="Обычный 14 2 3 3 4" xfId="3655"/>
    <cellStyle name="Обычный 14 2 3 3 4 2" xfId="14211"/>
    <cellStyle name="Обычный 14 2 3 3 4 2 2" xfId="14212"/>
    <cellStyle name="Обычный 14 2 3 3 4 3" xfId="14213"/>
    <cellStyle name="Обычный 14 2 3 4" xfId="3656"/>
    <cellStyle name="Обычный 14 2 3 4 2" xfId="3657"/>
    <cellStyle name="Обычный 14 2 3 4 2 2" xfId="14214"/>
    <cellStyle name="Обычный 14 2 3 4 2 2 2" xfId="14215"/>
    <cellStyle name="Обычный 14 2 3 4 2 3" xfId="14216"/>
    <cellStyle name="Обычный 14 2 3 5" xfId="3658"/>
    <cellStyle name="Обычный 14 2 3 5 2" xfId="3659"/>
    <cellStyle name="Обычный 14 2 3 5 2 2" xfId="14217"/>
    <cellStyle name="Обычный 14 2 3 5 2 2 2" xfId="14218"/>
    <cellStyle name="Обычный 14 2 3 5 2 3" xfId="14219"/>
    <cellStyle name="Обычный 14 2 3 6" xfId="3660"/>
    <cellStyle name="Обычный 14 2 3 6 2" xfId="14220"/>
    <cellStyle name="Обычный 14 2 3 6 2 2" xfId="14221"/>
    <cellStyle name="Обычный 14 2 3 6 3" xfId="14222"/>
    <cellStyle name="Обычный 14 2 4" xfId="3661"/>
    <cellStyle name="Обычный 14 2 4 2" xfId="3662"/>
    <cellStyle name="Обычный 14 2 4 2 2" xfId="3663"/>
    <cellStyle name="Обычный 14 2 4 2 2 2" xfId="3664"/>
    <cellStyle name="Обычный 14 2 4 2 2 2 2" xfId="14223"/>
    <cellStyle name="Обычный 14 2 4 2 2 2 2 2" xfId="14224"/>
    <cellStyle name="Обычный 14 2 4 2 2 2 3" xfId="14225"/>
    <cellStyle name="Обычный 14 2 4 2 3" xfId="3665"/>
    <cellStyle name="Обычный 14 2 4 2 3 2" xfId="3666"/>
    <cellStyle name="Обычный 14 2 4 2 3 2 2" xfId="14226"/>
    <cellStyle name="Обычный 14 2 4 2 3 2 2 2" xfId="14227"/>
    <cellStyle name="Обычный 14 2 4 2 3 2 3" xfId="14228"/>
    <cellStyle name="Обычный 14 2 4 2 4" xfId="3667"/>
    <cellStyle name="Обычный 14 2 4 2 4 2" xfId="14229"/>
    <cellStyle name="Обычный 14 2 4 2 4 2 2" xfId="14230"/>
    <cellStyle name="Обычный 14 2 4 2 4 3" xfId="14231"/>
    <cellStyle name="Обычный 14 2 4 3" xfId="3668"/>
    <cellStyle name="Обычный 14 2 4 3 2" xfId="3669"/>
    <cellStyle name="Обычный 14 2 4 3 2 2" xfId="3670"/>
    <cellStyle name="Обычный 14 2 4 3 2 2 2" xfId="14232"/>
    <cellStyle name="Обычный 14 2 4 3 2 2 2 2" xfId="14233"/>
    <cellStyle name="Обычный 14 2 4 3 2 2 3" xfId="14234"/>
    <cellStyle name="Обычный 14 2 4 3 3" xfId="3671"/>
    <cellStyle name="Обычный 14 2 4 3 3 2" xfId="3672"/>
    <cellStyle name="Обычный 14 2 4 3 3 2 2" xfId="14235"/>
    <cellStyle name="Обычный 14 2 4 3 3 2 2 2" xfId="14236"/>
    <cellStyle name="Обычный 14 2 4 3 3 2 3" xfId="14237"/>
    <cellStyle name="Обычный 14 2 4 3 4" xfId="3673"/>
    <cellStyle name="Обычный 14 2 4 3 4 2" xfId="14238"/>
    <cellStyle name="Обычный 14 2 4 3 4 2 2" xfId="14239"/>
    <cellStyle name="Обычный 14 2 4 3 4 3" xfId="14240"/>
    <cellStyle name="Обычный 14 2 4 4" xfId="3674"/>
    <cellStyle name="Обычный 14 2 4 4 2" xfId="3675"/>
    <cellStyle name="Обычный 14 2 4 4 2 2" xfId="14241"/>
    <cellStyle name="Обычный 14 2 4 4 2 2 2" xfId="14242"/>
    <cellStyle name="Обычный 14 2 4 4 2 3" xfId="14243"/>
    <cellStyle name="Обычный 14 2 4 5" xfId="3676"/>
    <cellStyle name="Обычный 14 2 4 5 2" xfId="3677"/>
    <cellStyle name="Обычный 14 2 4 5 2 2" xfId="14244"/>
    <cellStyle name="Обычный 14 2 4 5 2 2 2" xfId="14245"/>
    <cellStyle name="Обычный 14 2 4 5 2 3" xfId="14246"/>
    <cellStyle name="Обычный 14 2 4 6" xfId="3678"/>
    <cellStyle name="Обычный 14 2 4 6 2" xfId="14247"/>
    <cellStyle name="Обычный 14 2 4 6 2 2" xfId="14248"/>
    <cellStyle name="Обычный 14 2 4 6 3" xfId="14249"/>
    <cellStyle name="Обычный 14 2 5" xfId="3679"/>
    <cellStyle name="Обычный 14 2 5 2" xfId="3680"/>
    <cellStyle name="Обычный 14 2 5 2 2" xfId="3681"/>
    <cellStyle name="Обычный 14 2 5 2 2 2" xfId="3682"/>
    <cellStyle name="Обычный 14 2 5 2 2 2 2" xfId="14250"/>
    <cellStyle name="Обычный 14 2 5 2 2 2 2 2" xfId="14251"/>
    <cellStyle name="Обычный 14 2 5 2 2 2 3" xfId="14252"/>
    <cellStyle name="Обычный 14 2 5 2 3" xfId="3683"/>
    <cellStyle name="Обычный 14 2 5 2 3 2" xfId="3684"/>
    <cellStyle name="Обычный 14 2 5 2 3 2 2" xfId="14253"/>
    <cellStyle name="Обычный 14 2 5 2 3 2 2 2" xfId="14254"/>
    <cellStyle name="Обычный 14 2 5 2 3 2 3" xfId="14255"/>
    <cellStyle name="Обычный 14 2 5 2 4" xfId="3685"/>
    <cellStyle name="Обычный 14 2 5 2 4 2" xfId="14256"/>
    <cellStyle name="Обычный 14 2 5 2 4 2 2" xfId="14257"/>
    <cellStyle name="Обычный 14 2 5 2 4 3" xfId="14258"/>
    <cellStyle name="Обычный 14 2 5 3" xfId="3686"/>
    <cellStyle name="Обычный 14 2 5 3 2" xfId="3687"/>
    <cellStyle name="Обычный 14 2 5 3 2 2" xfId="14259"/>
    <cellStyle name="Обычный 14 2 5 3 2 2 2" xfId="14260"/>
    <cellStyle name="Обычный 14 2 5 3 2 3" xfId="14261"/>
    <cellStyle name="Обычный 14 2 5 4" xfId="3688"/>
    <cellStyle name="Обычный 14 2 5 4 2" xfId="3689"/>
    <cellStyle name="Обычный 14 2 5 4 2 2" xfId="14262"/>
    <cellStyle name="Обычный 14 2 5 4 2 2 2" xfId="14263"/>
    <cellStyle name="Обычный 14 2 5 4 2 3" xfId="14264"/>
    <cellStyle name="Обычный 14 2 5 5" xfId="3690"/>
    <cellStyle name="Обычный 14 2 5 5 2" xfId="14265"/>
    <cellStyle name="Обычный 14 2 5 5 2 2" xfId="14266"/>
    <cellStyle name="Обычный 14 2 5 5 3" xfId="14267"/>
    <cellStyle name="Обычный 14 2 6" xfId="3691"/>
    <cellStyle name="Обычный 14 2 6 2" xfId="3692"/>
    <cellStyle name="Обычный 14 2 6 2 2" xfId="3693"/>
    <cellStyle name="Обычный 14 2 6 2 2 2" xfId="14268"/>
    <cellStyle name="Обычный 14 2 6 2 2 2 2" xfId="14269"/>
    <cellStyle name="Обычный 14 2 6 2 2 3" xfId="14270"/>
    <cellStyle name="Обычный 14 2 6 3" xfId="3694"/>
    <cellStyle name="Обычный 14 2 6 3 2" xfId="3695"/>
    <cellStyle name="Обычный 14 2 6 3 2 2" xfId="14271"/>
    <cellStyle name="Обычный 14 2 6 3 2 2 2" xfId="14272"/>
    <cellStyle name="Обычный 14 2 6 3 2 3" xfId="14273"/>
    <cellStyle name="Обычный 14 2 6 4" xfId="3696"/>
    <cellStyle name="Обычный 14 2 6 4 2" xfId="14274"/>
    <cellStyle name="Обычный 14 2 6 4 2 2" xfId="14275"/>
    <cellStyle name="Обычный 14 2 6 4 3" xfId="14276"/>
    <cellStyle name="Обычный 14 2 7" xfId="3697"/>
    <cellStyle name="Обычный 14 2 7 2" xfId="3698"/>
    <cellStyle name="Обычный 14 2 7 2 2" xfId="3699"/>
    <cellStyle name="Обычный 14 2 7 2 2 2" xfId="14277"/>
    <cellStyle name="Обычный 14 2 7 2 2 2 2" xfId="14278"/>
    <cellStyle name="Обычный 14 2 7 2 2 3" xfId="14279"/>
    <cellStyle name="Обычный 14 2 7 3" xfId="3700"/>
    <cellStyle name="Обычный 14 2 7 3 2" xfId="3701"/>
    <cellStyle name="Обычный 14 2 7 3 2 2" xfId="14280"/>
    <cellStyle name="Обычный 14 2 7 3 2 2 2" xfId="14281"/>
    <cellStyle name="Обычный 14 2 7 3 2 3" xfId="14282"/>
    <cellStyle name="Обычный 14 2 7 4" xfId="3702"/>
    <cellStyle name="Обычный 14 2 7 4 2" xfId="14283"/>
    <cellStyle name="Обычный 14 2 7 4 2 2" xfId="14284"/>
    <cellStyle name="Обычный 14 2 7 4 3" xfId="14285"/>
    <cellStyle name="Обычный 14 2 8" xfId="3703"/>
    <cellStyle name="Обычный 14 2 8 2" xfId="3704"/>
    <cellStyle name="Обычный 14 2 8 2 2" xfId="3705"/>
    <cellStyle name="Обычный 14 2 8 2 2 2" xfId="14286"/>
    <cellStyle name="Обычный 14 2 8 2 2 2 2" xfId="14287"/>
    <cellStyle name="Обычный 14 2 8 2 2 3" xfId="14288"/>
    <cellStyle name="Обычный 14 2 8 3" xfId="3706"/>
    <cellStyle name="Обычный 14 2 8 3 2" xfId="3707"/>
    <cellStyle name="Обычный 14 2 8 3 2 2" xfId="14289"/>
    <cellStyle name="Обычный 14 2 8 3 2 2 2" xfId="14290"/>
    <cellStyle name="Обычный 14 2 8 3 2 3" xfId="14291"/>
    <cellStyle name="Обычный 14 2 8 4" xfId="3708"/>
    <cellStyle name="Обычный 14 2 8 4 2" xfId="14292"/>
    <cellStyle name="Обычный 14 2 8 4 2 2" xfId="14293"/>
    <cellStyle name="Обычный 14 2 8 4 3" xfId="14294"/>
    <cellStyle name="Обычный 14 2 9" xfId="3709"/>
    <cellStyle name="Обычный 14 2 9 2" xfId="3710"/>
    <cellStyle name="Обычный 14 2 9 2 2" xfId="14295"/>
    <cellStyle name="Обычный 14 2 9 2 2 2" xfId="14296"/>
    <cellStyle name="Обычный 14 2 9 2 3" xfId="14297"/>
    <cellStyle name="Обычный 14 3" xfId="3711"/>
    <cellStyle name="Обычный 14 3 10" xfId="3712"/>
    <cellStyle name="Обычный 14 3 10 2" xfId="3713"/>
    <cellStyle name="Обычный 14 3 10 2 2" xfId="14298"/>
    <cellStyle name="Обычный 14 3 10 2 2 2" xfId="14299"/>
    <cellStyle name="Обычный 14 3 10 2 3" xfId="14300"/>
    <cellStyle name="Обычный 14 3 11" xfId="3714"/>
    <cellStyle name="Обычный 14 3 12" xfId="3715"/>
    <cellStyle name="Обычный 14 3 12 2" xfId="14301"/>
    <cellStyle name="Обычный 14 3 12 2 2" xfId="14302"/>
    <cellStyle name="Обычный 14 3 12 3" xfId="14303"/>
    <cellStyle name="Обычный 14 3 13" xfId="14304"/>
    <cellStyle name="Обычный 14 3 13 2" xfId="14305"/>
    <cellStyle name="Обычный 14 3 14" xfId="14306"/>
    <cellStyle name="Обычный 14 3 2" xfId="3716"/>
    <cellStyle name="Обычный 14 3 2 2" xfId="3717"/>
    <cellStyle name="Обычный 14 3 2 2 2" xfId="3718"/>
    <cellStyle name="Обычный 14 3 2 2 2 2" xfId="3719"/>
    <cellStyle name="Обычный 14 3 2 2 2 2 2" xfId="3720"/>
    <cellStyle name="Обычный 14 3 2 2 2 2 2 2" xfId="14307"/>
    <cellStyle name="Обычный 14 3 2 2 2 2 2 2 2" xfId="14308"/>
    <cellStyle name="Обычный 14 3 2 2 2 2 2 3" xfId="14309"/>
    <cellStyle name="Обычный 14 3 2 2 2 3" xfId="3721"/>
    <cellStyle name="Обычный 14 3 2 2 2 3 2" xfId="3722"/>
    <cellStyle name="Обычный 14 3 2 2 2 3 2 2" xfId="14310"/>
    <cellStyle name="Обычный 14 3 2 2 2 3 2 2 2" xfId="14311"/>
    <cellStyle name="Обычный 14 3 2 2 2 3 2 3" xfId="14312"/>
    <cellStyle name="Обычный 14 3 2 2 2 4" xfId="3723"/>
    <cellStyle name="Обычный 14 3 2 2 2 4 2" xfId="14313"/>
    <cellStyle name="Обычный 14 3 2 2 2 4 2 2" xfId="14314"/>
    <cellStyle name="Обычный 14 3 2 2 2 4 3" xfId="14315"/>
    <cellStyle name="Обычный 14 3 2 2 3" xfId="3724"/>
    <cellStyle name="Обычный 14 3 2 2 3 2" xfId="3725"/>
    <cellStyle name="Обычный 14 3 2 2 3 2 2" xfId="3726"/>
    <cellStyle name="Обычный 14 3 2 2 3 2 2 2" xfId="14316"/>
    <cellStyle name="Обычный 14 3 2 2 3 2 2 2 2" xfId="14317"/>
    <cellStyle name="Обычный 14 3 2 2 3 2 2 3" xfId="14318"/>
    <cellStyle name="Обычный 14 3 2 2 3 3" xfId="3727"/>
    <cellStyle name="Обычный 14 3 2 2 3 3 2" xfId="3728"/>
    <cellStyle name="Обычный 14 3 2 2 3 3 2 2" xfId="14319"/>
    <cellStyle name="Обычный 14 3 2 2 3 3 2 2 2" xfId="14320"/>
    <cellStyle name="Обычный 14 3 2 2 3 3 2 3" xfId="14321"/>
    <cellStyle name="Обычный 14 3 2 2 3 4" xfId="3729"/>
    <cellStyle name="Обычный 14 3 2 2 3 4 2" xfId="14322"/>
    <cellStyle name="Обычный 14 3 2 2 3 4 2 2" xfId="14323"/>
    <cellStyle name="Обычный 14 3 2 2 3 4 3" xfId="14324"/>
    <cellStyle name="Обычный 14 3 2 2 4" xfId="3730"/>
    <cellStyle name="Обычный 14 3 2 2 4 2" xfId="3731"/>
    <cellStyle name="Обычный 14 3 2 2 4 2 2" xfId="14325"/>
    <cellStyle name="Обычный 14 3 2 2 4 2 2 2" xfId="14326"/>
    <cellStyle name="Обычный 14 3 2 2 4 2 3" xfId="14327"/>
    <cellStyle name="Обычный 14 3 2 2 5" xfId="3732"/>
    <cellStyle name="Обычный 14 3 2 2 5 2" xfId="3733"/>
    <cellStyle name="Обычный 14 3 2 2 5 2 2" xfId="14328"/>
    <cellStyle name="Обычный 14 3 2 2 5 2 2 2" xfId="14329"/>
    <cellStyle name="Обычный 14 3 2 2 5 2 3" xfId="14330"/>
    <cellStyle name="Обычный 14 3 2 2 6" xfId="3734"/>
    <cellStyle name="Обычный 14 3 2 2 6 2" xfId="14331"/>
    <cellStyle name="Обычный 14 3 2 2 6 2 2" xfId="14332"/>
    <cellStyle name="Обычный 14 3 2 2 6 3" xfId="14333"/>
    <cellStyle name="Обычный 14 3 2 3" xfId="3735"/>
    <cellStyle name="Обычный 14 3 2 3 2" xfId="3736"/>
    <cellStyle name="Обычный 14 3 2 3 2 2" xfId="3737"/>
    <cellStyle name="Обычный 14 3 2 3 2 2 2" xfId="3738"/>
    <cellStyle name="Обычный 14 3 2 3 2 2 2 2" xfId="14334"/>
    <cellStyle name="Обычный 14 3 2 3 2 2 2 2 2" xfId="14335"/>
    <cellStyle name="Обычный 14 3 2 3 2 2 2 3" xfId="14336"/>
    <cellStyle name="Обычный 14 3 2 3 2 3" xfId="3739"/>
    <cellStyle name="Обычный 14 3 2 3 2 3 2" xfId="3740"/>
    <cellStyle name="Обычный 14 3 2 3 2 3 2 2" xfId="14337"/>
    <cellStyle name="Обычный 14 3 2 3 2 3 2 2 2" xfId="14338"/>
    <cellStyle name="Обычный 14 3 2 3 2 3 2 3" xfId="14339"/>
    <cellStyle name="Обычный 14 3 2 3 2 4" xfId="3741"/>
    <cellStyle name="Обычный 14 3 2 3 2 4 2" xfId="14340"/>
    <cellStyle name="Обычный 14 3 2 3 2 4 2 2" xfId="14341"/>
    <cellStyle name="Обычный 14 3 2 3 2 4 3" xfId="14342"/>
    <cellStyle name="Обычный 14 3 2 3 3" xfId="3742"/>
    <cellStyle name="Обычный 14 3 2 3 3 2" xfId="3743"/>
    <cellStyle name="Обычный 14 3 2 3 3 2 2" xfId="3744"/>
    <cellStyle name="Обычный 14 3 2 3 3 2 2 2" xfId="14343"/>
    <cellStyle name="Обычный 14 3 2 3 3 2 2 2 2" xfId="14344"/>
    <cellStyle name="Обычный 14 3 2 3 3 2 2 3" xfId="14345"/>
    <cellStyle name="Обычный 14 3 2 3 3 3" xfId="3745"/>
    <cellStyle name="Обычный 14 3 2 3 3 3 2" xfId="3746"/>
    <cellStyle name="Обычный 14 3 2 3 3 3 2 2" xfId="14346"/>
    <cellStyle name="Обычный 14 3 2 3 3 3 2 2 2" xfId="14347"/>
    <cellStyle name="Обычный 14 3 2 3 3 3 2 3" xfId="14348"/>
    <cellStyle name="Обычный 14 3 2 3 3 4" xfId="3747"/>
    <cellStyle name="Обычный 14 3 2 3 3 4 2" xfId="14349"/>
    <cellStyle name="Обычный 14 3 2 3 3 4 2 2" xfId="14350"/>
    <cellStyle name="Обычный 14 3 2 3 3 4 3" xfId="14351"/>
    <cellStyle name="Обычный 14 3 2 3 4" xfId="3748"/>
    <cellStyle name="Обычный 14 3 2 3 4 2" xfId="3749"/>
    <cellStyle name="Обычный 14 3 2 3 4 2 2" xfId="14352"/>
    <cellStyle name="Обычный 14 3 2 3 4 2 2 2" xfId="14353"/>
    <cellStyle name="Обычный 14 3 2 3 4 2 3" xfId="14354"/>
    <cellStyle name="Обычный 14 3 2 3 5" xfId="3750"/>
    <cellStyle name="Обычный 14 3 2 3 5 2" xfId="3751"/>
    <cellStyle name="Обычный 14 3 2 3 5 2 2" xfId="14355"/>
    <cellStyle name="Обычный 14 3 2 3 5 2 2 2" xfId="14356"/>
    <cellStyle name="Обычный 14 3 2 3 5 2 3" xfId="14357"/>
    <cellStyle name="Обычный 14 3 2 3 6" xfId="3752"/>
    <cellStyle name="Обычный 14 3 2 3 6 2" xfId="14358"/>
    <cellStyle name="Обычный 14 3 2 3 6 2 2" xfId="14359"/>
    <cellStyle name="Обычный 14 3 2 3 6 3" xfId="14360"/>
    <cellStyle name="Обычный 14 3 2 4" xfId="3753"/>
    <cellStyle name="Обычный 14 3 2 4 2" xfId="3754"/>
    <cellStyle name="Обычный 14 3 2 4 2 2" xfId="3755"/>
    <cellStyle name="Обычный 14 3 2 4 2 2 2" xfId="3756"/>
    <cellStyle name="Обычный 14 3 2 4 2 2 2 2" xfId="14361"/>
    <cellStyle name="Обычный 14 3 2 4 2 2 2 2 2" xfId="14362"/>
    <cellStyle name="Обычный 14 3 2 4 2 2 2 3" xfId="14363"/>
    <cellStyle name="Обычный 14 3 2 4 2 3" xfId="3757"/>
    <cellStyle name="Обычный 14 3 2 4 2 3 2" xfId="3758"/>
    <cellStyle name="Обычный 14 3 2 4 2 3 2 2" xfId="14364"/>
    <cellStyle name="Обычный 14 3 2 4 2 3 2 2 2" xfId="14365"/>
    <cellStyle name="Обычный 14 3 2 4 2 3 2 3" xfId="14366"/>
    <cellStyle name="Обычный 14 3 2 4 2 4" xfId="3759"/>
    <cellStyle name="Обычный 14 3 2 4 2 4 2" xfId="14367"/>
    <cellStyle name="Обычный 14 3 2 4 2 4 2 2" xfId="14368"/>
    <cellStyle name="Обычный 14 3 2 4 2 4 3" xfId="14369"/>
    <cellStyle name="Обычный 14 3 2 4 3" xfId="3760"/>
    <cellStyle name="Обычный 14 3 2 4 3 2" xfId="3761"/>
    <cellStyle name="Обычный 14 3 2 4 3 2 2" xfId="14370"/>
    <cellStyle name="Обычный 14 3 2 4 3 2 2 2" xfId="14371"/>
    <cellStyle name="Обычный 14 3 2 4 3 2 3" xfId="14372"/>
    <cellStyle name="Обычный 14 3 2 4 4" xfId="3762"/>
    <cellStyle name="Обычный 14 3 2 4 4 2" xfId="3763"/>
    <cellStyle name="Обычный 14 3 2 4 4 2 2" xfId="14373"/>
    <cellStyle name="Обычный 14 3 2 4 4 2 2 2" xfId="14374"/>
    <cellStyle name="Обычный 14 3 2 4 4 2 3" xfId="14375"/>
    <cellStyle name="Обычный 14 3 2 4 5" xfId="3764"/>
    <cellStyle name="Обычный 14 3 2 4 5 2" xfId="14376"/>
    <cellStyle name="Обычный 14 3 2 4 5 2 2" xfId="14377"/>
    <cellStyle name="Обычный 14 3 2 4 5 3" xfId="14378"/>
    <cellStyle name="Обычный 14 3 2 5" xfId="3765"/>
    <cellStyle name="Обычный 14 3 2 5 2" xfId="3766"/>
    <cellStyle name="Обычный 14 3 2 5 2 2" xfId="3767"/>
    <cellStyle name="Обычный 14 3 2 5 2 2 2" xfId="14379"/>
    <cellStyle name="Обычный 14 3 2 5 2 2 2 2" xfId="14380"/>
    <cellStyle name="Обычный 14 3 2 5 2 2 3" xfId="14381"/>
    <cellStyle name="Обычный 14 3 2 5 3" xfId="3768"/>
    <cellStyle name="Обычный 14 3 2 5 3 2" xfId="3769"/>
    <cellStyle name="Обычный 14 3 2 5 3 2 2" xfId="14382"/>
    <cellStyle name="Обычный 14 3 2 5 3 2 2 2" xfId="14383"/>
    <cellStyle name="Обычный 14 3 2 5 3 2 3" xfId="14384"/>
    <cellStyle name="Обычный 14 3 2 5 4" xfId="3770"/>
    <cellStyle name="Обычный 14 3 2 5 4 2" xfId="14385"/>
    <cellStyle name="Обычный 14 3 2 5 4 2 2" xfId="14386"/>
    <cellStyle name="Обычный 14 3 2 5 4 3" xfId="14387"/>
    <cellStyle name="Обычный 14 3 2 6" xfId="3771"/>
    <cellStyle name="Обычный 14 3 2 6 2" xfId="3772"/>
    <cellStyle name="Обычный 14 3 2 6 2 2" xfId="14388"/>
    <cellStyle name="Обычный 14 3 2 6 2 2 2" xfId="14389"/>
    <cellStyle name="Обычный 14 3 2 6 2 3" xfId="14390"/>
    <cellStyle name="Обычный 14 3 2 7" xfId="3773"/>
    <cellStyle name="Обычный 14 3 2 7 2" xfId="3774"/>
    <cellStyle name="Обычный 14 3 2 7 2 2" xfId="14391"/>
    <cellStyle name="Обычный 14 3 2 7 2 2 2" xfId="14392"/>
    <cellStyle name="Обычный 14 3 2 7 2 3" xfId="14393"/>
    <cellStyle name="Обычный 14 3 2 8" xfId="3775"/>
    <cellStyle name="Обычный 14 3 2 8 2" xfId="14394"/>
    <cellStyle name="Обычный 14 3 2 8 2 2" xfId="14395"/>
    <cellStyle name="Обычный 14 3 2 8 3" xfId="14396"/>
    <cellStyle name="Обычный 14 3 3" xfId="3776"/>
    <cellStyle name="Обычный 14 3 3 2" xfId="3777"/>
    <cellStyle name="Обычный 14 3 3 2 2" xfId="3778"/>
    <cellStyle name="Обычный 14 3 3 2 2 2" xfId="3779"/>
    <cellStyle name="Обычный 14 3 3 2 2 2 2" xfId="14397"/>
    <cellStyle name="Обычный 14 3 3 2 2 2 2 2" xfId="14398"/>
    <cellStyle name="Обычный 14 3 3 2 2 2 3" xfId="14399"/>
    <cellStyle name="Обычный 14 3 3 2 3" xfId="3780"/>
    <cellStyle name="Обычный 14 3 3 2 3 2" xfId="3781"/>
    <cellStyle name="Обычный 14 3 3 2 3 2 2" xfId="14400"/>
    <cellStyle name="Обычный 14 3 3 2 3 2 2 2" xfId="14401"/>
    <cellStyle name="Обычный 14 3 3 2 3 2 3" xfId="14402"/>
    <cellStyle name="Обычный 14 3 3 2 4" xfId="3782"/>
    <cellStyle name="Обычный 14 3 3 2 4 2" xfId="14403"/>
    <cellStyle name="Обычный 14 3 3 2 4 2 2" xfId="14404"/>
    <cellStyle name="Обычный 14 3 3 2 4 3" xfId="14405"/>
    <cellStyle name="Обычный 14 3 3 3" xfId="3783"/>
    <cellStyle name="Обычный 14 3 3 3 2" xfId="3784"/>
    <cellStyle name="Обычный 14 3 3 3 2 2" xfId="3785"/>
    <cellStyle name="Обычный 14 3 3 3 2 2 2" xfId="14406"/>
    <cellStyle name="Обычный 14 3 3 3 2 2 2 2" xfId="14407"/>
    <cellStyle name="Обычный 14 3 3 3 2 2 3" xfId="14408"/>
    <cellStyle name="Обычный 14 3 3 3 3" xfId="3786"/>
    <cellStyle name="Обычный 14 3 3 3 3 2" xfId="3787"/>
    <cellStyle name="Обычный 14 3 3 3 3 2 2" xfId="14409"/>
    <cellStyle name="Обычный 14 3 3 3 3 2 2 2" xfId="14410"/>
    <cellStyle name="Обычный 14 3 3 3 3 2 3" xfId="14411"/>
    <cellStyle name="Обычный 14 3 3 3 4" xfId="3788"/>
    <cellStyle name="Обычный 14 3 3 3 4 2" xfId="14412"/>
    <cellStyle name="Обычный 14 3 3 3 4 2 2" xfId="14413"/>
    <cellStyle name="Обычный 14 3 3 3 4 3" xfId="14414"/>
    <cellStyle name="Обычный 14 3 3 4" xfId="3789"/>
    <cellStyle name="Обычный 14 3 3 4 2" xfId="3790"/>
    <cellStyle name="Обычный 14 3 3 4 2 2" xfId="14415"/>
    <cellStyle name="Обычный 14 3 3 4 2 2 2" xfId="14416"/>
    <cellStyle name="Обычный 14 3 3 4 2 3" xfId="14417"/>
    <cellStyle name="Обычный 14 3 3 5" xfId="3791"/>
    <cellStyle name="Обычный 14 3 3 5 2" xfId="3792"/>
    <cellStyle name="Обычный 14 3 3 5 2 2" xfId="14418"/>
    <cellStyle name="Обычный 14 3 3 5 2 2 2" xfId="14419"/>
    <cellStyle name="Обычный 14 3 3 5 2 3" xfId="14420"/>
    <cellStyle name="Обычный 14 3 3 6" xfId="3793"/>
    <cellStyle name="Обычный 14 3 3 6 2" xfId="14421"/>
    <cellStyle name="Обычный 14 3 3 6 2 2" xfId="14422"/>
    <cellStyle name="Обычный 14 3 3 6 3" xfId="14423"/>
    <cellStyle name="Обычный 14 3 4" xfId="3794"/>
    <cellStyle name="Обычный 14 3 4 2" xfId="3795"/>
    <cellStyle name="Обычный 14 3 4 2 2" xfId="3796"/>
    <cellStyle name="Обычный 14 3 4 2 2 2" xfId="3797"/>
    <cellStyle name="Обычный 14 3 4 2 2 2 2" xfId="14424"/>
    <cellStyle name="Обычный 14 3 4 2 2 2 2 2" xfId="14425"/>
    <cellStyle name="Обычный 14 3 4 2 2 2 3" xfId="14426"/>
    <cellStyle name="Обычный 14 3 4 2 3" xfId="3798"/>
    <cellStyle name="Обычный 14 3 4 2 3 2" xfId="3799"/>
    <cellStyle name="Обычный 14 3 4 2 3 2 2" xfId="14427"/>
    <cellStyle name="Обычный 14 3 4 2 3 2 2 2" xfId="14428"/>
    <cellStyle name="Обычный 14 3 4 2 3 2 3" xfId="14429"/>
    <cellStyle name="Обычный 14 3 4 2 4" xfId="3800"/>
    <cellStyle name="Обычный 14 3 4 2 4 2" xfId="14430"/>
    <cellStyle name="Обычный 14 3 4 2 4 2 2" xfId="14431"/>
    <cellStyle name="Обычный 14 3 4 2 4 3" xfId="14432"/>
    <cellStyle name="Обычный 14 3 4 3" xfId="3801"/>
    <cellStyle name="Обычный 14 3 4 3 2" xfId="3802"/>
    <cellStyle name="Обычный 14 3 4 3 2 2" xfId="3803"/>
    <cellStyle name="Обычный 14 3 4 3 2 2 2" xfId="14433"/>
    <cellStyle name="Обычный 14 3 4 3 2 2 2 2" xfId="14434"/>
    <cellStyle name="Обычный 14 3 4 3 2 2 3" xfId="14435"/>
    <cellStyle name="Обычный 14 3 4 3 3" xfId="3804"/>
    <cellStyle name="Обычный 14 3 4 3 3 2" xfId="3805"/>
    <cellStyle name="Обычный 14 3 4 3 3 2 2" xfId="14436"/>
    <cellStyle name="Обычный 14 3 4 3 3 2 2 2" xfId="14437"/>
    <cellStyle name="Обычный 14 3 4 3 3 2 3" xfId="14438"/>
    <cellStyle name="Обычный 14 3 4 3 4" xfId="3806"/>
    <cellStyle name="Обычный 14 3 4 3 4 2" xfId="14439"/>
    <cellStyle name="Обычный 14 3 4 3 4 2 2" xfId="14440"/>
    <cellStyle name="Обычный 14 3 4 3 4 3" xfId="14441"/>
    <cellStyle name="Обычный 14 3 4 4" xfId="3807"/>
    <cellStyle name="Обычный 14 3 4 4 2" xfId="3808"/>
    <cellStyle name="Обычный 14 3 4 4 2 2" xfId="14442"/>
    <cellStyle name="Обычный 14 3 4 4 2 2 2" xfId="14443"/>
    <cellStyle name="Обычный 14 3 4 4 2 3" xfId="14444"/>
    <cellStyle name="Обычный 14 3 4 5" xfId="3809"/>
    <cellStyle name="Обычный 14 3 4 5 2" xfId="3810"/>
    <cellStyle name="Обычный 14 3 4 5 2 2" xfId="14445"/>
    <cellStyle name="Обычный 14 3 4 5 2 2 2" xfId="14446"/>
    <cellStyle name="Обычный 14 3 4 5 2 3" xfId="14447"/>
    <cellStyle name="Обычный 14 3 4 6" xfId="3811"/>
    <cellStyle name="Обычный 14 3 4 6 2" xfId="14448"/>
    <cellStyle name="Обычный 14 3 4 6 2 2" xfId="14449"/>
    <cellStyle name="Обычный 14 3 4 6 3" xfId="14450"/>
    <cellStyle name="Обычный 14 3 5" xfId="3812"/>
    <cellStyle name="Обычный 14 3 5 2" xfId="3813"/>
    <cellStyle name="Обычный 14 3 5 2 2" xfId="3814"/>
    <cellStyle name="Обычный 14 3 5 2 2 2" xfId="3815"/>
    <cellStyle name="Обычный 14 3 5 2 2 2 2" xfId="14451"/>
    <cellStyle name="Обычный 14 3 5 2 2 2 2 2" xfId="14452"/>
    <cellStyle name="Обычный 14 3 5 2 2 2 3" xfId="14453"/>
    <cellStyle name="Обычный 14 3 5 2 3" xfId="3816"/>
    <cellStyle name="Обычный 14 3 5 2 3 2" xfId="3817"/>
    <cellStyle name="Обычный 14 3 5 2 3 2 2" xfId="14454"/>
    <cellStyle name="Обычный 14 3 5 2 3 2 2 2" xfId="14455"/>
    <cellStyle name="Обычный 14 3 5 2 3 2 3" xfId="14456"/>
    <cellStyle name="Обычный 14 3 5 2 4" xfId="3818"/>
    <cellStyle name="Обычный 14 3 5 2 4 2" xfId="14457"/>
    <cellStyle name="Обычный 14 3 5 2 4 2 2" xfId="14458"/>
    <cellStyle name="Обычный 14 3 5 2 4 3" xfId="14459"/>
    <cellStyle name="Обычный 14 3 5 3" xfId="3819"/>
    <cellStyle name="Обычный 14 3 5 3 2" xfId="3820"/>
    <cellStyle name="Обычный 14 3 5 3 2 2" xfId="14460"/>
    <cellStyle name="Обычный 14 3 5 3 2 2 2" xfId="14461"/>
    <cellStyle name="Обычный 14 3 5 3 2 3" xfId="14462"/>
    <cellStyle name="Обычный 14 3 5 4" xfId="3821"/>
    <cellStyle name="Обычный 14 3 5 4 2" xfId="3822"/>
    <cellStyle name="Обычный 14 3 5 4 2 2" xfId="14463"/>
    <cellStyle name="Обычный 14 3 5 4 2 2 2" xfId="14464"/>
    <cellStyle name="Обычный 14 3 5 4 2 3" xfId="14465"/>
    <cellStyle name="Обычный 14 3 5 5" xfId="3823"/>
    <cellStyle name="Обычный 14 3 5 5 2" xfId="14466"/>
    <cellStyle name="Обычный 14 3 5 5 2 2" xfId="14467"/>
    <cellStyle name="Обычный 14 3 5 5 3" xfId="14468"/>
    <cellStyle name="Обычный 14 3 6" xfId="3824"/>
    <cellStyle name="Обычный 14 3 6 2" xfId="3825"/>
    <cellStyle name="Обычный 14 3 6 2 2" xfId="3826"/>
    <cellStyle name="Обычный 14 3 6 2 2 2" xfId="14469"/>
    <cellStyle name="Обычный 14 3 6 2 2 2 2" xfId="14470"/>
    <cellStyle name="Обычный 14 3 6 2 2 3" xfId="14471"/>
    <cellStyle name="Обычный 14 3 6 3" xfId="3827"/>
    <cellStyle name="Обычный 14 3 6 3 2" xfId="3828"/>
    <cellStyle name="Обычный 14 3 6 3 2 2" xfId="14472"/>
    <cellStyle name="Обычный 14 3 6 3 2 2 2" xfId="14473"/>
    <cellStyle name="Обычный 14 3 6 3 2 3" xfId="14474"/>
    <cellStyle name="Обычный 14 3 6 4" xfId="3829"/>
    <cellStyle name="Обычный 14 3 6 4 2" xfId="14475"/>
    <cellStyle name="Обычный 14 3 6 4 2 2" xfId="14476"/>
    <cellStyle name="Обычный 14 3 6 4 3" xfId="14477"/>
    <cellStyle name="Обычный 14 3 7" xfId="3830"/>
    <cellStyle name="Обычный 14 3 7 2" xfId="3831"/>
    <cellStyle name="Обычный 14 3 7 2 2" xfId="3832"/>
    <cellStyle name="Обычный 14 3 7 2 2 2" xfId="14478"/>
    <cellStyle name="Обычный 14 3 7 2 2 2 2" xfId="14479"/>
    <cellStyle name="Обычный 14 3 7 2 2 3" xfId="14480"/>
    <cellStyle name="Обычный 14 3 7 3" xfId="3833"/>
    <cellStyle name="Обычный 14 3 7 3 2" xfId="3834"/>
    <cellStyle name="Обычный 14 3 7 3 2 2" xfId="14481"/>
    <cellStyle name="Обычный 14 3 7 3 2 2 2" xfId="14482"/>
    <cellStyle name="Обычный 14 3 7 3 2 3" xfId="14483"/>
    <cellStyle name="Обычный 14 3 7 4" xfId="3835"/>
    <cellStyle name="Обычный 14 3 7 4 2" xfId="14484"/>
    <cellStyle name="Обычный 14 3 7 4 2 2" xfId="14485"/>
    <cellStyle name="Обычный 14 3 7 4 3" xfId="14486"/>
    <cellStyle name="Обычный 14 3 8" xfId="3836"/>
    <cellStyle name="Обычный 14 3 8 2" xfId="3837"/>
    <cellStyle name="Обычный 14 3 8 2 2" xfId="3838"/>
    <cellStyle name="Обычный 14 3 8 2 2 2" xfId="14487"/>
    <cellStyle name="Обычный 14 3 8 2 2 2 2" xfId="14488"/>
    <cellStyle name="Обычный 14 3 8 2 2 3" xfId="14489"/>
    <cellStyle name="Обычный 14 3 8 3" xfId="3839"/>
    <cellStyle name="Обычный 14 3 8 3 2" xfId="3840"/>
    <cellStyle name="Обычный 14 3 8 3 2 2" xfId="14490"/>
    <cellStyle name="Обычный 14 3 8 3 2 2 2" xfId="14491"/>
    <cellStyle name="Обычный 14 3 8 3 2 3" xfId="14492"/>
    <cellStyle name="Обычный 14 3 8 4" xfId="3841"/>
    <cellStyle name="Обычный 14 3 8 4 2" xfId="14493"/>
    <cellStyle name="Обычный 14 3 8 4 2 2" xfId="14494"/>
    <cellStyle name="Обычный 14 3 8 4 3" xfId="14495"/>
    <cellStyle name="Обычный 14 3 9" xfId="3842"/>
    <cellStyle name="Обычный 14 3 9 2" xfId="3843"/>
    <cellStyle name="Обычный 14 3 9 2 2" xfId="14496"/>
    <cellStyle name="Обычный 14 3 9 2 2 2" xfId="14497"/>
    <cellStyle name="Обычный 14 3 9 2 3" xfId="14498"/>
    <cellStyle name="Обычный 14 4" xfId="3844"/>
    <cellStyle name="Обычный 14 4 2" xfId="3845"/>
    <cellStyle name="Обычный 14 4 2 2" xfId="3846"/>
    <cellStyle name="Обычный 14 4 2 2 2" xfId="3847"/>
    <cellStyle name="Обычный 14 4 2 2 2 2" xfId="3848"/>
    <cellStyle name="Обычный 14 4 2 2 2 2 2" xfId="14499"/>
    <cellStyle name="Обычный 14 4 2 2 2 2 2 2" xfId="14500"/>
    <cellStyle name="Обычный 14 4 2 2 2 2 3" xfId="14501"/>
    <cellStyle name="Обычный 14 4 2 2 3" xfId="3849"/>
    <cellStyle name="Обычный 14 4 2 2 3 2" xfId="3850"/>
    <cellStyle name="Обычный 14 4 2 2 3 2 2" xfId="14502"/>
    <cellStyle name="Обычный 14 4 2 2 3 2 2 2" xfId="14503"/>
    <cellStyle name="Обычный 14 4 2 2 3 2 3" xfId="14504"/>
    <cellStyle name="Обычный 14 4 2 2 4" xfId="3851"/>
    <cellStyle name="Обычный 14 4 2 2 4 2" xfId="14505"/>
    <cellStyle name="Обычный 14 4 2 2 4 2 2" xfId="14506"/>
    <cellStyle name="Обычный 14 4 2 2 4 3" xfId="14507"/>
    <cellStyle name="Обычный 14 4 2 3" xfId="3852"/>
    <cellStyle name="Обычный 14 4 2 3 2" xfId="3853"/>
    <cellStyle name="Обычный 14 4 2 3 2 2" xfId="3854"/>
    <cellStyle name="Обычный 14 4 2 3 2 2 2" xfId="14508"/>
    <cellStyle name="Обычный 14 4 2 3 2 2 2 2" xfId="14509"/>
    <cellStyle name="Обычный 14 4 2 3 2 2 3" xfId="14510"/>
    <cellStyle name="Обычный 14 4 2 3 3" xfId="3855"/>
    <cellStyle name="Обычный 14 4 2 3 3 2" xfId="3856"/>
    <cellStyle name="Обычный 14 4 2 3 3 2 2" xfId="14511"/>
    <cellStyle name="Обычный 14 4 2 3 3 2 2 2" xfId="14512"/>
    <cellStyle name="Обычный 14 4 2 3 3 2 3" xfId="14513"/>
    <cellStyle name="Обычный 14 4 2 3 4" xfId="3857"/>
    <cellStyle name="Обычный 14 4 2 3 4 2" xfId="14514"/>
    <cellStyle name="Обычный 14 4 2 3 4 2 2" xfId="14515"/>
    <cellStyle name="Обычный 14 4 2 3 4 3" xfId="14516"/>
    <cellStyle name="Обычный 14 4 2 4" xfId="3858"/>
    <cellStyle name="Обычный 14 4 2 4 2" xfId="3859"/>
    <cellStyle name="Обычный 14 4 2 4 2 2" xfId="14517"/>
    <cellStyle name="Обычный 14 4 2 4 2 2 2" xfId="14518"/>
    <cellStyle name="Обычный 14 4 2 4 2 3" xfId="14519"/>
    <cellStyle name="Обычный 14 4 2 5" xfId="3860"/>
    <cellStyle name="Обычный 14 4 2 5 2" xfId="3861"/>
    <cellStyle name="Обычный 14 4 2 5 2 2" xfId="14520"/>
    <cellStyle name="Обычный 14 4 2 5 2 2 2" xfId="14521"/>
    <cellStyle name="Обычный 14 4 2 5 2 3" xfId="14522"/>
    <cellStyle name="Обычный 14 4 2 6" xfId="3862"/>
    <cellStyle name="Обычный 14 4 2 6 2" xfId="14523"/>
    <cellStyle name="Обычный 14 4 2 6 2 2" xfId="14524"/>
    <cellStyle name="Обычный 14 4 2 6 3" xfId="14525"/>
    <cellStyle name="Обычный 14 4 3" xfId="3863"/>
    <cellStyle name="Обычный 14 4 3 2" xfId="3864"/>
    <cellStyle name="Обычный 14 4 3 2 2" xfId="3865"/>
    <cellStyle name="Обычный 14 4 3 2 2 2" xfId="3866"/>
    <cellStyle name="Обычный 14 4 3 2 2 2 2" xfId="14526"/>
    <cellStyle name="Обычный 14 4 3 2 2 2 2 2" xfId="14527"/>
    <cellStyle name="Обычный 14 4 3 2 2 2 3" xfId="14528"/>
    <cellStyle name="Обычный 14 4 3 2 3" xfId="3867"/>
    <cellStyle name="Обычный 14 4 3 2 3 2" xfId="3868"/>
    <cellStyle name="Обычный 14 4 3 2 3 2 2" xfId="14529"/>
    <cellStyle name="Обычный 14 4 3 2 3 2 2 2" xfId="14530"/>
    <cellStyle name="Обычный 14 4 3 2 3 2 3" xfId="14531"/>
    <cellStyle name="Обычный 14 4 3 2 4" xfId="3869"/>
    <cellStyle name="Обычный 14 4 3 2 4 2" xfId="14532"/>
    <cellStyle name="Обычный 14 4 3 2 4 2 2" xfId="14533"/>
    <cellStyle name="Обычный 14 4 3 2 4 3" xfId="14534"/>
    <cellStyle name="Обычный 14 4 3 3" xfId="3870"/>
    <cellStyle name="Обычный 14 4 3 3 2" xfId="3871"/>
    <cellStyle name="Обычный 14 4 3 3 2 2" xfId="3872"/>
    <cellStyle name="Обычный 14 4 3 3 2 2 2" xfId="14535"/>
    <cellStyle name="Обычный 14 4 3 3 2 2 2 2" xfId="14536"/>
    <cellStyle name="Обычный 14 4 3 3 2 2 3" xfId="14537"/>
    <cellStyle name="Обычный 14 4 3 3 3" xfId="3873"/>
    <cellStyle name="Обычный 14 4 3 3 3 2" xfId="3874"/>
    <cellStyle name="Обычный 14 4 3 3 3 2 2" xfId="14538"/>
    <cellStyle name="Обычный 14 4 3 3 3 2 2 2" xfId="14539"/>
    <cellStyle name="Обычный 14 4 3 3 3 2 3" xfId="14540"/>
    <cellStyle name="Обычный 14 4 3 3 4" xfId="3875"/>
    <cellStyle name="Обычный 14 4 3 3 4 2" xfId="14541"/>
    <cellStyle name="Обычный 14 4 3 3 4 2 2" xfId="14542"/>
    <cellStyle name="Обычный 14 4 3 3 4 3" xfId="14543"/>
    <cellStyle name="Обычный 14 4 3 4" xfId="3876"/>
    <cellStyle name="Обычный 14 4 3 4 2" xfId="3877"/>
    <cellStyle name="Обычный 14 4 3 4 2 2" xfId="14544"/>
    <cellStyle name="Обычный 14 4 3 4 2 2 2" xfId="14545"/>
    <cellStyle name="Обычный 14 4 3 4 2 3" xfId="14546"/>
    <cellStyle name="Обычный 14 4 3 5" xfId="3878"/>
    <cellStyle name="Обычный 14 4 3 5 2" xfId="3879"/>
    <cellStyle name="Обычный 14 4 3 5 2 2" xfId="14547"/>
    <cellStyle name="Обычный 14 4 3 5 2 2 2" xfId="14548"/>
    <cellStyle name="Обычный 14 4 3 5 2 3" xfId="14549"/>
    <cellStyle name="Обычный 14 4 3 6" xfId="3880"/>
    <cellStyle name="Обычный 14 4 3 6 2" xfId="14550"/>
    <cellStyle name="Обычный 14 4 3 6 2 2" xfId="14551"/>
    <cellStyle name="Обычный 14 4 3 6 3" xfId="14552"/>
    <cellStyle name="Обычный 14 4 4" xfId="3881"/>
    <cellStyle name="Обычный 14 4 4 2" xfId="3882"/>
    <cellStyle name="Обычный 14 4 4 2 2" xfId="3883"/>
    <cellStyle name="Обычный 14 4 4 2 2 2" xfId="3884"/>
    <cellStyle name="Обычный 14 4 4 2 2 2 2" xfId="14553"/>
    <cellStyle name="Обычный 14 4 4 2 2 2 2 2" xfId="14554"/>
    <cellStyle name="Обычный 14 4 4 2 2 2 3" xfId="14555"/>
    <cellStyle name="Обычный 14 4 4 2 3" xfId="3885"/>
    <cellStyle name="Обычный 14 4 4 2 3 2" xfId="3886"/>
    <cellStyle name="Обычный 14 4 4 2 3 2 2" xfId="14556"/>
    <cellStyle name="Обычный 14 4 4 2 3 2 2 2" xfId="14557"/>
    <cellStyle name="Обычный 14 4 4 2 3 2 3" xfId="14558"/>
    <cellStyle name="Обычный 14 4 4 2 4" xfId="3887"/>
    <cellStyle name="Обычный 14 4 4 2 4 2" xfId="14559"/>
    <cellStyle name="Обычный 14 4 4 2 4 2 2" xfId="14560"/>
    <cellStyle name="Обычный 14 4 4 2 4 3" xfId="14561"/>
    <cellStyle name="Обычный 14 4 4 3" xfId="3888"/>
    <cellStyle name="Обычный 14 4 4 3 2" xfId="3889"/>
    <cellStyle name="Обычный 14 4 4 3 2 2" xfId="14562"/>
    <cellStyle name="Обычный 14 4 4 3 2 2 2" xfId="14563"/>
    <cellStyle name="Обычный 14 4 4 3 2 3" xfId="14564"/>
    <cellStyle name="Обычный 14 4 4 4" xfId="3890"/>
    <cellStyle name="Обычный 14 4 4 4 2" xfId="3891"/>
    <cellStyle name="Обычный 14 4 4 4 2 2" xfId="14565"/>
    <cellStyle name="Обычный 14 4 4 4 2 2 2" xfId="14566"/>
    <cellStyle name="Обычный 14 4 4 4 2 3" xfId="14567"/>
    <cellStyle name="Обычный 14 4 4 5" xfId="3892"/>
    <cellStyle name="Обычный 14 4 4 5 2" xfId="14568"/>
    <cellStyle name="Обычный 14 4 4 5 2 2" xfId="14569"/>
    <cellStyle name="Обычный 14 4 4 5 3" xfId="14570"/>
    <cellStyle name="Обычный 14 4 5" xfId="3893"/>
    <cellStyle name="Обычный 14 4 5 2" xfId="3894"/>
    <cellStyle name="Обычный 14 4 5 2 2" xfId="3895"/>
    <cellStyle name="Обычный 14 4 5 2 2 2" xfId="14571"/>
    <cellStyle name="Обычный 14 4 5 2 2 2 2" xfId="14572"/>
    <cellStyle name="Обычный 14 4 5 2 2 3" xfId="14573"/>
    <cellStyle name="Обычный 14 4 5 3" xfId="3896"/>
    <cellStyle name="Обычный 14 4 5 3 2" xfId="3897"/>
    <cellStyle name="Обычный 14 4 5 3 2 2" xfId="14574"/>
    <cellStyle name="Обычный 14 4 5 3 2 2 2" xfId="14575"/>
    <cellStyle name="Обычный 14 4 5 3 2 3" xfId="14576"/>
    <cellStyle name="Обычный 14 4 5 4" xfId="3898"/>
    <cellStyle name="Обычный 14 4 5 4 2" xfId="14577"/>
    <cellStyle name="Обычный 14 4 5 4 2 2" xfId="14578"/>
    <cellStyle name="Обычный 14 4 5 4 3" xfId="14579"/>
    <cellStyle name="Обычный 14 4 6" xfId="3899"/>
    <cellStyle name="Обычный 14 4 6 2" xfId="3900"/>
    <cellStyle name="Обычный 14 4 6 2 2" xfId="14580"/>
    <cellStyle name="Обычный 14 4 6 2 2 2" xfId="14581"/>
    <cellStyle name="Обычный 14 4 6 2 3" xfId="14582"/>
    <cellStyle name="Обычный 14 4 7" xfId="3901"/>
    <cellStyle name="Обычный 14 4 7 2" xfId="3902"/>
    <cellStyle name="Обычный 14 4 7 2 2" xfId="14583"/>
    <cellStyle name="Обычный 14 4 7 2 2 2" xfId="14584"/>
    <cellStyle name="Обычный 14 4 7 2 3" xfId="14585"/>
    <cellStyle name="Обычный 14 4 8" xfId="3903"/>
    <cellStyle name="Обычный 14 4 8 2" xfId="14586"/>
    <cellStyle name="Обычный 14 4 8 2 2" xfId="14587"/>
    <cellStyle name="Обычный 14 4 8 3" xfId="14588"/>
    <cellStyle name="Обычный 14 5" xfId="3904"/>
    <cellStyle name="Обычный 14 5 2" xfId="3905"/>
    <cellStyle name="Обычный 14 5 2 2" xfId="3906"/>
    <cellStyle name="Обычный 14 5 2 2 2" xfId="3907"/>
    <cellStyle name="Обычный 14 5 2 2 2 2" xfId="14589"/>
    <cellStyle name="Обычный 14 5 2 2 2 2 2" xfId="14590"/>
    <cellStyle name="Обычный 14 5 2 2 2 3" xfId="14591"/>
    <cellStyle name="Обычный 14 5 2 3" xfId="3908"/>
    <cellStyle name="Обычный 14 5 2 3 2" xfId="3909"/>
    <cellStyle name="Обычный 14 5 2 3 2 2" xfId="14592"/>
    <cellStyle name="Обычный 14 5 2 3 2 2 2" xfId="14593"/>
    <cellStyle name="Обычный 14 5 2 3 2 3" xfId="14594"/>
    <cellStyle name="Обычный 14 5 2 4" xfId="3910"/>
    <cellStyle name="Обычный 14 5 2 4 2" xfId="14595"/>
    <cellStyle name="Обычный 14 5 2 4 2 2" xfId="14596"/>
    <cellStyle name="Обычный 14 5 2 4 3" xfId="14597"/>
    <cellStyle name="Обычный 14 5 3" xfId="3911"/>
    <cellStyle name="Обычный 14 5 3 2" xfId="3912"/>
    <cellStyle name="Обычный 14 5 3 2 2" xfId="3913"/>
    <cellStyle name="Обычный 14 5 3 2 2 2" xfId="14598"/>
    <cellStyle name="Обычный 14 5 3 2 2 2 2" xfId="14599"/>
    <cellStyle name="Обычный 14 5 3 2 2 3" xfId="14600"/>
    <cellStyle name="Обычный 14 5 3 3" xfId="3914"/>
    <cellStyle name="Обычный 14 5 3 3 2" xfId="3915"/>
    <cellStyle name="Обычный 14 5 3 3 2 2" xfId="14601"/>
    <cellStyle name="Обычный 14 5 3 3 2 2 2" xfId="14602"/>
    <cellStyle name="Обычный 14 5 3 3 2 3" xfId="14603"/>
    <cellStyle name="Обычный 14 5 3 4" xfId="3916"/>
    <cellStyle name="Обычный 14 5 3 4 2" xfId="14604"/>
    <cellStyle name="Обычный 14 5 3 4 2 2" xfId="14605"/>
    <cellStyle name="Обычный 14 5 3 4 3" xfId="14606"/>
    <cellStyle name="Обычный 14 5 4" xfId="3917"/>
    <cellStyle name="Обычный 14 5 4 2" xfId="3918"/>
    <cellStyle name="Обычный 14 5 4 2 2" xfId="14607"/>
    <cellStyle name="Обычный 14 5 4 2 2 2" xfId="14608"/>
    <cellStyle name="Обычный 14 5 4 2 3" xfId="14609"/>
    <cellStyle name="Обычный 14 5 5" xfId="3919"/>
    <cellStyle name="Обычный 14 5 5 2" xfId="3920"/>
    <cellStyle name="Обычный 14 5 5 2 2" xfId="14610"/>
    <cellStyle name="Обычный 14 5 5 2 2 2" xfId="14611"/>
    <cellStyle name="Обычный 14 5 5 2 3" xfId="14612"/>
    <cellStyle name="Обычный 14 5 6" xfId="3921"/>
    <cellStyle name="Обычный 14 5 6 2" xfId="14613"/>
    <cellStyle name="Обычный 14 5 6 2 2" xfId="14614"/>
    <cellStyle name="Обычный 14 5 6 3" xfId="14615"/>
    <cellStyle name="Обычный 14 6" xfId="3922"/>
    <cellStyle name="Обычный 14 6 2" xfId="3923"/>
    <cellStyle name="Обычный 14 6 2 2" xfId="3924"/>
    <cellStyle name="Обычный 14 6 2 2 2" xfId="3925"/>
    <cellStyle name="Обычный 14 6 2 2 2 2" xfId="14616"/>
    <cellStyle name="Обычный 14 6 2 2 2 2 2" xfId="14617"/>
    <cellStyle name="Обычный 14 6 2 2 2 3" xfId="14618"/>
    <cellStyle name="Обычный 14 6 2 3" xfId="3926"/>
    <cellStyle name="Обычный 14 6 2 3 2" xfId="3927"/>
    <cellStyle name="Обычный 14 6 2 3 2 2" xfId="14619"/>
    <cellStyle name="Обычный 14 6 2 3 2 2 2" xfId="14620"/>
    <cellStyle name="Обычный 14 6 2 3 2 3" xfId="14621"/>
    <cellStyle name="Обычный 14 6 2 4" xfId="3928"/>
    <cellStyle name="Обычный 14 6 2 4 2" xfId="14622"/>
    <cellStyle name="Обычный 14 6 2 4 2 2" xfId="14623"/>
    <cellStyle name="Обычный 14 6 2 4 3" xfId="14624"/>
    <cellStyle name="Обычный 14 6 3" xfId="3929"/>
    <cellStyle name="Обычный 14 6 3 2" xfId="3930"/>
    <cellStyle name="Обычный 14 6 3 2 2" xfId="3931"/>
    <cellStyle name="Обычный 14 6 3 2 2 2" xfId="14625"/>
    <cellStyle name="Обычный 14 6 3 2 2 2 2" xfId="14626"/>
    <cellStyle name="Обычный 14 6 3 2 2 3" xfId="14627"/>
    <cellStyle name="Обычный 14 6 3 3" xfId="3932"/>
    <cellStyle name="Обычный 14 6 3 3 2" xfId="3933"/>
    <cellStyle name="Обычный 14 6 3 3 2 2" xfId="14628"/>
    <cellStyle name="Обычный 14 6 3 3 2 2 2" xfId="14629"/>
    <cellStyle name="Обычный 14 6 3 3 2 3" xfId="14630"/>
    <cellStyle name="Обычный 14 6 3 4" xfId="3934"/>
    <cellStyle name="Обычный 14 6 3 4 2" xfId="14631"/>
    <cellStyle name="Обычный 14 6 3 4 2 2" xfId="14632"/>
    <cellStyle name="Обычный 14 6 3 4 3" xfId="14633"/>
    <cellStyle name="Обычный 14 6 4" xfId="3935"/>
    <cellStyle name="Обычный 14 6 4 2" xfId="3936"/>
    <cellStyle name="Обычный 14 6 4 2 2" xfId="14634"/>
    <cellStyle name="Обычный 14 6 4 2 2 2" xfId="14635"/>
    <cellStyle name="Обычный 14 6 4 2 3" xfId="14636"/>
    <cellStyle name="Обычный 14 6 5" xfId="3937"/>
    <cellStyle name="Обычный 14 6 5 2" xfId="3938"/>
    <cellStyle name="Обычный 14 6 5 2 2" xfId="14637"/>
    <cellStyle name="Обычный 14 6 5 2 2 2" xfId="14638"/>
    <cellStyle name="Обычный 14 6 5 2 3" xfId="14639"/>
    <cellStyle name="Обычный 14 6 6" xfId="3939"/>
    <cellStyle name="Обычный 14 6 6 2" xfId="14640"/>
    <cellStyle name="Обычный 14 6 6 2 2" xfId="14641"/>
    <cellStyle name="Обычный 14 6 6 3" xfId="14642"/>
    <cellStyle name="Обычный 14 7" xfId="3940"/>
    <cellStyle name="Обычный 14 7 2" xfId="3941"/>
    <cellStyle name="Обычный 14 7 2 2" xfId="3942"/>
    <cellStyle name="Обычный 14 7 2 2 2" xfId="3943"/>
    <cellStyle name="Обычный 14 7 2 2 2 2" xfId="14643"/>
    <cellStyle name="Обычный 14 7 2 2 2 2 2" xfId="14644"/>
    <cellStyle name="Обычный 14 7 2 2 2 3" xfId="14645"/>
    <cellStyle name="Обычный 14 7 2 3" xfId="3944"/>
    <cellStyle name="Обычный 14 7 2 3 2" xfId="3945"/>
    <cellStyle name="Обычный 14 7 2 3 2 2" xfId="14646"/>
    <cellStyle name="Обычный 14 7 2 3 2 2 2" xfId="14647"/>
    <cellStyle name="Обычный 14 7 2 3 2 3" xfId="14648"/>
    <cellStyle name="Обычный 14 7 2 4" xfId="3946"/>
    <cellStyle name="Обычный 14 7 2 4 2" xfId="14649"/>
    <cellStyle name="Обычный 14 7 2 4 2 2" xfId="14650"/>
    <cellStyle name="Обычный 14 7 2 4 3" xfId="14651"/>
    <cellStyle name="Обычный 14 7 3" xfId="3947"/>
    <cellStyle name="Обычный 14 7 3 2" xfId="3948"/>
    <cellStyle name="Обычный 14 7 3 2 2" xfId="14652"/>
    <cellStyle name="Обычный 14 7 3 2 2 2" xfId="14653"/>
    <cellStyle name="Обычный 14 7 3 2 3" xfId="14654"/>
    <cellStyle name="Обычный 14 7 4" xfId="3949"/>
    <cellStyle name="Обычный 14 7 4 2" xfId="3950"/>
    <cellStyle name="Обычный 14 7 4 2 2" xfId="14655"/>
    <cellStyle name="Обычный 14 7 4 2 2 2" xfId="14656"/>
    <cellStyle name="Обычный 14 7 4 2 3" xfId="14657"/>
    <cellStyle name="Обычный 14 7 5" xfId="3951"/>
    <cellStyle name="Обычный 14 7 5 2" xfId="14658"/>
    <cellStyle name="Обычный 14 7 5 2 2" xfId="14659"/>
    <cellStyle name="Обычный 14 7 5 3" xfId="14660"/>
    <cellStyle name="Обычный 14 8" xfId="3952"/>
    <cellStyle name="Обычный 14 8 2" xfId="3953"/>
    <cellStyle name="Обычный 14 8 2 2" xfId="3954"/>
    <cellStyle name="Обычный 14 8 2 2 2" xfId="14661"/>
    <cellStyle name="Обычный 14 8 2 2 2 2" xfId="14662"/>
    <cellStyle name="Обычный 14 8 2 2 3" xfId="14663"/>
    <cellStyle name="Обычный 14 8 3" xfId="3955"/>
    <cellStyle name="Обычный 14 8 3 2" xfId="3956"/>
    <cellStyle name="Обычный 14 8 3 2 2" xfId="14664"/>
    <cellStyle name="Обычный 14 8 3 2 2 2" xfId="14665"/>
    <cellStyle name="Обычный 14 8 3 2 3" xfId="14666"/>
    <cellStyle name="Обычный 14 8 4" xfId="3957"/>
    <cellStyle name="Обычный 14 8 4 2" xfId="14667"/>
    <cellStyle name="Обычный 14 8 4 2 2" xfId="14668"/>
    <cellStyle name="Обычный 14 8 4 3" xfId="14669"/>
    <cellStyle name="Обычный 14 9" xfId="3958"/>
    <cellStyle name="Обычный 14 9 2" xfId="3959"/>
    <cellStyle name="Обычный 14 9 2 2" xfId="3960"/>
    <cellStyle name="Обычный 14 9 2 2 2" xfId="14670"/>
    <cellStyle name="Обычный 14 9 2 2 2 2" xfId="14671"/>
    <cellStyle name="Обычный 14 9 2 2 3" xfId="14672"/>
    <cellStyle name="Обычный 14 9 3" xfId="3961"/>
    <cellStyle name="Обычный 14 9 3 2" xfId="3962"/>
    <cellStyle name="Обычный 14 9 3 2 2" xfId="14673"/>
    <cellStyle name="Обычный 14 9 3 2 2 2" xfId="14674"/>
    <cellStyle name="Обычный 14 9 3 2 3" xfId="14675"/>
    <cellStyle name="Обычный 14 9 4" xfId="3963"/>
    <cellStyle name="Обычный 14 9 4 2" xfId="14676"/>
    <cellStyle name="Обычный 14 9 4 2 2" xfId="14677"/>
    <cellStyle name="Обычный 14 9 4 3" xfId="14678"/>
    <cellStyle name="Обычный 15" xfId="4"/>
    <cellStyle name="Обычный 15 10" xfId="3964"/>
    <cellStyle name="Обычный 15 10 2" xfId="3965"/>
    <cellStyle name="Обычный 15 10 2 2" xfId="14679"/>
    <cellStyle name="Обычный 15 10 2 2 2" xfId="12136"/>
    <cellStyle name="Обычный 15 10 2 3" xfId="14680"/>
    <cellStyle name="Обычный 15 10 3" xfId="28747"/>
    <cellStyle name="Обычный 15 11" xfId="3966"/>
    <cellStyle name="Обычный 15 11 2" xfId="3967"/>
    <cellStyle name="Обычный 15 11 2 2" xfId="14681"/>
    <cellStyle name="Обычный 15 11 2 2 2" xfId="14682"/>
    <cellStyle name="Обычный 15 11 2 3" xfId="14683"/>
    <cellStyle name="Обычный 15 12" xfId="3968"/>
    <cellStyle name="Обычный 15 12 2" xfId="28752"/>
    <cellStyle name="Обычный 15 12 3" xfId="28742"/>
    <cellStyle name="Обычный 15 13" xfId="3969"/>
    <cellStyle name="Обычный 15 13 2" xfId="14684"/>
    <cellStyle name="Обычный 15 13 2 2" xfId="14685"/>
    <cellStyle name="Обычный 15 13 3" xfId="14686"/>
    <cellStyle name="Обычный 15 14" xfId="14687"/>
    <cellStyle name="Обычный 15 14 2" xfId="14688"/>
    <cellStyle name="Обычный 15 15" xfId="14689"/>
    <cellStyle name="Обычный 15 2" xfId="3970"/>
    <cellStyle name="Обычный 15 2 2" xfId="3971"/>
    <cellStyle name="Обычный 15 2 2 2" xfId="3972"/>
    <cellStyle name="Обычный 15 2 2 2 2" xfId="3973"/>
    <cellStyle name="Обычный 15 2 2 2 2 2" xfId="3974"/>
    <cellStyle name="Обычный 15 2 2 2 2 2 2" xfId="3975"/>
    <cellStyle name="Обычный 15 2 2 2 2 2 2 2" xfId="14690"/>
    <cellStyle name="Обычный 15 2 2 2 2 2 2 2 2" xfId="14691"/>
    <cellStyle name="Обычный 15 2 2 2 2 2 2 3" xfId="14692"/>
    <cellStyle name="Обычный 15 2 2 2 2 3" xfId="3976"/>
    <cellStyle name="Обычный 15 2 2 2 2 3 2" xfId="3977"/>
    <cellStyle name="Обычный 15 2 2 2 2 3 2 2" xfId="14693"/>
    <cellStyle name="Обычный 15 2 2 2 2 3 2 2 2" xfId="14694"/>
    <cellStyle name="Обычный 15 2 2 2 2 3 2 3" xfId="14695"/>
    <cellStyle name="Обычный 15 2 2 2 2 4" xfId="3978"/>
    <cellStyle name="Обычный 15 2 2 2 2 4 2" xfId="14696"/>
    <cellStyle name="Обычный 15 2 2 2 2 4 2 2" xfId="14697"/>
    <cellStyle name="Обычный 15 2 2 2 2 4 3" xfId="14698"/>
    <cellStyle name="Обычный 15 2 2 2 3" xfId="3979"/>
    <cellStyle name="Обычный 15 2 2 2 3 2" xfId="3980"/>
    <cellStyle name="Обычный 15 2 2 2 3 2 2" xfId="14699"/>
    <cellStyle name="Обычный 15 2 2 2 3 2 2 2" xfId="14700"/>
    <cellStyle name="Обычный 15 2 2 2 3 2 3" xfId="14701"/>
    <cellStyle name="Обычный 15 2 2 2 4" xfId="3981"/>
    <cellStyle name="Обычный 15 2 2 2 4 2" xfId="3982"/>
    <cellStyle name="Обычный 15 2 2 2 4 2 2" xfId="14702"/>
    <cellStyle name="Обычный 15 2 2 2 4 2 2 2" xfId="14703"/>
    <cellStyle name="Обычный 15 2 2 2 4 2 3" xfId="14704"/>
    <cellStyle name="Обычный 15 2 2 2 5" xfId="3983"/>
    <cellStyle name="Обычный 15 2 2 2 6" xfId="14705"/>
    <cellStyle name="Обычный 15 2 2 2 6 2" xfId="14706"/>
    <cellStyle name="Обычный 15 2 2 2 7" xfId="14707"/>
    <cellStyle name="Обычный 15 2 2 3" xfId="3984"/>
    <cellStyle name="Обычный 15 2 2 3 2" xfId="3985"/>
    <cellStyle name="Обычный 15 2 2 3 2 2" xfId="3986"/>
    <cellStyle name="Обычный 15 2 2 3 2 2 2" xfId="14708"/>
    <cellStyle name="Обычный 15 2 2 3 2 2 2 2" xfId="14709"/>
    <cellStyle name="Обычный 15 2 2 3 2 2 3" xfId="14710"/>
    <cellStyle name="Обычный 15 2 2 3 3" xfId="3987"/>
    <cellStyle name="Обычный 15 2 2 3 3 2" xfId="3988"/>
    <cellStyle name="Обычный 15 2 2 3 3 2 2" xfId="14711"/>
    <cellStyle name="Обычный 15 2 2 3 3 2 2 2" xfId="14712"/>
    <cellStyle name="Обычный 15 2 2 3 3 2 3" xfId="14713"/>
    <cellStyle name="Обычный 15 2 2 3 4" xfId="3989"/>
    <cellStyle name="Обычный 15 2 2 3 4 2" xfId="14714"/>
    <cellStyle name="Обычный 15 2 2 3 4 2 2" xfId="14715"/>
    <cellStyle name="Обычный 15 2 2 3 4 3" xfId="14716"/>
    <cellStyle name="Обычный 15 2 2 4" xfId="3990"/>
    <cellStyle name="Обычный 15 2 2 4 2" xfId="3991"/>
    <cellStyle name="Обычный 15 2 2 4 2 2" xfId="14717"/>
    <cellStyle name="Обычный 15 2 2 4 2 2 2" xfId="14718"/>
    <cellStyle name="Обычный 15 2 2 4 2 3" xfId="14719"/>
    <cellStyle name="Обычный 15 2 2 5" xfId="3992"/>
    <cellStyle name="Обычный 15 2 2 5 2" xfId="3993"/>
    <cellStyle name="Обычный 15 2 2 5 2 2" xfId="14720"/>
    <cellStyle name="Обычный 15 2 2 5 2 2 2" xfId="14721"/>
    <cellStyle name="Обычный 15 2 2 5 2 3" xfId="14722"/>
    <cellStyle name="Обычный 15 2 3" xfId="3994"/>
    <cellStyle name="Обычный 15 2 3 2" xfId="3995"/>
    <cellStyle name="Обычный 15 2 3 2 2" xfId="3996"/>
    <cellStyle name="Обычный 15 2 3 2 2 2" xfId="3997"/>
    <cellStyle name="Обычный 15 2 3 2 2 2 2" xfId="14723"/>
    <cellStyle name="Обычный 15 2 3 2 2 2 2 2" xfId="14724"/>
    <cellStyle name="Обычный 15 2 3 2 2 2 3" xfId="14725"/>
    <cellStyle name="Обычный 15 2 3 2 3" xfId="3998"/>
    <cellStyle name="Обычный 15 2 3 2 3 2" xfId="3999"/>
    <cellStyle name="Обычный 15 2 3 2 3 2 2" xfId="14726"/>
    <cellStyle name="Обычный 15 2 3 2 3 2 2 2" xfId="14727"/>
    <cellStyle name="Обычный 15 2 3 2 3 2 3" xfId="14728"/>
    <cellStyle name="Обычный 15 2 3 2 4" xfId="4000"/>
    <cellStyle name="Обычный 15 2 3 2 4 2" xfId="14729"/>
    <cellStyle name="Обычный 15 2 3 2 4 2 2" xfId="14730"/>
    <cellStyle name="Обычный 15 2 3 2 4 3" xfId="14731"/>
    <cellStyle name="Обычный 15 2 3 3" xfId="4001"/>
    <cellStyle name="Обычный 15 2 3 3 2" xfId="4002"/>
    <cellStyle name="Обычный 15 2 3 3 2 2" xfId="4003"/>
    <cellStyle name="Обычный 15 2 3 3 2 2 2" xfId="14732"/>
    <cellStyle name="Обычный 15 2 3 3 2 2 2 2" xfId="14733"/>
    <cellStyle name="Обычный 15 2 3 3 2 2 3" xfId="14734"/>
    <cellStyle name="Обычный 15 2 3 3 3" xfId="4004"/>
    <cellStyle name="Обычный 15 2 3 3 3 2" xfId="4005"/>
    <cellStyle name="Обычный 15 2 3 3 3 2 2" xfId="14735"/>
    <cellStyle name="Обычный 15 2 3 3 3 2 2 2" xfId="14736"/>
    <cellStyle name="Обычный 15 2 3 3 3 2 3" xfId="14737"/>
    <cellStyle name="Обычный 15 2 3 3 4" xfId="4006"/>
    <cellStyle name="Обычный 15 2 3 3 4 2" xfId="14738"/>
    <cellStyle name="Обычный 15 2 3 3 4 2 2" xfId="14739"/>
    <cellStyle name="Обычный 15 2 3 3 4 3" xfId="14740"/>
    <cellStyle name="Обычный 15 2 3 4" xfId="4007"/>
    <cellStyle name="Обычный 15 2 3 4 2" xfId="4008"/>
    <cellStyle name="Обычный 15 2 3 4 2 2" xfId="14741"/>
    <cellStyle name="Обычный 15 2 3 4 2 2 2" xfId="14742"/>
    <cellStyle name="Обычный 15 2 3 4 2 3" xfId="14743"/>
    <cellStyle name="Обычный 15 2 3 5" xfId="4009"/>
    <cellStyle name="Обычный 15 2 3 5 2" xfId="4010"/>
    <cellStyle name="Обычный 15 2 3 5 2 2" xfId="14744"/>
    <cellStyle name="Обычный 15 2 3 5 2 2 2" xfId="14745"/>
    <cellStyle name="Обычный 15 2 3 5 2 3" xfId="14746"/>
    <cellStyle name="Обычный 15 2 3 6" xfId="4011"/>
    <cellStyle name="Обычный 15 2 3 6 2" xfId="14747"/>
    <cellStyle name="Обычный 15 2 3 6 2 2" xfId="14748"/>
    <cellStyle name="Обычный 15 2 3 6 3" xfId="14749"/>
    <cellStyle name="Обычный 15 2 4" xfId="4012"/>
    <cellStyle name="Обычный 15 2 4 2" xfId="4013"/>
    <cellStyle name="Обычный 15 2 4 2 2" xfId="4014"/>
    <cellStyle name="Обычный 15 2 4 2 2 2" xfId="4015"/>
    <cellStyle name="Обычный 15 2 4 2 2 2 2" xfId="14750"/>
    <cellStyle name="Обычный 15 2 4 2 2 2 2 2" xfId="14751"/>
    <cellStyle name="Обычный 15 2 4 2 2 2 3" xfId="14752"/>
    <cellStyle name="Обычный 15 2 4 2 3" xfId="4016"/>
    <cellStyle name="Обычный 15 2 4 2 3 2" xfId="4017"/>
    <cellStyle name="Обычный 15 2 4 2 3 2 2" xfId="14753"/>
    <cellStyle name="Обычный 15 2 4 2 3 2 2 2" xfId="14754"/>
    <cellStyle name="Обычный 15 2 4 2 3 2 3" xfId="14755"/>
    <cellStyle name="Обычный 15 2 4 2 4" xfId="4018"/>
    <cellStyle name="Обычный 15 2 4 2 4 2" xfId="14756"/>
    <cellStyle name="Обычный 15 2 4 2 4 2 2" xfId="14757"/>
    <cellStyle name="Обычный 15 2 4 2 4 3" xfId="14758"/>
    <cellStyle name="Обычный 15 2 4 3" xfId="4019"/>
    <cellStyle name="Обычный 15 2 4 3 2" xfId="4020"/>
    <cellStyle name="Обычный 15 2 4 3 2 2" xfId="14759"/>
    <cellStyle name="Обычный 15 2 4 3 2 2 2" xfId="14760"/>
    <cellStyle name="Обычный 15 2 4 3 2 3" xfId="14761"/>
    <cellStyle name="Обычный 15 2 4 4" xfId="4021"/>
    <cellStyle name="Обычный 15 2 4 4 2" xfId="4022"/>
    <cellStyle name="Обычный 15 2 4 4 2 2" xfId="14762"/>
    <cellStyle name="Обычный 15 2 4 4 2 2 2" xfId="14763"/>
    <cellStyle name="Обычный 15 2 4 4 2 3" xfId="14764"/>
    <cellStyle name="Обычный 15 2 4 5" xfId="4023"/>
    <cellStyle name="Обычный 15 2 4 5 2" xfId="14765"/>
    <cellStyle name="Обычный 15 2 4 5 2 2" xfId="14766"/>
    <cellStyle name="Обычный 15 2 4 5 3" xfId="14767"/>
    <cellStyle name="Обычный 15 2 5" xfId="4024"/>
    <cellStyle name="Обычный 15 2 5 2" xfId="4025"/>
    <cellStyle name="Обычный 15 2 5 2 2" xfId="4026"/>
    <cellStyle name="Обычный 15 2 5 2 2 2" xfId="14768"/>
    <cellStyle name="Обычный 15 2 5 2 2 2 2" xfId="14769"/>
    <cellStyle name="Обычный 15 2 5 2 2 3" xfId="14770"/>
    <cellStyle name="Обычный 15 2 5 3" xfId="4027"/>
    <cellStyle name="Обычный 15 2 5 3 2" xfId="4028"/>
    <cellStyle name="Обычный 15 2 5 3 2 2" xfId="14771"/>
    <cellStyle name="Обычный 15 2 5 3 2 2 2" xfId="14772"/>
    <cellStyle name="Обычный 15 2 5 3 2 3" xfId="14773"/>
    <cellStyle name="Обычный 15 2 5 4" xfId="4029"/>
    <cellStyle name="Обычный 15 2 5 4 2" xfId="14774"/>
    <cellStyle name="Обычный 15 2 5 4 2 2" xfId="14775"/>
    <cellStyle name="Обычный 15 2 5 4 3" xfId="14776"/>
    <cellStyle name="Обычный 15 2 6" xfId="4030"/>
    <cellStyle name="Обычный 15 2 6 2" xfId="4031"/>
    <cellStyle name="Обычный 15 2 6 2 2" xfId="14777"/>
    <cellStyle name="Обычный 15 2 6 2 2 2" xfId="14778"/>
    <cellStyle name="Обычный 15 2 6 2 3" xfId="14779"/>
    <cellStyle name="Обычный 15 2 7" xfId="4032"/>
    <cellStyle name="Обычный 15 2 7 2" xfId="4033"/>
    <cellStyle name="Обычный 15 2 7 2 2" xfId="14780"/>
    <cellStyle name="Обычный 15 2 7 2 2 2" xfId="14781"/>
    <cellStyle name="Обычный 15 2 7 2 3" xfId="14782"/>
    <cellStyle name="Обычный 15 3" xfId="4034"/>
    <cellStyle name="Обычный 15 3 2" xfId="4035"/>
    <cellStyle name="Обычный 15 3 2 2" xfId="4036"/>
    <cellStyle name="Обычный 15 3 2 2 2" xfId="4037"/>
    <cellStyle name="Обычный 15 3 2 2 2 2" xfId="14783"/>
    <cellStyle name="Обычный 15 3 2 2 2 2 2" xfId="14784"/>
    <cellStyle name="Обычный 15 3 2 2 2 3" xfId="14785"/>
    <cellStyle name="Обычный 15 3 2 3" xfId="4038"/>
    <cellStyle name="Обычный 15 3 2 3 2" xfId="4039"/>
    <cellStyle name="Обычный 15 3 2 3 2 2" xfId="14786"/>
    <cellStyle name="Обычный 15 3 2 3 2 2 2" xfId="14787"/>
    <cellStyle name="Обычный 15 3 2 3 2 3" xfId="14788"/>
    <cellStyle name="Обычный 15 3 2 4" xfId="4040"/>
    <cellStyle name="Обычный 15 3 2 4 2" xfId="14789"/>
    <cellStyle name="Обычный 15 3 2 4 2 2" xfId="14790"/>
    <cellStyle name="Обычный 15 3 2 4 3" xfId="14791"/>
    <cellStyle name="Обычный 15 3 3" xfId="4041"/>
    <cellStyle name="Обычный 15 3 3 2" xfId="4042"/>
    <cellStyle name="Обычный 15 3 3 2 2" xfId="4043"/>
    <cellStyle name="Обычный 15 3 3 2 2 2" xfId="14792"/>
    <cellStyle name="Обычный 15 3 3 2 2 2 2" xfId="14793"/>
    <cellStyle name="Обычный 15 3 3 2 2 3" xfId="14794"/>
    <cellStyle name="Обычный 15 3 3 3" xfId="4044"/>
    <cellStyle name="Обычный 15 3 3 3 2" xfId="4045"/>
    <cellStyle name="Обычный 15 3 3 3 2 2" xfId="14795"/>
    <cellStyle name="Обычный 15 3 3 3 2 2 2" xfId="14796"/>
    <cellStyle name="Обычный 15 3 3 3 2 3" xfId="14797"/>
    <cellStyle name="Обычный 15 3 3 4" xfId="4046"/>
    <cellStyle name="Обычный 15 3 3 4 2" xfId="14798"/>
    <cellStyle name="Обычный 15 3 3 4 2 2" xfId="14799"/>
    <cellStyle name="Обычный 15 3 3 4 3" xfId="14800"/>
    <cellStyle name="Обычный 15 3 4" xfId="4047"/>
    <cellStyle name="Обычный 15 3 4 2" xfId="4048"/>
    <cellStyle name="Обычный 15 3 4 2 2" xfId="14801"/>
    <cellStyle name="Обычный 15 3 4 2 2 2" xfId="14802"/>
    <cellStyle name="Обычный 15 3 4 2 3" xfId="14803"/>
    <cellStyle name="Обычный 15 3 5" xfId="4049"/>
    <cellStyle name="Обычный 15 3 5 2" xfId="4050"/>
    <cellStyle name="Обычный 15 3 5 2 2" xfId="14804"/>
    <cellStyle name="Обычный 15 3 5 2 2 2" xfId="14805"/>
    <cellStyle name="Обычный 15 3 5 2 3" xfId="14806"/>
    <cellStyle name="Обычный 15 3 6" xfId="4051"/>
    <cellStyle name="Обычный 15 3 6 2" xfId="14807"/>
    <cellStyle name="Обычный 15 3 6 2 2" xfId="14808"/>
    <cellStyle name="Обычный 15 3 6 3" xfId="14809"/>
    <cellStyle name="Обычный 15 4" xfId="4052"/>
    <cellStyle name="Обычный 15 4 2" xfId="4053"/>
    <cellStyle name="Обычный 15 4 2 2" xfId="4054"/>
    <cellStyle name="Обычный 15 4 2 2 2" xfId="4055"/>
    <cellStyle name="Обычный 15 4 2 2 2 2" xfId="14810"/>
    <cellStyle name="Обычный 15 4 2 2 2 2 2" xfId="14811"/>
    <cellStyle name="Обычный 15 4 2 2 2 3" xfId="14812"/>
    <cellStyle name="Обычный 15 4 2 3" xfId="4056"/>
    <cellStyle name="Обычный 15 4 2 3 2" xfId="4057"/>
    <cellStyle name="Обычный 15 4 2 3 2 2" xfId="14813"/>
    <cellStyle name="Обычный 15 4 2 3 2 2 2" xfId="14814"/>
    <cellStyle name="Обычный 15 4 2 3 2 3" xfId="14815"/>
    <cellStyle name="Обычный 15 4 2 4" xfId="4058"/>
    <cellStyle name="Обычный 15 4 2 4 2" xfId="14816"/>
    <cellStyle name="Обычный 15 4 2 4 2 2" xfId="14817"/>
    <cellStyle name="Обычный 15 4 2 4 3" xfId="14818"/>
    <cellStyle name="Обычный 15 4 3" xfId="4059"/>
    <cellStyle name="Обычный 15 4 3 2" xfId="4060"/>
    <cellStyle name="Обычный 15 4 3 2 2" xfId="4061"/>
    <cellStyle name="Обычный 15 4 3 2 2 2" xfId="14819"/>
    <cellStyle name="Обычный 15 4 3 2 2 2 2" xfId="14820"/>
    <cellStyle name="Обычный 15 4 3 2 2 3" xfId="14821"/>
    <cellStyle name="Обычный 15 4 3 3" xfId="4062"/>
    <cellStyle name="Обычный 15 4 3 3 2" xfId="4063"/>
    <cellStyle name="Обычный 15 4 3 3 2 2" xfId="14822"/>
    <cellStyle name="Обычный 15 4 3 3 2 2 2" xfId="14823"/>
    <cellStyle name="Обычный 15 4 3 3 2 3" xfId="14824"/>
    <cellStyle name="Обычный 15 4 3 4" xfId="4064"/>
    <cellStyle name="Обычный 15 4 3 4 2" xfId="14825"/>
    <cellStyle name="Обычный 15 4 3 4 2 2" xfId="14826"/>
    <cellStyle name="Обычный 15 4 3 4 3" xfId="14827"/>
    <cellStyle name="Обычный 15 4 4" xfId="4065"/>
    <cellStyle name="Обычный 15 4 4 2" xfId="4066"/>
    <cellStyle name="Обычный 15 4 4 2 2" xfId="14828"/>
    <cellStyle name="Обычный 15 4 4 2 2 2" xfId="14829"/>
    <cellStyle name="Обычный 15 4 4 2 3" xfId="14830"/>
    <cellStyle name="Обычный 15 4 5" xfId="4067"/>
    <cellStyle name="Обычный 15 4 5 2" xfId="4068"/>
    <cellStyle name="Обычный 15 4 5 2 2" xfId="14831"/>
    <cellStyle name="Обычный 15 4 5 2 2 2" xfId="14832"/>
    <cellStyle name="Обычный 15 4 5 2 3" xfId="14833"/>
    <cellStyle name="Обычный 15 4 6" xfId="4069"/>
    <cellStyle name="Обычный 15 4 6 2" xfId="14834"/>
    <cellStyle name="Обычный 15 4 6 2 2" xfId="14835"/>
    <cellStyle name="Обычный 15 4 6 3" xfId="14836"/>
    <cellStyle name="Обычный 15 5" xfId="4070"/>
    <cellStyle name="Обычный 15 5 2" xfId="4071"/>
    <cellStyle name="Обычный 15 5 2 2" xfId="4072"/>
    <cellStyle name="Обычный 15 5 2 2 2" xfId="4073"/>
    <cellStyle name="Обычный 15 5 2 2 2 2" xfId="14837"/>
    <cellStyle name="Обычный 15 5 2 2 2 2 2" xfId="14838"/>
    <cellStyle name="Обычный 15 5 2 2 2 3" xfId="14839"/>
    <cellStyle name="Обычный 15 5 2 3" xfId="4074"/>
    <cellStyle name="Обычный 15 5 2 3 2" xfId="4075"/>
    <cellStyle name="Обычный 15 5 2 3 2 2" xfId="14840"/>
    <cellStyle name="Обычный 15 5 2 3 2 2 2" xfId="14841"/>
    <cellStyle name="Обычный 15 5 2 3 2 3" xfId="14842"/>
    <cellStyle name="Обычный 15 5 2 4" xfId="4076"/>
    <cellStyle name="Обычный 15 5 2 4 2" xfId="14843"/>
    <cellStyle name="Обычный 15 5 2 4 2 2" xfId="14844"/>
    <cellStyle name="Обычный 15 5 2 4 3" xfId="14845"/>
    <cellStyle name="Обычный 15 5 3" xfId="4077"/>
    <cellStyle name="Обычный 15 5 3 2" xfId="4078"/>
    <cellStyle name="Обычный 15 5 3 2 2" xfId="14846"/>
    <cellStyle name="Обычный 15 5 3 2 2 2" xfId="14847"/>
    <cellStyle name="Обычный 15 5 3 2 3" xfId="14848"/>
    <cellStyle name="Обычный 15 5 4" xfId="4079"/>
    <cellStyle name="Обычный 15 5 4 2" xfId="4080"/>
    <cellStyle name="Обычный 15 5 4 2 2" xfId="14849"/>
    <cellStyle name="Обычный 15 5 4 2 2 2" xfId="14850"/>
    <cellStyle name="Обычный 15 5 4 2 3" xfId="14851"/>
    <cellStyle name="Обычный 15 5 5" xfId="4081"/>
    <cellStyle name="Обычный 15 5 5 2" xfId="14852"/>
    <cellStyle name="Обычный 15 5 5 2 2" xfId="14853"/>
    <cellStyle name="Обычный 15 5 5 3" xfId="14854"/>
    <cellStyle name="Обычный 15 6" xfId="4082"/>
    <cellStyle name="Обычный 15 6 2" xfId="4083"/>
    <cellStyle name="Обычный 15 6 2 2" xfId="4084"/>
    <cellStyle name="Обычный 15 6 2 2 2" xfId="14855"/>
    <cellStyle name="Обычный 15 6 2 2 2 2" xfId="14856"/>
    <cellStyle name="Обычный 15 6 2 2 3" xfId="14857"/>
    <cellStyle name="Обычный 15 6 2 3" xfId="28748"/>
    <cellStyle name="Обычный 15 6 3" xfId="4085"/>
    <cellStyle name="Обычный 15 6 3 2" xfId="4086"/>
    <cellStyle name="Обычный 15 6 3 2 2" xfId="14858"/>
    <cellStyle name="Обычный 15 6 3 2 2 2" xfId="14859"/>
    <cellStyle name="Обычный 15 6 3 2 3" xfId="14860"/>
    <cellStyle name="Обычный 15 6 4" xfId="4087"/>
    <cellStyle name="Обычный 15 6 4 2" xfId="14861"/>
    <cellStyle name="Обычный 15 6 4 2 2" xfId="14862"/>
    <cellStyle name="Обычный 15 6 4 3" xfId="14863"/>
    <cellStyle name="Обычный 15 6 5" xfId="28745"/>
    <cellStyle name="Обычный 15 7" xfId="4088"/>
    <cellStyle name="Обычный 15 7 2" xfId="4089"/>
    <cellStyle name="Обычный 15 7 2 2" xfId="4090"/>
    <cellStyle name="Обычный 15 7 2 2 2" xfId="14864"/>
    <cellStyle name="Обычный 15 7 2 2 2 2" xfId="14865"/>
    <cellStyle name="Обычный 15 7 2 2 3" xfId="14866"/>
    <cellStyle name="Обычный 15 7 2 3" xfId="28749"/>
    <cellStyle name="Обычный 15 7 3" xfId="4091"/>
    <cellStyle name="Обычный 15 7 3 2" xfId="4092"/>
    <cellStyle name="Обычный 15 7 3 2 2" xfId="14867"/>
    <cellStyle name="Обычный 15 7 3 2 2 2" xfId="14868"/>
    <cellStyle name="Обычный 15 7 3 2 3" xfId="14869"/>
    <cellStyle name="Обычный 15 7 4" xfId="4093"/>
    <cellStyle name="Обычный 15 7 4 2" xfId="28753"/>
    <cellStyle name="Обычный 15 7 4 3" xfId="28743"/>
    <cellStyle name="Обычный 15 7 5" xfId="4094"/>
    <cellStyle name="Обычный 15 7 5 2" xfId="14870"/>
    <cellStyle name="Обычный 15 7 5 2 2" xfId="14871"/>
    <cellStyle name="Обычный 15 7 5 3" xfId="14872"/>
    <cellStyle name="Обычный 15 7 6" xfId="14873"/>
    <cellStyle name="Обычный 15 7 6 2" xfId="14874"/>
    <cellStyle name="Обычный 15 7 7" xfId="14875"/>
    <cellStyle name="Обычный 15 8" xfId="4095"/>
    <cellStyle name="Обычный 15 8 2" xfId="4096"/>
    <cellStyle name="Обычный 15 8 2 2" xfId="4097"/>
    <cellStyle name="Обычный 15 8 2 2 2" xfId="14876"/>
    <cellStyle name="Обычный 15 8 2 2 2 2" xfId="14877"/>
    <cellStyle name="Обычный 15 8 2 2 3" xfId="14878"/>
    <cellStyle name="Обычный 15 8 2 3" xfId="28750"/>
    <cellStyle name="Обычный 15 8 3" xfId="4098"/>
    <cellStyle name="Обычный 15 8 3 2" xfId="4099"/>
    <cellStyle name="Обычный 15 8 3 2 2" xfId="14879"/>
    <cellStyle name="Обычный 15 8 3 2 2 2" xfId="14880"/>
    <cellStyle name="Обычный 15 8 3 2 3" xfId="14881"/>
    <cellStyle name="Обычный 15 8 4" xfId="4100"/>
    <cellStyle name="Обычный 15 8 4 2" xfId="28754"/>
    <cellStyle name="Обычный 15 8 4 3" xfId="28744"/>
    <cellStyle name="Обычный 15 8 5" xfId="14882"/>
    <cellStyle name="Обычный 15 8 5 2" xfId="14883"/>
    <cellStyle name="Обычный 15 8 6" xfId="14884"/>
    <cellStyle name="Обычный 15 9" xfId="4101"/>
    <cellStyle name="Обычный 15 9 2" xfId="4102"/>
    <cellStyle name="Обычный 15 9 2 2" xfId="4103"/>
    <cellStyle name="Обычный 15 9 2 2 2" xfId="14885"/>
    <cellStyle name="Обычный 15 9 2 2 2 2" xfId="14886"/>
    <cellStyle name="Обычный 15 9 2 2 3" xfId="14887"/>
    <cellStyle name="Обычный 15 9 2 3" xfId="28751"/>
    <cellStyle name="Обычный 15 9 3" xfId="4104"/>
    <cellStyle name="Обычный 15 9 3 2" xfId="4105"/>
    <cellStyle name="Обычный 15 9 3 2 2" xfId="14888"/>
    <cellStyle name="Обычный 15 9 3 2 2 2" xfId="14889"/>
    <cellStyle name="Обычный 15 9 3 2 3" xfId="14890"/>
    <cellStyle name="Обычный 15 9 4" xfId="4106"/>
    <cellStyle name="Обычный 15 9 4 2" xfId="14891"/>
    <cellStyle name="Обычный 15 9 4 2 2" xfId="14892"/>
    <cellStyle name="Обычный 15 9 4 3" xfId="14893"/>
    <cellStyle name="Обычный 15 9 5" xfId="28746"/>
    <cellStyle name="Обычный 16" xfId="4107"/>
    <cellStyle name="Обычный 16 10" xfId="4108"/>
    <cellStyle name="Обычный 16 10 2" xfId="4109"/>
    <cellStyle name="Обычный 16 10 2 2" xfId="14894"/>
    <cellStyle name="Обычный 16 10 2 2 2" xfId="14895"/>
    <cellStyle name="Обычный 16 10 2 3" xfId="14896"/>
    <cellStyle name="Обычный 16 11" xfId="4110"/>
    <cellStyle name="Обычный 16 11 2" xfId="14897"/>
    <cellStyle name="Обычный 16 11 2 2" xfId="14898"/>
    <cellStyle name="Обычный 16 11 3" xfId="14899"/>
    <cellStyle name="Обычный 16 2" xfId="4111"/>
    <cellStyle name="Обычный 16 2 2" xfId="4112"/>
    <cellStyle name="Обычный 16 2 2 2" xfId="4113"/>
    <cellStyle name="Обычный 16 2 2 2 2" xfId="4114"/>
    <cellStyle name="Обычный 16 2 2 2 2 2" xfId="4115"/>
    <cellStyle name="Обычный 16 2 2 2 2 2 2" xfId="14900"/>
    <cellStyle name="Обычный 16 2 2 2 2 2 2 2" xfId="14901"/>
    <cellStyle name="Обычный 16 2 2 2 2 2 3" xfId="14902"/>
    <cellStyle name="Обычный 16 2 2 2 3" xfId="4116"/>
    <cellStyle name="Обычный 16 2 2 2 3 2" xfId="4117"/>
    <cellStyle name="Обычный 16 2 2 2 3 2 2" xfId="14903"/>
    <cellStyle name="Обычный 16 2 2 2 3 2 2 2" xfId="14904"/>
    <cellStyle name="Обычный 16 2 2 2 3 2 3" xfId="14905"/>
    <cellStyle name="Обычный 16 2 2 2 4" xfId="4118"/>
    <cellStyle name="Обычный 16 2 2 2 4 2" xfId="14906"/>
    <cellStyle name="Обычный 16 2 2 2 4 2 2" xfId="14907"/>
    <cellStyle name="Обычный 16 2 2 2 4 3" xfId="14908"/>
    <cellStyle name="Обычный 16 2 2 3" xfId="4119"/>
    <cellStyle name="Обычный 16 2 2 3 2" xfId="4120"/>
    <cellStyle name="Обычный 16 2 2 3 2 2" xfId="4121"/>
    <cellStyle name="Обычный 16 2 2 3 2 2 2" xfId="14909"/>
    <cellStyle name="Обычный 16 2 2 3 2 2 2 2" xfId="14910"/>
    <cellStyle name="Обычный 16 2 2 3 2 2 3" xfId="14911"/>
    <cellStyle name="Обычный 16 2 2 3 3" xfId="4122"/>
    <cellStyle name="Обычный 16 2 2 3 3 2" xfId="4123"/>
    <cellStyle name="Обычный 16 2 2 3 3 2 2" xfId="14912"/>
    <cellStyle name="Обычный 16 2 2 3 3 2 2 2" xfId="14913"/>
    <cellStyle name="Обычный 16 2 2 3 3 2 3" xfId="14914"/>
    <cellStyle name="Обычный 16 2 2 3 4" xfId="4124"/>
    <cellStyle name="Обычный 16 2 2 3 4 2" xfId="14915"/>
    <cellStyle name="Обычный 16 2 2 3 4 2 2" xfId="14916"/>
    <cellStyle name="Обычный 16 2 2 3 4 3" xfId="14917"/>
    <cellStyle name="Обычный 16 2 2 4" xfId="4125"/>
    <cellStyle name="Обычный 16 2 2 4 2" xfId="4126"/>
    <cellStyle name="Обычный 16 2 2 4 2 2" xfId="14918"/>
    <cellStyle name="Обычный 16 2 2 4 2 2 2" xfId="14919"/>
    <cellStyle name="Обычный 16 2 2 4 2 3" xfId="14920"/>
    <cellStyle name="Обычный 16 2 2 5" xfId="4127"/>
    <cellStyle name="Обычный 16 2 2 5 2" xfId="4128"/>
    <cellStyle name="Обычный 16 2 2 5 2 2" xfId="14921"/>
    <cellStyle name="Обычный 16 2 2 5 2 2 2" xfId="14922"/>
    <cellStyle name="Обычный 16 2 2 5 2 3" xfId="14923"/>
    <cellStyle name="Обычный 16 2 2 6" xfId="4129"/>
    <cellStyle name="Обычный 16 2 2 6 2" xfId="14924"/>
    <cellStyle name="Обычный 16 2 2 6 2 2" xfId="14925"/>
    <cellStyle name="Обычный 16 2 2 6 3" xfId="14926"/>
    <cellStyle name="Обычный 16 2 3" xfId="4130"/>
    <cellStyle name="Обычный 16 2 3 2" xfId="4131"/>
    <cellStyle name="Обычный 16 2 3 2 2" xfId="4132"/>
    <cellStyle name="Обычный 16 2 3 2 2 2" xfId="4133"/>
    <cellStyle name="Обычный 16 2 3 2 2 2 2" xfId="14927"/>
    <cellStyle name="Обычный 16 2 3 2 2 2 2 2" xfId="14928"/>
    <cellStyle name="Обычный 16 2 3 2 2 2 3" xfId="14929"/>
    <cellStyle name="Обычный 16 2 3 2 3" xfId="4134"/>
    <cellStyle name="Обычный 16 2 3 2 3 2" xfId="4135"/>
    <cellStyle name="Обычный 16 2 3 2 3 2 2" xfId="14930"/>
    <cellStyle name="Обычный 16 2 3 2 3 2 2 2" xfId="14931"/>
    <cellStyle name="Обычный 16 2 3 2 3 2 3" xfId="14932"/>
    <cellStyle name="Обычный 16 2 3 2 4" xfId="4136"/>
    <cellStyle name="Обычный 16 2 3 2 4 2" xfId="14933"/>
    <cellStyle name="Обычный 16 2 3 2 4 2 2" xfId="14934"/>
    <cellStyle name="Обычный 16 2 3 2 4 3" xfId="14935"/>
    <cellStyle name="Обычный 16 2 3 3" xfId="4137"/>
    <cellStyle name="Обычный 16 2 3 3 2" xfId="4138"/>
    <cellStyle name="Обычный 16 2 3 3 2 2" xfId="4139"/>
    <cellStyle name="Обычный 16 2 3 3 2 2 2" xfId="14936"/>
    <cellStyle name="Обычный 16 2 3 3 2 2 2 2" xfId="14937"/>
    <cellStyle name="Обычный 16 2 3 3 2 2 3" xfId="14938"/>
    <cellStyle name="Обычный 16 2 3 3 3" xfId="4140"/>
    <cellStyle name="Обычный 16 2 3 3 3 2" xfId="4141"/>
    <cellStyle name="Обычный 16 2 3 3 3 2 2" xfId="14939"/>
    <cellStyle name="Обычный 16 2 3 3 3 2 2 2" xfId="14940"/>
    <cellStyle name="Обычный 16 2 3 3 3 2 3" xfId="14941"/>
    <cellStyle name="Обычный 16 2 3 3 4" xfId="4142"/>
    <cellStyle name="Обычный 16 2 3 3 4 2" xfId="14942"/>
    <cellStyle name="Обычный 16 2 3 3 4 2 2" xfId="14943"/>
    <cellStyle name="Обычный 16 2 3 3 4 3" xfId="14944"/>
    <cellStyle name="Обычный 16 2 3 4" xfId="4143"/>
    <cellStyle name="Обычный 16 2 3 4 2" xfId="4144"/>
    <cellStyle name="Обычный 16 2 3 4 2 2" xfId="14945"/>
    <cellStyle name="Обычный 16 2 3 4 2 2 2" xfId="14946"/>
    <cellStyle name="Обычный 16 2 3 4 2 3" xfId="14947"/>
    <cellStyle name="Обычный 16 2 3 5" xfId="4145"/>
    <cellStyle name="Обычный 16 2 3 5 2" xfId="4146"/>
    <cellStyle name="Обычный 16 2 3 5 2 2" xfId="14948"/>
    <cellStyle name="Обычный 16 2 3 5 2 2 2" xfId="14949"/>
    <cellStyle name="Обычный 16 2 3 5 2 3" xfId="14950"/>
    <cellStyle name="Обычный 16 2 3 6" xfId="4147"/>
    <cellStyle name="Обычный 16 2 3 6 2" xfId="14951"/>
    <cellStyle name="Обычный 16 2 3 6 2 2" xfId="14952"/>
    <cellStyle name="Обычный 16 2 3 6 3" xfId="14953"/>
    <cellStyle name="Обычный 16 2 4" xfId="4148"/>
    <cellStyle name="Обычный 16 2 4 2" xfId="4149"/>
    <cellStyle name="Обычный 16 2 4 2 2" xfId="4150"/>
    <cellStyle name="Обычный 16 2 4 2 2 2" xfId="4151"/>
    <cellStyle name="Обычный 16 2 4 2 2 2 2" xfId="14954"/>
    <cellStyle name="Обычный 16 2 4 2 2 2 2 2" xfId="14955"/>
    <cellStyle name="Обычный 16 2 4 2 2 2 3" xfId="14956"/>
    <cellStyle name="Обычный 16 2 4 2 3" xfId="4152"/>
    <cellStyle name="Обычный 16 2 4 2 3 2" xfId="4153"/>
    <cellStyle name="Обычный 16 2 4 2 3 2 2" xfId="14957"/>
    <cellStyle name="Обычный 16 2 4 2 3 2 2 2" xfId="14958"/>
    <cellStyle name="Обычный 16 2 4 2 3 2 3" xfId="14959"/>
    <cellStyle name="Обычный 16 2 4 2 4" xfId="4154"/>
    <cellStyle name="Обычный 16 2 4 2 4 2" xfId="14960"/>
    <cellStyle name="Обычный 16 2 4 2 4 2 2" xfId="14961"/>
    <cellStyle name="Обычный 16 2 4 2 4 3" xfId="14962"/>
    <cellStyle name="Обычный 16 2 4 3" xfId="4155"/>
    <cellStyle name="Обычный 16 2 4 3 2" xfId="4156"/>
    <cellStyle name="Обычный 16 2 4 3 2 2" xfId="14963"/>
    <cellStyle name="Обычный 16 2 4 3 2 2 2" xfId="14964"/>
    <cellStyle name="Обычный 16 2 4 3 2 3" xfId="14965"/>
    <cellStyle name="Обычный 16 2 4 4" xfId="4157"/>
    <cellStyle name="Обычный 16 2 4 4 2" xfId="4158"/>
    <cellStyle name="Обычный 16 2 4 4 2 2" xfId="14966"/>
    <cellStyle name="Обычный 16 2 4 4 2 2 2" xfId="14967"/>
    <cellStyle name="Обычный 16 2 4 4 2 3" xfId="14968"/>
    <cellStyle name="Обычный 16 2 4 5" xfId="4159"/>
    <cellStyle name="Обычный 16 2 4 5 2" xfId="14969"/>
    <cellStyle name="Обычный 16 2 4 5 2 2" xfId="14970"/>
    <cellStyle name="Обычный 16 2 4 5 3" xfId="14971"/>
    <cellStyle name="Обычный 16 2 5" xfId="4160"/>
    <cellStyle name="Обычный 16 2 5 2" xfId="4161"/>
    <cellStyle name="Обычный 16 2 5 2 2" xfId="4162"/>
    <cellStyle name="Обычный 16 2 5 2 2 2" xfId="14972"/>
    <cellStyle name="Обычный 16 2 5 2 2 2 2" xfId="14973"/>
    <cellStyle name="Обычный 16 2 5 2 2 3" xfId="14974"/>
    <cellStyle name="Обычный 16 2 5 3" xfId="4163"/>
    <cellStyle name="Обычный 16 2 5 3 2" xfId="4164"/>
    <cellStyle name="Обычный 16 2 5 3 2 2" xfId="14975"/>
    <cellStyle name="Обычный 16 2 5 3 2 2 2" xfId="14976"/>
    <cellStyle name="Обычный 16 2 5 3 2 3" xfId="14977"/>
    <cellStyle name="Обычный 16 2 5 4" xfId="4165"/>
    <cellStyle name="Обычный 16 2 5 4 2" xfId="14978"/>
    <cellStyle name="Обычный 16 2 5 4 2 2" xfId="14979"/>
    <cellStyle name="Обычный 16 2 5 4 3" xfId="14980"/>
    <cellStyle name="Обычный 16 2 6" xfId="4166"/>
    <cellStyle name="Обычный 16 2 6 2" xfId="4167"/>
    <cellStyle name="Обычный 16 2 6 2 2" xfId="14981"/>
    <cellStyle name="Обычный 16 2 6 2 2 2" xfId="14982"/>
    <cellStyle name="Обычный 16 2 6 2 3" xfId="14983"/>
    <cellStyle name="Обычный 16 2 7" xfId="4168"/>
    <cellStyle name="Обычный 16 2 7 2" xfId="4169"/>
    <cellStyle name="Обычный 16 2 7 2 2" xfId="14984"/>
    <cellStyle name="Обычный 16 2 7 2 2 2" xfId="14985"/>
    <cellStyle name="Обычный 16 2 7 2 3" xfId="14986"/>
    <cellStyle name="Обычный 16 2 8" xfId="4170"/>
    <cellStyle name="Обычный 16 2 8 2" xfId="14987"/>
    <cellStyle name="Обычный 16 2 8 2 2" xfId="14988"/>
    <cellStyle name="Обычный 16 2 8 3" xfId="14989"/>
    <cellStyle name="Обычный 16 3" xfId="4171"/>
    <cellStyle name="Обычный 16 3 2" xfId="4172"/>
    <cellStyle name="Обычный 16 3 2 2" xfId="4173"/>
    <cellStyle name="Обычный 16 3 2 2 2" xfId="4174"/>
    <cellStyle name="Обычный 16 3 2 2 2 2" xfId="14990"/>
    <cellStyle name="Обычный 16 3 2 2 2 2 2" xfId="14991"/>
    <cellStyle name="Обычный 16 3 2 2 2 3" xfId="14992"/>
    <cellStyle name="Обычный 16 3 2 3" xfId="4175"/>
    <cellStyle name="Обычный 16 3 2 3 2" xfId="4176"/>
    <cellStyle name="Обычный 16 3 2 3 2 2" xfId="14993"/>
    <cellStyle name="Обычный 16 3 2 3 2 2 2" xfId="14994"/>
    <cellStyle name="Обычный 16 3 2 3 2 3" xfId="14995"/>
    <cellStyle name="Обычный 16 3 2 4" xfId="4177"/>
    <cellStyle name="Обычный 16 3 2 4 2" xfId="14996"/>
    <cellStyle name="Обычный 16 3 2 4 2 2" xfId="14997"/>
    <cellStyle name="Обычный 16 3 2 4 3" xfId="14998"/>
    <cellStyle name="Обычный 16 3 3" xfId="4178"/>
    <cellStyle name="Обычный 16 3 3 2" xfId="4179"/>
    <cellStyle name="Обычный 16 3 3 2 2" xfId="4180"/>
    <cellStyle name="Обычный 16 3 3 2 2 2" xfId="14999"/>
    <cellStyle name="Обычный 16 3 3 2 2 2 2" xfId="15000"/>
    <cellStyle name="Обычный 16 3 3 2 2 3" xfId="15001"/>
    <cellStyle name="Обычный 16 3 3 3" xfId="4181"/>
    <cellStyle name="Обычный 16 3 3 3 2" xfId="4182"/>
    <cellStyle name="Обычный 16 3 3 3 2 2" xfId="15002"/>
    <cellStyle name="Обычный 16 3 3 3 2 2 2" xfId="15003"/>
    <cellStyle name="Обычный 16 3 3 3 2 3" xfId="15004"/>
    <cellStyle name="Обычный 16 3 3 4" xfId="4183"/>
    <cellStyle name="Обычный 16 3 3 4 2" xfId="15005"/>
    <cellStyle name="Обычный 16 3 3 4 2 2" xfId="15006"/>
    <cellStyle name="Обычный 16 3 3 4 3" xfId="15007"/>
    <cellStyle name="Обычный 16 3 4" xfId="4184"/>
    <cellStyle name="Обычный 16 3 4 2" xfId="4185"/>
    <cellStyle name="Обычный 16 3 4 2 2" xfId="15008"/>
    <cellStyle name="Обычный 16 3 4 2 2 2" xfId="15009"/>
    <cellStyle name="Обычный 16 3 4 2 3" xfId="15010"/>
    <cellStyle name="Обычный 16 3 5" xfId="4186"/>
    <cellStyle name="Обычный 16 3 5 2" xfId="4187"/>
    <cellStyle name="Обычный 16 3 5 2 2" xfId="15011"/>
    <cellStyle name="Обычный 16 3 5 2 2 2" xfId="15012"/>
    <cellStyle name="Обычный 16 3 5 2 3" xfId="15013"/>
    <cellStyle name="Обычный 16 3 6" xfId="4188"/>
    <cellStyle name="Обычный 16 3 6 2" xfId="15014"/>
    <cellStyle name="Обычный 16 3 6 2 2" xfId="15015"/>
    <cellStyle name="Обычный 16 3 6 3" xfId="15016"/>
    <cellStyle name="Обычный 16 4" xfId="4189"/>
    <cellStyle name="Обычный 16 4 2" xfId="4190"/>
    <cellStyle name="Обычный 16 4 2 2" xfId="4191"/>
    <cellStyle name="Обычный 16 4 2 2 2" xfId="4192"/>
    <cellStyle name="Обычный 16 4 2 2 2 2" xfId="15017"/>
    <cellStyle name="Обычный 16 4 2 2 2 2 2" xfId="15018"/>
    <cellStyle name="Обычный 16 4 2 2 2 3" xfId="15019"/>
    <cellStyle name="Обычный 16 4 2 3" xfId="4193"/>
    <cellStyle name="Обычный 16 4 2 3 2" xfId="4194"/>
    <cellStyle name="Обычный 16 4 2 3 2 2" xfId="15020"/>
    <cellStyle name="Обычный 16 4 2 3 2 2 2" xfId="15021"/>
    <cellStyle name="Обычный 16 4 2 3 2 3" xfId="15022"/>
    <cellStyle name="Обычный 16 4 2 4" xfId="4195"/>
    <cellStyle name="Обычный 16 4 2 4 2" xfId="15023"/>
    <cellStyle name="Обычный 16 4 2 4 2 2" xfId="15024"/>
    <cellStyle name="Обычный 16 4 2 4 3" xfId="15025"/>
    <cellStyle name="Обычный 16 4 3" xfId="4196"/>
    <cellStyle name="Обычный 16 4 3 2" xfId="4197"/>
    <cellStyle name="Обычный 16 4 3 2 2" xfId="4198"/>
    <cellStyle name="Обычный 16 4 3 2 2 2" xfId="15026"/>
    <cellStyle name="Обычный 16 4 3 2 2 2 2" xfId="15027"/>
    <cellStyle name="Обычный 16 4 3 2 2 3" xfId="15028"/>
    <cellStyle name="Обычный 16 4 3 3" xfId="4199"/>
    <cellStyle name="Обычный 16 4 3 3 2" xfId="4200"/>
    <cellStyle name="Обычный 16 4 3 3 2 2" xfId="15029"/>
    <cellStyle name="Обычный 16 4 3 3 2 2 2" xfId="15030"/>
    <cellStyle name="Обычный 16 4 3 3 2 3" xfId="15031"/>
    <cellStyle name="Обычный 16 4 3 4" xfId="4201"/>
    <cellStyle name="Обычный 16 4 3 4 2" xfId="15032"/>
    <cellStyle name="Обычный 16 4 3 4 2 2" xfId="15033"/>
    <cellStyle name="Обычный 16 4 3 4 3" xfId="15034"/>
    <cellStyle name="Обычный 16 4 4" xfId="4202"/>
    <cellStyle name="Обычный 16 4 4 2" xfId="4203"/>
    <cellStyle name="Обычный 16 4 4 2 2" xfId="15035"/>
    <cellStyle name="Обычный 16 4 4 2 2 2" xfId="15036"/>
    <cellStyle name="Обычный 16 4 4 2 3" xfId="15037"/>
    <cellStyle name="Обычный 16 4 5" xfId="4204"/>
    <cellStyle name="Обычный 16 4 5 2" xfId="4205"/>
    <cellStyle name="Обычный 16 4 5 2 2" xfId="15038"/>
    <cellStyle name="Обычный 16 4 5 2 2 2" xfId="15039"/>
    <cellStyle name="Обычный 16 4 5 2 3" xfId="15040"/>
    <cellStyle name="Обычный 16 4 6" xfId="4206"/>
    <cellStyle name="Обычный 16 4 6 2" xfId="15041"/>
    <cellStyle name="Обычный 16 4 6 2 2" xfId="15042"/>
    <cellStyle name="Обычный 16 4 6 3" xfId="15043"/>
    <cellStyle name="Обычный 16 5" xfId="4207"/>
    <cellStyle name="Обычный 16 5 2" xfId="4208"/>
    <cellStyle name="Обычный 16 5 2 2" xfId="4209"/>
    <cellStyle name="Обычный 16 5 2 2 2" xfId="4210"/>
    <cellStyle name="Обычный 16 5 2 2 2 2" xfId="15044"/>
    <cellStyle name="Обычный 16 5 2 2 2 2 2" xfId="15045"/>
    <cellStyle name="Обычный 16 5 2 2 2 3" xfId="15046"/>
    <cellStyle name="Обычный 16 5 2 3" xfId="4211"/>
    <cellStyle name="Обычный 16 5 2 3 2" xfId="4212"/>
    <cellStyle name="Обычный 16 5 2 3 2 2" xfId="15047"/>
    <cellStyle name="Обычный 16 5 2 3 2 2 2" xfId="15048"/>
    <cellStyle name="Обычный 16 5 2 3 2 3" xfId="15049"/>
    <cellStyle name="Обычный 16 5 2 4" xfId="4213"/>
    <cellStyle name="Обычный 16 5 2 4 2" xfId="15050"/>
    <cellStyle name="Обычный 16 5 2 4 2 2" xfId="15051"/>
    <cellStyle name="Обычный 16 5 2 4 3" xfId="15052"/>
    <cellStyle name="Обычный 16 5 3" xfId="4214"/>
    <cellStyle name="Обычный 16 5 3 2" xfId="4215"/>
    <cellStyle name="Обычный 16 5 3 2 2" xfId="15053"/>
    <cellStyle name="Обычный 16 5 3 2 2 2" xfId="15054"/>
    <cellStyle name="Обычный 16 5 3 2 3" xfId="15055"/>
    <cellStyle name="Обычный 16 5 4" xfId="4216"/>
    <cellStyle name="Обычный 16 5 4 2" xfId="4217"/>
    <cellStyle name="Обычный 16 5 4 2 2" xfId="15056"/>
    <cellStyle name="Обычный 16 5 4 2 2 2" xfId="15057"/>
    <cellStyle name="Обычный 16 5 4 2 3" xfId="15058"/>
    <cellStyle name="Обычный 16 5 5" xfId="4218"/>
    <cellStyle name="Обычный 16 5 5 2" xfId="15059"/>
    <cellStyle name="Обычный 16 5 5 2 2" xfId="15060"/>
    <cellStyle name="Обычный 16 5 5 3" xfId="15061"/>
    <cellStyle name="Обычный 16 6" xfId="4219"/>
    <cellStyle name="Обычный 16 6 2" xfId="4220"/>
    <cellStyle name="Обычный 16 6 2 2" xfId="4221"/>
    <cellStyle name="Обычный 16 6 2 2 2" xfId="15062"/>
    <cellStyle name="Обычный 16 6 2 2 2 2" xfId="15063"/>
    <cellStyle name="Обычный 16 6 2 2 3" xfId="15064"/>
    <cellStyle name="Обычный 16 6 3" xfId="4222"/>
    <cellStyle name="Обычный 16 6 3 2" xfId="4223"/>
    <cellStyle name="Обычный 16 6 3 2 2" xfId="15065"/>
    <cellStyle name="Обычный 16 6 3 2 2 2" xfId="15066"/>
    <cellStyle name="Обычный 16 6 3 2 3" xfId="15067"/>
    <cellStyle name="Обычный 16 6 4" xfId="4224"/>
    <cellStyle name="Обычный 16 6 4 2" xfId="15068"/>
    <cellStyle name="Обычный 16 6 4 2 2" xfId="15069"/>
    <cellStyle name="Обычный 16 6 4 3" xfId="15070"/>
    <cellStyle name="Обычный 16 7" xfId="4225"/>
    <cellStyle name="Обычный 16 7 2" xfId="4226"/>
    <cellStyle name="Обычный 16 7 2 2" xfId="4227"/>
    <cellStyle name="Обычный 16 7 2 2 2" xfId="15071"/>
    <cellStyle name="Обычный 16 7 2 2 2 2" xfId="15072"/>
    <cellStyle name="Обычный 16 7 2 2 3" xfId="15073"/>
    <cellStyle name="Обычный 16 7 3" xfId="4228"/>
    <cellStyle name="Обычный 16 7 3 2" xfId="4229"/>
    <cellStyle name="Обычный 16 7 3 2 2" xfId="15074"/>
    <cellStyle name="Обычный 16 7 3 2 2 2" xfId="15075"/>
    <cellStyle name="Обычный 16 7 3 2 3" xfId="15076"/>
    <cellStyle name="Обычный 16 7 4" xfId="4230"/>
    <cellStyle name="Обычный 16 7 4 2" xfId="15077"/>
    <cellStyle name="Обычный 16 7 4 2 2" xfId="15078"/>
    <cellStyle name="Обычный 16 7 4 3" xfId="15079"/>
    <cellStyle name="Обычный 16 8" xfId="4231"/>
    <cellStyle name="Обычный 16 8 2" xfId="4232"/>
    <cellStyle name="Обычный 16 8 2 2" xfId="4233"/>
    <cellStyle name="Обычный 16 8 2 2 2" xfId="15080"/>
    <cellStyle name="Обычный 16 8 2 2 2 2" xfId="15081"/>
    <cellStyle name="Обычный 16 8 2 2 3" xfId="15082"/>
    <cellStyle name="Обычный 16 8 3" xfId="4234"/>
    <cellStyle name="Обычный 16 8 3 2" xfId="4235"/>
    <cellStyle name="Обычный 16 8 3 2 2" xfId="15083"/>
    <cellStyle name="Обычный 16 8 3 2 2 2" xfId="15084"/>
    <cellStyle name="Обычный 16 8 3 2 3" xfId="15085"/>
    <cellStyle name="Обычный 16 8 4" xfId="4236"/>
    <cellStyle name="Обычный 16 8 4 2" xfId="15086"/>
    <cellStyle name="Обычный 16 8 4 2 2" xfId="15087"/>
    <cellStyle name="Обычный 16 8 4 3" xfId="15088"/>
    <cellStyle name="Обычный 16 9" xfId="4237"/>
    <cellStyle name="Обычный 16 9 2" xfId="4238"/>
    <cellStyle name="Обычный 16 9 2 2" xfId="15089"/>
    <cellStyle name="Обычный 16 9 2 2 2" xfId="15090"/>
    <cellStyle name="Обычный 16 9 2 3" xfId="15091"/>
    <cellStyle name="Обычный 17" xfId="7"/>
    <cellStyle name="Обычный 17 2" xfId="4239"/>
    <cellStyle name="Обычный 18" xfId="4240"/>
    <cellStyle name="Обычный 18 2" xfId="4241"/>
    <cellStyle name="Обычный 18 2 2" xfId="4242"/>
    <cellStyle name="Обычный 18 2 2 2" xfId="4243"/>
    <cellStyle name="Обычный 18 2 2 2 2" xfId="4244"/>
    <cellStyle name="Обычный 18 2 2 2 2 2" xfId="15092"/>
    <cellStyle name="Обычный 18 2 2 2 2 2 2" xfId="15093"/>
    <cellStyle name="Обычный 18 2 2 2 2 3" xfId="15094"/>
    <cellStyle name="Обычный 18 2 2 3" xfId="4245"/>
    <cellStyle name="Обычный 18 2 2 3 2" xfId="4246"/>
    <cellStyle name="Обычный 18 2 2 3 2 2" xfId="15095"/>
    <cellStyle name="Обычный 18 2 2 3 2 2 2" xfId="15096"/>
    <cellStyle name="Обычный 18 2 2 3 2 3" xfId="15097"/>
    <cellStyle name="Обычный 18 2 2 4" xfId="4247"/>
    <cellStyle name="Обычный 18 2 2 4 2" xfId="15098"/>
    <cellStyle name="Обычный 18 2 2 4 2 2" xfId="15099"/>
    <cellStyle name="Обычный 18 2 2 4 3" xfId="15100"/>
    <cellStyle name="Обычный 18 2 3" xfId="4248"/>
    <cellStyle name="Обычный 18 2 3 2" xfId="4249"/>
    <cellStyle name="Обычный 18 2 3 2 2" xfId="4250"/>
    <cellStyle name="Обычный 18 2 3 2 2 2" xfId="15101"/>
    <cellStyle name="Обычный 18 2 3 2 2 2 2" xfId="15102"/>
    <cellStyle name="Обычный 18 2 3 2 2 3" xfId="15103"/>
    <cellStyle name="Обычный 18 2 3 3" xfId="4251"/>
    <cellStyle name="Обычный 18 2 3 3 2" xfId="4252"/>
    <cellStyle name="Обычный 18 2 3 3 2 2" xfId="15104"/>
    <cellStyle name="Обычный 18 2 3 3 2 2 2" xfId="15105"/>
    <cellStyle name="Обычный 18 2 3 3 2 3" xfId="15106"/>
    <cellStyle name="Обычный 18 2 3 4" xfId="4253"/>
    <cellStyle name="Обычный 18 2 3 4 2" xfId="15107"/>
    <cellStyle name="Обычный 18 2 3 4 2 2" xfId="15108"/>
    <cellStyle name="Обычный 18 2 3 4 3" xfId="15109"/>
    <cellStyle name="Обычный 18 2 4" xfId="4254"/>
    <cellStyle name="Обычный 18 2 4 2" xfId="4255"/>
    <cellStyle name="Обычный 18 2 4 2 2" xfId="15110"/>
    <cellStyle name="Обычный 18 2 4 2 2 2" xfId="15111"/>
    <cellStyle name="Обычный 18 2 4 2 3" xfId="15112"/>
    <cellStyle name="Обычный 18 2 5" xfId="4256"/>
    <cellStyle name="Обычный 18 2 5 2" xfId="4257"/>
    <cellStyle name="Обычный 18 2 5 2 2" xfId="15113"/>
    <cellStyle name="Обычный 18 2 5 2 2 2" xfId="15114"/>
    <cellStyle name="Обычный 18 2 5 2 3" xfId="15115"/>
    <cellStyle name="Обычный 18 2 6" xfId="4258"/>
    <cellStyle name="Обычный 18 2 6 2" xfId="15116"/>
    <cellStyle name="Обычный 18 2 6 2 2" xfId="15117"/>
    <cellStyle name="Обычный 18 2 6 3" xfId="15118"/>
    <cellStyle name="Обычный 18 3" xfId="4259"/>
    <cellStyle name="Обычный 18 3 2" xfId="4260"/>
    <cellStyle name="Обычный 18 3 2 2" xfId="4261"/>
    <cellStyle name="Обычный 18 3 2 2 2" xfId="4262"/>
    <cellStyle name="Обычный 18 3 2 2 2 2" xfId="15119"/>
    <cellStyle name="Обычный 18 3 2 2 2 2 2" xfId="15120"/>
    <cellStyle name="Обычный 18 3 2 2 2 3" xfId="15121"/>
    <cellStyle name="Обычный 18 3 2 3" xfId="4263"/>
    <cellStyle name="Обычный 18 3 2 3 2" xfId="4264"/>
    <cellStyle name="Обычный 18 3 2 3 2 2" xfId="15122"/>
    <cellStyle name="Обычный 18 3 2 3 2 2 2" xfId="15123"/>
    <cellStyle name="Обычный 18 3 2 3 2 3" xfId="15124"/>
    <cellStyle name="Обычный 18 3 2 4" xfId="4265"/>
    <cellStyle name="Обычный 18 3 2 4 2" xfId="15125"/>
    <cellStyle name="Обычный 18 3 2 4 2 2" xfId="15126"/>
    <cellStyle name="Обычный 18 3 2 4 3" xfId="15127"/>
    <cellStyle name="Обычный 18 3 3" xfId="4266"/>
    <cellStyle name="Обычный 18 3 3 2" xfId="4267"/>
    <cellStyle name="Обычный 18 3 3 2 2" xfId="4268"/>
    <cellStyle name="Обычный 18 3 3 2 2 2" xfId="15128"/>
    <cellStyle name="Обычный 18 3 3 2 2 2 2" xfId="15129"/>
    <cellStyle name="Обычный 18 3 3 2 2 3" xfId="15130"/>
    <cellStyle name="Обычный 18 3 3 3" xfId="4269"/>
    <cellStyle name="Обычный 18 3 3 3 2" xfId="4270"/>
    <cellStyle name="Обычный 18 3 3 3 2 2" xfId="15131"/>
    <cellStyle name="Обычный 18 3 3 3 2 2 2" xfId="15132"/>
    <cellStyle name="Обычный 18 3 3 3 2 3" xfId="15133"/>
    <cellStyle name="Обычный 18 3 3 4" xfId="4271"/>
    <cellStyle name="Обычный 18 3 3 4 2" xfId="15134"/>
    <cellStyle name="Обычный 18 3 3 4 2 2" xfId="15135"/>
    <cellStyle name="Обычный 18 3 3 4 3" xfId="15136"/>
    <cellStyle name="Обычный 18 3 4" xfId="4272"/>
    <cellStyle name="Обычный 18 3 4 2" xfId="4273"/>
    <cellStyle name="Обычный 18 3 4 2 2" xfId="15137"/>
    <cellStyle name="Обычный 18 3 4 2 2 2" xfId="15138"/>
    <cellStyle name="Обычный 18 3 4 2 3" xfId="15139"/>
    <cellStyle name="Обычный 18 3 5" xfId="4274"/>
    <cellStyle name="Обычный 18 3 5 2" xfId="4275"/>
    <cellStyle name="Обычный 18 3 5 2 2" xfId="15140"/>
    <cellStyle name="Обычный 18 3 5 2 2 2" xfId="15141"/>
    <cellStyle name="Обычный 18 3 5 2 3" xfId="15142"/>
    <cellStyle name="Обычный 18 3 6" xfId="4276"/>
    <cellStyle name="Обычный 18 3 6 2" xfId="15143"/>
    <cellStyle name="Обычный 18 3 6 2 2" xfId="15144"/>
    <cellStyle name="Обычный 18 3 6 3" xfId="15145"/>
    <cellStyle name="Обычный 18 4" xfId="4277"/>
    <cellStyle name="Обычный 18 4 2" xfId="4278"/>
    <cellStyle name="Обычный 18 4 2 2" xfId="4279"/>
    <cellStyle name="Обычный 18 4 2 2 2" xfId="15146"/>
    <cellStyle name="Обычный 18 4 2 2 2 2" xfId="15147"/>
    <cellStyle name="Обычный 18 4 2 2 3" xfId="15148"/>
    <cellStyle name="Обычный 18 4 3" xfId="4280"/>
    <cellStyle name="Обычный 18 4 3 2" xfId="4281"/>
    <cellStyle name="Обычный 18 4 3 2 2" xfId="15149"/>
    <cellStyle name="Обычный 18 4 3 2 2 2" xfId="15150"/>
    <cellStyle name="Обычный 18 4 3 2 3" xfId="15151"/>
    <cellStyle name="Обычный 18 4 4" xfId="4282"/>
    <cellStyle name="Обычный 18 4 4 2" xfId="15152"/>
    <cellStyle name="Обычный 18 4 4 2 2" xfId="15153"/>
    <cellStyle name="Обычный 18 4 4 3" xfId="15154"/>
    <cellStyle name="Обычный 18 5" xfId="4283"/>
    <cellStyle name="Обычный 18 5 2" xfId="4284"/>
    <cellStyle name="Обычный 18 5 2 2" xfId="4285"/>
    <cellStyle name="Обычный 18 5 2 2 2" xfId="15155"/>
    <cellStyle name="Обычный 18 5 2 2 2 2" xfId="15156"/>
    <cellStyle name="Обычный 18 5 2 2 3" xfId="15157"/>
    <cellStyle name="Обычный 18 5 3" xfId="4286"/>
    <cellStyle name="Обычный 18 5 3 2" xfId="4287"/>
    <cellStyle name="Обычный 18 5 3 2 2" xfId="15158"/>
    <cellStyle name="Обычный 18 5 3 2 2 2" xfId="15159"/>
    <cellStyle name="Обычный 18 5 3 2 3" xfId="15160"/>
    <cellStyle name="Обычный 18 5 4" xfId="4288"/>
    <cellStyle name="Обычный 18 5 4 2" xfId="15161"/>
    <cellStyle name="Обычный 18 5 4 2 2" xfId="15162"/>
    <cellStyle name="Обычный 18 5 4 3" xfId="15163"/>
    <cellStyle name="Обычный 18 6" xfId="4289"/>
    <cellStyle name="Обычный 18 6 2" xfId="4290"/>
    <cellStyle name="Обычный 18 6 2 2" xfId="15164"/>
    <cellStyle name="Обычный 18 6 2 2 2" xfId="15165"/>
    <cellStyle name="Обычный 18 6 2 3" xfId="15166"/>
    <cellStyle name="Обычный 18 7" xfId="4291"/>
    <cellStyle name="Обычный 18 7 2" xfId="4292"/>
    <cellStyle name="Обычный 18 7 2 2" xfId="15167"/>
    <cellStyle name="Обычный 18 7 2 2 2" xfId="15168"/>
    <cellStyle name="Обычный 18 7 2 3" xfId="15169"/>
    <cellStyle name="Обычный 18 8" xfId="4293"/>
    <cellStyle name="Обычный 18 8 2" xfId="15170"/>
    <cellStyle name="Обычный 18 8 2 2" xfId="15171"/>
    <cellStyle name="Обычный 18 8 3" xfId="15172"/>
    <cellStyle name="Обычный 19" xfId="4294"/>
    <cellStyle name="Обычный 2" xfId="4295"/>
    <cellStyle name="Обычный 2 100" xfId="6"/>
    <cellStyle name="Обычный 2 2" xfId="4296"/>
    <cellStyle name="Обычный 2 2 2" xfId="4297"/>
    <cellStyle name="Обычный 2 2 2 2" xfId="4298"/>
    <cellStyle name="Обычный 2 2 3" xfId="4299"/>
    <cellStyle name="Обычный 2 3" xfId="4300"/>
    <cellStyle name="Обычный 2 3 2" xfId="4301"/>
    <cellStyle name="Обычный 2 4" xfId="4302"/>
    <cellStyle name="Обычный 2 5" xfId="4303"/>
    <cellStyle name="Обычный 2 6" xfId="4304"/>
    <cellStyle name="Обычный 2 6 2" xfId="15173"/>
    <cellStyle name="Обычный 2 7" xfId="15174"/>
    <cellStyle name="Обычный 20" xfId="5"/>
    <cellStyle name="Обычный 21" xfId="4305"/>
    <cellStyle name="Обычный 21 2" xfId="15175"/>
    <cellStyle name="Обычный 21 2 2" xfId="15176"/>
    <cellStyle name="Обычный 21 3" xfId="15177"/>
    <cellStyle name="Обычный 22" xfId="4306"/>
    <cellStyle name="Обычный 23" xfId="4307"/>
    <cellStyle name="Обычный 23 2" xfId="15178"/>
    <cellStyle name="Обычный 23 2 2" xfId="15179"/>
    <cellStyle name="Обычный 23 3" xfId="15180"/>
    <cellStyle name="Обычный 3" xfId="10"/>
    <cellStyle name="Обычный 3 2" xfId="4308"/>
    <cellStyle name="Обычный 3 2 2" xfId="4309"/>
    <cellStyle name="Обычный 3 2 3" xfId="28741"/>
    <cellStyle name="Обычный 3 3" xfId="4310"/>
    <cellStyle name="Обычный 3 4" xfId="28740"/>
    <cellStyle name="Обычный 4" xfId="4311"/>
    <cellStyle name="Обычный 4 10" xfId="4312"/>
    <cellStyle name="Обычный 4 10 2" xfId="4313"/>
    <cellStyle name="Обычный 4 10 2 2" xfId="4314"/>
    <cellStyle name="Обычный 4 10 2 2 2" xfId="15181"/>
    <cellStyle name="Обычный 4 10 2 2 2 2" xfId="2"/>
    <cellStyle name="Обычный 4 10 2 2 3" xfId="15182"/>
    <cellStyle name="Обычный 4 10 3" xfId="4315"/>
    <cellStyle name="Обычный 4 10 3 2" xfId="4316"/>
    <cellStyle name="Обычный 4 10 3 2 2" xfId="15183"/>
    <cellStyle name="Обычный 4 10 3 2 2 2" xfId="15184"/>
    <cellStyle name="Обычный 4 10 3 2 3" xfId="15185"/>
    <cellStyle name="Обычный 4 10 4" xfId="4317"/>
    <cellStyle name="Обычный 4 10 4 2" xfId="15186"/>
    <cellStyle name="Обычный 4 10 4 2 2" xfId="15187"/>
    <cellStyle name="Обычный 4 10 4 3" xfId="15188"/>
    <cellStyle name="Обычный 4 11" xfId="4318"/>
    <cellStyle name="Обычный 4 11 2" xfId="4319"/>
    <cellStyle name="Обычный 4 11 2 2" xfId="15189"/>
    <cellStyle name="Обычный 4 11 2 2 2" xfId="15190"/>
    <cellStyle name="Обычный 4 11 2 3" xfId="15191"/>
    <cellStyle name="Обычный 4 12" xfId="4320"/>
    <cellStyle name="Обычный 4 12 2" xfId="4321"/>
    <cellStyle name="Обычный 4 12 2 2" xfId="15192"/>
    <cellStyle name="Обычный 4 12 2 2 2" xfId="15193"/>
    <cellStyle name="Обычный 4 12 2 3" xfId="15194"/>
    <cellStyle name="Обычный 4 13" xfId="4322"/>
    <cellStyle name="Обычный 4 13 2" xfId="15195"/>
    <cellStyle name="Обычный 4 13 2 2" xfId="15196"/>
    <cellStyle name="Обычный 4 13 3" xfId="15197"/>
    <cellStyle name="Обычный 4 14" xfId="15198"/>
    <cellStyle name="Обычный 4 14 2" xfId="15199"/>
    <cellStyle name="Обычный 4 15" xfId="15200"/>
    <cellStyle name="Обычный 4 2" xfId="4323"/>
    <cellStyle name="Обычный 4 2 2" xfId="4324"/>
    <cellStyle name="Обычный 4 2 2 10" xfId="4325"/>
    <cellStyle name="Обычный 4 2 2 10 2" xfId="4326"/>
    <cellStyle name="Обычный 4 2 2 10 2 2" xfId="4327"/>
    <cellStyle name="Обычный 4 2 2 10 2 2 2" xfId="4328"/>
    <cellStyle name="Обычный 4 2 2 10 2 2 2 2" xfId="15201"/>
    <cellStyle name="Обычный 4 2 2 10 2 2 2 2 2" xfId="15202"/>
    <cellStyle name="Обычный 4 2 2 10 2 2 2 3" xfId="15203"/>
    <cellStyle name="Обычный 4 2 2 10 2 3" xfId="4329"/>
    <cellStyle name="Обычный 4 2 2 10 2 3 2" xfId="4330"/>
    <cellStyle name="Обычный 4 2 2 10 2 3 2 2" xfId="15204"/>
    <cellStyle name="Обычный 4 2 2 10 2 3 2 2 2" xfId="15205"/>
    <cellStyle name="Обычный 4 2 2 10 2 3 2 3" xfId="15206"/>
    <cellStyle name="Обычный 4 2 2 10 2 4" xfId="4331"/>
    <cellStyle name="Обычный 4 2 2 10 2 4 2" xfId="15207"/>
    <cellStyle name="Обычный 4 2 2 10 2 4 2 2" xfId="15208"/>
    <cellStyle name="Обычный 4 2 2 10 2 4 3" xfId="15209"/>
    <cellStyle name="Обычный 4 2 2 10 3" xfId="4332"/>
    <cellStyle name="Обычный 4 2 2 10 3 2" xfId="4333"/>
    <cellStyle name="Обычный 4 2 2 10 3 2 2" xfId="4334"/>
    <cellStyle name="Обычный 4 2 2 10 3 2 2 2" xfId="15210"/>
    <cellStyle name="Обычный 4 2 2 10 3 2 2 2 2" xfId="15211"/>
    <cellStyle name="Обычный 4 2 2 10 3 2 2 3" xfId="15212"/>
    <cellStyle name="Обычный 4 2 2 10 3 3" xfId="4335"/>
    <cellStyle name="Обычный 4 2 2 10 3 3 2" xfId="4336"/>
    <cellStyle name="Обычный 4 2 2 10 3 3 2 2" xfId="15213"/>
    <cellStyle name="Обычный 4 2 2 10 3 3 2 2 2" xfId="15214"/>
    <cellStyle name="Обычный 4 2 2 10 3 3 2 3" xfId="15215"/>
    <cellStyle name="Обычный 4 2 2 10 3 4" xfId="4337"/>
    <cellStyle name="Обычный 4 2 2 10 3 4 2" xfId="15216"/>
    <cellStyle name="Обычный 4 2 2 10 3 4 2 2" xfId="15217"/>
    <cellStyle name="Обычный 4 2 2 10 3 4 3" xfId="15218"/>
    <cellStyle name="Обычный 4 2 2 10 4" xfId="4338"/>
    <cellStyle name="Обычный 4 2 2 10 4 2" xfId="4339"/>
    <cellStyle name="Обычный 4 2 2 10 4 2 2" xfId="15219"/>
    <cellStyle name="Обычный 4 2 2 10 4 2 2 2" xfId="15220"/>
    <cellStyle name="Обычный 4 2 2 10 4 2 3" xfId="15221"/>
    <cellStyle name="Обычный 4 2 2 10 5" xfId="4340"/>
    <cellStyle name="Обычный 4 2 2 10 5 2" xfId="4341"/>
    <cellStyle name="Обычный 4 2 2 10 5 2 2" xfId="15222"/>
    <cellStyle name="Обычный 4 2 2 10 5 2 2 2" xfId="15223"/>
    <cellStyle name="Обычный 4 2 2 10 5 2 3" xfId="15224"/>
    <cellStyle name="Обычный 4 2 2 10 6" xfId="4342"/>
    <cellStyle name="Обычный 4 2 2 10 6 2" xfId="15225"/>
    <cellStyle name="Обычный 4 2 2 10 6 2 2" xfId="15226"/>
    <cellStyle name="Обычный 4 2 2 10 6 3" xfId="15227"/>
    <cellStyle name="Обычный 4 2 2 11" xfId="4343"/>
    <cellStyle name="Обычный 4 2 2 11 2" xfId="4344"/>
    <cellStyle name="Обычный 4 2 2 11 2 2" xfId="4345"/>
    <cellStyle name="Обычный 4 2 2 11 2 2 2" xfId="4346"/>
    <cellStyle name="Обычный 4 2 2 11 2 2 2 2" xfId="15228"/>
    <cellStyle name="Обычный 4 2 2 11 2 2 2 2 2" xfId="15229"/>
    <cellStyle name="Обычный 4 2 2 11 2 2 2 3" xfId="15230"/>
    <cellStyle name="Обычный 4 2 2 11 2 3" xfId="4347"/>
    <cellStyle name="Обычный 4 2 2 11 2 3 2" xfId="4348"/>
    <cellStyle name="Обычный 4 2 2 11 2 3 2 2" xfId="15231"/>
    <cellStyle name="Обычный 4 2 2 11 2 3 2 2 2" xfId="15232"/>
    <cellStyle name="Обычный 4 2 2 11 2 3 2 3" xfId="15233"/>
    <cellStyle name="Обычный 4 2 2 11 2 4" xfId="4349"/>
    <cellStyle name="Обычный 4 2 2 11 2 4 2" xfId="15234"/>
    <cellStyle name="Обычный 4 2 2 11 2 4 2 2" xfId="15235"/>
    <cellStyle name="Обычный 4 2 2 11 2 4 3" xfId="15236"/>
    <cellStyle name="Обычный 4 2 2 11 3" xfId="4350"/>
    <cellStyle name="Обычный 4 2 2 11 3 2" xfId="4351"/>
    <cellStyle name="Обычный 4 2 2 11 3 2 2" xfId="4352"/>
    <cellStyle name="Обычный 4 2 2 11 3 2 2 2" xfId="15237"/>
    <cellStyle name="Обычный 4 2 2 11 3 2 2 2 2" xfId="15238"/>
    <cellStyle name="Обычный 4 2 2 11 3 2 2 3" xfId="15239"/>
    <cellStyle name="Обычный 4 2 2 11 3 3" xfId="4353"/>
    <cellStyle name="Обычный 4 2 2 11 3 3 2" xfId="4354"/>
    <cellStyle name="Обычный 4 2 2 11 3 3 2 2" xfId="15240"/>
    <cellStyle name="Обычный 4 2 2 11 3 3 2 2 2" xfId="15241"/>
    <cellStyle name="Обычный 4 2 2 11 3 3 2 3" xfId="15242"/>
    <cellStyle name="Обычный 4 2 2 11 3 4" xfId="4355"/>
    <cellStyle name="Обычный 4 2 2 11 3 4 2" xfId="15243"/>
    <cellStyle name="Обычный 4 2 2 11 3 4 2 2" xfId="15244"/>
    <cellStyle name="Обычный 4 2 2 11 3 4 3" xfId="15245"/>
    <cellStyle name="Обычный 4 2 2 11 4" xfId="4356"/>
    <cellStyle name="Обычный 4 2 2 11 4 2" xfId="4357"/>
    <cellStyle name="Обычный 4 2 2 11 4 2 2" xfId="15246"/>
    <cellStyle name="Обычный 4 2 2 11 4 2 2 2" xfId="15247"/>
    <cellStyle name="Обычный 4 2 2 11 4 2 3" xfId="15248"/>
    <cellStyle name="Обычный 4 2 2 11 5" xfId="4358"/>
    <cellStyle name="Обычный 4 2 2 11 5 2" xfId="4359"/>
    <cellStyle name="Обычный 4 2 2 11 5 2 2" xfId="15249"/>
    <cellStyle name="Обычный 4 2 2 11 5 2 2 2" xfId="15250"/>
    <cellStyle name="Обычный 4 2 2 11 5 2 3" xfId="15251"/>
    <cellStyle name="Обычный 4 2 2 11 6" xfId="4360"/>
    <cellStyle name="Обычный 4 2 2 11 6 2" xfId="15252"/>
    <cellStyle name="Обычный 4 2 2 11 6 2 2" xfId="15253"/>
    <cellStyle name="Обычный 4 2 2 11 6 3" xfId="15254"/>
    <cellStyle name="Обычный 4 2 2 12" xfId="4361"/>
    <cellStyle name="Обычный 4 2 2 12 2" xfId="4362"/>
    <cellStyle name="Обычный 4 2 2 12 2 2" xfId="4363"/>
    <cellStyle name="Обычный 4 2 2 12 2 2 2" xfId="4364"/>
    <cellStyle name="Обычный 4 2 2 12 2 2 2 2" xfId="15255"/>
    <cellStyle name="Обычный 4 2 2 12 2 2 2 2 2" xfId="15256"/>
    <cellStyle name="Обычный 4 2 2 12 2 2 2 3" xfId="15257"/>
    <cellStyle name="Обычный 4 2 2 12 2 3" xfId="4365"/>
    <cellStyle name="Обычный 4 2 2 12 2 3 2" xfId="4366"/>
    <cellStyle name="Обычный 4 2 2 12 2 3 2 2" xfId="15258"/>
    <cellStyle name="Обычный 4 2 2 12 2 3 2 2 2" xfId="15259"/>
    <cellStyle name="Обычный 4 2 2 12 2 3 2 3" xfId="15260"/>
    <cellStyle name="Обычный 4 2 2 12 2 4" xfId="4367"/>
    <cellStyle name="Обычный 4 2 2 12 2 4 2" xfId="15261"/>
    <cellStyle name="Обычный 4 2 2 12 2 4 2 2" xfId="15262"/>
    <cellStyle name="Обычный 4 2 2 12 2 4 3" xfId="15263"/>
    <cellStyle name="Обычный 4 2 2 12 3" xfId="4368"/>
    <cellStyle name="Обычный 4 2 2 12 3 2" xfId="4369"/>
    <cellStyle name="Обычный 4 2 2 12 3 2 2" xfId="15264"/>
    <cellStyle name="Обычный 4 2 2 12 3 2 2 2" xfId="15265"/>
    <cellStyle name="Обычный 4 2 2 12 3 2 3" xfId="15266"/>
    <cellStyle name="Обычный 4 2 2 12 4" xfId="4370"/>
    <cellStyle name="Обычный 4 2 2 12 4 2" xfId="4371"/>
    <cellStyle name="Обычный 4 2 2 12 4 2 2" xfId="15267"/>
    <cellStyle name="Обычный 4 2 2 12 4 2 2 2" xfId="15268"/>
    <cellStyle name="Обычный 4 2 2 12 4 2 3" xfId="15269"/>
    <cellStyle name="Обычный 4 2 2 12 5" xfId="4372"/>
    <cellStyle name="Обычный 4 2 2 12 5 2" xfId="15270"/>
    <cellStyle name="Обычный 4 2 2 12 5 2 2" xfId="15271"/>
    <cellStyle name="Обычный 4 2 2 12 5 3" xfId="15272"/>
    <cellStyle name="Обычный 4 2 2 13" xfId="4373"/>
    <cellStyle name="Обычный 4 2 2 13 2" xfId="4374"/>
    <cellStyle name="Обычный 4 2 2 13 2 2" xfId="4375"/>
    <cellStyle name="Обычный 4 2 2 13 2 2 2" xfId="15273"/>
    <cellStyle name="Обычный 4 2 2 13 2 2 2 2" xfId="15274"/>
    <cellStyle name="Обычный 4 2 2 13 2 2 3" xfId="15275"/>
    <cellStyle name="Обычный 4 2 2 13 3" xfId="4376"/>
    <cellStyle name="Обычный 4 2 2 13 3 2" xfId="4377"/>
    <cellStyle name="Обычный 4 2 2 13 3 2 2" xfId="15276"/>
    <cellStyle name="Обычный 4 2 2 13 3 2 2 2" xfId="15277"/>
    <cellStyle name="Обычный 4 2 2 13 3 2 3" xfId="15278"/>
    <cellStyle name="Обычный 4 2 2 13 4" xfId="4378"/>
    <cellStyle name="Обычный 4 2 2 13 4 2" xfId="15279"/>
    <cellStyle name="Обычный 4 2 2 13 4 2 2" xfId="15280"/>
    <cellStyle name="Обычный 4 2 2 13 4 3" xfId="15281"/>
    <cellStyle name="Обычный 4 2 2 14" xfId="4379"/>
    <cellStyle name="Обычный 4 2 2 14 2" xfId="4380"/>
    <cellStyle name="Обычный 4 2 2 14 2 2" xfId="4381"/>
    <cellStyle name="Обычный 4 2 2 14 2 2 2" xfId="15282"/>
    <cellStyle name="Обычный 4 2 2 14 2 2 2 2" xfId="15283"/>
    <cellStyle name="Обычный 4 2 2 14 2 2 3" xfId="15284"/>
    <cellStyle name="Обычный 4 2 2 14 3" xfId="4382"/>
    <cellStyle name="Обычный 4 2 2 14 3 2" xfId="4383"/>
    <cellStyle name="Обычный 4 2 2 14 3 2 2" xfId="15285"/>
    <cellStyle name="Обычный 4 2 2 14 3 2 2 2" xfId="15286"/>
    <cellStyle name="Обычный 4 2 2 14 3 2 3" xfId="15287"/>
    <cellStyle name="Обычный 4 2 2 14 4" xfId="4384"/>
    <cellStyle name="Обычный 4 2 2 14 4 2" xfId="15288"/>
    <cellStyle name="Обычный 4 2 2 14 4 2 2" xfId="15289"/>
    <cellStyle name="Обычный 4 2 2 14 4 3" xfId="15290"/>
    <cellStyle name="Обычный 4 2 2 15" xfId="4385"/>
    <cellStyle name="Обычный 4 2 2 15 2" xfId="4386"/>
    <cellStyle name="Обычный 4 2 2 15 2 2" xfId="4387"/>
    <cellStyle name="Обычный 4 2 2 15 2 2 2" xfId="15291"/>
    <cellStyle name="Обычный 4 2 2 15 2 2 2 2" xfId="15292"/>
    <cellStyle name="Обычный 4 2 2 15 2 2 3" xfId="15293"/>
    <cellStyle name="Обычный 4 2 2 15 3" xfId="4388"/>
    <cellStyle name="Обычный 4 2 2 15 3 2" xfId="4389"/>
    <cellStyle name="Обычный 4 2 2 15 3 2 2" xfId="15294"/>
    <cellStyle name="Обычный 4 2 2 15 3 2 2 2" xfId="15295"/>
    <cellStyle name="Обычный 4 2 2 15 3 2 3" xfId="15296"/>
    <cellStyle name="Обычный 4 2 2 15 4" xfId="4390"/>
    <cellStyle name="Обычный 4 2 2 15 4 2" xfId="15297"/>
    <cellStyle name="Обычный 4 2 2 15 4 2 2" xfId="15298"/>
    <cellStyle name="Обычный 4 2 2 15 4 3" xfId="15299"/>
    <cellStyle name="Обычный 4 2 2 16" xfId="4391"/>
    <cellStyle name="Обычный 4 2 2 16 2" xfId="4392"/>
    <cellStyle name="Обычный 4 2 2 16 2 2" xfId="15300"/>
    <cellStyle name="Обычный 4 2 2 16 2 2 2" xfId="15301"/>
    <cellStyle name="Обычный 4 2 2 16 2 3" xfId="15302"/>
    <cellStyle name="Обычный 4 2 2 17" xfId="4393"/>
    <cellStyle name="Обычный 4 2 2 17 2" xfId="4394"/>
    <cellStyle name="Обычный 4 2 2 17 2 2" xfId="15303"/>
    <cellStyle name="Обычный 4 2 2 17 2 2 2" xfId="15304"/>
    <cellStyle name="Обычный 4 2 2 17 2 3" xfId="15305"/>
    <cellStyle name="Обычный 4 2 2 18" xfId="4395"/>
    <cellStyle name="Обычный 4 2 2 18 2" xfId="15306"/>
    <cellStyle name="Обычный 4 2 2 18 2 2" xfId="15307"/>
    <cellStyle name="Обычный 4 2 2 18 3" xfId="15308"/>
    <cellStyle name="Обычный 4 2 2 2" xfId="4396"/>
    <cellStyle name="Обычный 4 2 2 2 10" xfId="4397"/>
    <cellStyle name="Обычный 4 2 2 2 10 2" xfId="4398"/>
    <cellStyle name="Обычный 4 2 2 2 10 2 2" xfId="15309"/>
    <cellStyle name="Обычный 4 2 2 2 10 2 2 2" xfId="15310"/>
    <cellStyle name="Обычный 4 2 2 2 10 2 3" xfId="15311"/>
    <cellStyle name="Обычный 4 2 2 2 11" xfId="4399"/>
    <cellStyle name="Обычный 4 2 2 2 11 2" xfId="4400"/>
    <cellStyle name="Обычный 4 2 2 2 11 2 2" xfId="15312"/>
    <cellStyle name="Обычный 4 2 2 2 11 2 2 2" xfId="15313"/>
    <cellStyle name="Обычный 4 2 2 2 11 2 3" xfId="15314"/>
    <cellStyle name="Обычный 4 2 2 2 12" xfId="4401"/>
    <cellStyle name="Обычный 4 2 2 2 12 2" xfId="15315"/>
    <cellStyle name="Обычный 4 2 2 2 12 2 2" xfId="15316"/>
    <cellStyle name="Обычный 4 2 2 2 12 3" xfId="15317"/>
    <cellStyle name="Обычный 4 2 2 2 2" xfId="4402"/>
    <cellStyle name="Обычный 4 2 2 2 2 10" xfId="4403"/>
    <cellStyle name="Обычный 4 2 2 2 2 10 2" xfId="4404"/>
    <cellStyle name="Обычный 4 2 2 2 2 10 2 2" xfId="15318"/>
    <cellStyle name="Обычный 4 2 2 2 2 10 2 2 2" xfId="15319"/>
    <cellStyle name="Обычный 4 2 2 2 2 10 2 3" xfId="15320"/>
    <cellStyle name="Обычный 4 2 2 2 2 11" xfId="4405"/>
    <cellStyle name="Обычный 4 2 2 2 2 11 2" xfId="4406"/>
    <cellStyle name="Обычный 4 2 2 2 2 11 2 2" xfId="15321"/>
    <cellStyle name="Обычный 4 2 2 2 2 11 2 2 2" xfId="15322"/>
    <cellStyle name="Обычный 4 2 2 2 2 11 2 3" xfId="15323"/>
    <cellStyle name="Обычный 4 2 2 2 2 12" xfId="4407"/>
    <cellStyle name="Обычный 4 2 2 2 2 12 2" xfId="15324"/>
    <cellStyle name="Обычный 4 2 2 2 2 12 2 2" xfId="15325"/>
    <cellStyle name="Обычный 4 2 2 2 2 12 3" xfId="15326"/>
    <cellStyle name="Обычный 4 2 2 2 2 2" xfId="4408"/>
    <cellStyle name="Обычный 4 2 2 2 2 2 10" xfId="4409"/>
    <cellStyle name="Обычный 4 2 2 2 2 2 10 2" xfId="4410"/>
    <cellStyle name="Обычный 4 2 2 2 2 2 10 2 2" xfId="15327"/>
    <cellStyle name="Обычный 4 2 2 2 2 2 10 2 2 2" xfId="15328"/>
    <cellStyle name="Обычный 4 2 2 2 2 2 10 2 3" xfId="15329"/>
    <cellStyle name="Обычный 4 2 2 2 2 2 11" xfId="4411"/>
    <cellStyle name="Обычный 4 2 2 2 2 2 11 2" xfId="15330"/>
    <cellStyle name="Обычный 4 2 2 2 2 2 11 2 2" xfId="15331"/>
    <cellStyle name="Обычный 4 2 2 2 2 2 11 3" xfId="15332"/>
    <cellStyle name="Обычный 4 2 2 2 2 2 2" xfId="4412"/>
    <cellStyle name="Обычный 4 2 2 2 2 2 2 2" xfId="4413"/>
    <cellStyle name="Обычный 4 2 2 2 2 2 2 2 2" xfId="4414"/>
    <cellStyle name="Обычный 4 2 2 2 2 2 2 2 2 2" xfId="4415"/>
    <cellStyle name="Обычный 4 2 2 2 2 2 2 2 2 2 2" xfId="4416"/>
    <cellStyle name="Обычный 4 2 2 2 2 2 2 2 2 2 2 2" xfId="15333"/>
    <cellStyle name="Обычный 4 2 2 2 2 2 2 2 2 2 2 2 2" xfId="15334"/>
    <cellStyle name="Обычный 4 2 2 2 2 2 2 2 2 2 2 3" xfId="15335"/>
    <cellStyle name="Обычный 4 2 2 2 2 2 2 2 2 3" xfId="4417"/>
    <cellStyle name="Обычный 4 2 2 2 2 2 2 2 2 3 2" xfId="4418"/>
    <cellStyle name="Обычный 4 2 2 2 2 2 2 2 2 3 2 2" xfId="15336"/>
    <cellStyle name="Обычный 4 2 2 2 2 2 2 2 2 3 2 2 2" xfId="15337"/>
    <cellStyle name="Обычный 4 2 2 2 2 2 2 2 2 3 2 3" xfId="15338"/>
    <cellStyle name="Обычный 4 2 2 2 2 2 2 2 2 4" xfId="4419"/>
    <cellStyle name="Обычный 4 2 2 2 2 2 2 2 2 4 2" xfId="15339"/>
    <cellStyle name="Обычный 4 2 2 2 2 2 2 2 2 4 2 2" xfId="15340"/>
    <cellStyle name="Обычный 4 2 2 2 2 2 2 2 2 4 3" xfId="15341"/>
    <cellStyle name="Обычный 4 2 2 2 2 2 2 2 3" xfId="4420"/>
    <cellStyle name="Обычный 4 2 2 2 2 2 2 2 3 2" xfId="4421"/>
    <cellStyle name="Обычный 4 2 2 2 2 2 2 2 3 2 2" xfId="4422"/>
    <cellStyle name="Обычный 4 2 2 2 2 2 2 2 3 2 2 2" xfId="15342"/>
    <cellStyle name="Обычный 4 2 2 2 2 2 2 2 3 2 2 2 2" xfId="15343"/>
    <cellStyle name="Обычный 4 2 2 2 2 2 2 2 3 2 2 3" xfId="15344"/>
    <cellStyle name="Обычный 4 2 2 2 2 2 2 2 3 3" xfId="4423"/>
    <cellStyle name="Обычный 4 2 2 2 2 2 2 2 3 3 2" xfId="4424"/>
    <cellStyle name="Обычный 4 2 2 2 2 2 2 2 3 3 2 2" xfId="15345"/>
    <cellStyle name="Обычный 4 2 2 2 2 2 2 2 3 3 2 2 2" xfId="15346"/>
    <cellStyle name="Обычный 4 2 2 2 2 2 2 2 3 3 2 3" xfId="15347"/>
    <cellStyle name="Обычный 4 2 2 2 2 2 2 2 3 4" xfId="4425"/>
    <cellStyle name="Обычный 4 2 2 2 2 2 2 2 3 4 2" xfId="15348"/>
    <cellStyle name="Обычный 4 2 2 2 2 2 2 2 3 4 2 2" xfId="15349"/>
    <cellStyle name="Обычный 4 2 2 2 2 2 2 2 3 4 3" xfId="15350"/>
    <cellStyle name="Обычный 4 2 2 2 2 2 2 2 4" xfId="4426"/>
    <cellStyle name="Обычный 4 2 2 2 2 2 2 2 4 2" xfId="4427"/>
    <cellStyle name="Обычный 4 2 2 2 2 2 2 2 4 2 2" xfId="15351"/>
    <cellStyle name="Обычный 4 2 2 2 2 2 2 2 4 2 2 2" xfId="15352"/>
    <cellStyle name="Обычный 4 2 2 2 2 2 2 2 4 2 3" xfId="15353"/>
    <cellStyle name="Обычный 4 2 2 2 2 2 2 2 5" xfId="4428"/>
    <cellStyle name="Обычный 4 2 2 2 2 2 2 2 5 2" xfId="4429"/>
    <cellStyle name="Обычный 4 2 2 2 2 2 2 2 5 2 2" xfId="15354"/>
    <cellStyle name="Обычный 4 2 2 2 2 2 2 2 5 2 2 2" xfId="15355"/>
    <cellStyle name="Обычный 4 2 2 2 2 2 2 2 5 2 3" xfId="15356"/>
    <cellStyle name="Обычный 4 2 2 2 2 2 2 2 6" xfId="4430"/>
    <cellStyle name="Обычный 4 2 2 2 2 2 2 2 6 2" xfId="15357"/>
    <cellStyle name="Обычный 4 2 2 2 2 2 2 2 6 2 2" xfId="15358"/>
    <cellStyle name="Обычный 4 2 2 2 2 2 2 2 6 3" xfId="15359"/>
    <cellStyle name="Обычный 4 2 2 2 2 2 2 3" xfId="4431"/>
    <cellStyle name="Обычный 4 2 2 2 2 2 2 3 2" xfId="4432"/>
    <cellStyle name="Обычный 4 2 2 2 2 2 2 3 2 2" xfId="4433"/>
    <cellStyle name="Обычный 4 2 2 2 2 2 2 3 2 2 2" xfId="4434"/>
    <cellStyle name="Обычный 4 2 2 2 2 2 2 3 2 2 2 2" xfId="15360"/>
    <cellStyle name="Обычный 4 2 2 2 2 2 2 3 2 2 2 2 2" xfId="15361"/>
    <cellStyle name="Обычный 4 2 2 2 2 2 2 3 2 2 2 3" xfId="15362"/>
    <cellStyle name="Обычный 4 2 2 2 2 2 2 3 2 3" xfId="4435"/>
    <cellStyle name="Обычный 4 2 2 2 2 2 2 3 2 3 2" xfId="4436"/>
    <cellStyle name="Обычный 4 2 2 2 2 2 2 3 2 3 2 2" xfId="15363"/>
    <cellStyle name="Обычный 4 2 2 2 2 2 2 3 2 3 2 2 2" xfId="15364"/>
    <cellStyle name="Обычный 4 2 2 2 2 2 2 3 2 3 2 3" xfId="15365"/>
    <cellStyle name="Обычный 4 2 2 2 2 2 2 3 2 4" xfId="4437"/>
    <cellStyle name="Обычный 4 2 2 2 2 2 2 3 2 4 2" xfId="15366"/>
    <cellStyle name="Обычный 4 2 2 2 2 2 2 3 2 4 2 2" xfId="15367"/>
    <cellStyle name="Обычный 4 2 2 2 2 2 2 3 2 4 3" xfId="15368"/>
    <cellStyle name="Обычный 4 2 2 2 2 2 2 3 3" xfId="4438"/>
    <cellStyle name="Обычный 4 2 2 2 2 2 2 3 3 2" xfId="4439"/>
    <cellStyle name="Обычный 4 2 2 2 2 2 2 3 3 2 2" xfId="4440"/>
    <cellStyle name="Обычный 4 2 2 2 2 2 2 3 3 2 2 2" xfId="15369"/>
    <cellStyle name="Обычный 4 2 2 2 2 2 2 3 3 2 2 2 2" xfId="15370"/>
    <cellStyle name="Обычный 4 2 2 2 2 2 2 3 3 2 2 3" xfId="15371"/>
    <cellStyle name="Обычный 4 2 2 2 2 2 2 3 3 3" xfId="4441"/>
    <cellStyle name="Обычный 4 2 2 2 2 2 2 3 3 3 2" xfId="4442"/>
    <cellStyle name="Обычный 4 2 2 2 2 2 2 3 3 3 2 2" xfId="15372"/>
    <cellStyle name="Обычный 4 2 2 2 2 2 2 3 3 3 2 2 2" xfId="15373"/>
    <cellStyle name="Обычный 4 2 2 2 2 2 2 3 3 3 2 3" xfId="15374"/>
    <cellStyle name="Обычный 4 2 2 2 2 2 2 3 3 4" xfId="4443"/>
    <cellStyle name="Обычный 4 2 2 2 2 2 2 3 3 4 2" xfId="15375"/>
    <cellStyle name="Обычный 4 2 2 2 2 2 2 3 3 4 2 2" xfId="15376"/>
    <cellStyle name="Обычный 4 2 2 2 2 2 2 3 3 4 3" xfId="15377"/>
    <cellStyle name="Обычный 4 2 2 2 2 2 2 3 4" xfId="4444"/>
    <cellStyle name="Обычный 4 2 2 2 2 2 2 3 4 2" xfId="4445"/>
    <cellStyle name="Обычный 4 2 2 2 2 2 2 3 4 2 2" xfId="15378"/>
    <cellStyle name="Обычный 4 2 2 2 2 2 2 3 4 2 2 2" xfId="15379"/>
    <cellStyle name="Обычный 4 2 2 2 2 2 2 3 4 2 3" xfId="15380"/>
    <cellStyle name="Обычный 4 2 2 2 2 2 2 3 5" xfId="4446"/>
    <cellStyle name="Обычный 4 2 2 2 2 2 2 3 5 2" xfId="4447"/>
    <cellStyle name="Обычный 4 2 2 2 2 2 2 3 5 2 2" xfId="15381"/>
    <cellStyle name="Обычный 4 2 2 2 2 2 2 3 5 2 2 2" xfId="15382"/>
    <cellStyle name="Обычный 4 2 2 2 2 2 2 3 5 2 3" xfId="15383"/>
    <cellStyle name="Обычный 4 2 2 2 2 2 2 3 6" xfId="4448"/>
    <cellStyle name="Обычный 4 2 2 2 2 2 2 3 6 2" xfId="15384"/>
    <cellStyle name="Обычный 4 2 2 2 2 2 2 3 6 2 2" xfId="15385"/>
    <cellStyle name="Обычный 4 2 2 2 2 2 2 3 6 3" xfId="15386"/>
    <cellStyle name="Обычный 4 2 2 2 2 2 2 4" xfId="4449"/>
    <cellStyle name="Обычный 4 2 2 2 2 2 2 4 2" xfId="4450"/>
    <cellStyle name="Обычный 4 2 2 2 2 2 2 4 2 2" xfId="4451"/>
    <cellStyle name="Обычный 4 2 2 2 2 2 2 4 2 2 2" xfId="4452"/>
    <cellStyle name="Обычный 4 2 2 2 2 2 2 4 2 2 2 2" xfId="15387"/>
    <cellStyle name="Обычный 4 2 2 2 2 2 2 4 2 2 2 2 2" xfId="15388"/>
    <cellStyle name="Обычный 4 2 2 2 2 2 2 4 2 2 2 3" xfId="15389"/>
    <cellStyle name="Обычный 4 2 2 2 2 2 2 4 2 3" xfId="4453"/>
    <cellStyle name="Обычный 4 2 2 2 2 2 2 4 2 3 2" xfId="4454"/>
    <cellStyle name="Обычный 4 2 2 2 2 2 2 4 2 3 2 2" xfId="15390"/>
    <cellStyle name="Обычный 4 2 2 2 2 2 2 4 2 3 2 2 2" xfId="15391"/>
    <cellStyle name="Обычный 4 2 2 2 2 2 2 4 2 3 2 3" xfId="15392"/>
    <cellStyle name="Обычный 4 2 2 2 2 2 2 4 2 4" xfId="4455"/>
    <cellStyle name="Обычный 4 2 2 2 2 2 2 4 2 4 2" xfId="15393"/>
    <cellStyle name="Обычный 4 2 2 2 2 2 2 4 2 4 2 2" xfId="15394"/>
    <cellStyle name="Обычный 4 2 2 2 2 2 2 4 2 4 3" xfId="15395"/>
    <cellStyle name="Обычный 4 2 2 2 2 2 2 4 3" xfId="4456"/>
    <cellStyle name="Обычный 4 2 2 2 2 2 2 4 3 2" xfId="4457"/>
    <cellStyle name="Обычный 4 2 2 2 2 2 2 4 3 2 2" xfId="15396"/>
    <cellStyle name="Обычный 4 2 2 2 2 2 2 4 3 2 2 2" xfId="15397"/>
    <cellStyle name="Обычный 4 2 2 2 2 2 2 4 3 2 3" xfId="15398"/>
    <cellStyle name="Обычный 4 2 2 2 2 2 2 4 4" xfId="4458"/>
    <cellStyle name="Обычный 4 2 2 2 2 2 2 4 4 2" xfId="4459"/>
    <cellStyle name="Обычный 4 2 2 2 2 2 2 4 4 2 2" xfId="15399"/>
    <cellStyle name="Обычный 4 2 2 2 2 2 2 4 4 2 2 2" xfId="15400"/>
    <cellStyle name="Обычный 4 2 2 2 2 2 2 4 4 2 3" xfId="15401"/>
    <cellStyle name="Обычный 4 2 2 2 2 2 2 4 5" xfId="4460"/>
    <cellStyle name="Обычный 4 2 2 2 2 2 2 4 5 2" xfId="15402"/>
    <cellStyle name="Обычный 4 2 2 2 2 2 2 4 5 2 2" xfId="15403"/>
    <cellStyle name="Обычный 4 2 2 2 2 2 2 4 5 3" xfId="15404"/>
    <cellStyle name="Обычный 4 2 2 2 2 2 2 5" xfId="4461"/>
    <cellStyle name="Обычный 4 2 2 2 2 2 2 5 2" xfId="4462"/>
    <cellStyle name="Обычный 4 2 2 2 2 2 2 5 2 2" xfId="4463"/>
    <cellStyle name="Обычный 4 2 2 2 2 2 2 5 2 2 2" xfId="15405"/>
    <cellStyle name="Обычный 4 2 2 2 2 2 2 5 2 2 2 2" xfId="15406"/>
    <cellStyle name="Обычный 4 2 2 2 2 2 2 5 2 2 3" xfId="15407"/>
    <cellStyle name="Обычный 4 2 2 2 2 2 2 5 3" xfId="4464"/>
    <cellStyle name="Обычный 4 2 2 2 2 2 2 5 3 2" xfId="4465"/>
    <cellStyle name="Обычный 4 2 2 2 2 2 2 5 3 2 2" xfId="15408"/>
    <cellStyle name="Обычный 4 2 2 2 2 2 2 5 3 2 2 2" xfId="15409"/>
    <cellStyle name="Обычный 4 2 2 2 2 2 2 5 3 2 3" xfId="15410"/>
    <cellStyle name="Обычный 4 2 2 2 2 2 2 5 4" xfId="4466"/>
    <cellStyle name="Обычный 4 2 2 2 2 2 2 5 4 2" xfId="15411"/>
    <cellStyle name="Обычный 4 2 2 2 2 2 2 5 4 2 2" xfId="15412"/>
    <cellStyle name="Обычный 4 2 2 2 2 2 2 5 4 3" xfId="15413"/>
    <cellStyle name="Обычный 4 2 2 2 2 2 2 6" xfId="4467"/>
    <cellStyle name="Обычный 4 2 2 2 2 2 2 6 2" xfId="4468"/>
    <cellStyle name="Обычный 4 2 2 2 2 2 2 6 2 2" xfId="15414"/>
    <cellStyle name="Обычный 4 2 2 2 2 2 2 6 2 2 2" xfId="15415"/>
    <cellStyle name="Обычный 4 2 2 2 2 2 2 6 2 3" xfId="15416"/>
    <cellStyle name="Обычный 4 2 2 2 2 2 2 7" xfId="4469"/>
    <cellStyle name="Обычный 4 2 2 2 2 2 2 7 2" xfId="4470"/>
    <cellStyle name="Обычный 4 2 2 2 2 2 2 7 2 2" xfId="15417"/>
    <cellStyle name="Обычный 4 2 2 2 2 2 2 7 2 2 2" xfId="15418"/>
    <cellStyle name="Обычный 4 2 2 2 2 2 2 7 2 3" xfId="15419"/>
    <cellStyle name="Обычный 4 2 2 2 2 2 2 8" xfId="4471"/>
    <cellStyle name="Обычный 4 2 2 2 2 2 2 8 2" xfId="15420"/>
    <cellStyle name="Обычный 4 2 2 2 2 2 2 8 2 2" xfId="15421"/>
    <cellStyle name="Обычный 4 2 2 2 2 2 2 8 3" xfId="15422"/>
    <cellStyle name="Обычный 4 2 2 2 2 2 3" xfId="4472"/>
    <cellStyle name="Обычный 4 2 2 2 2 2 3 2" xfId="4473"/>
    <cellStyle name="Обычный 4 2 2 2 2 2 3 2 2" xfId="4474"/>
    <cellStyle name="Обычный 4 2 2 2 2 2 3 2 2 2" xfId="4475"/>
    <cellStyle name="Обычный 4 2 2 2 2 2 3 2 2 2 2" xfId="15423"/>
    <cellStyle name="Обычный 4 2 2 2 2 2 3 2 2 2 2 2" xfId="15424"/>
    <cellStyle name="Обычный 4 2 2 2 2 2 3 2 2 2 3" xfId="15425"/>
    <cellStyle name="Обычный 4 2 2 2 2 2 3 2 3" xfId="4476"/>
    <cellStyle name="Обычный 4 2 2 2 2 2 3 2 3 2" xfId="4477"/>
    <cellStyle name="Обычный 4 2 2 2 2 2 3 2 3 2 2" xfId="15426"/>
    <cellStyle name="Обычный 4 2 2 2 2 2 3 2 3 2 2 2" xfId="15427"/>
    <cellStyle name="Обычный 4 2 2 2 2 2 3 2 3 2 3" xfId="15428"/>
    <cellStyle name="Обычный 4 2 2 2 2 2 3 2 4" xfId="4478"/>
    <cellStyle name="Обычный 4 2 2 2 2 2 3 2 4 2" xfId="15429"/>
    <cellStyle name="Обычный 4 2 2 2 2 2 3 2 4 2 2" xfId="15430"/>
    <cellStyle name="Обычный 4 2 2 2 2 2 3 2 4 3" xfId="15431"/>
    <cellStyle name="Обычный 4 2 2 2 2 2 3 3" xfId="4479"/>
    <cellStyle name="Обычный 4 2 2 2 2 2 3 3 2" xfId="4480"/>
    <cellStyle name="Обычный 4 2 2 2 2 2 3 3 2 2" xfId="4481"/>
    <cellStyle name="Обычный 4 2 2 2 2 2 3 3 2 2 2" xfId="15432"/>
    <cellStyle name="Обычный 4 2 2 2 2 2 3 3 2 2 2 2" xfId="15433"/>
    <cellStyle name="Обычный 4 2 2 2 2 2 3 3 2 2 3" xfId="15434"/>
    <cellStyle name="Обычный 4 2 2 2 2 2 3 3 3" xfId="4482"/>
    <cellStyle name="Обычный 4 2 2 2 2 2 3 3 3 2" xfId="4483"/>
    <cellStyle name="Обычный 4 2 2 2 2 2 3 3 3 2 2" xfId="15435"/>
    <cellStyle name="Обычный 4 2 2 2 2 2 3 3 3 2 2 2" xfId="15436"/>
    <cellStyle name="Обычный 4 2 2 2 2 2 3 3 3 2 3" xfId="15437"/>
    <cellStyle name="Обычный 4 2 2 2 2 2 3 3 4" xfId="4484"/>
    <cellStyle name="Обычный 4 2 2 2 2 2 3 3 4 2" xfId="15438"/>
    <cellStyle name="Обычный 4 2 2 2 2 2 3 3 4 2 2" xfId="15439"/>
    <cellStyle name="Обычный 4 2 2 2 2 2 3 3 4 3" xfId="15440"/>
    <cellStyle name="Обычный 4 2 2 2 2 2 3 4" xfId="4485"/>
    <cellStyle name="Обычный 4 2 2 2 2 2 3 4 2" xfId="4486"/>
    <cellStyle name="Обычный 4 2 2 2 2 2 3 4 2 2" xfId="15441"/>
    <cellStyle name="Обычный 4 2 2 2 2 2 3 4 2 2 2" xfId="15442"/>
    <cellStyle name="Обычный 4 2 2 2 2 2 3 4 2 3" xfId="15443"/>
    <cellStyle name="Обычный 4 2 2 2 2 2 3 5" xfId="4487"/>
    <cellStyle name="Обычный 4 2 2 2 2 2 3 5 2" xfId="4488"/>
    <cellStyle name="Обычный 4 2 2 2 2 2 3 5 2 2" xfId="15444"/>
    <cellStyle name="Обычный 4 2 2 2 2 2 3 5 2 2 2" xfId="15445"/>
    <cellStyle name="Обычный 4 2 2 2 2 2 3 5 2 3" xfId="15446"/>
    <cellStyle name="Обычный 4 2 2 2 2 2 3 6" xfId="4489"/>
    <cellStyle name="Обычный 4 2 2 2 2 2 3 6 2" xfId="15447"/>
    <cellStyle name="Обычный 4 2 2 2 2 2 3 6 2 2" xfId="15448"/>
    <cellStyle name="Обычный 4 2 2 2 2 2 3 6 3" xfId="15449"/>
    <cellStyle name="Обычный 4 2 2 2 2 2 4" xfId="4490"/>
    <cellStyle name="Обычный 4 2 2 2 2 2 4 2" xfId="4491"/>
    <cellStyle name="Обычный 4 2 2 2 2 2 4 2 2" xfId="4492"/>
    <cellStyle name="Обычный 4 2 2 2 2 2 4 2 2 2" xfId="4493"/>
    <cellStyle name="Обычный 4 2 2 2 2 2 4 2 2 2 2" xfId="15450"/>
    <cellStyle name="Обычный 4 2 2 2 2 2 4 2 2 2 2 2" xfId="15451"/>
    <cellStyle name="Обычный 4 2 2 2 2 2 4 2 2 2 3" xfId="15452"/>
    <cellStyle name="Обычный 4 2 2 2 2 2 4 2 3" xfId="4494"/>
    <cellStyle name="Обычный 4 2 2 2 2 2 4 2 3 2" xfId="4495"/>
    <cellStyle name="Обычный 4 2 2 2 2 2 4 2 3 2 2" xfId="15453"/>
    <cellStyle name="Обычный 4 2 2 2 2 2 4 2 3 2 2 2" xfId="15454"/>
    <cellStyle name="Обычный 4 2 2 2 2 2 4 2 3 2 3" xfId="15455"/>
    <cellStyle name="Обычный 4 2 2 2 2 2 4 2 4" xfId="4496"/>
    <cellStyle name="Обычный 4 2 2 2 2 2 4 2 4 2" xfId="15456"/>
    <cellStyle name="Обычный 4 2 2 2 2 2 4 2 4 2 2" xfId="15457"/>
    <cellStyle name="Обычный 4 2 2 2 2 2 4 2 4 3" xfId="15458"/>
    <cellStyle name="Обычный 4 2 2 2 2 2 4 3" xfId="4497"/>
    <cellStyle name="Обычный 4 2 2 2 2 2 4 3 2" xfId="4498"/>
    <cellStyle name="Обычный 4 2 2 2 2 2 4 3 2 2" xfId="4499"/>
    <cellStyle name="Обычный 4 2 2 2 2 2 4 3 2 2 2" xfId="15459"/>
    <cellStyle name="Обычный 4 2 2 2 2 2 4 3 2 2 2 2" xfId="15460"/>
    <cellStyle name="Обычный 4 2 2 2 2 2 4 3 2 2 3" xfId="15461"/>
    <cellStyle name="Обычный 4 2 2 2 2 2 4 3 3" xfId="4500"/>
    <cellStyle name="Обычный 4 2 2 2 2 2 4 3 3 2" xfId="4501"/>
    <cellStyle name="Обычный 4 2 2 2 2 2 4 3 3 2 2" xfId="15462"/>
    <cellStyle name="Обычный 4 2 2 2 2 2 4 3 3 2 2 2" xfId="15463"/>
    <cellStyle name="Обычный 4 2 2 2 2 2 4 3 3 2 3" xfId="15464"/>
    <cellStyle name="Обычный 4 2 2 2 2 2 4 3 4" xfId="4502"/>
    <cellStyle name="Обычный 4 2 2 2 2 2 4 3 4 2" xfId="15465"/>
    <cellStyle name="Обычный 4 2 2 2 2 2 4 3 4 2 2" xfId="15466"/>
    <cellStyle name="Обычный 4 2 2 2 2 2 4 3 4 3" xfId="15467"/>
    <cellStyle name="Обычный 4 2 2 2 2 2 4 4" xfId="4503"/>
    <cellStyle name="Обычный 4 2 2 2 2 2 4 4 2" xfId="4504"/>
    <cellStyle name="Обычный 4 2 2 2 2 2 4 4 2 2" xfId="15468"/>
    <cellStyle name="Обычный 4 2 2 2 2 2 4 4 2 2 2" xfId="15469"/>
    <cellStyle name="Обычный 4 2 2 2 2 2 4 4 2 3" xfId="15470"/>
    <cellStyle name="Обычный 4 2 2 2 2 2 4 5" xfId="4505"/>
    <cellStyle name="Обычный 4 2 2 2 2 2 4 5 2" xfId="4506"/>
    <cellStyle name="Обычный 4 2 2 2 2 2 4 5 2 2" xfId="15471"/>
    <cellStyle name="Обычный 4 2 2 2 2 2 4 5 2 2 2" xfId="15472"/>
    <cellStyle name="Обычный 4 2 2 2 2 2 4 5 2 3" xfId="15473"/>
    <cellStyle name="Обычный 4 2 2 2 2 2 4 6" xfId="4507"/>
    <cellStyle name="Обычный 4 2 2 2 2 2 4 6 2" xfId="15474"/>
    <cellStyle name="Обычный 4 2 2 2 2 2 4 6 2 2" xfId="15475"/>
    <cellStyle name="Обычный 4 2 2 2 2 2 4 6 3" xfId="15476"/>
    <cellStyle name="Обычный 4 2 2 2 2 2 5" xfId="4508"/>
    <cellStyle name="Обычный 4 2 2 2 2 2 5 2" xfId="4509"/>
    <cellStyle name="Обычный 4 2 2 2 2 2 5 2 2" xfId="4510"/>
    <cellStyle name="Обычный 4 2 2 2 2 2 5 2 2 2" xfId="4511"/>
    <cellStyle name="Обычный 4 2 2 2 2 2 5 2 2 2 2" xfId="15477"/>
    <cellStyle name="Обычный 4 2 2 2 2 2 5 2 2 2 2 2" xfId="15478"/>
    <cellStyle name="Обычный 4 2 2 2 2 2 5 2 2 2 3" xfId="15479"/>
    <cellStyle name="Обычный 4 2 2 2 2 2 5 2 3" xfId="4512"/>
    <cellStyle name="Обычный 4 2 2 2 2 2 5 2 3 2" xfId="4513"/>
    <cellStyle name="Обычный 4 2 2 2 2 2 5 2 3 2 2" xfId="15480"/>
    <cellStyle name="Обычный 4 2 2 2 2 2 5 2 3 2 2 2" xfId="15481"/>
    <cellStyle name="Обычный 4 2 2 2 2 2 5 2 3 2 3" xfId="15482"/>
    <cellStyle name="Обычный 4 2 2 2 2 2 5 2 4" xfId="4514"/>
    <cellStyle name="Обычный 4 2 2 2 2 2 5 2 4 2" xfId="15483"/>
    <cellStyle name="Обычный 4 2 2 2 2 2 5 2 4 2 2" xfId="15484"/>
    <cellStyle name="Обычный 4 2 2 2 2 2 5 2 4 3" xfId="15485"/>
    <cellStyle name="Обычный 4 2 2 2 2 2 5 3" xfId="4515"/>
    <cellStyle name="Обычный 4 2 2 2 2 2 5 3 2" xfId="4516"/>
    <cellStyle name="Обычный 4 2 2 2 2 2 5 3 2 2" xfId="15486"/>
    <cellStyle name="Обычный 4 2 2 2 2 2 5 3 2 2 2" xfId="15487"/>
    <cellStyle name="Обычный 4 2 2 2 2 2 5 3 2 3" xfId="15488"/>
    <cellStyle name="Обычный 4 2 2 2 2 2 5 4" xfId="4517"/>
    <cellStyle name="Обычный 4 2 2 2 2 2 5 4 2" xfId="4518"/>
    <cellStyle name="Обычный 4 2 2 2 2 2 5 4 2 2" xfId="15489"/>
    <cellStyle name="Обычный 4 2 2 2 2 2 5 4 2 2 2" xfId="15490"/>
    <cellStyle name="Обычный 4 2 2 2 2 2 5 4 2 3" xfId="15491"/>
    <cellStyle name="Обычный 4 2 2 2 2 2 5 5" xfId="4519"/>
    <cellStyle name="Обычный 4 2 2 2 2 2 5 5 2" xfId="15492"/>
    <cellStyle name="Обычный 4 2 2 2 2 2 5 5 2 2" xfId="15493"/>
    <cellStyle name="Обычный 4 2 2 2 2 2 5 5 3" xfId="15494"/>
    <cellStyle name="Обычный 4 2 2 2 2 2 6" xfId="4520"/>
    <cellStyle name="Обычный 4 2 2 2 2 2 6 2" xfId="4521"/>
    <cellStyle name="Обычный 4 2 2 2 2 2 6 2 2" xfId="4522"/>
    <cellStyle name="Обычный 4 2 2 2 2 2 6 2 2 2" xfId="15495"/>
    <cellStyle name="Обычный 4 2 2 2 2 2 6 2 2 2 2" xfId="15496"/>
    <cellStyle name="Обычный 4 2 2 2 2 2 6 2 2 3" xfId="15497"/>
    <cellStyle name="Обычный 4 2 2 2 2 2 6 3" xfId="4523"/>
    <cellStyle name="Обычный 4 2 2 2 2 2 6 3 2" xfId="4524"/>
    <cellStyle name="Обычный 4 2 2 2 2 2 6 3 2 2" xfId="15498"/>
    <cellStyle name="Обычный 4 2 2 2 2 2 6 3 2 2 2" xfId="15499"/>
    <cellStyle name="Обычный 4 2 2 2 2 2 6 3 2 3" xfId="15500"/>
    <cellStyle name="Обычный 4 2 2 2 2 2 6 4" xfId="4525"/>
    <cellStyle name="Обычный 4 2 2 2 2 2 6 4 2" xfId="15501"/>
    <cellStyle name="Обычный 4 2 2 2 2 2 6 4 2 2" xfId="15502"/>
    <cellStyle name="Обычный 4 2 2 2 2 2 6 4 3" xfId="15503"/>
    <cellStyle name="Обычный 4 2 2 2 2 2 7" xfId="4526"/>
    <cellStyle name="Обычный 4 2 2 2 2 2 7 2" xfId="4527"/>
    <cellStyle name="Обычный 4 2 2 2 2 2 7 2 2" xfId="4528"/>
    <cellStyle name="Обычный 4 2 2 2 2 2 7 2 2 2" xfId="15504"/>
    <cellStyle name="Обычный 4 2 2 2 2 2 7 2 2 2 2" xfId="15505"/>
    <cellStyle name="Обычный 4 2 2 2 2 2 7 2 2 3" xfId="15506"/>
    <cellStyle name="Обычный 4 2 2 2 2 2 7 3" xfId="4529"/>
    <cellStyle name="Обычный 4 2 2 2 2 2 7 3 2" xfId="4530"/>
    <cellStyle name="Обычный 4 2 2 2 2 2 7 3 2 2" xfId="15507"/>
    <cellStyle name="Обычный 4 2 2 2 2 2 7 3 2 2 2" xfId="15508"/>
    <cellStyle name="Обычный 4 2 2 2 2 2 7 3 2 3" xfId="15509"/>
    <cellStyle name="Обычный 4 2 2 2 2 2 7 4" xfId="4531"/>
    <cellStyle name="Обычный 4 2 2 2 2 2 7 4 2" xfId="15510"/>
    <cellStyle name="Обычный 4 2 2 2 2 2 7 4 2 2" xfId="15511"/>
    <cellStyle name="Обычный 4 2 2 2 2 2 7 4 3" xfId="15512"/>
    <cellStyle name="Обычный 4 2 2 2 2 2 8" xfId="4532"/>
    <cellStyle name="Обычный 4 2 2 2 2 2 8 2" xfId="4533"/>
    <cellStyle name="Обычный 4 2 2 2 2 2 8 2 2" xfId="4534"/>
    <cellStyle name="Обычный 4 2 2 2 2 2 8 2 2 2" xfId="15513"/>
    <cellStyle name="Обычный 4 2 2 2 2 2 8 2 2 2 2" xfId="15514"/>
    <cellStyle name="Обычный 4 2 2 2 2 2 8 2 2 3" xfId="15515"/>
    <cellStyle name="Обычный 4 2 2 2 2 2 8 3" xfId="4535"/>
    <cellStyle name="Обычный 4 2 2 2 2 2 8 3 2" xfId="4536"/>
    <cellStyle name="Обычный 4 2 2 2 2 2 8 3 2 2" xfId="15516"/>
    <cellStyle name="Обычный 4 2 2 2 2 2 8 3 2 2 2" xfId="15517"/>
    <cellStyle name="Обычный 4 2 2 2 2 2 8 3 2 3" xfId="15518"/>
    <cellStyle name="Обычный 4 2 2 2 2 2 8 4" xfId="4537"/>
    <cellStyle name="Обычный 4 2 2 2 2 2 8 4 2" xfId="15519"/>
    <cellStyle name="Обычный 4 2 2 2 2 2 8 4 2 2" xfId="15520"/>
    <cellStyle name="Обычный 4 2 2 2 2 2 8 4 3" xfId="15521"/>
    <cellStyle name="Обычный 4 2 2 2 2 2 9" xfId="4538"/>
    <cellStyle name="Обычный 4 2 2 2 2 2 9 2" xfId="4539"/>
    <cellStyle name="Обычный 4 2 2 2 2 2 9 2 2" xfId="15522"/>
    <cellStyle name="Обычный 4 2 2 2 2 2 9 2 2 2" xfId="15523"/>
    <cellStyle name="Обычный 4 2 2 2 2 2 9 2 3" xfId="15524"/>
    <cellStyle name="Обычный 4 2 2 2 2 3" xfId="4540"/>
    <cellStyle name="Обычный 4 2 2 2 2 3 2" xfId="4541"/>
    <cellStyle name="Обычный 4 2 2 2 2 3 2 2" xfId="4542"/>
    <cellStyle name="Обычный 4 2 2 2 2 3 2 2 2" xfId="4543"/>
    <cellStyle name="Обычный 4 2 2 2 2 3 2 2 2 2" xfId="4544"/>
    <cellStyle name="Обычный 4 2 2 2 2 3 2 2 2 2 2" xfId="15525"/>
    <cellStyle name="Обычный 4 2 2 2 2 3 2 2 2 2 2 2" xfId="15526"/>
    <cellStyle name="Обычный 4 2 2 2 2 3 2 2 2 2 3" xfId="15527"/>
    <cellStyle name="Обычный 4 2 2 2 2 3 2 2 3" xfId="4545"/>
    <cellStyle name="Обычный 4 2 2 2 2 3 2 2 3 2" xfId="4546"/>
    <cellStyle name="Обычный 4 2 2 2 2 3 2 2 3 2 2" xfId="15528"/>
    <cellStyle name="Обычный 4 2 2 2 2 3 2 2 3 2 2 2" xfId="15529"/>
    <cellStyle name="Обычный 4 2 2 2 2 3 2 2 3 2 3" xfId="15530"/>
    <cellStyle name="Обычный 4 2 2 2 2 3 2 2 4" xfId="4547"/>
    <cellStyle name="Обычный 4 2 2 2 2 3 2 2 4 2" xfId="15531"/>
    <cellStyle name="Обычный 4 2 2 2 2 3 2 2 4 2 2" xfId="15532"/>
    <cellStyle name="Обычный 4 2 2 2 2 3 2 2 4 3" xfId="15533"/>
    <cellStyle name="Обычный 4 2 2 2 2 3 2 3" xfId="4548"/>
    <cellStyle name="Обычный 4 2 2 2 2 3 2 3 2" xfId="4549"/>
    <cellStyle name="Обычный 4 2 2 2 2 3 2 3 2 2" xfId="4550"/>
    <cellStyle name="Обычный 4 2 2 2 2 3 2 3 2 2 2" xfId="15534"/>
    <cellStyle name="Обычный 4 2 2 2 2 3 2 3 2 2 2 2" xfId="15535"/>
    <cellStyle name="Обычный 4 2 2 2 2 3 2 3 2 2 3" xfId="15536"/>
    <cellStyle name="Обычный 4 2 2 2 2 3 2 3 3" xfId="4551"/>
    <cellStyle name="Обычный 4 2 2 2 2 3 2 3 3 2" xfId="4552"/>
    <cellStyle name="Обычный 4 2 2 2 2 3 2 3 3 2 2" xfId="15537"/>
    <cellStyle name="Обычный 4 2 2 2 2 3 2 3 3 2 2 2" xfId="15538"/>
    <cellStyle name="Обычный 4 2 2 2 2 3 2 3 3 2 3" xfId="15539"/>
    <cellStyle name="Обычный 4 2 2 2 2 3 2 3 4" xfId="4553"/>
    <cellStyle name="Обычный 4 2 2 2 2 3 2 3 4 2" xfId="15540"/>
    <cellStyle name="Обычный 4 2 2 2 2 3 2 3 4 2 2" xfId="15541"/>
    <cellStyle name="Обычный 4 2 2 2 2 3 2 3 4 3" xfId="15542"/>
    <cellStyle name="Обычный 4 2 2 2 2 3 2 4" xfId="4554"/>
    <cellStyle name="Обычный 4 2 2 2 2 3 2 4 2" xfId="4555"/>
    <cellStyle name="Обычный 4 2 2 2 2 3 2 4 2 2" xfId="15543"/>
    <cellStyle name="Обычный 4 2 2 2 2 3 2 4 2 2 2" xfId="15544"/>
    <cellStyle name="Обычный 4 2 2 2 2 3 2 4 2 3" xfId="15545"/>
    <cellStyle name="Обычный 4 2 2 2 2 3 2 5" xfId="4556"/>
    <cellStyle name="Обычный 4 2 2 2 2 3 2 5 2" xfId="4557"/>
    <cellStyle name="Обычный 4 2 2 2 2 3 2 5 2 2" xfId="15546"/>
    <cellStyle name="Обычный 4 2 2 2 2 3 2 5 2 2 2" xfId="15547"/>
    <cellStyle name="Обычный 4 2 2 2 2 3 2 5 2 3" xfId="15548"/>
    <cellStyle name="Обычный 4 2 2 2 2 3 2 6" xfId="4558"/>
    <cellStyle name="Обычный 4 2 2 2 2 3 2 6 2" xfId="15549"/>
    <cellStyle name="Обычный 4 2 2 2 2 3 2 6 2 2" xfId="15550"/>
    <cellStyle name="Обычный 4 2 2 2 2 3 2 6 3" xfId="15551"/>
    <cellStyle name="Обычный 4 2 2 2 2 3 3" xfId="4559"/>
    <cellStyle name="Обычный 4 2 2 2 2 3 3 2" xfId="4560"/>
    <cellStyle name="Обычный 4 2 2 2 2 3 3 2 2" xfId="4561"/>
    <cellStyle name="Обычный 4 2 2 2 2 3 3 2 2 2" xfId="4562"/>
    <cellStyle name="Обычный 4 2 2 2 2 3 3 2 2 2 2" xfId="15552"/>
    <cellStyle name="Обычный 4 2 2 2 2 3 3 2 2 2 2 2" xfId="15553"/>
    <cellStyle name="Обычный 4 2 2 2 2 3 3 2 2 2 3" xfId="15554"/>
    <cellStyle name="Обычный 4 2 2 2 2 3 3 2 3" xfId="4563"/>
    <cellStyle name="Обычный 4 2 2 2 2 3 3 2 3 2" xfId="4564"/>
    <cellStyle name="Обычный 4 2 2 2 2 3 3 2 3 2 2" xfId="15555"/>
    <cellStyle name="Обычный 4 2 2 2 2 3 3 2 3 2 2 2" xfId="15556"/>
    <cellStyle name="Обычный 4 2 2 2 2 3 3 2 3 2 3" xfId="15557"/>
    <cellStyle name="Обычный 4 2 2 2 2 3 3 2 4" xfId="4565"/>
    <cellStyle name="Обычный 4 2 2 2 2 3 3 2 4 2" xfId="15558"/>
    <cellStyle name="Обычный 4 2 2 2 2 3 3 2 4 2 2" xfId="15559"/>
    <cellStyle name="Обычный 4 2 2 2 2 3 3 2 4 3" xfId="15560"/>
    <cellStyle name="Обычный 4 2 2 2 2 3 3 3" xfId="4566"/>
    <cellStyle name="Обычный 4 2 2 2 2 3 3 3 2" xfId="4567"/>
    <cellStyle name="Обычный 4 2 2 2 2 3 3 3 2 2" xfId="4568"/>
    <cellStyle name="Обычный 4 2 2 2 2 3 3 3 2 2 2" xfId="15561"/>
    <cellStyle name="Обычный 4 2 2 2 2 3 3 3 2 2 2 2" xfId="15562"/>
    <cellStyle name="Обычный 4 2 2 2 2 3 3 3 2 2 3" xfId="15563"/>
    <cellStyle name="Обычный 4 2 2 2 2 3 3 3 3" xfId="4569"/>
    <cellStyle name="Обычный 4 2 2 2 2 3 3 3 3 2" xfId="4570"/>
    <cellStyle name="Обычный 4 2 2 2 2 3 3 3 3 2 2" xfId="15564"/>
    <cellStyle name="Обычный 4 2 2 2 2 3 3 3 3 2 2 2" xfId="15565"/>
    <cellStyle name="Обычный 4 2 2 2 2 3 3 3 3 2 3" xfId="15566"/>
    <cellStyle name="Обычный 4 2 2 2 2 3 3 3 4" xfId="4571"/>
    <cellStyle name="Обычный 4 2 2 2 2 3 3 3 4 2" xfId="15567"/>
    <cellStyle name="Обычный 4 2 2 2 2 3 3 3 4 2 2" xfId="15568"/>
    <cellStyle name="Обычный 4 2 2 2 2 3 3 3 4 3" xfId="15569"/>
    <cellStyle name="Обычный 4 2 2 2 2 3 3 4" xfId="4572"/>
    <cellStyle name="Обычный 4 2 2 2 2 3 3 4 2" xfId="4573"/>
    <cellStyle name="Обычный 4 2 2 2 2 3 3 4 2 2" xfId="15570"/>
    <cellStyle name="Обычный 4 2 2 2 2 3 3 4 2 2 2" xfId="15571"/>
    <cellStyle name="Обычный 4 2 2 2 2 3 3 4 2 3" xfId="15572"/>
    <cellStyle name="Обычный 4 2 2 2 2 3 3 5" xfId="4574"/>
    <cellStyle name="Обычный 4 2 2 2 2 3 3 5 2" xfId="4575"/>
    <cellStyle name="Обычный 4 2 2 2 2 3 3 5 2 2" xfId="15573"/>
    <cellStyle name="Обычный 4 2 2 2 2 3 3 5 2 2 2" xfId="15574"/>
    <cellStyle name="Обычный 4 2 2 2 2 3 3 5 2 3" xfId="15575"/>
    <cellStyle name="Обычный 4 2 2 2 2 3 3 6" xfId="4576"/>
    <cellStyle name="Обычный 4 2 2 2 2 3 3 6 2" xfId="15576"/>
    <cellStyle name="Обычный 4 2 2 2 2 3 3 6 2 2" xfId="15577"/>
    <cellStyle name="Обычный 4 2 2 2 2 3 3 6 3" xfId="15578"/>
    <cellStyle name="Обычный 4 2 2 2 2 3 4" xfId="4577"/>
    <cellStyle name="Обычный 4 2 2 2 2 3 4 2" xfId="4578"/>
    <cellStyle name="Обычный 4 2 2 2 2 3 4 2 2" xfId="4579"/>
    <cellStyle name="Обычный 4 2 2 2 2 3 4 2 2 2" xfId="4580"/>
    <cellStyle name="Обычный 4 2 2 2 2 3 4 2 2 2 2" xfId="15579"/>
    <cellStyle name="Обычный 4 2 2 2 2 3 4 2 2 2 2 2" xfId="15580"/>
    <cellStyle name="Обычный 4 2 2 2 2 3 4 2 2 2 3" xfId="15581"/>
    <cellStyle name="Обычный 4 2 2 2 2 3 4 2 3" xfId="4581"/>
    <cellStyle name="Обычный 4 2 2 2 2 3 4 2 3 2" xfId="4582"/>
    <cellStyle name="Обычный 4 2 2 2 2 3 4 2 3 2 2" xfId="15582"/>
    <cellStyle name="Обычный 4 2 2 2 2 3 4 2 3 2 2 2" xfId="15583"/>
    <cellStyle name="Обычный 4 2 2 2 2 3 4 2 3 2 3" xfId="15584"/>
    <cellStyle name="Обычный 4 2 2 2 2 3 4 2 4" xfId="4583"/>
    <cellStyle name="Обычный 4 2 2 2 2 3 4 2 4 2" xfId="15585"/>
    <cellStyle name="Обычный 4 2 2 2 2 3 4 2 4 2 2" xfId="15586"/>
    <cellStyle name="Обычный 4 2 2 2 2 3 4 2 4 3" xfId="15587"/>
    <cellStyle name="Обычный 4 2 2 2 2 3 4 3" xfId="4584"/>
    <cellStyle name="Обычный 4 2 2 2 2 3 4 3 2" xfId="4585"/>
    <cellStyle name="Обычный 4 2 2 2 2 3 4 3 2 2" xfId="15588"/>
    <cellStyle name="Обычный 4 2 2 2 2 3 4 3 2 2 2" xfId="15589"/>
    <cellStyle name="Обычный 4 2 2 2 2 3 4 3 2 3" xfId="15590"/>
    <cellStyle name="Обычный 4 2 2 2 2 3 4 4" xfId="4586"/>
    <cellStyle name="Обычный 4 2 2 2 2 3 4 4 2" xfId="4587"/>
    <cellStyle name="Обычный 4 2 2 2 2 3 4 4 2 2" xfId="15591"/>
    <cellStyle name="Обычный 4 2 2 2 2 3 4 4 2 2 2" xfId="15592"/>
    <cellStyle name="Обычный 4 2 2 2 2 3 4 4 2 3" xfId="15593"/>
    <cellStyle name="Обычный 4 2 2 2 2 3 4 5" xfId="4588"/>
    <cellStyle name="Обычный 4 2 2 2 2 3 4 5 2" xfId="15594"/>
    <cellStyle name="Обычный 4 2 2 2 2 3 4 5 2 2" xfId="15595"/>
    <cellStyle name="Обычный 4 2 2 2 2 3 4 5 3" xfId="15596"/>
    <cellStyle name="Обычный 4 2 2 2 2 3 5" xfId="4589"/>
    <cellStyle name="Обычный 4 2 2 2 2 3 5 2" xfId="4590"/>
    <cellStyle name="Обычный 4 2 2 2 2 3 5 2 2" xfId="4591"/>
    <cellStyle name="Обычный 4 2 2 2 2 3 5 2 2 2" xfId="15597"/>
    <cellStyle name="Обычный 4 2 2 2 2 3 5 2 2 2 2" xfId="15598"/>
    <cellStyle name="Обычный 4 2 2 2 2 3 5 2 2 3" xfId="15599"/>
    <cellStyle name="Обычный 4 2 2 2 2 3 5 3" xfId="4592"/>
    <cellStyle name="Обычный 4 2 2 2 2 3 5 3 2" xfId="4593"/>
    <cellStyle name="Обычный 4 2 2 2 2 3 5 3 2 2" xfId="15600"/>
    <cellStyle name="Обычный 4 2 2 2 2 3 5 3 2 2 2" xfId="15601"/>
    <cellStyle name="Обычный 4 2 2 2 2 3 5 3 2 3" xfId="15602"/>
    <cellStyle name="Обычный 4 2 2 2 2 3 5 4" xfId="4594"/>
    <cellStyle name="Обычный 4 2 2 2 2 3 5 4 2" xfId="15603"/>
    <cellStyle name="Обычный 4 2 2 2 2 3 5 4 2 2" xfId="15604"/>
    <cellStyle name="Обычный 4 2 2 2 2 3 5 4 3" xfId="15605"/>
    <cellStyle name="Обычный 4 2 2 2 2 3 6" xfId="4595"/>
    <cellStyle name="Обычный 4 2 2 2 2 3 6 2" xfId="4596"/>
    <cellStyle name="Обычный 4 2 2 2 2 3 6 2 2" xfId="15606"/>
    <cellStyle name="Обычный 4 2 2 2 2 3 6 2 2 2" xfId="15607"/>
    <cellStyle name="Обычный 4 2 2 2 2 3 6 2 3" xfId="15608"/>
    <cellStyle name="Обычный 4 2 2 2 2 3 7" xfId="4597"/>
    <cellStyle name="Обычный 4 2 2 2 2 3 7 2" xfId="4598"/>
    <cellStyle name="Обычный 4 2 2 2 2 3 7 2 2" xfId="15609"/>
    <cellStyle name="Обычный 4 2 2 2 2 3 7 2 2 2" xfId="15610"/>
    <cellStyle name="Обычный 4 2 2 2 2 3 7 2 3" xfId="15611"/>
    <cellStyle name="Обычный 4 2 2 2 2 3 8" xfId="4599"/>
    <cellStyle name="Обычный 4 2 2 2 2 3 8 2" xfId="15612"/>
    <cellStyle name="Обычный 4 2 2 2 2 3 8 2 2" xfId="15613"/>
    <cellStyle name="Обычный 4 2 2 2 2 3 8 3" xfId="15614"/>
    <cellStyle name="Обычный 4 2 2 2 2 4" xfId="4600"/>
    <cellStyle name="Обычный 4 2 2 2 2 4 2" xfId="4601"/>
    <cellStyle name="Обычный 4 2 2 2 2 4 2 2" xfId="4602"/>
    <cellStyle name="Обычный 4 2 2 2 2 4 2 2 2" xfId="4603"/>
    <cellStyle name="Обычный 4 2 2 2 2 4 2 2 2 2" xfId="15615"/>
    <cellStyle name="Обычный 4 2 2 2 2 4 2 2 2 2 2" xfId="15616"/>
    <cellStyle name="Обычный 4 2 2 2 2 4 2 2 2 3" xfId="15617"/>
    <cellStyle name="Обычный 4 2 2 2 2 4 2 3" xfId="4604"/>
    <cellStyle name="Обычный 4 2 2 2 2 4 2 3 2" xfId="4605"/>
    <cellStyle name="Обычный 4 2 2 2 2 4 2 3 2 2" xfId="15618"/>
    <cellStyle name="Обычный 4 2 2 2 2 4 2 3 2 2 2" xfId="15619"/>
    <cellStyle name="Обычный 4 2 2 2 2 4 2 3 2 3" xfId="15620"/>
    <cellStyle name="Обычный 4 2 2 2 2 4 2 4" xfId="4606"/>
    <cellStyle name="Обычный 4 2 2 2 2 4 2 4 2" xfId="15621"/>
    <cellStyle name="Обычный 4 2 2 2 2 4 2 4 2 2" xfId="15622"/>
    <cellStyle name="Обычный 4 2 2 2 2 4 2 4 3" xfId="15623"/>
    <cellStyle name="Обычный 4 2 2 2 2 4 3" xfId="4607"/>
    <cellStyle name="Обычный 4 2 2 2 2 4 3 2" xfId="4608"/>
    <cellStyle name="Обычный 4 2 2 2 2 4 3 2 2" xfId="4609"/>
    <cellStyle name="Обычный 4 2 2 2 2 4 3 2 2 2" xfId="15624"/>
    <cellStyle name="Обычный 4 2 2 2 2 4 3 2 2 2 2" xfId="15625"/>
    <cellStyle name="Обычный 4 2 2 2 2 4 3 2 2 3" xfId="15626"/>
    <cellStyle name="Обычный 4 2 2 2 2 4 3 3" xfId="4610"/>
    <cellStyle name="Обычный 4 2 2 2 2 4 3 3 2" xfId="4611"/>
    <cellStyle name="Обычный 4 2 2 2 2 4 3 3 2 2" xfId="15627"/>
    <cellStyle name="Обычный 4 2 2 2 2 4 3 3 2 2 2" xfId="15628"/>
    <cellStyle name="Обычный 4 2 2 2 2 4 3 3 2 3" xfId="15629"/>
    <cellStyle name="Обычный 4 2 2 2 2 4 3 4" xfId="4612"/>
    <cellStyle name="Обычный 4 2 2 2 2 4 3 4 2" xfId="15630"/>
    <cellStyle name="Обычный 4 2 2 2 2 4 3 4 2 2" xfId="15631"/>
    <cellStyle name="Обычный 4 2 2 2 2 4 3 4 3" xfId="15632"/>
    <cellStyle name="Обычный 4 2 2 2 2 4 4" xfId="4613"/>
    <cellStyle name="Обычный 4 2 2 2 2 4 4 2" xfId="4614"/>
    <cellStyle name="Обычный 4 2 2 2 2 4 4 2 2" xfId="15633"/>
    <cellStyle name="Обычный 4 2 2 2 2 4 4 2 2 2" xfId="15634"/>
    <cellStyle name="Обычный 4 2 2 2 2 4 4 2 3" xfId="15635"/>
    <cellStyle name="Обычный 4 2 2 2 2 4 5" xfId="4615"/>
    <cellStyle name="Обычный 4 2 2 2 2 4 5 2" xfId="4616"/>
    <cellStyle name="Обычный 4 2 2 2 2 4 5 2 2" xfId="15636"/>
    <cellStyle name="Обычный 4 2 2 2 2 4 5 2 2 2" xfId="15637"/>
    <cellStyle name="Обычный 4 2 2 2 2 4 5 2 3" xfId="15638"/>
    <cellStyle name="Обычный 4 2 2 2 2 4 6" xfId="4617"/>
    <cellStyle name="Обычный 4 2 2 2 2 4 6 2" xfId="15639"/>
    <cellStyle name="Обычный 4 2 2 2 2 4 6 2 2" xfId="15640"/>
    <cellStyle name="Обычный 4 2 2 2 2 4 6 3" xfId="15641"/>
    <cellStyle name="Обычный 4 2 2 2 2 5" xfId="4618"/>
    <cellStyle name="Обычный 4 2 2 2 2 5 2" xfId="4619"/>
    <cellStyle name="Обычный 4 2 2 2 2 5 2 2" xfId="4620"/>
    <cellStyle name="Обычный 4 2 2 2 2 5 2 2 2" xfId="4621"/>
    <cellStyle name="Обычный 4 2 2 2 2 5 2 2 2 2" xfId="15642"/>
    <cellStyle name="Обычный 4 2 2 2 2 5 2 2 2 2 2" xfId="15643"/>
    <cellStyle name="Обычный 4 2 2 2 2 5 2 2 2 3" xfId="15644"/>
    <cellStyle name="Обычный 4 2 2 2 2 5 2 3" xfId="4622"/>
    <cellStyle name="Обычный 4 2 2 2 2 5 2 3 2" xfId="4623"/>
    <cellStyle name="Обычный 4 2 2 2 2 5 2 3 2 2" xfId="15645"/>
    <cellStyle name="Обычный 4 2 2 2 2 5 2 3 2 2 2" xfId="15646"/>
    <cellStyle name="Обычный 4 2 2 2 2 5 2 3 2 3" xfId="15647"/>
    <cellStyle name="Обычный 4 2 2 2 2 5 2 4" xfId="4624"/>
    <cellStyle name="Обычный 4 2 2 2 2 5 2 4 2" xfId="15648"/>
    <cellStyle name="Обычный 4 2 2 2 2 5 2 4 2 2" xfId="15649"/>
    <cellStyle name="Обычный 4 2 2 2 2 5 2 4 3" xfId="15650"/>
    <cellStyle name="Обычный 4 2 2 2 2 5 3" xfId="4625"/>
    <cellStyle name="Обычный 4 2 2 2 2 5 3 2" xfId="4626"/>
    <cellStyle name="Обычный 4 2 2 2 2 5 3 2 2" xfId="4627"/>
    <cellStyle name="Обычный 4 2 2 2 2 5 3 2 2 2" xfId="15651"/>
    <cellStyle name="Обычный 4 2 2 2 2 5 3 2 2 2 2" xfId="15652"/>
    <cellStyle name="Обычный 4 2 2 2 2 5 3 2 2 3" xfId="15653"/>
    <cellStyle name="Обычный 4 2 2 2 2 5 3 3" xfId="4628"/>
    <cellStyle name="Обычный 4 2 2 2 2 5 3 3 2" xfId="4629"/>
    <cellStyle name="Обычный 4 2 2 2 2 5 3 3 2 2" xfId="15654"/>
    <cellStyle name="Обычный 4 2 2 2 2 5 3 3 2 2 2" xfId="15655"/>
    <cellStyle name="Обычный 4 2 2 2 2 5 3 3 2 3" xfId="15656"/>
    <cellStyle name="Обычный 4 2 2 2 2 5 3 4" xfId="4630"/>
    <cellStyle name="Обычный 4 2 2 2 2 5 3 4 2" xfId="15657"/>
    <cellStyle name="Обычный 4 2 2 2 2 5 3 4 2 2" xfId="15658"/>
    <cellStyle name="Обычный 4 2 2 2 2 5 3 4 3" xfId="15659"/>
    <cellStyle name="Обычный 4 2 2 2 2 5 4" xfId="4631"/>
    <cellStyle name="Обычный 4 2 2 2 2 5 4 2" xfId="4632"/>
    <cellStyle name="Обычный 4 2 2 2 2 5 4 2 2" xfId="15660"/>
    <cellStyle name="Обычный 4 2 2 2 2 5 4 2 2 2" xfId="15661"/>
    <cellStyle name="Обычный 4 2 2 2 2 5 4 2 3" xfId="15662"/>
    <cellStyle name="Обычный 4 2 2 2 2 5 5" xfId="4633"/>
    <cellStyle name="Обычный 4 2 2 2 2 5 5 2" xfId="4634"/>
    <cellStyle name="Обычный 4 2 2 2 2 5 5 2 2" xfId="15663"/>
    <cellStyle name="Обычный 4 2 2 2 2 5 5 2 2 2" xfId="15664"/>
    <cellStyle name="Обычный 4 2 2 2 2 5 5 2 3" xfId="15665"/>
    <cellStyle name="Обычный 4 2 2 2 2 5 6" xfId="4635"/>
    <cellStyle name="Обычный 4 2 2 2 2 5 6 2" xfId="15666"/>
    <cellStyle name="Обычный 4 2 2 2 2 5 6 2 2" xfId="15667"/>
    <cellStyle name="Обычный 4 2 2 2 2 5 6 3" xfId="15668"/>
    <cellStyle name="Обычный 4 2 2 2 2 6" xfId="4636"/>
    <cellStyle name="Обычный 4 2 2 2 2 6 2" xfId="4637"/>
    <cellStyle name="Обычный 4 2 2 2 2 6 2 2" xfId="4638"/>
    <cellStyle name="Обычный 4 2 2 2 2 6 2 2 2" xfId="4639"/>
    <cellStyle name="Обычный 4 2 2 2 2 6 2 2 2 2" xfId="15669"/>
    <cellStyle name="Обычный 4 2 2 2 2 6 2 2 2 2 2" xfId="15670"/>
    <cellStyle name="Обычный 4 2 2 2 2 6 2 2 2 3" xfId="15671"/>
    <cellStyle name="Обычный 4 2 2 2 2 6 2 3" xfId="4640"/>
    <cellStyle name="Обычный 4 2 2 2 2 6 2 3 2" xfId="4641"/>
    <cellStyle name="Обычный 4 2 2 2 2 6 2 3 2 2" xfId="15672"/>
    <cellStyle name="Обычный 4 2 2 2 2 6 2 3 2 2 2" xfId="15673"/>
    <cellStyle name="Обычный 4 2 2 2 2 6 2 3 2 3" xfId="15674"/>
    <cellStyle name="Обычный 4 2 2 2 2 6 2 4" xfId="4642"/>
    <cellStyle name="Обычный 4 2 2 2 2 6 2 4 2" xfId="15675"/>
    <cellStyle name="Обычный 4 2 2 2 2 6 2 4 2 2" xfId="15676"/>
    <cellStyle name="Обычный 4 2 2 2 2 6 2 4 3" xfId="15677"/>
    <cellStyle name="Обычный 4 2 2 2 2 6 3" xfId="4643"/>
    <cellStyle name="Обычный 4 2 2 2 2 6 3 2" xfId="4644"/>
    <cellStyle name="Обычный 4 2 2 2 2 6 3 2 2" xfId="15678"/>
    <cellStyle name="Обычный 4 2 2 2 2 6 3 2 2 2" xfId="15679"/>
    <cellStyle name="Обычный 4 2 2 2 2 6 3 2 3" xfId="15680"/>
    <cellStyle name="Обычный 4 2 2 2 2 6 4" xfId="4645"/>
    <cellStyle name="Обычный 4 2 2 2 2 6 4 2" xfId="4646"/>
    <cellStyle name="Обычный 4 2 2 2 2 6 4 2 2" xfId="15681"/>
    <cellStyle name="Обычный 4 2 2 2 2 6 4 2 2 2" xfId="15682"/>
    <cellStyle name="Обычный 4 2 2 2 2 6 4 2 3" xfId="15683"/>
    <cellStyle name="Обычный 4 2 2 2 2 6 5" xfId="4647"/>
    <cellStyle name="Обычный 4 2 2 2 2 6 5 2" xfId="15684"/>
    <cellStyle name="Обычный 4 2 2 2 2 6 5 2 2" xfId="15685"/>
    <cellStyle name="Обычный 4 2 2 2 2 6 5 3" xfId="15686"/>
    <cellStyle name="Обычный 4 2 2 2 2 7" xfId="4648"/>
    <cellStyle name="Обычный 4 2 2 2 2 7 2" xfId="4649"/>
    <cellStyle name="Обычный 4 2 2 2 2 7 2 2" xfId="4650"/>
    <cellStyle name="Обычный 4 2 2 2 2 7 2 2 2" xfId="15687"/>
    <cellStyle name="Обычный 4 2 2 2 2 7 2 2 2 2" xfId="15688"/>
    <cellStyle name="Обычный 4 2 2 2 2 7 2 2 3" xfId="15689"/>
    <cellStyle name="Обычный 4 2 2 2 2 7 3" xfId="4651"/>
    <cellStyle name="Обычный 4 2 2 2 2 7 3 2" xfId="4652"/>
    <cellStyle name="Обычный 4 2 2 2 2 7 3 2 2" xfId="15690"/>
    <cellStyle name="Обычный 4 2 2 2 2 7 3 2 2 2" xfId="15691"/>
    <cellStyle name="Обычный 4 2 2 2 2 7 3 2 3" xfId="15692"/>
    <cellStyle name="Обычный 4 2 2 2 2 7 4" xfId="4653"/>
    <cellStyle name="Обычный 4 2 2 2 2 7 4 2" xfId="15693"/>
    <cellStyle name="Обычный 4 2 2 2 2 7 4 2 2" xfId="15694"/>
    <cellStyle name="Обычный 4 2 2 2 2 7 4 3" xfId="15695"/>
    <cellStyle name="Обычный 4 2 2 2 2 8" xfId="4654"/>
    <cellStyle name="Обычный 4 2 2 2 2 8 2" xfId="4655"/>
    <cellStyle name="Обычный 4 2 2 2 2 8 2 2" xfId="4656"/>
    <cellStyle name="Обычный 4 2 2 2 2 8 2 2 2" xfId="15696"/>
    <cellStyle name="Обычный 4 2 2 2 2 8 2 2 2 2" xfId="15697"/>
    <cellStyle name="Обычный 4 2 2 2 2 8 2 2 3" xfId="15698"/>
    <cellStyle name="Обычный 4 2 2 2 2 8 3" xfId="4657"/>
    <cellStyle name="Обычный 4 2 2 2 2 8 3 2" xfId="4658"/>
    <cellStyle name="Обычный 4 2 2 2 2 8 3 2 2" xfId="15699"/>
    <cellStyle name="Обычный 4 2 2 2 2 8 3 2 2 2" xfId="15700"/>
    <cellStyle name="Обычный 4 2 2 2 2 8 3 2 3" xfId="15701"/>
    <cellStyle name="Обычный 4 2 2 2 2 8 4" xfId="4659"/>
    <cellStyle name="Обычный 4 2 2 2 2 8 4 2" xfId="15702"/>
    <cellStyle name="Обычный 4 2 2 2 2 8 4 2 2" xfId="15703"/>
    <cellStyle name="Обычный 4 2 2 2 2 8 4 3" xfId="15704"/>
    <cellStyle name="Обычный 4 2 2 2 2 9" xfId="4660"/>
    <cellStyle name="Обычный 4 2 2 2 2 9 2" xfId="4661"/>
    <cellStyle name="Обычный 4 2 2 2 2 9 2 2" xfId="4662"/>
    <cellStyle name="Обычный 4 2 2 2 2 9 2 2 2" xfId="15705"/>
    <cellStyle name="Обычный 4 2 2 2 2 9 2 2 2 2" xfId="15706"/>
    <cellStyle name="Обычный 4 2 2 2 2 9 2 2 3" xfId="15707"/>
    <cellStyle name="Обычный 4 2 2 2 2 9 3" xfId="4663"/>
    <cellStyle name="Обычный 4 2 2 2 2 9 3 2" xfId="4664"/>
    <cellStyle name="Обычный 4 2 2 2 2 9 3 2 2" xfId="15708"/>
    <cellStyle name="Обычный 4 2 2 2 2 9 3 2 2 2" xfId="15709"/>
    <cellStyle name="Обычный 4 2 2 2 2 9 3 2 3" xfId="15710"/>
    <cellStyle name="Обычный 4 2 2 2 2 9 4" xfId="4665"/>
    <cellStyle name="Обычный 4 2 2 2 2 9 4 2" xfId="15711"/>
    <cellStyle name="Обычный 4 2 2 2 2 9 4 2 2" xfId="15712"/>
    <cellStyle name="Обычный 4 2 2 2 2 9 4 3" xfId="15713"/>
    <cellStyle name="Обычный 4 2 2 2 3" xfId="4666"/>
    <cellStyle name="Обычный 4 2 2 2 3 2" xfId="4667"/>
    <cellStyle name="Обычный 4 2 2 2 3 2 2" xfId="4668"/>
    <cellStyle name="Обычный 4 2 2 2 3 2 2 2" xfId="4669"/>
    <cellStyle name="Обычный 4 2 2 2 3 2 2 2 2" xfId="4670"/>
    <cellStyle name="Обычный 4 2 2 2 3 2 2 2 2 2" xfId="15714"/>
    <cellStyle name="Обычный 4 2 2 2 3 2 2 2 2 2 2" xfId="15715"/>
    <cellStyle name="Обычный 4 2 2 2 3 2 2 2 2 3" xfId="15716"/>
    <cellStyle name="Обычный 4 2 2 2 3 2 2 3" xfId="4671"/>
    <cellStyle name="Обычный 4 2 2 2 3 2 2 3 2" xfId="4672"/>
    <cellStyle name="Обычный 4 2 2 2 3 2 2 3 2 2" xfId="15717"/>
    <cellStyle name="Обычный 4 2 2 2 3 2 2 3 2 2 2" xfId="15718"/>
    <cellStyle name="Обычный 4 2 2 2 3 2 2 3 2 3" xfId="15719"/>
    <cellStyle name="Обычный 4 2 2 2 3 2 2 4" xfId="4673"/>
    <cellStyle name="Обычный 4 2 2 2 3 2 2 4 2" xfId="15720"/>
    <cellStyle name="Обычный 4 2 2 2 3 2 2 4 2 2" xfId="15721"/>
    <cellStyle name="Обычный 4 2 2 2 3 2 2 4 3" xfId="15722"/>
    <cellStyle name="Обычный 4 2 2 2 3 2 3" xfId="4674"/>
    <cellStyle name="Обычный 4 2 2 2 3 2 3 2" xfId="4675"/>
    <cellStyle name="Обычный 4 2 2 2 3 2 3 2 2" xfId="4676"/>
    <cellStyle name="Обычный 4 2 2 2 3 2 3 2 2 2" xfId="15723"/>
    <cellStyle name="Обычный 4 2 2 2 3 2 3 2 2 2 2" xfId="15724"/>
    <cellStyle name="Обычный 4 2 2 2 3 2 3 2 2 3" xfId="15725"/>
    <cellStyle name="Обычный 4 2 2 2 3 2 3 3" xfId="4677"/>
    <cellStyle name="Обычный 4 2 2 2 3 2 3 3 2" xfId="4678"/>
    <cellStyle name="Обычный 4 2 2 2 3 2 3 3 2 2" xfId="15726"/>
    <cellStyle name="Обычный 4 2 2 2 3 2 3 3 2 2 2" xfId="15727"/>
    <cellStyle name="Обычный 4 2 2 2 3 2 3 3 2 3" xfId="15728"/>
    <cellStyle name="Обычный 4 2 2 2 3 2 3 4" xfId="4679"/>
    <cellStyle name="Обычный 4 2 2 2 3 2 3 4 2" xfId="15729"/>
    <cellStyle name="Обычный 4 2 2 2 3 2 3 4 2 2" xfId="15730"/>
    <cellStyle name="Обычный 4 2 2 2 3 2 3 4 3" xfId="15731"/>
    <cellStyle name="Обычный 4 2 2 2 3 2 4" xfId="4680"/>
    <cellStyle name="Обычный 4 2 2 2 3 2 4 2" xfId="4681"/>
    <cellStyle name="Обычный 4 2 2 2 3 2 4 2 2" xfId="15732"/>
    <cellStyle name="Обычный 4 2 2 2 3 2 4 2 2 2" xfId="15733"/>
    <cellStyle name="Обычный 4 2 2 2 3 2 4 2 3" xfId="15734"/>
    <cellStyle name="Обычный 4 2 2 2 3 2 5" xfId="4682"/>
    <cellStyle name="Обычный 4 2 2 2 3 2 5 2" xfId="4683"/>
    <cellStyle name="Обычный 4 2 2 2 3 2 5 2 2" xfId="15735"/>
    <cellStyle name="Обычный 4 2 2 2 3 2 5 2 2 2" xfId="15736"/>
    <cellStyle name="Обычный 4 2 2 2 3 2 5 2 3" xfId="15737"/>
    <cellStyle name="Обычный 4 2 2 2 3 2 6" xfId="4684"/>
    <cellStyle name="Обычный 4 2 2 2 3 2 6 2" xfId="15738"/>
    <cellStyle name="Обычный 4 2 2 2 3 2 6 2 2" xfId="15739"/>
    <cellStyle name="Обычный 4 2 2 2 3 2 6 3" xfId="15740"/>
    <cellStyle name="Обычный 4 2 2 2 3 3" xfId="4685"/>
    <cellStyle name="Обычный 4 2 2 2 3 3 2" xfId="4686"/>
    <cellStyle name="Обычный 4 2 2 2 3 3 2 2" xfId="4687"/>
    <cellStyle name="Обычный 4 2 2 2 3 3 2 2 2" xfId="4688"/>
    <cellStyle name="Обычный 4 2 2 2 3 3 2 2 2 2" xfId="15741"/>
    <cellStyle name="Обычный 4 2 2 2 3 3 2 2 2 2 2" xfId="15742"/>
    <cellStyle name="Обычный 4 2 2 2 3 3 2 2 2 3" xfId="15743"/>
    <cellStyle name="Обычный 4 2 2 2 3 3 2 3" xfId="4689"/>
    <cellStyle name="Обычный 4 2 2 2 3 3 2 3 2" xfId="4690"/>
    <cellStyle name="Обычный 4 2 2 2 3 3 2 3 2 2" xfId="15744"/>
    <cellStyle name="Обычный 4 2 2 2 3 3 2 3 2 2 2" xfId="15745"/>
    <cellStyle name="Обычный 4 2 2 2 3 3 2 3 2 3" xfId="15746"/>
    <cellStyle name="Обычный 4 2 2 2 3 3 2 4" xfId="4691"/>
    <cellStyle name="Обычный 4 2 2 2 3 3 2 4 2" xfId="15747"/>
    <cellStyle name="Обычный 4 2 2 2 3 3 2 4 2 2" xfId="15748"/>
    <cellStyle name="Обычный 4 2 2 2 3 3 2 4 3" xfId="15749"/>
    <cellStyle name="Обычный 4 2 2 2 3 3 3" xfId="4692"/>
    <cellStyle name="Обычный 4 2 2 2 3 3 3 2" xfId="4693"/>
    <cellStyle name="Обычный 4 2 2 2 3 3 3 2 2" xfId="4694"/>
    <cellStyle name="Обычный 4 2 2 2 3 3 3 2 2 2" xfId="15750"/>
    <cellStyle name="Обычный 4 2 2 2 3 3 3 2 2 2 2" xfId="15751"/>
    <cellStyle name="Обычный 4 2 2 2 3 3 3 2 2 3" xfId="15752"/>
    <cellStyle name="Обычный 4 2 2 2 3 3 3 3" xfId="4695"/>
    <cellStyle name="Обычный 4 2 2 2 3 3 3 3 2" xfId="4696"/>
    <cellStyle name="Обычный 4 2 2 2 3 3 3 3 2 2" xfId="15753"/>
    <cellStyle name="Обычный 4 2 2 2 3 3 3 3 2 2 2" xfId="15754"/>
    <cellStyle name="Обычный 4 2 2 2 3 3 3 3 2 3" xfId="15755"/>
    <cellStyle name="Обычный 4 2 2 2 3 3 3 4" xfId="4697"/>
    <cellStyle name="Обычный 4 2 2 2 3 3 3 4 2" xfId="15756"/>
    <cellStyle name="Обычный 4 2 2 2 3 3 3 4 2 2" xfId="15757"/>
    <cellStyle name="Обычный 4 2 2 2 3 3 3 4 3" xfId="15758"/>
    <cellStyle name="Обычный 4 2 2 2 3 3 4" xfId="4698"/>
    <cellStyle name="Обычный 4 2 2 2 3 3 4 2" xfId="4699"/>
    <cellStyle name="Обычный 4 2 2 2 3 3 4 2 2" xfId="15759"/>
    <cellStyle name="Обычный 4 2 2 2 3 3 4 2 2 2" xfId="15760"/>
    <cellStyle name="Обычный 4 2 2 2 3 3 4 2 3" xfId="15761"/>
    <cellStyle name="Обычный 4 2 2 2 3 3 5" xfId="4700"/>
    <cellStyle name="Обычный 4 2 2 2 3 3 5 2" xfId="4701"/>
    <cellStyle name="Обычный 4 2 2 2 3 3 5 2 2" xfId="15762"/>
    <cellStyle name="Обычный 4 2 2 2 3 3 5 2 2 2" xfId="15763"/>
    <cellStyle name="Обычный 4 2 2 2 3 3 5 2 3" xfId="15764"/>
    <cellStyle name="Обычный 4 2 2 2 3 3 6" xfId="4702"/>
    <cellStyle name="Обычный 4 2 2 2 3 3 6 2" xfId="15765"/>
    <cellStyle name="Обычный 4 2 2 2 3 3 6 2 2" xfId="15766"/>
    <cellStyle name="Обычный 4 2 2 2 3 3 6 3" xfId="15767"/>
    <cellStyle name="Обычный 4 2 2 2 3 4" xfId="4703"/>
    <cellStyle name="Обычный 4 2 2 2 3 4 2" xfId="4704"/>
    <cellStyle name="Обычный 4 2 2 2 3 4 2 2" xfId="4705"/>
    <cellStyle name="Обычный 4 2 2 2 3 4 2 2 2" xfId="4706"/>
    <cellStyle name="Обычный 4 2 2 2 3 4 2 2 2 2" xfId="15768"/>
    <cellStyle name="Обычный 4 2 2 2 3 4 2 2 2 2 2" xfId="15769"/>
    <cellStyle name="Обычный 4 2 2 2 3 4 2 2 2 3" xfId="15770"/>
    <cellStyle name="Обычный 4 2 2 2 3 4 2 3" xfId="4707"/>
    <cellStyle name="Обычный 4 2 2 2 3 4 2 3 2" xfId="4708"/>
    <cellStyle name="Обычный 4 2 2 2 3 4 2 3 2 2" xfId="15771"/>
    <cellStyle name="Обычный 4 2 2 2 3 4 2 3 2 2 2" xfId="15772"/>
    <cellStyle name="Обычный 4 2 2 2 3 4 2 3 2 3" xfId="15773"/>
    <cellStyle name="Обычный 4 2 2 2 3 4 2 4" xfId="4709"/>
    <cellStyle name="Обычный 4 2 2 2 3 4 2 4 2" xfId="15774"/>
    <cellStyle name="Обычный 4 2 2 2 3 4 2 4 2 2" xfId="15775"/>
    <cellStyle name="Обычный 4 2 2 2 3 4 2 4 3" xfId="15776"/>
    <cellStyle name="Обычный 4 2 2 2 3 4 3" xfId="4710"/>
    <cellStyle name="Обычный 4 2 2 2 3 4 3 2" xfId="4711"/>
    <cellStyle name="Обычный 4 2 2 2 3 4 3 2 2" xfId="15777"/>
    <cellStyle name="Обычный 4 2 2 2 3 4 3 2 2 2" xfId="15778"/>
    <cellStyle name="Обычный 4 2 2 2 3 4 3 2 3" xfId="15779"/>
    <cellStyle name="Обычный 4 2 2 2 3 4 4" xfId="4712"/>
    <cellStyle name="Обычный 4 2 2 2 3 4 4 2" xfId="4713"/>
    <cellStyle name="Обычный 4 2 2 2 3 4 4 2 2" xfId="15780"/>
    <cellStyle name="Обычный 4 2 2 2 3 4 4 2 2 2" xfId="15781"/>
    <cellStyle name="Обычный 4 2 2 2 3 4 4 2 3" xfId="15782"/>
    <cellStyle name="Обычный 4 2 2 2 3 4 5" xfId="4714"/>
    <cellStyle name="Обычный 4 2 2 2 3 4 5 2" xfId="15783"/>
    <cellStyle name="Обычный 4 2 2 2 3 4 5 2 2" xfId="15784"/>
    <cellStyle name="Обычный 4 2 2 2 3 4 5 3" xfId="15785"/>
    <cellStyle name="Обычный 4 2 2 2 3 5" xfId="4715"/>
    <cellStyle name="Обычный 4 2 2 2 3 5 2" xfId="4716"/>
    <cellStyle name="Обычный 4 2 2 2 3 5 2 2" xfId="4717"/>
    <cellStyle name="Обычный 4 2 2 2 3 5 2 2 2" xfId="15786"/>
    <cellStyle name="Обычный 4 2 2 2 3 5 2 2 2 2" xfId="15787"/>
    <cellStyle name="Обычный 4 2 2 2 3 5 2 2 3" xfId="15788"/>
    <cellStyle name="Обычный 4 2 2 2 3 5 3" xfId="4718"/>
    <cellStyle name="Обычный 4 2 2 2 3 5 3 2" xfId="4719"/>
    <cellStyle name="Обычный 4 2 2 2 3 5 3 2 2" xfId="15789"/>
    <cellStyle name="Обычный 4 2 2 2 3 5 3 2 2 2" xfId="15790"/>
    <cellStyle name="Обычный 4 2 2 2 3 5 3 2 3" xfId="15791"/>
    <cellStyle name="Обычный 4 2 2 2 3 5 4" xfId="4720"/>
    <cellStyle name="Обычный 4 2 2 2 3 5 4 2" xfId="15792"/>
    <cellStyle name="Обычный 4 2 2 2 3 5 4 2 2" xfId="15793"/>
    <cellStyle name="Обычный 4 2 2 2 3 5 4 3" xfId="15794"/>
    <cellStyle name="Обычный 4 2 2 2 3 6" xfId="4721"/>
    <cellStyle name="Обычный 4 2 2 2 3 6 2" xfId="4722"/>
    <cellStyle name="Обычный 4 2 2 2 3 6 2 2" xfId="15795"/>
    <cellStyle name="Обычный 4 2 2 2 3 6 2 2 2" xfId="15796"/>
    <cellStyle name="Обычный 4 2 2 2 3 6 2 3" xfId="15797"/>
    <cellStyle name="Обычный 4 2 2 2 3 7" xfId="4723"/>
    <cellStyle name="Обычный 4 2 2 2 3 7 2" xfId="4724"/>
    <cellStyle name="Обычный 4 2 2 2 3 7 2 2" xfId="15798"/>
    <cellStyle name="Обычный 4 2 2 2 3 7 2 2 2" xfId="15799"/>
    <cellStyle name="Обычный 4 2 2 2 3 7 2 3" xfId="15800"/>
    <cellStyle name="Обычный 4 2 2 2 3 8" xfId="4725"/>
    <cellStyle name="Обычный 4 2 2 2 3 8 2" xfId="15801"/>
    <cellStyle name="Обычный 4 2 2 2 3 8 2 2" xfId="15802"/>
    <cellStyle name="Обычный 4 2 2 2 3 8 3" xfId="15803"/>
    <cellStyle name="Обычный 4 2 2 2 4" xfId="4726"/>
    <cellStyle name="Обычный 4 2 2 2 4 2" xfId="4727"/>
    <cellStyle name="Обычный 4 2 2 2 4 2 2" xfId="4728"/>
    <cellStyle name="Обычный 4 2 2 2 4 2 2 2" xfId="4729"/>
    <cellStyle name="Обычный 4 2 2 2 4 2 2 2 2" xfId="15804"/>
    <cellStyle name="Обычный 4 2 2 2 4 2 2 2 2 2" xfId="15805"/>
    <cellStyle name="Обычный 4 2 2 2 4 2 2 2 3" xfId="15806"/>
    <cellStyle name="Обычный 4 2 2 2 4 2 3" xfId="4730"/>
    <cellStyle name="Обычный 4 2 2 2 4 2 3 2" xfId="4731"/>
    <cellStyle name="Обычный 4 2 2 2 4 2 3 2 2" xfId="15807"/>
    <cellStyle name="Обычный 4 2 2 2 4 2 3 2 2 2" xfId="15808"/>
    <cellStyle name="Обычный 4 2 2 2 4 2 3 2 3" xfId="15809"/>
    <cellStyle name="Обычный 4 2 2 2 4 2 4" xfId="4732"/>
    <cellStyle name="Обычный 4 2 2 2 4 2 4 2" xfId="15810"/>
    <cellStyle name="Обычный 4 2 2 2 4 2 4 2 2" xfId="15811"/>
    <cellStyle name="Обычный 4 2 2 2 4 2 4 3" xfId="15812"/>
    <cellStyle name="Обычный 4 2 2 2 4 3" xfId="4733"/>
    <cellStyle name="Обычный 4 2 2 2 4 3 2" xfId="4734"/>
    <cellStyle name="Обычный 4 2 2 2 4 3 2 2" xfId="4735"/>
    <cellStyle name="Обычный 4 2 2 2 4 3 2 2 2" xfId="15813"/>
    <cellStyle name="Обычный 4 2 2 2 4 3 2 2 2 2" xfId="15814"/>
    <cellStyle name="Обычный 4 2 2 2 4 3 2 2 3" xfId="15815"/>
    <cellStyle name="Обычный 4 2 2 2 4 3 3" xfId="4736"/>
    <cellStyle name="Обычный 4 2 2 2 4 3 3 2" xfId="4737"/>
    <cellStyle name="Обычный 4 2 2 2 4 3 3 2 2" xfId="15816"/>
    <cellStyle name="Обычный 4 2 2 2 4 3 3 2 2 2" xfId="15817"/>
    <cellStyle name="Обычный 4 2 2 2 4 3 3 2 3" xfId="15818"/>
    <cellStyle name="Обычный 4 2 2 2 4 3 4" xfId="4738"/>
    <cellStyle name="Обычный 4 2 2 2 4 3 4 2" xfId="15819"/>
    <cellStyle name="Обычный 4 2 2 2 4 3 4 2 2" xfId="15820"/>
    <cellStyle name="Обычный 4 2 2 2 4 3 4 3" xfId="15821"/>
    <cellStyle name="Обычный 4 2 2 2 4 4" xfId="4739"/>
    <cellStyle name="Обычный 4 2 2 2 4 4 2" xfId="4740"/>
    <cellStyle name="Обычный 4 2 2 2 4 4 2 2" xfId="15822"/>
    <cellStyle name="Обычный 4 2 2 2 4 4 2 2 2" xfId="15823"/>
    <cellStyle name="Обычный 4 2 2 2 4 4 2 3" xfId="15824"/>
    <cellStyle name="Обычный 4 2 2 2 4 5" xfId="4741"/>
    <cellStyle name="Обычный 4 2 2 2 4 5 2" xfId="4742"/>
    <cellStyle name="Обычный 4 2 2 2 4 5 2 2" xfId="15825"/>
    <cellStyle name="Обычный 4 2 2 2 4 5 2 2 2" xfId="15826"/>
    <cellStyle name="Обычный 4 2 2 2 4 5 2 3" xfId="15827"/>
    <cellStyle name="Обычный 4 2 2 2 4 6" xfId="4743"/>
    <cellStyle name="Обычный 4 2 2 2 4 6 2" xfId="15828"/>
    <cellStyle name="Обычный 4 2 2 2 4 6 2 2" xfId="15829"/>
    <cellStyle name="Обычный 4 2 2 2 4 6 3" xfId="15830"/>
    <cellStyle name="Обычный 4 2 2 2 5" xfId="4744"/>
    <cellStyle name="Обычный 4 2 2 2 5 2" xfId="4745"/>
    <cellStyle name="Обычный 4 2 2 2 5 2 2" xfId="4746"/>
    <cellStyle name="Обычный 4 2 2 2 5 2 2 2" xfId="4747"/>
    <cellStyle name="Обычный 4 2 2 2 5 2 2 2 2" xfId="15831"/>
    <cellStyle name="Обычный 4 2 2 2 5 2 2 2 2 2" xfId="15832"/>
    <cellStyle name="Обычный 4 2 2 2 5 2 2 2 3" xfId="15833"/>
    <cellStyle name="Обычный 4 2 2 2 5 2 3" xfId="4748"/>
    <cellStyle name="Обычный 4 2 2 2 5 2 3 2" xfId="4749"/>
    <cellStyle name="Обычный 4 2 2 2 5 2 3 2 2" xfId="15834"/>
    <cellStyle name="Обычный 4 2 2 2 5 2 3 2 2 2" xfId="15835"/>
    <cellStyle name="Обычный 4 2 2 2 5 2 3 2 3" xfId="15836"/>
    <cellStyle name="Обычный 4 2 2 2 5 2 4" xfId="4750"/>
    <cellStyle name="Обычный 4 2 2 2 5 2 4 2" xfId="15837"/>
    <cellStyle name="Обычный 4 2 2 2 5 2 4 2 2" xfId="15838"/>
    <cellStyle name="Обычный 4 2 2 2 5 2 4 3" xfId="15839"/>
    <cellStyle name="Обычный 4 2 2 2 5 3" xfId="4751"/>
    <cellStyle name="Обычный 4 2 2 2 5 3 2" xfId="4752"/>
    <cellStyle name="Обычный 4 2 2 2 5 3 2 2" xfId="4753"/>
    <cellStyle name="Обычный 4 2 2 2 5 3 2 2 2" xfId="15840"/>
    <cellStyle name="Обычный 4 2 2 2 5 3 2 2 2 2" xfId="15841"/>
    <cellStyle name="Обычный 4 2 2 2 5 3 2 2 3" xfId="15842"/>
    <cellStyle name="Обычный 4 2 2 2 5 3 3" xfId="4754"/>
    <cellStyle name="Обычный 4 2 2 2 5 3 3 2" xfId="4755"/>
    <cellStyle name="Обычный 4 2 2 2 5 3 3 2 2" xfId="15843"/>
    <cellStyle name="Обычный 4 2 2 2 5 3 3 2 2 2" xfId="15844"/>
    <cellStyle name="Обычный 4 2 2 2 5 3 3 2 3" xfId="15845"/>
    <cellStyle name="Обычный 4 2 2 2 5 3 4" xfId="4756"/>
    <cellStyle name="Обычный 4 2 2 2 5 3 4 2" xfId="15846"/>
    <cellStyle name="Обычный 4 2 2 2 5 3 4 2 2" xfId="15847"/>
    <cellStyle name="Обычный 4 2 2 2 5 3 4 3" xfId="15848"/>
    <cellStyle name="Обычный 4 2 2 2 5 4" xfId="4757"/>
    <cellStyle name="Обычный 4 2 2 2 5 4 2" xfId="4758"/>
    <cellStyle name="Обычный 4 2 2 2 5 4 2 2" xfId="15849"/>
    <cellStyle name="Обычный 4 2 2 2 5 4 2 2 2" xfId="15850"/>
    <cellStyle name="Обычный 4 2 2 2 5 4 2 3" xfId="15851"/>
    <cellStyle name="Обычный 4 2 2 2 5 5" xfId="4759"/>
    <cellStyle name="Обычный 4 2 2 2 5 5 2" xfId="4760"/>
    <cellStyle name="Обычный 4 2 2 2 5 5 2 2" xfId="15852"/>
    <cellStyle name="Обычный 4 2 2 2 5 5 2 2 2" xfId="15853"/>
    <cellStyle name="Обычный 4 2 2 2 5 5 2 3" xfId="15854"/>
    <cellStyle name="Обычный 4 2 2 2 5 6" xfId="4761"/>
    <cellStyle name="Обычный 4 2 2 2 5 6 2" xfId="15855"/>
    <cellStyle name="Обычный 4 2 2 2 5 6 2 2" xfId="15856"/>
    <cellStyle name="Обычный 4 2 2 2 5 6 3" xfId="15857"/>
    <cellStyle name="Обычный 4 2 2 2 6" xfId="4762"/>
    <cellStyle name="Обычный 4 2 2 2 6 2" xfId="4763"/>
    <cellStyle name="Обычный 4 2 2 2 6 2 2" xfId="4764"/>
    <cellStyle name="Обычный 4 2 2 2 6 2 2 2" xfId="4765"/>
    <cellStyle name="Обычный 4 2 2 2 6 2 2 2 2" xfId="15858"/>
    <cellStyle name="Обычный 4 2 2 2 6 2 2 2 2 2" xfId="15859"/>
    <cellStyle name="Обычный 4 2 2 2 6 2 2 2 3" xfId="15860"/>
    <cellStyle name="Обычный 4 2 2 2 6 2 3" xfId="4766"/>
    <cellStyle name="Обычный 4 2 2 2 6 2 3 2" xfId="4767"/>
    <cellStyle name="Обычный 4 2 2 2 6 2 3 2 2" xfId="15861"/>
    <cellStyle name="Обычный 4 2 2 2 6 2 3 2 2 2" xfId="15862"/>
    <cellStyle name="Обычный 4 2 2 2 6 2 3 2 3" xfId="15863"/>
    <cellStyle name="Обычный 4 2 2 2 6 2 4" xfId="4768"/>
    <cellStyle name="Обычный 4 2 2 2 6 2 4 2" xfId="15864"/>
    <cellStyle name="Обычный 4 2 2 2 6 2 4 2 2" xfId="15865"/>
    <cellStyle name="Обычный 4 2 2 2 6 2 4 3" xfId="15866"/>
    <cellStyle name="Обычный 4 2 2 2 6 3" xfId="4769"/>
    <cellStyle name="Обычный 4 2 2 2 6 3 2" xfId="4770"/>
    <cellStyle name="Обычный 4 2 2 2 6 3 2 2" xfId="15867"/>
    <cellStyle name="Обычный 4 2 2 2 6 3 2 2 2" xfId="15868"/>
    <cellStyle name="Обычный 4 2 2 2 6 3 2 3" xfId="15869"/>
    <cellStyle name="Обычный 4 2 2 2 6 4" xfId="4771"/>
    <cellStyle name="Обычный 4 2 2 2 6 4 2" xfId="4772"/>
    <cellStyle name="Обычный 4 2 2 2 6 4 2 2" xfId="15870"/>
    <cellStyle name="Обычный 4 2 2 2 6 4 2 2 2" xfId="15871"/>
    <cellStyle name="Обычный 4 2 2 2 6 4 2 3" xfId="15872"/>
    <cellStyle name="Обычный 4 2 2 2 6 5" xfId="4773"/>
    <cellStyle name="Обычный 4 2 2 2 6 5 2" xfId="15873"/>
    <cellStyle name="Обычный 4 2 2 2 6 5 2 2" xfId="15874"/>
    <cellStyle name="Обычный 4 2 2 2 6 5 3" xfId="15875"/>
    <cellStyle name="Обычный 4 2 2 2 7" xfId="4774"/>
    <cellStyle name="Обычный 4 2 2 2 7 2" xfId="4775"/>
    <cellStyle name="Обычный 4 2 2 2 7 2 2" xfId="4776"/>
    <cellStyle name="Обычный 4 2 2 2 7 2 2 2" xfId="15876"/>
    <cellStyle name="Обычный 4 2 2 2 7 2 2 2 2" xfId="15877"/>
    <cellStyle name="Обычный 4 2 2 2 7 2 2 3" xfId="15878"/>
    <cellStyle name="Обычный 4 2 2 2 7 3" xfId="4777"/>
    <cellStyle name="Обычный 4 2 2 2 7 3 2" xfId="4778"/>
    <cellStyle name="Обычный 4 2 2 2 7 3 2 2" xfId="15879"/>
    <cellStyle name="Обычный 4 2 2 2 7 3 2 2 2" xfId="15880"/>
    <cellStyle name="Обычный 4 2 2 2 7 3 2 3" xfId="15881"/>
    <cellStyle name="Обычный 4 2 2 2 7 4" xfId="4779"/>
    <cellStyle name="Обычный 4 2 2 2 7 4 2" xfId="15882"/>
    <cellStyle name="Обычный 4 2 2 2 7 4 2 2" xfId="15883"/>
    <cellStyle name="Обычный 4 2 2 2 7 4 3" xfId="15884"/>
    <cellStyle name="Обычный 4 2 2 2 8" xfId="4780"/>
    <cellStyle name="Обычный 4 2 2 2 8 2" xfId="4781"/>
    <cellStyle name="Обычный 4 2 2 2 8 2 2" xfId="4782"/>
    <cellStyle name="Обычный 4 2 2 2 8 2 2 2" xfId="15885"/>
    <cellStyle name="Обычный 4 2 2 2 8 2 2 2 2" xfId="15886"/>
    <cellStyle name="Обычный 4 2 2 2 8 2 2 3" xfId="15887"/>
    <cellStyle name="Обычный 4 2 2 2 8 3" xfId="4783"/>
    <cellStyle name="Обычный 4 2 2 2 8 3 2" xfId="4784"/>
    <cellStyle name="Обычный 4 2 2 2 8 3 2 2" xfId="15888"/>
    <cellStyle name="Обычный 4 2 2 2 8 3 2 2 2" xfId="15889"/>
    <cellStyle name="Обычный 4 2 2 2 8 3 2 3" xfId="15890"/>
    <cellStyle name="Обычный 4 2 2 2 8 4" xfId="4785"/>
    <cellStyle name="Обычный 4 2 2 2 8 4 2" xfId="15891"/>
    <cellStyle name="Обычный 4 2 2 2 8 4 2 2" xfId="15892"/>
    <cellStyle name="Обычный 4 2 2 2 8 4 3" xfId="15893"/>
    <cellStyle name="Обычный 4 2 2 2 9" xfId="4786"/>
    <cellStyle name="Обычный 4 2 2 2 9 2" xfId="4787"/>
    <cellStyle name="Обычный 4 2 2 2 9 2 2" xfId="4788"/>
    <cellStyle name="Обычный 4 2 2 2 9 2 2 2" xfId="15894"/>
    <cellStyle name="Обычный 4 2 2 2 9 2 2 2 2" xfId="15895"/>
    <cellStyle name="Обычный 4 2 2 2 9 2 2 3" xfId="15896"/>
    <cellStyle name="Обычный 4 2 2 2 9 3" xfId="4789"/>
    <cellStyle name="Обычный 4 2 2 2 9 3 2" xfId="4790"/>
    <cellStyle name="Обычный 4 2 2 2 9 3 2 2" xfId="15897"/>
    <cellStyle name="Обычный 4 2 2 2 9 3 2 2 2" xfId="15898"/>
    <cellStyle name="Обычный 4 2 2 2 9 3 2 3" xfId="15899"/>
    <cellStyle name="Обычный 4 2 2 2 9 4" xfId="4791"/>
    <cellStyle name="Обычный 4 2 2 2 9 4 2" xfId="15900"/>
    <cellStyle name="Обычный 4 2 2 2 9 4 2 2" xfId="15901"/>
    <cellStyle name="Обычный 4 2 2 2 9 4 3" xfId="15902"/>
    <cellStyle name="Обычный 4 2 2 3" xfId="4792"/>
    <cellStyle name="Обычный 4 2 2 3 10" xfId="4793"/>
    <cellStyle name="Обычный 4 2 2 3 10 2" xfId="4794"/>
    <cellStyle name="Обычный 4 2 2 3 10 2 2" xfId="4795"/>
    <cellStyle name="Обычный 4 2 2 3 10 2 2 2" xfId="15903"/>
    <cellStyle name="Обычный 4 2 2 3 10 2 2 2 2" xfId="15904"/>
    <cellStyle name="Обычный 4 2 2 3 10 2 2 3" xfId="15905"/>
    <cellStyle name="Обычный 4 2 2 3 10 3" xfId="4796"/>
    <cellStyle name="Обычный 4 2 2 3 10 3 2" xfId="4797"/>
    <cellStyle name="Обычный 4 2 2 3 10 3 2 2" xfId="15906"/>
    <cellStyle name="Обычный 4 2 2 3 10 3 2 2 2" xfId="15907"/>
    <cellStyle name="Обычный 4 2 2 3 10 3 2 3" xfId="15908"/>
    <cellStyle name="Обычный 4 2 2 3 10 4" xfId="4798"/>
    <cellStyle name="Обычный 4 2 2 3 10 4 2" xfId="15909"/>
    <cellStyle name="Обычный 4 2 2 3 10 4 2 2" xfId="15910"/>
    <cellStyle name="Обычный 4 2 2 3 10 4 3" xfId="15911"/>
    <cellStyle name="Обычный 4 2 2 3 11" xfId="4799"/>
    <cellStyle name="Обычный 4 2 2 3 11 2" xfId="4800"/>
    <cellStyle name="Обычный 4 2 2 3 11 2 2" xfId="15912"/>
    <cellStyle name="Обычный 4 2 2 3 11 2 2 2" xfId="15913"/>
    <cellStyle name="Обычный 4 2 2 3 11 2 3" xfId="15914"/>
    <cellStyle name="Обычный 4 2 2 3 12" xfId="4801"/>
    <cellStyle name="Обычный 4 2 2 3 12 2" xfId="4802"/>
    <cellStyle name="Обычный 4 2 2 3 12 2 2" xfId="15915"/>
    <cellStyle name="Обычный 4 2 2 3 12 2 2 2" xfId="15916"/>
    <cellStyle name="Обычный 4 2 2 3 12 2 3" xfId="15917"/>
    <cellStyle name="Обычный 4 2 2 3 13" xfId="4803"/>
    <cellStyle name="Обычный 4 2 2 3 13 2" xfId="15918"/>
    <cellStyle name="Обычный 4 2 2 3 13 2 2" xfId="15919"/>
    <cellStyle name="Обычный 4 2 2 3 13 3" xfId="15920"/>
    <cellStyle name="Обычный 4 2 2 3 2" xfId="4804"/>
    <cellStyle name="Обычный 4 2 2 3 2 10" xfId="4805"/>
    <cellStyle name="Обычный 4 2 2 3 2 10 2" xfId="4806"/>
    <cellStyle name="Обычный 4 2 2 3 2 10 2 2" xfId="15921"/>
    <cellStyle name="Обычный 4 2 2 3 2 10 2 2 2" xfId="15922"/>
    <cellStyle name="Обычный 4 2 2 3 2 10 2 3" xfId="15923"/>
    <cellStyle name="Обычный 4 2 2 3 2 11" xfId="4807"/>
    <cellStyle name="Обычный 4 2 2 3 2 11 2" xfId="4808"/>
    <cellStyle name="Обычный 4 2 2 3 2 11 2 2" xfId="15924"/>
    <cellStyle name="Обычный 4 2 2 3 2 11 2 2 2" xfId="15925"/>
    <cellStyle name="Обычный 4 2 2 3 2 11 2 3" xfId="15926"/>
    <cellStyle name="Обычный 4 2 2 3 2 12" xfId="4809"/>
    <cellStyle name="Обычный 4 2 2 3 2 12 2" xfId="15927"/>
    <cellStyle name="Обычный 4 2 2 3 2 12 2 2" xfId="15928"/>
    <cellStyle name="Обычный 4 2 2 3 2 12 3" xfId="15929"/>
    <cellStyle name="Обычный 4 2 2 3 2 2" xfId="4810"/>
    <cellStyle name="Обычный 4 2 2 3 2 2 10" xfId="4811"/>
    <cellStyle name="Обычный 4 2 2 3 2 2 10 2" xfId="4812"/>
    <cellStyle name="Обычный 4 2 2 3 2 2 10 2 2" xfId="15930"/>
    <cellStyle name="Обычный 4 2 2 3 2 2 10 2 2 2" xfId="15931"/>
    <cellStyle name="Обычный 4 2 2 3 2 2 10 2 3" xfId="15932"/>
    <cellStyle name="Обычный 4 2 2 3 2 2 11" xfId="4813"/>
    <cellStyle name="Обычный 4 2 2 3 2 2 11 2" xfId="15933"/>
    <cellStyle name="Обычный 4 2 2 3 2 2 11 2 2" xfId="15934"/>
    <cellStyle name="Обычный 4 2 2 3 2 2 11 3" xfId="15935"/>
    <cellStyle name="Обычный 4 2 2 3 2 2 2" xfId="4814"/>
    <cellStyle name="Обычный 4 2 2 3 2 2 2 2" xfId="4815"/>
    <cellStyle name="Обычный 4 2 2 3 2 2 2 2 2" xfId="4816"/>
    <cellStyle name="Обычный 4 2 2 3 2 2 2 2 2 2" xfId="4817"/>
    <cellStyle name="Обычный 4 2 2 3 2 2 2 2 2 2 2" xfId="4818"/>
    <cellStyle name="Обычный 4 2 2 3 2 2 2 2 2 2 2 2" xfId="15936"/>
    <cellStyle name="Обычный 4 2 2 3 2 2 2 2 2 2 2 2 2" xfId="15937"/>
    <cellStyle name="Обычный 4 2 2 3 2 2 2 2 2 2 2 3" xfId="15938"/>
    <cellStyle name="Обычный 4 2 2 3 2 2 2 2 2 3" xfId="4819"/>
    <cellStyle name="Обычный 4 2 2 3 2 2 2 2 2 3 2" xfId="4820"/>
    <cellStyle name="Обычный 4 2 2 3 2 2 2 2 2 3 2 2" xfId="15939"/>
    <cellStyle name="Обычный 4 2 2 3 2 2 2 2 2 3 2 2 2" xfId="15940"/>
    <cellStyle name="Обычный 4 2 2 3 2 2 2 2 2 3 2 3" xfId="15941"/>
    <cellStyle name="Обычный 4 2 2 3 2 2 2 2 2 4" xfId="4821"/>
    <cellStyle name="Обычный 4 2 2 3 2 2 2 2 2 4 2" xfId="15942"/>
    <cellStyle name="Обычный 4 2 2 3 2 2 2 2 2 4 2 2" xfId="15943"/>
    <cellStyle name="Обычный 4 2 2 3 2 2 2 2 2 4 3" xfId="15944"/>
    <cellStyle name="Обычный 4 2 2 3 2 2 2 2 3" xfId="4822"/>
    <cellStyle name="Обычный 4 2 2 3 2 2 2 2 3 2" xfId="4823"/>
    <cellStyle name="Обычный 4 2 2 3 2 2 2 2 3 2 2" xfId="4824"/>
    <cellStyle name="Обычный 4 2 2 3 2 2 2 2 3 2 2 2" xfId="15945"/>
    <cellStyle name="Обычный 4 2 2 3 2 2 2 2 3 2 2 2 2" xfId="15946"/>
    <cellStyle name="Обычный 4 2 2 3 2 2 2 2 3 2 2 3" xfId="15947"/>
    <cellStyle name="Обычный 4 2 2 3 2 2 2 2 3 3" xfId="4825"/>
    <cellStyle name="Обычный 4 2 2 3 2 2 2 2 3 3 2" xfId="4826"/>
    <cellStyle name="Обычный 4 2 2 3 2 2 2 2 3 3 2 2" xfId="15948"/>
    <cellStyle name="Обычный 4 2 2 3 2 2 2 2 3 3 2 2 2" xfId="15949"/>
    <cellStyle name="Обычный 4 2 2 3 2 2 2 2 3 3 2 3" xfId="15950"/>
    <cellStyle name="Обычный 4 2 2 3 2 2 2 2 3 4" xfId="4827"/>
    <cellStyle name="Обычный 4 2 2 3 2 2 2 2 3 4 2" xfId="15951"/>
    <cellStyle name="Обычный 4 2 2 3 2 2 2 2 3 4 2 2" xfId="15952"/>
    <cellStyle name="Обычный 4 2 2 3 2 2 2 2 3 4 3" xfId="15953"/>
    <cellStyle name="Обычный 4 2 2 3 2 2 2 2 4" xfId="4828"/>
    <cellStyle name="Обычный 4 2 2 3 2 2 2 2 4 2" xfId="4829"/>
    <cellStyle name="Обычный 4 2 2 3 2 2 2 2 4 2 2" xfId="15954"/>
    <cellStyle name="Обычный 4 2 2 3 2 2 2 2 4 2 2 2" xfId="15955"/>
    <cellStyle name="Обычный 4 2 2 3 2 2 2 2 4 2 3" xfId="15956"/>
    <cellStyle name="Обычный 4 2 2 3 2 2 2 2 5" xfId="4830"/>
    <cellStyle name="Обычный 4 2 2 3 2 2 2 2 5 2" xfId="4831"/>
    <cellStyle name="Обычный 4 2 2 3 2 2 2 2 5 2 2" xfId="15957"/>
    <cellStyle name="Обычный 4 2 2 3 2 2 2 2 5 2 2 2" xfId="15958"/>
    <cellStyle name="Обычный 4 2 2 3 2 2 2 2 5 2 3" xfId="15959"/>
    <cellStyle name="Обычный 4 2 2 3 2 2 2 2 6" xfId="4832"/>
    <cellStyle name="Обычный 4 2 2 3 2 2 2 2 6 2" xfId="15960"/>
    <cellStyle name="Обычный 4 2 2 3 2 2 2 2 6 2 2" xfId="15961"/>
    <cellStyle name="Обычный 4 2 2 3 2 2 2 2 6 3" xfId="15962"/>
    <cellStyle name="Обычный 4 2 2 3 2 2 2 3" xfId="4833"/>
    <cellStyle name="Обычный 4 2 2 3 2 2 2 3 2" xfId="4834"/>
    <cellStyle name="Обычный 4 2 2 3 2 2 2 3 2 2" xfId="4835"/>
    <cellStyle name="Обычный 4 2 2 3 2 2 2 3 2 2 2" xfId="4836"/>
    <cellStyle name="Обычный 4 2 2 3 2 2 2 3 2 2 2 2" xfId="15963"/>
    <cellStyle name="Обычный 4 2 2 3 2 2 2 3 2 2 2 2 2" xfId="15964"/>
    <cellStyle name="Обычный 4 2 2 3 2 2 2 3 2 2 2 3" xfId="15965"/>
    <cellStyle name="Обычный 4 2 2 3 2 2 2 3 2 3" xfId="4837"/>
    <cellStyle name="Обычный 4 2 2 3 2 2 2 3 2 3 2" xfId="4838"/>
    <cellStyle name="Обычный 4 2 2 3 2 2 2 3 2 3 2 2" xfId="15966"/>
    <cellStyle name="Обычный 4 2 2 3 2 2 2 3 2 3 2 2 2" xfId="15967"/>
    <cellStyle name="Обычный 4 2 2 3 2 2 2 3 2 3 2 3" xfId="15968"/>
    <cellStyle name="Обычный 4 2 2 3 2 2 2 3 2 4" xfId="4839"/>
    <cellStyle name="Обычный 4 2 2 3 2 2 2 3 2 4 2" xfId="15969"/>
    <cellStyle name="Обычный 4 2 2 3 2 2 2 3 2 4 2 2" xfId="15970"/>
    <cellStyle name="Обычный 4 2 2 3 2 2 2 3 2 4 3" xfId="15971"/>
    <cellStyle name="Обычный 4 2 2 3 2 2 2 3 3" xfId="4840"/>
    <cellStyle name="Обычный 4 2 2 3 2 2 2 3 3 2" xfId="4841"/>
    <cellStyle name="Обычный 4 2 2 3 2 2 2 3 3 2 2" xfId="4842"/>
    <cellStyle name="Обычный 4 2 2 3 2 2 2 3 3 2 2 2" xfId="15972"/>
    <cellStyle name="Обычный 4 2 2 3 2 2 2 3 3 2 2 2 2" xfId="15973"/>
    <cellStyle name="Обычный 4 2 2 3 2 2 2 3 3 2 2 3" xfId="15974"/>
    <cellStyle name="Обычный 4 2 2 3 2 2 2 3 3 3" xfId="4843"/>
    <cellStyle name="Обычный 4 2 2 3 2 2 2 3 3 3 2" xfId="4844"/>
    <cellStyle name="Обычный 4 2 2 3 2 2 2 3 3 3 2 2" xfId="15975"/>
    <cellStyle name="Обычный 4 2 2 3 2 2 2 3 3 3 2 2 2" xfId="15976"/>
    <cellStyle name="Обычный 4 2 2 3 2 2 2 3 3 3 2 3" xfId="15977"/>
    <cellStyle name="Обычный 4 2 2 3 2 2 2 3 3 4" xfId="4845"/>
    <cellStyle name="Обычный 4 2 2 3 2 2 2 3 3 4 2" xfId="15978"/>
    <cellStyle name="Обычный 4 2 2 3 2 2 2 3 3 4 2 2" xfId="15979"/>
    <cellStyle name="Обычный 4 2 2 3 2 2 2 3 3 4 3" xfId="15980"/>
    <cellStyle name="Обычный 4 2 2 3 2 2 2 3 4" xfId="4846"/>
    <cellStyle name="Обычный 4 2 2 3 2 2 2 3 4 2" xfId="4847"/>
    <cellStyle name="Обычный 4 2 2 3 2 2 2 3 4 2 2" xfId="15981"/>
    <cellStyle name="Обычный 4 2 2 3 2 2 2 3 4 2 2 2" xfId="15982"/>
    <cellStyle name="Обычный 4 2 2 3 2 2 2 3 4 2 3" xfId="15983"/>
    <cellStyle name="Обычный 4 2 2 3 2 2 2 3 5" xfId="4848"/>
    <cellStyle name="Обычный 4 2 2 3 2 2 2 3 5 2" xfId="4849"/>
    <cellStyle name="Обычный 4 2 2 3 2 2 2 3 5 2 2" xfId="15984"/>
    <cellStyle name="Обычный 4 2 2 3 2 2 2 3 5 2 2 2" xfId="15985"/>
    <cellStyle name="Обычный 4 2 2 3 2 2 2 3 5 2 3" xfId="15986"/>
    <cellStyle name="Обычный 4 2 2 3 2 2 2 3 6" xfId="4850"/>
    <cellStyle name="Обычный 4 2 2 3 2 2 2 3 6 2" xfId="15987"/>
    <cellStyle name="Обычный 4 2 2 3 2 2 2 3 6 2 2" xfId="15988"/>
    <cellStyle name="Обычный 4 2 2 3 2 2 2 3 6 3" xfId="15989"/>
    <cellStyle name="Обычный 4 2 2 3 2 2 2 4" xfId="4851"/>
    <cellStyle name="Обычный 4 2 2 3 2 2 2 4 2" xfId="4852"/>
    <cellStyle name="Обычный 4 2 2 3 2 2 2 4 2 2" xfId="4853"/>
    <cellStyle name="Обычный 4 2 2 3 2 2 2 4 2 2 2" xfId="4854"/>
    <cellStyle name="Обычный 4 2 2 3 2 2 2 4 2 2 2 2" xfId="15990"/>
    <cellStyle name="Обычный 4 2 2 3 2 2 2 4 2 2 2 2 2" xfId="15991"/>
    <cellStyle name="Обычный 4 2 2 3 2 2 2 4 2 2 2 3" xfId="15992"/>
    <cellStyle name="Обычный 4 2 2 3 2 2 2 4 2 3" xfId="4855"/>
    <cellStyle name="Обычный 4 2 2 3 2 2 2 4 2 3 2" xfId="4856"/>
    <cellStyle name="Обычный 4 2 2 3 2 2 2 4 2 3 2 2" xfId="15993"/>
    <cellStyle name="Обычный 4 2 2 3 2 2 2 4 2 3 2 2 2" xfId="15994"/>
    <cellStyle name="Обычный 4 2 2 3 2 2 2 4 2 3 2 3" xfId="15995"/>
    <cellStyle name="Обычный 4 2 2 3 2 2 2 4 2 4" xfId="4857"/>
    <cellStyle name="Обычный 4 2 2 3 2 2 2 4 2 4 2" xfId="15996"/>
    <cellStyle name="Обычный 4 2 2 3 2 2 2 4 2 4 2 2" xfId="15997"/>
    <cellStyle name="Обычный 4 2 2 3 2 2 2 4 2 4 3" xfId="15998"/>
    <cellStyle name="Обычный 4 2 2 3 2 2 2 4 3" xfId="4858"/>
    <cellStyle name="Обычный 4 2 2 3 2 2 2 4 3 2" xfId="4859"/>
    <cellStyle name="Обычный 4 2 2 3 2 2 2 4 3 2 2" xfId="15999"/>
    <cellStyle name="Обычный 4 2 2 3 2 2 2 4 3 2 2 2" xfId="16000"/>
    <cellStyle name="Обычный 4 2 2 3 2 2 2 4 3 2 3" xfId="16001"/>
    <cellStyle name="Обычный 4 2 2 3 2 2 2 4 4" xfId="4860"/>
    <cellStyle name="Обычный 4 2 2 3 2 2 2 4 4 2" xfId="4861"/>
    <cellStyle name="Обычный 4 2 2 3 2 2 2 4 4 2 2" xfId="16002"/>
    <cellStyle name="Обычный 4 2 2 3 2 2 2 4 4 2 2 2" xfId="16003"/>
    <cellStyle name="Обычный 4 2 2 3 2 2 2 4 4 2 3" xfId="16004"/>
    <cellStyle name="Обычный 4 2 2 3 2 2 2 4 5" xfId="4862"/>
    <cellStyle name="Обычный 4 2 2 3 2 2 2 4 5 2" xfId="16005"/>
    <cellStyle name="Обычный 4 2 2 3 2 2 2 4 5 2 2" xfId="16006"/>
    <cellStyle name="Обычный 4 2 2 3 2 2 2 4 5 3" xfId="16007"/>
    <cellStyle name="Обычный 4 2 2 3 2 2 2 5" xfId="4863"/>
    <cellStyle name="Обычный 4 2 2 3 2 2 2 5 2" xfId="4864"/>
    <cellStyle name="Обычный 4 2 2 3 2 2 2 5 2 2" xfId="4865"/>
    <cellStyle name="Обычный 4 2 2 3 2 2 2 5 2 2 2" xfId="16008"/>
    <cellStyle name="Обычный 4 2 2 3 2 2 2 5 2 2 2 2" xfId="16009"/>
    <cellStyle name="Обычный 4 2 2 3 2 2 2 5 2 2 3" xfId="16010"/>
    <cellStyle name="Обычный 4 2 2 3 2 2 2 5 3" xfId="4866"/>
    <cellStyle name="Обычный 4 2 2 3 2 2 2 5 3 2" xfId="4867"/>
    <cellStyle name="Обычный 4 2 2 3 2 2 2 5 3 2 2" xfId="16011"/>
    <cellStyle name="Обычный 4 2 2 3 2 2 2 5 3 2 2 2" xfId="16012"/>
    <cellStyle name="Обычный 4 2 2 3 2 2 2 5 3 2 3" xfId="16013"/>
    <cellStyle name="Обычный 4 2 2 3 2 2 2 5 4" xfId="4868"/>
    <cellStyle name="Обычный 4 2 2 3 2 2 2 5 4 2" xfId="16014"/>
    <cellStyle name="Обычный 4 2 2 3 2 2 2 5 4 2 2" xfId="16015"/>
    <cellStyle name="Обычный 4 2 2 3 2 2 2 5 4 3" xfId="16016"/>
    <cellStyle name="Обычный 4 2 2 3 2 2 2 6" xfId="4869"/>
    <cellStyle name="Обычный 4 2 2 3 2 2 2 6 2" xfId="4870"/>
    <cellStyle name="Обычный 4 2 2 3 2 2 2 6 2 2" xfId="16017"/>
    <cellStyle name="Обычный 4 2 2 3 2 2 2 6 2 2 2" xfId="16018"/>
    <cellStyle name="Обычный 4 2 2 3 2 2 2 6 2 3" xfId="16019"/>
    <cellStyle name="Обычный 4 2 2 3 2 2 2 7" xfId="4871"/>
    <cellStyle name="Обычный 4 2 2 3 2 2 2 7 2" xfId="4872"/>
    <cellStyle name="Обычный 4 2 2 3 2 2 2 7 2 2" xfId="16020"/>
    <cellStyle name="Обычный 4 2 2 3 2 2 2 7 2 2 2" xfId="16021"/>
    <cellStyle name="Обычный 4 2 2 3 2 2 2 7 2 3" xfId="16022"/>
    <cellStyle name="Обычный 4 2 2 3 2 2 2 8" xfId="4873"/>
    <cellStyle name="Обычный 4 2 2 3 2 2 2 8 2" xfId="16023"/>
    <cellStyle name="Обычный 4 2 2 3 2 2 2 8 2 2" xfId="16024"/>
    <cellStyle name="Обычный 4 2 2 3 2 2 2 8 3" xfId="16025"/>
    <cellStyle name="Обычный 4 2 2 3 2 2 3" xfId="4874"/>
    <cellStyle name="Обычный 4 2 2 3 2 2 3 2" xfId="4875"/>
    <cellStyle name="Обычный 4 2 2 3 2 2 3 2 2" xfId="4876"/>
    <cellStyle name="Обычный 4 2 2 3 2 2 3 2 2 2" xfId="4877"/>
    <cellStyle name="Обычный 4 2 2 3 2 2 3 2 2 2 2" xfId="16026"/>
    <cellStyle name="Обычный 4 2 2 3 2 2 3 2 2 2 2 2" xfId="16027"/>
    <cellStyle name="Обычный 4 2 2 3 2 2 3 2 2 2 3" xfId="16028"/>
    <cellStyle name="Обычный 4 2 2 3 2 2 3 2 3" xfId="4878"/>
    <cellStyle name="Обычный 4 2 2 3 2 2 3 2 3 2" xfId="4879"/>
    <cellStyle name="Обычный 4 2 2 3 2 2 3 2 3 2 2" xfId="16029"/>
    <cellStyle name="Обычный 4 2 2 3 2 2 3 2 3 2 2 2" xfId="16030"/>
    <cellStyle name="Обычный 4 2 2 3 2 2 3 2 3 2 3" xfId="16031"/>
    <cellStyle name="Обычный 4 2 2 3 2 2 3 2 4" xfId="4880"/>
    <cellStyle name="Обычный 4 2 2 3 2 2 3 2 4 2" xfId="16032"/>
    <cellStyle name="Обычный 4 2 2 3 2 2 3 2 4 2 2" xfId="16033"/>
    <cellStyle name="Обычный 4 2 2 3 2 2 3 2 4 3" xfId="16034"/>
    <cellStyle name="Обычный 4 2 2 3 2 2 3 3" xfId="4881"/>
    <cellStyle name="Обычный 4 2 2 3 2 2 3 3 2" xfId="4882"/>
    <cellStyle name="Обычный 4 2 2 3 2 2 3 3 2 2" xfId="4883"/>
    <cellStyle name="Обычный 4 2 2 3 2 2 3 3 2 2 2" xfId="16035"/>
    <cellStyle name="Обычный 4 2 2 3 2 2 3 3 2 2 2 2" xfId="16036"/>
    <cellStyle name="Обычный 4 2 2 3 2 2 3 3 2 2 3" xfId="16037"/>
    <cellStyle name="Обычный 4 2 2 3 2 2 3 3 3" xfId="4884"/>
    <cellStyle name="Обычный 4 2 2 3 2 2 3 3 3 2" xfId="4885"/>
    <cellStyle name="Обычный 4 2 2 3 2 2 3 3 3 2 2" xfId="16038"/>
    <cellStyle name="Обычный 4 2 2 3 2 2 3 3 3 2 2 2" xfId="16039"/>
    <cellStyle name="Обычный 4 2 2 3 2 2 3 3 3 2 3" xfId="16040"/>
    <cellStyle name="Обычный 4 2 2 3 2 2 3 3 4" xfId="4886"/>
    <cellStyle name="Обычный 4 2 2 3 2 2 3 3 4 2" xfId="16041"/>
    <cellStyle name="Обычный 4 2 2 3 2 2 3 3 4 2 2" xfId="16042"/>
    <cellStyle name="Обычный 4 2 2 3 2 2 3 3 4 3" xfId="16043"/>
    <cellStyle name="Обычный 4 2 2 3 2 2 3 4" xfId="4887"/>
    <cellStyle name="Обычный 4 2 2 3 2 2 3 4 2" xfId="4888"/>
    <cellStyle name="Обычный 4 2 2 3 2 2 3 4 2 2" xfId="16044"/>
    <cellStyle name="Обычный 4 2 2 3 2 2 3 4 2 2 2" xfId="16045"/>
    <cellStyle name="Обычный 4 2 2 3 2 2 3 4 2 3" xfId="16046"/>
    <cellStyle name="Обычный 4 2 2 3 2 2 3 5" xfId="4889"/>
    <cellStyle name="Обычный 4 2 2 3 2 2 3 5 2" xfId="4890"/>
    <cellStyle name="Обычный 4 2 2 3 2 2 3 5 2 2" xfId="16047"/>
    <cellStyle name="Обычный 4 2 2 3 2 2 3 5 2 2 2" xfId="16048"/>
    <cellStyle name="Обычный 4 2 2 3 2 2 3 5 2 3" xfId="16049"/>
    <cellStyle name="Обычный 4 2 2 3 2 2 3 6" xfId="4891"/>
    <cellStyle name="Обычный 4 2 2 3 2 2 3 6 2" xfId="16050"/>
    <cellStyle name="Обычный 4 2 2 3 2 2 3 6 2 2" xfId="16051"/>
    <cellStyle name="Обычный 4 2 2 3 2 2 3 6 3" xfId="16052"/>
    <cellStyle name="Обычный 4 2 2 3 2 2 4" xfId="4892"/>
    <cellStyle name="Обычный 4 2 2 3 2 2 4 2" xfId="4893"/>
    <cellStyle name="Обычный 4 2 2 3 2 2 4 2 2" xfId="4894"/>
    <cellStyle name="Обычный 4 2 2 3 2 2 4 2 2 2" xfId="4895"/>
    <cellStyle name="Обычный 4 2 2 3 2 2 4 2 2 2 2" xfId="16053"/>
    <cellStyle name="Обычный 4 2 2 3 2 2 4 2 2 2 2 2" xfId="16054"/>
    <cellStyle name="Обычный 4 2 2 3 2 2 4 2 2 2 3" xfId="16055"/>
    <cellStyle name="Обычный 4 2 2 3 2 2 4 2 3" xfId="4896"/>
    <cellStyle name="Обычный 4 2 2 3 2 2 4 2 3 2" xfId="4897"/>
    <cellStyle name="Обычный 4 2 2 3 2 2 4 2 3 2 2" xfId="16056"/>
    <cellStyle name="Обычный 4 2 2 3 2 2 4 2 3 2 2 2" xfId="16057"/>
    <cellStyle name="Обычный 4 2 2 3 2 2 4 2 3 2 3" xfId="16058"/>
    <cellStyle name="Обычный 4 2 2 3 2 2 4 2 4" xfId="4898"/>
    <cellStyle name="Обычный 4 2 2 3 2 2 4 2 4 2" xfId="16059"/>
    <cellStyle name="Обычный 4 2 2 3 2 2 4 2 4 2 2" xfId="16060"/>
    <cellStyle name="Обычный 4 2 2 3 2 2 4 2 4 3" xfId="16061"/>
    <cellStyle name="Обычный 4 2 2 3 2 2 4 3" xfId="4899"/>
    <cellStyle name="Обычный 4 2 2 3 2 2 4 3 2" xfId="4900"/>
    <cellStyle name="Обычный 4 2 2 3 2 2 4 3 2 2" xfId="4901"/>
    <cellStyle name="Обычный 4 2 2 3 2 2 4 3 2 2 2" xfId="16062"/>
    <cellStyle name="Обычный 4 2 2 3 2 2 4 3 2 2 2 2" xfId="16063"/>
    <cellStyle name="Обычный 4 2 2 3 2 2 4 3 2 2 3" xfId="16064"/>
    <cellStyle name="Обычный 4 2 2 3 2 2 4 3 3" xfId="4902"/>
    <cellStyle name="Обычный 4 2 2 3 2 2 4 3 3 2" xfId="4903"/>
    <cellStyle name="Обычный 4 2 2 3 2 2 4 3 3 2 2" xfId="16065"/>
    <cellStyle name="Обычный 4 2 2 3 2 2 4 3 3 2 2 2" xfId="16066"/>
    <cellStyle name="Обычный 4 2 2 3 2 2 4 3 3 2 3" xfId="16067"/>
    <cellStyle name="Обычный 4 2 2 3 2 2 4 3 4" xfId="4904"/>
    <cellStyle name="Обычный 4 2 2 3 2 2 4 3 4 2" xfId="16068"/>
    <cellStyle name="Обычный 4 2 2 3 2 2 4 3 4 2 2" xfId="16069"/>
    <cellStyle name="Обычный 4 2 2 3 2 2 4 3 4 3" xfId="16070"/>
    <cellStyle name="Обычный 4 2 2 3 2 2 4 4" xfId="4905"/>
    <cellStyle name="Обычный 4 2 2 3 2 2 4 4 2" xfId="4906"/>
    <cellStyle name="Обычный 4 2 2 3 2 2 4 4 2 2" xfId="16071"/>
    <cellStyle name="Обычный 4 2 2 3 2 2 4 4 2 2 2" xfId="16072"/>
    <cellStyle name="Обычный 4 2 2 3 2 2 4 4 2 3" xfId="16073"/>
    <cellStyle name="Обычный 4 2 2 3 2 2 4 5" xfId="4907"/>
    <cellStyle name="Обычный 4 2 2 3 2 2 4 5 2" xfId="4908"/>
    <cellStyle name="Обычный 4 2 2 3 2 2 4 5 2 2" xfId="16074"/>
    <cellStyle name="Обычный 4 2 2 3 2 2 4 5 2 2 2" xfId="16075"/>
    <cellStyle name="Обычный 4 2 2 3 2 2 4 5 2 3" xfId="16076"/>
    <cellStyle name="Обычный 4 2 2 3 2 2 4 6" xfId="4909"/>
    <cellStyle name="Обычный 4 2 2 3 2 2 4 6 2" xfId="16077"/>
    <cellStyle name="Обычный 4 2 2 3 2 2 4 6 2 2" xfId="16078"/>
    <cellStyle name="Обычный 4 2 2 3 2 2 4 6 3" xfId="16079"/>
    <cellStyle name="Обычный 4 2 2 3 2 2 5" xfId="4910"/>
    <cellStyle name="Обычный 4 2 2 3 2 2 5 2" xfId="4911"/>
    <cellStyle name="Обычный 4 2 2 3 2 2 5 2 2" xfId="4912"/>
    <cellStyle name="Обычный 4 2 2 3 2 2 5 2 2 2" xfId="4913"/>
    <cellStyle name="Обычный 4 2 2 3 2 2 5 2 2 2 2" xfId="16080"/>
    <cellStyle name="Обычный 4 2 2 3 2 2 5 2 2 2 2 2" xfId="16081"/>
    <cellStyle name="Обычный 4 2 2 3 2 2 5 2 2 2 3" xfId="16082"/>
    <cellStyle name="Обычный 4 2 2 3 2 2 5 2 3" xfId="4914"/>
    <cellStyle name="Обычный 4 2 2 3 2 2 5 2 3 2" xfId="4915"/>
    <cellStyle name="Обычный 4 2 2 3 2 2 5 2 3 2 2" xfId="16083"/>
    <cellStyle name="Обычный 4 2 2 3 2 2 5 2 3 2 2 2" xfId="16084"/>
    <cellStyle name="Обычный 4 2 2 3 2 2 5 2 3 2 3" xfId="16085"/>
    <cellStyle name="Обычный 4 2 2 3 2 2 5 2 4" xfId="4916"/>
    <cellStyle name="Обычный 4 2 2 3 2 2 5 2 4 2" xfId="16086"/>
    <cellStyle name="Обычный 4 2 2 3 2 2 5 2 4 2 2" xfId="16087"/>
    <cellStyle name="Обычный 4 2 2 3 2 2 5 2 4 3" xfId="16088"/>
    <cellStyle name="Обычный 4 2 2 3 2 2 5 3" xfId="4917"/>
    <cellStyle name="Обычный 4 2 2 3 2 2 5 3 2" xfId="4918"/>
    <cellStyle name="Обычный 4 2 2 3 2 2 5 3 2 2" xfId="16089"/>
    <cellStyle name="Обычный 4 2 2 3 2 2 5 3 2 2 2" xfId="16090"/>
    <cellStyle name="Обычный 4 2 2 3 2 2 5 3 2 3" xfId="16091"/>
    <cellStyle name="Обычный 4 2 2 3 2 2 5 4" xfId="4919"/>
    <cellStyle name="Обычный 4 2 2 3 2 2 5 4 2" xfId="4920"/>
    <cellStyle name="Обычный 4 2 2 3 2 2 5 4 2 2" xfId="16092"/>
    <cellStyle name="Обычный 4 2 2 3 2 2 5 4 2 2 2" xfId="16093"/>
    <cellStyle name="Обычный 4 2 2 3 2 2 5 4 2 3" xfId="16094"/>
    <cellStyle name="Обычный 4 2 2 3 2 2 5 5" xfId="4921"/>
    <cellStyle name="Обычный 4 2 2 3 2 2 5 5 2" xfId="16095"/>
    <cellStyle name="Обычный 4 2 2 3 2 2 5 5 2 2" xfId="16096"/>
    <cellStyle name="Обычный 4 2 2 3 2 2 5 5 3" xfId="16097"/>
    <cellStyle name="Обычный 4 2 2 3 2 2 6" xfId="4922"/>
    <cellStyle name="Обычный 4 2 2 3 2 2 6 2" xfId="4923"/>
    <cellStyle name="Обычный 4 2 2 3 2 2 6 2 2" xfId="4924"/>
    <cellStyle name="Обычный 4 2 2 3 2 2 6 2 2 2" xfId="16098"/>
    <cellStyle name="Обычный 4 2 2 3 2 2 6 2 2 2 2" xfId="16099"/>
    <cellStyle name="Обычный 4 2 2 3 2 2 6 2 2 3" xfId="16100"/>
    <cellStyle name="Обычный 4 2 2 3 2 2 6 3" xfId="4925"/>
    <cellStyle name="Обычный 4 2 2 3 2 2 6 3 2" xfId="4926"/>
    <cellStyle name="Обычный 4 2 2 3 2 2 6 3 2 2" xfId="16101"/>
    <cellStyle name="Обычный 4 2 2 3 2 2 6 3 2 2 2" xfId="16102"/>
    <cellStyle name="Обычный 4 2 2 3 2 2 6 3 2 3" xfId="16103"/>
    <cellStyle name="Обычный 4 2 2 3 2 2 6 4" xfId="4927"/>
    <cellStyle name="Обычный 4 2 2 3 2 2 6 4 2" xfId="16104"/>
    <cellStyle name="Обычный 4 2 2 3 2 2 6 4 2 2" xfId="16105"/>
    <cellStyle name="Обычный 4 2 2 3 2 2 6 4 3" xfId="16106"/>
    <cellStyle name="Обычный 4 2 2 3 2 2 7" xfId="4928"/>
    <cellStyle name="Обычный 4 2 2 3 2 2 7 2" xfId="4929"/>
    <cellStyle name="Обычный 4 2 2 3 2 2 7 2 2" xfId="4930"/>
    <cellStyle name="Обычный 4 2 2 3 2 2 7 2 2 2" xfId="16107"/>
    <cellStyle name="Обычный 4 2 2 3 2 2 7 2 2 2 2" xfId="16108"/>
    <cellStyle name="Обычный 4 2 2 3 2 2 7 2 2 3" xfId="16109"/>
    <cellStyle name="Обычный 4 2 2 3 2 2 7 3" xfId="4931"/>
    <cellStyle name="Обычный 4 2 2 3 2 2 7 3 2" xfId="4932"/>
    <cellStyle name="Обычный 4 2 2 3 2 2 7 3 2 2" xfId="16110"/>
    <cellStyle name="Обычный 4 2 2 3 2 2 7 3 2 2 2" xfId="16111"/>
    <cellStyle name="Обычный 4 2 2 3 2 2 7 3 2 3" xfId="16112"/>
    <cellStyle name="Обычный 4 2 2 3 2 2 7 4" xfId="4933"/>
    <cellStyle name="Обычный 4 2 2 3 2 2 7 4 2" xfId="16113"/>
    <cellStyle name="Обычный 4 2 2 3 2 2 7 4 2 2" xfId="16114"/>
    <cellStyle name="Обычный 4 2 2 3 2 2 7 4 3" xfId="16115"/>
    <cellStyle name="Обычный 4 2 2 3 2 2 8" xfId="4934"/>
    <cellStyle name="Обычный 4 2 2 3 2 2 8 2" xfId="4935"/>
    <cellStyle name="Обычный 4 2 2 3 2 2 8 2 2" xfId="4936"/>
    <cellStyle name="Обычный 4 2 2 3 2 2 8 2 2 2" xfId="16116"/>
    <cellStyle name="Обычный 4 2 2 3 2 2 8 2 2 2 2" xfId="16117"/>
    <cellStyle name="Обычный 4 2 2 3 2 2 8 2 2 3" xfId="16118"/>
    <cellStyle name="Обычный 4 2 2 3 2 2 8 3" xfId="4937"/>
    <cellStyle name="Обычный 4 2 2 3 2 2 8 3 2" xfId="4938"/>
    <cellStyle name="Обычный 4 2 2 3 2 2 8 3 2 2" xfId="16119"/>
    <cellStyle name="Обычный 4 2 2 3 2 2 8 3 2 2 2" xfId="16120"/>
    <cellStyle name="Обычный 4 2 2 3 2 2 8 3 2 3" xfId="16121"/>
    <cellStyle name="Обычный 4 2 2 3 2 2 8 4" xfId="4939"/>
    <cellStyle name="Обычный 4 2 2 3 2 2 8 4 2" xfId="16122"/>
    <cellStyle name="Обычный 4 2 2 3 2 2 8 4 2 2" xfId="16123"/>
    <cellStyle name="Обычный 4 2 2 3 2 2 8 4 3" xfId="16124"/>
    <cellStyle name="Обычный 4 2 2 3 2 2 9" xfId="4940"/>
    <cellStyle name="Обычный 4 2 2 3 2 2 9 2" xfId="4941"/>
    <cellStyle name="Обычный 4 2 2 3 2 2 9 2 2" xfId="16125"/>
    <cellStyle name="Обычный 4 2 2 3 2 2 9 2 2 2" xfId="16126"/>
    <cellStyle name="Обычный 4 2 2 3 2 2 9 2 3" xfId="16127"/>
    <cellStyle name="Обычный 4 2 2 3 2 3" xfId="4942"/>
    <cellStyle name="Обычный 4 2 2 3 2 3 2" xfId="4943"/>
    <cellStyle name="Обычный 4 2 2 3 2 3 2 2" xfId="4944"/>
    <cellStyle name="Обычный 4 2 2 3 2 3 2 2 2" xfId="4945"/>
    <cellStyle name="Обычный 4 2 2 3 2 3 2 2 2 2" xfId="4946"/>
    <cellStyle name="Обычный 4 2 2 3 2 3 2 2 2 2 2" xfId="16128"/>
    <cellStyle name="Обычный 4 2 2 3 2 3 2 2 2 2 2 2" xfId="16129"/>
    <cellStyle name="Обычный 4 2 2 3 2 3 2 2 2 2 3" xfId="16130"/>
    <cellStyle name="Обычный 4 2 2 3 2 3 2 2 3" xfId="4947"/>
    <cellStyle name="Обычный 4 2 2 3 2 3 2 2 3 2" xfId="4948"/>
    <cellStyle name="Обычный 4 2 2 3 2 3 2 2 3 2 2" xfId="16131"/>
    <cellStyle name="Обычный 4 2 2 3 2 3 2 2 3 2 2 2" xfId="16132"/>
    <cellStyle name="Обычный 4 2 2 3 2 3 2 2 3 2 3" xfId="16133"/>
    <cellStyle name="Обычный 4 2 2 3 2 3 2 2 4" xfId="4949"/>
    <cellStyle name="Обычный 4 2 2 3 2 3 2 2 4 2" xfId="16134"/>
    <cellStyle name="Обычный 4 2 2 3 2 3 2 2 4 2 2" xfId="16135"/>
    <cellStyle name="Обычный 4 2 2 3 2 3 2 2 4 3" xfId="16136"/>
    <cellStyle name="Обычный 4 2 2 3 2 3 2 3" xfId="4950"/>
    <cellStyle name="Обычный 4 2 2 3 2 3 2 3 2" xfId="4951"/>
    <cellStyle name="Обычный 4 2 2 3 2 3 2 3 2 2" xfId="4952"/>
    <cellStyle name="Обычный 4 2 2 3 2 3 2 3 2 2 2" xfId="16137"/>
    <cellStyle name="Обычный 4 2 2 3 2 3 2 3 2 2 2 2" xfId="16138"/>
    <cellStyle name="Обычный 4 2 2 3 2 3 2 3 2 2 3" xfId="16139"/>
    <cellStyle name="Обычный 4 2 2 3 2 3 2 3 3" xfId="4953"/>
    <cellStyle name="Обычный 4 2 2 3 2 3 2 3 3 2" xfId="4954"/>
    <cellStyle name="Обычный 4 2 2 3 2 3 2 3 3 2 2" xfId="16140"/>
    <cellStyle name="Обычный 4 2 2 3 2 3 2 3 3 2 2 2" xfId="16141"/>
    <cellStyle name="Обычный 4 2 2 3 2 3 2 3 3 2 3" xfId="16142"/>
    <cellStyle name="Обычный 4 2 2 3 2 3 2 3 4" xfId="4955"/>
    <cellStyle name="Обычный 4 2 2 3 2 3 2 3 4 2" xfId="16143"/>
    <cellStyle name="Обычный 4 2 2 3 2 3 2 3 4 2 2" xfId="16144"/>
    <cellStyle name="Обычный 4 2 2 3 2 3 2 3 4 3" xfId="16145"/>
    <cellStyle name="Обычный 4 2 2 3 2 3 2 4" xfId="4956"/>
    <cellStyle name="Обычный 4 2 2 3 2 3 2 4 2" xfId="4957"/>
    <cellStyle name="Обычный 4 2 2 3 2 3 2 4 2 2" xfId="16146"/>
    <cellStyle name="Обычный 4 2 2 3 2 3 2 4 2 2 2" xfId="16147"/>
    <cellStyle name="Обычный 4 2 2 3 2 3 2 4 2 3" xfId="16148"/>
    <cellStyle name="Обычный 4 2 2 3 2 3 2 5" xfId="4958"/>
    <cellStyle name="Обычный 4 2 2 3 2 3 2 5 2" xfId="4959"/>
    <cellStyle name="Обычный 4 2 2 3 2 3 2 5 2 2" xfId="16149"/>
    <cellStyle name="Обычный 4 2 2 3 2 3 2 5 2 2 2" xfId="16150"/>
    <cellStyle name="Обычный 4 2 2 3 2 3 2 5 2 3" xfId="16151"/>
    <cellStyle name="Обычный 4 2 2 3 2 3 2 6" xfId="4960"/>
    <cellStyle name="Обычный 4 2 2 3 2 3 2 6 2" xfId="16152"/>
    <cellStyle name="Обычный 4 2 2 3 2 3 2 6 2 2" xfId="16153"/>
    <cellStyle name="Обычный 4 2 2 3 2 3 2 6 3" xfId="16154"/>
    <cellStyle name="Обычный 4 2 2 3 2 3 3" xfId="4961"/>
    <cellStyle name="Обычный 4 2 2 3 2 3 3 2" xfId="4962"/>
    <cellStyle name="Обычный 4 2 2 3 2 3 3 2 2" xfId="4963"/>
    <cellStyle name="Обычный 4 2 2 3 2 3 3 2 2 2" xfId="4964"/>
    <cellStyle name="Обычный 4 2 2 3 2 3 3 2 2 2 2" xfId="16155"/>
    <cellStyle name="Обычный 4 2 2 3 2 3 3 2 2 2 2 2" xfId="16156"/>
    <cellStyle name="Обычный 4 2 2 3 2 3 3 2 2 2 3" xfId="16157"/>
    <cellStyle name="Обычный 4 2 2 3 2 3 3 2 3" xfId="4965"/>
    <cellStyle name="Обычный 4 2 2 3 2 3 3 2 3 2" xfId="4966"/>
    <cellStyle name="Обычный 4 2 2 3 2 3 3 2 3 2 2" xfId="16158"/>
    <cellStyle name="Обычный 4 2 2 3 2 3 3 2 3 2 2 2" xfId="16159"/>
    <cellStyle name="Обычный 4 2 2 3 2 3 3 2 3 2 3" xfId="16160"/>
    <cellStyle name="Обычный 4 2 2 3 2 3 3 2 4" xfId="4967"/>
    <cellStyle name="Обычный 4 2 2 3 2 3 3 2 4 2" xfId="16161"/>
    <cellStyle name="Обычный 4 2 2 3 2 3 3 2 4 2 2" xfId="16162"/>
    <cellStyle name="Обычный 4 2 2 3 2 3 3 2 4 3" xfId="16163"/>
    <cellStyle name="Обычный 4 2 2 3 2 3 3 3" xfId="4968"/>
    <cellStyle name="Обычный 4 2 2 3 2 3 3 3 2" xfId="4969"/>
    <cellStyle name="Обычный 4 2 2 3 2 3 3 3 2 2" xfId="4970"/>
    <cellStyle name="Обычный 4 2 2 3 2 3 3 3 2 2 2" xfId="16164"/>
    <cellStyle name="Обычный 4 2 2 3 2 3 3 3 2 2 2 2" xfId="16165"/>
    <cellStyle name="Обычный 4 2 2 3 2 3 3 3 2 2 3" xfId="16166"/>
    <cellStyle name="Обычный 4 2 2 3 2 3 3 3 3" xfId="4971"/>
    <cellStyle name="Обычный 4 2 2 3 2 3 3 3 3 2" xfId="4972"/>
    <cellStyle name="Обычный 4 2 2 3 2 3 3 3 3 2 2" xfId="16167"/>
    <cellStyle name="Обычный 4 2 2 3 2 3 3 3 3 2 2 2" xfId="16168"/>
    <cellStyle name="Обычный 4 2 2 3 2 3 3 3 3 2 3" xfId="16169"/>
    <cellStyle name="Обычный 4 2 2 3 2 3 3 3 4" xfId="4973"/>
    <cellStyle name="Обычный 4 2 2 3 2 3 3 3 4 2" xfId="16170"/>
    <cellStyle name="Обычный 4 2 2 3 2 3 3 3 4 2 2" xfId="16171"/>
    <cellStyle name="Обычный 4 2 2 3 2 3 3 3 4 3" xfId="16172"/>
    <cellStyle name="Обычный 4 2 2 3 2 3 3 4" xfId="4974"/>
    <cellStyle name="Обычный 4 2 2 3 2 3 3 4 2" xfId="4975"/>
    <cellStyle name="Обычный 4 2 2 3 2 3 3 4 2 2" xfId="16173"/>
    <cellStyle name="Обычный 4 2 2 3 2 3 3 4 2 2 2" xfId="16174"/>
    <cellStyle name="Обычный 4 2 2 3 2 3 3 4 2 3" xfId="16175"/>
    <cellStyle name="Обычный 4 2 2 3 2 3 3 5" xfId="4976"/>
    <cellStyle name="Обычный 4 2 2 3 2 3 3 5 2" xfId="4977"/>
    <cellStyle name="Обычный 4 2 2 3 2 3 3 5 2 2" xfId="16176"/>
    <cellStyle name="Обычный 4 2 2 3 2 3 3 5 2 2 2" xfId="16177"/>
    <cellStyle name="Обычный 4 2 2 3 2 3 3 5 2 3" xfId="16178"/>
    <cellStyle name="Обычный 4 2 2 3 2 3 3 6" xfId="4978"/>
    <cellStyle name="Обычный 4 2 2 3 2 3 3 6 2" xfId="16179"/>
    <cellStyle name="Обычный 4 2 2 3 2 3 3 6 2 2" xfId="16180"/>
    <cellStyle name="Обычный 4 2 2 3 2 3 3 6 3" xfId="16181"/>
    <cellStyle name="Обычный 4 2 2 3 2 3 4" xfId="4979"/>
    <cellStyle name="Обычный 4 2 2 3 2 3 4 2" xfId="4980"/>
    <cellStyle name="Обычный 4 2 2 3 2 3 4 2 2" xfId="4981"/>
    <cellStyle name="Обычный 4 2 2 3 2 3 4 2 2 2" xfId="4982"/>
    <cellStyle name="Обычный 4 2 2 3 2 3 4 2 2 2 2" xfId="16182"/>
    <cellStyle name="Обычный 4 2 2 3 2 3 4 2 2 2 2 2" xfId="16183"/>
    <cellStyle name="Обычный 4 2 2 3 2 3 4 2 2 2 3" xfId="16184"/>
    <cellStyle name="Обычный 4 2 2 3 2 3 4 2 3" xfId="4983"/>
    <cellStyle name="Обычный 4 2 2 3 2 3 4 2 3 2" xfId="4984"/>
    <cellStyle name="Обычный 4 2 2 3 2 3 4 2 3 2 2" xfId="16185"/>
    <cellStyle name="Обычный 4 2 2 3 2 3 4 2 3 2 2 2" xfId="16186"/>
    <cellStyle name="Обычный 4 2 2 3 2 3 4 2 3 2 3" xfId="16187"/>
    <cellStyle name="Обычный 4 2 2 3 2 3 4 2 4" xfId="4985"/>
    <cellStyle name="Обычный 4 2 2 3 2 3 4 2 4 2" xfId="16188"/>
    <cellStyle name="Обычный 4 2 2 3 2 3 4 2 4 2 2" xfId="16189"/>
    <cellStyle name="Обычный 4 2 2 3 2 3 4 2 4 3" xfId="16190"/>
    <cellStyle name="Обычный 4 2 2 3 2 3 4 3" xfId="4986"/>
    <cellStyle name="Обычный 4 2 2 3 2 3 4 3 2" xfId="4987"/>
    <cellStyle name="Обычный 4 2 2 3 2 3 4 3 2 2" xfId="16191"/>
    <cellStyle name="Обычный 4 2 2 3 2 3 4 3 2 2 2" xfId="16192"/>
    <cellStyle name="Обычный 4 2 2 3 2 3 4 3 2 3" xfId="16193"/>
    <cellStyle name="Обычный 4 2 2 3 2 3 4 4" xfId="4988"/>
    <cellStyle name="Обычный 4 2 2 3 2 3 4 4 2" xfId="4989"/>
    <cellStyle name="Обычный 4 2 2 3 2 3 4 4 2 2" xfId="16194"/>
    <cellStyle name="Обычный 4 2 2 3 2 3 4 4 2 2 2" xfId="16195"/>
    <cellStyle name="Обычный 4 2 2 3 2 3 4 4 2 3" xfId="16196"/>
    <cellStyle name="Обычный 4 2 2 3 2 3 4 5" xfId="4990"/>
    <cellStyle name="Обычный 4 2 2 3 2 3 4 5 2" xfId="16197"/>
    <cellStyle name="Обычный 4 2 2 3 2 3 4 5 2 2" xfId="16198"/>
    <cellStyle name="Обычный 4 2 2 3 2 3 4 5 3" xfId="16199"/>
    <cellStyle name="Обычный 4 2 2 3 2 3 5" xfId="4991"/>
    <cellStyle name="Обычный 4 2 2 3 2 3 5 2" xfId="4992"/>
    <cellStyle name="Обычный 4 2 2 3 2 3 5 2 2" xfId="4993"/>
    <cellStyle name="Обычный 4 2 2 3 2 3 5 2 2 2" xfId="16200"/>
    <cellStyle name="Обычный 4 2 2 3 2 3 5 2 2 2 2" xfId="16201"/>
    <cellStyle name="Обычный 4 2 2 3 2 3 5 2 2 3" xfId="16202"/>
    <cellStyle name="Обычный 4 2 2 3 2 3 5 3" xfId="4994"/>
    <cellStyle name="Обычный 4 2 2 3 2 3 5 3 2" xfId="4995"/>
    <cellStyle name="Обычный 4 2 2 3 2 3 5 3 2 2" xfId="16203"/>
    <cellStyle name="Обычный 4 2 2 3 2 3 5 3 2 2 2" xfId="16204"/>
    <cellStyle name="Обычный 4 2 2 3 2 3 5 3 2 3" xfId="16205"/>
    <cellStyle name="Обычный 4 2 2 3 2 3 5 4" xfId="4996"/>
    <cellStyle name="Обычный 4 2 2 3 2 3 5 4 2" xfId="16206"/>
    <cellStyle name="Обычный 4 2 2 3 2 3 5 4 2 2" xfId="16207"/>
    <cellStyle name="Обычный 4 2 2 3 2 3 5 4 3" xfId="16208"/>
    <cellStyle name="Обычный 4 2 2 3 2 3 6" xfId="4997"/>
    <cellStyle name="Обычный 4 2 2 3 2 3 6 2" xfId="4998"/>
    <cellStyle name="Обычный 4 2 2 3 2 3 6 2 2" xfId="16209"/>
    <cellStyle name="Обычный 4 2 2 3 2 3 6 2 2 2" xfId="16210"/>
    <cellStyle name="Обычный 4 2 2 3 2 3 6 2 3" xfId="16211"/>
    <cellStyle name="Обычный 4 2 2 3 2 3 7" xfId="4999"/>
    <cellStyle name="Обычный 4 2 2 3 2 3 7 2" xfId="5000"/>
    <cellStyle name="Обычный 4 2 2 3 2 3 7 2 2" xfId="16212"/>
    <cellStyle name="Обычный 4 2 2 3 2 3 7 2 2 2" xfId="16213"/>
    <cellStyle name="Обычный 4 2 2 3 2 3 7 2 3" xfId="16214"/>
    <cellStyle name="Обычный 4 2 2 3 2 3 8" xfId="5001"/>
    <cellStyle name="Обычный 4 2 2 3 2 3 8 2" xfId="16215"/>
    <cellStyle name="Обычный 4 2 2 3 2 3 8 2 2" xfId="16216"/>
    <cellStyle name="Обычный 4 2 2 3 2 3 8 3" xfId="16217"/>
    <cellStyle name="Обычный 4 2 2 3 2 4" xfId="5002"/>
    <cellStyle name="Обычный 4 2 2 3 2 4 2" xfId="5003"/>
    <cellStyle name="Обычный 4 2 2 3 2 4 2 2" xfId="5004"/>
    <cellStyle name="Обычный 4 2 2 3 2 4 2 2 2" xfId="5005"/>
    <cellStyle name="Обычный 4 2 2 3 2 4 2 2 2 2" xfId="16218"/>
    <cellStyle name="Обычный 4 2 2 3 2 4 2 2 2 2 2" xfId="16219"/>
    <cellStyle name="Обычный 4 2 2 3 2 4 2 2 2 3" xfId="16220"/>
    <cellStyle name="Обычный 4 2 2 3 2 4 2 3" xfId="5006"/>
    <cellStyle name="Обычный 4 2 2 3 2 4 2 3 2" xfId="5007"/>
    <cellStyle name="Обычный 4 2 2 3 2 4 2 3 2 2" xfId="16221"/>
    <cellStyle name="Обычный 4 2 2 3 2 4 2 3 2 2 2" xfId="16222"/>
    <cellStyle name="Обычный 4 2 2 3 2 4 2 3 2 3" xfId="16223"/>
    <cellStyle name="Обычный 4 2 2 3 2 4 2 4" xfId="5008"/>
    <cellStyle name="Обычный 4 2 2 3 2 4 2 4 2" xfId="16224"/>
    <cellStyle name="Обычный 4 2 2 3 2 4 2 4 2 2" xfId="16225"/>
    <cellStyle name="Обычный 4 2 2 3 2 4 2 4 3" xfId="16226"/>
    <cellStyle name="Обычный 4 2 2 3 2 4 3" xfId="5009"/>
    <cellStyle name="Обычный 4 2 2 3 2 4 3 2" xfId="5010"/>
    <cellStyle name="Обычный 4 2 2 3 2 4 3 2 2" xfId="5011"/>
    <cellStyle name="Обычный 4 2 2 3 2 4 3 2 2 2" xfId="16227"/>
    <cellStyle name="Обычный 4 2 2 3 2 4 3 2 2 2 2" xfId="16228"/>
    <cellStyle name="Обычный 4 2 2 3 2 4 3 2 2 3" xfId="16229"/>
    <cellStyle name="Обычный 4 2 2 3 2 4 3 3" xfId="5012"/>
    <cellStyle name="Обычный 4 2 2 3 2 4 3 3 2" xfId="5013"/>
    <cellStyle name="Обычный 4 2 2 3 2 4 3 3 2 2" xfId="16230"/>
    <cellStyle name="Обычный 4 2 2 3 2 4 3 3 2 2 2" xfId="16231"/>
    <cellStyle name="Обычный 4 2 2 3 2 4 3 3 2 3" xfId="16232"/>
    <cellStyle name="Обычный 4 2 2 3 2 4 3 4" xfId="5014"/>
    <cellStyle name="Обычный 4 2 2 3 2 4 3 4 2" xfId="16233"/>
    <cellStyle name="Обычный 4 2 2 3 2 4 3 4 2 2" xfId="16234"/>
    <cellStyle name="Обычный 4 2 2 3 2 4 3 4 3" xfId="16235"/>
    <cellStyle name="Обычный 4 2 2 3 2 4 4" xfId="5015"/>
    <cellStyle name="Обычный 4 2 2 3 2 4 4 2" xfId="5016"/>
    <cellStyle name="Обычный 4 2 2 3 2 4 4 2 2" xfId="16236"/>
    <cellStyle name="Обычный 4 2 2 3 2 4 4 2 2 2" xfId="16237"/>
    <cellStyle name="Обычный 4 2 2 3 2 4 4 2 3" xfId="16238"/>
    <cellStyle name="Обычный 4 2 2 3 2 4 5" xfId="5017"/>
    <cellStyle name="Обычный 4 2 2 3 2 4 5 2" xfId="5018"/>
    <cellStyle name="Обычный 4 2 2 3 2 4 5 2 2" xfId="16239"/>
    <cellStyle name="Обычный 4 2 2 3 2 4 5 2 2 2" xfId="16240"/>
    <cellStyle name="Обычный 4 2 2 3 2 4 5 2 3" xfId="16241"/>
    <cellStyle name="Обычный 4 2 2 3 2 4 6" xfId="5019"/>
    <cellStyle name="Обычный 4 2 2 3 2 4 6 2" xfId="16242"/>
    <cellStyle name="Обычный 4 2 2 3 2 4 6 2 2" xfId="16243"/>
    <cellStyle name="Обычный 4 2 2 3 2 4 6 3" xfId="16244"/>
    <cellStyle name="Обычный 4 2 2 3 2 5" xfId="5020"/>
    <cellStyle name="Обычный 4 2 2 3 2 5 2" xfId="5021"/>
    <cellStyle name="Обычный 4 2 2 3 2 5 2 2" xfId="5022"/>
    <cellStyle name="Обычный 4 2 2 3 2 5 2 2 2" xfId="5023"/>
    <cellStyle name="Обычный 4 2 2 3 2 5 2 2 2 2" xfId="16245"/>
    <cellStyle name="Обычный 4 2 2 3 2 5 2 2 2 2 2" xfId="16246"/>
    <cellStyle name="Обычный 4 2 2 3 2 5 2 2 2 3" xfId="16247"/>
    <cellStyle name="Обычный 4 2 2 3 2 5 2 3" xfId="5024"/>
    <cellStyle name="Обычный 4 2 2 3 2 5 2 3 2" xfId="5025"/>
    <cellStyle name="Обычный 4 2 2 3 2 5 2 3 2 2" xfId="16248"/>
    <cellStyle name="Обычный 4 2 2 3 2 5 2 3 2 2 2" xfId="16249"/>
    <cellStyle name="Обычный 4 2 2 3 2 5 2 3 2 3" xfId="16250"/>
    <cellStyle name="Обычный 4 2 2 3 2 5 2 4" xfId="5026"/>
    <cellStyle name="Обычный 4 2 2 3 2 5 2 4 2" xfId="16251"/>
    <cellStyle name="Обычный 4 2 2 3 2 5 2 4 2 2" xfId="16252"/>
    <cellStyle name="Обычный 4 2 2 3 2 5 2 4 3" xfId="16253"/>
    <cellStyle name="Обычный 4 2 2 3 2 5 3" xfId="5027"/>
    <cellStyle name="Обычный 4 2 2 3 2 5 3 2" xfId="5028"/>
    <cellStyle name="Обычный 4 2 2 3 2 5 3 2 2" xfId="5029"/>
    <cellStyle name="Обычный 4 2 2 3 2 5 3 2 2 2" xfId="16254"/>
    <cellStyle name="Обычный 4 2 2 3 2 5 3 2 2 2 2" xfId="16255"/>
    <cellStyle name="Обычный 4 2 2 3 2 5 3 2 2 3" xfId="16256"/>
    <cellStyle name="Обычный 4 2 2 3 2 5 3 3" xfId="5030"/>
    <cellStyle name="Обычный 4 2 2 3 2 5 3 3 2" xfId="5031"/>
    <cellStyle name="Обычный 4 2 2 3 2 5 3 3 2 2" xfId="16257"/>
    <cellStyle name="Обычный 4 2 2 3 2 5 3 3 2 2 2" xfId="16258"/>
    <cellStyle name="Обычный 4 2 2 3 2 5 3 3 2 3" xfId="16259"/>
    <cellStyle name="Обычный 4 2 2 3 2 5 3 4" xfId="5032"/>
    <cellStyle name="Обычный 4 2 2 3 2 5 3 4 2" xfId="16260"/>
    <cellStyle name="Обычный 4 2 2 3 2 5 3 4 2 2" xfId="16261"/>
    <cellStyle name="Обычный 4 2 2 3 2 5 3 4 3" xfId="16262"/>
    <cellStyle name="Обычный 4 2 2 3 2 5 4" xfId="5033"/>
    <cellStyle name="Обычный 4 2 2 3 2 5 4 2" xfId="5034"/>
    <cellStyle name="Обычный 4 2 2 3 2 5 4 2 2" xfId="16263"/>
    <cellStyle name="Обычный 4 2 2 3 2 5 4 2 2 2" xfId="16264"/>
    <cellStyle name="Обычный 4 2 2 3 2 5 4 2 3" xfId="16265"/>
    <cellStyle name="Обычный 4 2 2 3 2 5 5" xfId="5035"/>
    <cellStyle name="Обычный 4 2 2 3 2 5 5 2" xfId="5036"/>
    <cellStyle name="Обычный 4 2 2 3 2 5 5 2 2" xfId="16266"/>
    <cellStyle name="Обычный 4 2 2 3 2 5 5 2 2 2" xfId="16267"/>
    <cellStyle name="Обычный 4 2 2 3 2 5 5 2 3" xfId="16268"/>
    <cellStyle name="Обычный 4 2 2 3 2 5 6" xfId="5037"/>
    <cellStyle name="Обычный 4 2 2 3 2 5 6 2" xfId="16269"/>
    <cellStyle name="Обычный 4 2 2 3 2 5 6 2 2" xfId="16270"/>
    <cellStyle name="Обычный 4 2 2 3 2 5 6 3" xfId="16271"/>
    <cellStyle name="Обычный 4 2 2 3 2 6" xfId="5038"/>
    <cellStyle name="Обычный 4 2 2 3 2 6 2" xfId="5039"/>
    <cellStyle name="Обычный 4 2 2 3 2 6 2 2" xfId="5040"/>
    <cellStyle name="Обычный 4 2 2 3 2 6 2 2 2" xfId="5041"/>
    <cellStyle name="Обычный 4 2 2 3 2 6 2 2 2 2" xfId="16272"/>
    <cellStyle name="Обычный 4 2 2 3 2 6 2 2 2 2 2" xfId="16273"/>
    <cellStyle name="Обычный 4 2 2 3 2 6 2 2 2 3" xfId="16274"/>
    <cellStyle name="Обычный 4 2 2 3 2 6 2 3" xfId="5042"/>
    <cellStyle name="Обычный 4 2 2 3 2 6 2 3 2" xfId="5043"/>
    <cellStyle name="Обычный 4 2 2 3 2 6 2 3 2 2" xfId="16275"/>
    <cellStyle name="Обычный 4 2 2 3 2 6 2 3 2 2 2" xfId="16276"/>
    <cellStyle name="Обычный 4 2 2 3 2 6 2 3 2 3" xfId="16277"/>
    <cellStyle name="Обычный 4 2 2 3 2 6 2 4" xfId="5044"/>
    <cellStyle name="Обычный 4 2 2 3 2 6 2 4 2" xfId="16278"/>
    <cellStyle name="Обычный 4 2 2 3 2 6 2 4 2 2" xfId="16279"/>
    <cellStyle name="Обычный 4 2 2 3 2 6 2 4 3" xfId="16280"/>
    <cellStyle name="Обычный 4 2 2 3 2 6 3" xfId="5045"/>
    <cellStyle name="Обычный 4 2 2 3 2 6 3 2" xfId="5046"/>
    <cellStyle name="Обычный 4 2 2 3 2 6 3 2 2" xfId="16281"/>
    <cellStyle name="Обычный 4 2 2 3 2 6 3 2 2 2" xfId="16282"/>
    <cellStyle name="Обычный 4 2 2 3 2 6 3 2 3" xfId="16283"/>
    <cellStyle name="Обычный 4 2 2 3 2 6 4" xfId="5047"/>
    <cellStyle name="Обычный 4 2 2 3 2 6 4 2" xfId="5048"/>
    <cellStyle name="Обычный 4 2 2 3 2 6 4 2 2" xfId="16284"/>
    <cellStyle name="Обычный 4 2 2 3 2 6 4 2 2 2" xfId="16285"/>
    <cellStyle name="Обычный 4 2 2 3 2 6 4 2 3" xfId="16286"/>
    <cellStyle name="Обычный 4 2 2 3 2 6 5" xfId="5049"/>
    <cellStyle name="Обычный 4 2 2 3 2 6 5 2" xfId="16287"/>
    <cellStyle name="Обычный 4 2 2 3 2 6 5 2 2" xfId="16288"/>
    <cellStyle name="Обычный 4 2 2 3 2 6 5 3" xfId="16289"/>
    <cellStyle name="Обычный 4 2 2 3 2 7" xfId="5050"/>
    <cellStyle name="Обычный 4 2 2 3 2 7 2" xfId="5051"/>
    <cellStyle name="Обычный 4 2 2 3 2 7 2 2" xfId="5052"/>
    <cellStyle name="Обычный 4 2 2 3 2 7 2 2 2" xfId="16290"/>
    <cellStyle name="Обычный 4 2 2 3 2 7 2 2 2 2" xfId="16291"/>
    <cellStyle name="Обычный 4 2 2 3 2 7 2 2 3" xfId="16292"/>
    <cellStyle name="Обычный 4 2 2 3 2 7 3" xfId="5053"/>
    <cellStyle name="Обычный 4 2 2 3 2 7 3 2" xfId="5054"/>
    <cellStyle name="Обычный 4 2 2 3 2 7 3 2 2" xfId="16293"/>
    <cellStyle name="Обычный 4 2 2 3 2 7 3 2 2 2" xfId="16294"/>
    <cellStyle name="Обычный 4 2 2 3 2 7 3 2 3" xfId="16295"/>
    <cellStyle name="Обычный 4 2 2 3 2 7 4" xfId="5055"/>
    <cellStyle name="Обычный 4 2 2 3 2 7 4 2" xfId="16296"/>
    <cellStyle name="Обычный 4 2 2 3 2 7 4 2 2" xfId="16297"/>
    <cellStyle name="Обычный 4 2 2 3 2 7 4 3" xfId="16298"/>
    <cellStyle name="Обычный 4 2 2 3 2 8" xfId="5056"/>
    <cellStyle name="Обычный 4 2 2 3 2 8 2" xfId="5057"/>
    <cellStyle name="Обычный 4 2 2 3 2 8 2 2" xfId="5058"/>
    <cellStyle name="Обычный 4 2 2 3 2 8 2 2 2" xfId="16299"/>
    <cellStyle name="Обычный 4 2 2 3 2 8 2 2 2 2" xfId="16300"/>
    <cellStyle name="Обычный 4 2 2 3 2 8 2 2 3" xfId="16301"/>
    <cellStyle name="Обычный 4 2 2 3 2 8 3" xfId="5059"/>
    <cellStyle name="Обычный 4 2 2 3 2 8 3 2" xfId="5060"/>
    <cellStyle name="Обычный 4 2 2 3 2 8 3 2 2" xfId="16302"/>
    <cellStyle name="Обычный 4 2 2 3 2 8 3 2 2 2" xfId="16303"/>
    <cellStyle name="Обычный 4 2 2 3 2 8 3 2 3" xfId="16304"/>
    <cellStyle name="Обычный 4 2 2 3 2 8 4" xfId="5061"/>
    <cellStyle name="Обычный 4 2 2 3 2 8 4 2" xfId="16305"/>
    <cellStyle name="Обычный 4 2 2 3 2 8 4 2 2" xfId="16306"/>
    <cellStyle name="Обычный 4 2 2 3 2 8 4 3" xfId="16307"/>
    <cellStyle name="Обычный 4 2 2 3 2 9" xfId="5062"/>
    <cellStyle name="Обычный 4 2 2 3 2 9 2" xfId="5063"/>
    <cellStyle name="Обычный 4 2 2 3 2 9 2 2" xfId="5064"/>
    <cellStyle name="Обычный 4 2 2 3 2 9 2 2 2" xfId="16308"/>
    <cellStyle name="Обычный 4 2 2 3 2 9 2 2 2 2" xfId="16309"/>
    <cellStyle name="Обычный 4 2 2 3 2 9 2 2 3" xfId="16310"/>
    <cellStyle name="Обычный 4 2 2 3 2 9 3" xfId="5065"/>
    <cellStyle name="Обычный 4 2 2 3 2 9 3 2" xfId="5066"/>
    <cellStyle name="Обычный 4 2 2 3 2 9 3 2 2" xfId="16311"/>
    <cellStyle name="Обычный 4 2 2 3 2 9 3 2 2 2" xfId="16312"/>
    <cellStyle name="Обычный 4 2 2 3 2 9 3 2 3" xfId="16313"/>
    <cellStyle name="Обычный 4 2 2 3 2 9 4" xfId="5067"/>
    <cellStyle name="Обычный 4 2 2 3 2 9 4 2" xfId="16314"/>
    <cellStyle name="Обычный 4 2 2 3 2 9 4 2 2" xfId="16315"/>
    <cellStyle name="Обычный 4 2 2 3 2 9 4 3" xfId="16316"/>
    <cellStyle name="Обычный 4 2 2 3 3" xfId="5068"/>
    <cellStyle name="Обычный 4 2 2 3 3 10" xfId="5069"/>
    <cellStyle name="Обычный 4 2 2 3 3 10 2" xfId="5070"/>
    <cellStyle name="Обычный 4 2 2 3 3 10 2 2" xfId="16317"/>
    <cellStyle name="Обычный 4 2 2 3 3 10 2 2 2" xfId="16318"/>
    <cellStyle name="Обычный 4 2 2 3 3 10 2 3" xfId="16319"/>
    <cellStyle name="Обычный 4 2 2 3 3 11" xfId="5071"/>
    <cellStyle name="Обычный 4 2 2 3 3 11 2" xfId="16320"/>
    <cellStyle name="Обычный 4 2 2 3 3 11 2 2" xfId="16321"/>
    <cellStyle name="Обычный 4 2 2 3 3 11 3" xfId="16322"/>
    <cellStyle name="Обычный 4 2 2 3 3 2" xfId="5072"/>
    <cellStyle name="Обычный 4 2 2 3 3 2 2" xfId="5073"/>
    <cellStyle name="Обычный 4 2 2 3 3 2 2 2" xfId="5074"/>
    <cellStyle name="Обычный 4 2 2 3 3 2 2 2 2" xfId="5075"/>
    <cellStyle name="Обычный 4 2 2 3 3 2 2 2 2 2" xfId="5076"/>
    <cellStyle name="Обычный 4 2 2 3 3 2 2 2 2 2 2" xfId="16323"/>
    <cellStyle name="Обычный 4 2 2 3 3 2 2 2 2 2 2 2" xfId="16324"/>
    <cellStyle name="Обычный 4 2 2 3 3 2 2 2 2 2 3" xfId="16325"/>
    <cellStyle name="Обычный 4 2 2 3 3 2 2 2 3" xfId="5077"/>
    <cellStyle name="Обычный 4 2 2 3 3 2 2 2 3 2" xfId="5078"/>
    <cellStyle name="Обычный 4 2 2 3 3 2 2 2 3 2 2" xfId="16326"/>
    <cellStyle name="Обычный 4 2 2 3 3 2 2 2 3 2 2 2" xfId="16327"/>
    <cellStyle name="Обычный 4 2 2 3 3 2 2 2 3 2 3" xfId="16328"/>
    <cellStyle name="Обычный 4 2 2 3 3 2 2 2 4" xfId="5079"/>
    <cellStyle name="Обычный 4 2 2 3 3 2 2 2 4 2" xfId="16329"/>
    <cellStyle name="Обычный 4 2 2 3 3 2 2 2 4 2 2" xfId="16330"/>
    <cellStyle name="Обычный 4 2 2 3 3 2 2 2 4 3" xfId="16331"/>
    <cellStyle name="Обычный 4 2 2 3 3 2 2 3" xfId="5080"/>
    <cellStyle name="Обычный 4 2 2 3 3 2 2 3 2" xfId="5081"/>
    <cellStyle name="Обычный 4 2 2 3 3 2 2 3 2 2" xfId="5082"/>
    <cellStyle name="Обычный 4 2 2 3 3 2 2 3 2 2 2" xfId="16332"/>
    <cellStyle name="Обычный 4 2 2 3 3 2 2 3 2 2 2 2" xfId="16333"/>
    <cellStyle name="Обычный 4 2 2 3 3 2 2 3 2 2 3" xfId="16334"/>
    <cellStyle name="Обычный 4 2 2 3 3 2 2 3 3" xfId="5083"/>
    <cellStyle name="Обычный 4 2 2 3 3 2 2 3 3 2" xfId="5084"/>
    <cellStyle name="Обычный 4 2 2 3 3 2 2 3 3 2 2" xfId="16335"/>
    <cellStyle name="Обычный 4 2 2 3 3 2 2 3 3 2 2 2" xfId="16336"/>
    <cellStyle name="Обычный 4 2 2 3 3 2 2 3 3 2 3" xfId="16337"/>
    <cellStyle name="Обычный 4 2 2 3 3 2 2 3 4" xfId="5085"/>
    <cellStyle name="Обычный 4 2 2 3 3 2 2 3 4 2" xfId="16338"/>
    <cellStyle name="Обычный 4 2 2 3 3 2 2 3 4 2 2" xfId="16339"/>
    <cellStyle name="Обычный 4 2 2 3 3 2 2 3 4 3" xfId="16340"/>
    <cellStyle name="Обычный 4 2 2 3 3 2 2 4" xfId="5086"/>
    <cellStyle name="Обычный 4 2 2 3 3 2 2 4 2" xfId="5087"/>
    <cellStyle name="Обычный 4 2 2 3 3 2 2 4 2 2" xfId="16341"/>
    <cellStyle name="Обычный 4 2 2 3 3 2 2 4 2 2 2" xfId="16342"/>
    <cellStyle name="Обычный 4 2 2 3 3 2 2 4 2 3" xfId="16343"/>
    <cellStyle name="Обычный 4 2 2 3 3 2 2 5" xfId="5088"/>
    <cellStyle name="Обычный 4 2 2 3 3 2 2 5 2" xfId="5089"/>
    <cellStyle name="Обычный 4 2 2 3 3 2 2 5 2 2" xfId="16344"/>
    <cellStyle name="Обычный 4 2 2 3 3 2 2 5 2 2 2" xfId="16345"/>
    <cellStyle name="Обычный 4 2 2 3 3 2 2 5 2 3" xfId="16346"/>
    <cellStyle name="Обычный 4 2 2 3 3 2 2 6" xfId="5090"/>
    <cellStyle name="Обычный 4 2 2 3 3 2 2 6 2" xfId="16347"/>
    <cellStyle name="Обычный 4 2 2 3 3 2 2 6 2 2" xfId="16348"/>
    <cellStyle name="Обычный 4 2 2 3 3 2 2 6 3" xfId="16349"/>
    <cellStyle name="Обычный 4 2 2 3 3 2 3" xfId="5091"/>
    <cellStyle name="Обычный 4 2 2 3 3 2 3 2" xfId="5092"/>
    <cellStyle name="Обычный 4 2 2 3 3 2 3 2 2" xfId="5093"/>
    <cellStyle name="Обычный 4 2 2 3 3 2 3 2 2 2" xfId="5094"/>
    <cellStyle name="Обычный 4 2 2 3 3 2 3 2 2 2 2" xfId="16350"/>
    <cellStyle name="Обычный 4 2 2 3 3 2 3 2 2 2 2 2" xfId="16351"/>
    <cellStyle name="Обычный 4 2 2 3 3 2 3 2 2 2 3" xfId="16352"/>
    <cellStyle name="Обычный 4 2 2 3 3 2 3 2 3" xfId="5095"/>
    <cellStyle name="Обычный 4 2 2 3 3 2 3 2 3 2" xfId="5096"/>
    <cellStyle name="Обычный 4 2 2 3 3 2 3 2 3 2 2" xfId="16353"/>
    <cellStyle name="Обычный 4 2 2 3 3 2 3 2 3 2 2 2" xfId="16354"/>
    <cellStyle name="Обычный 4 2 2 3 3 2 3 2 3 2 3" xfId="16355"/>
    <cellStyle name="Обычный 4 2 2 3 3 2 3 2 4" xfId="5097"/>
    <cellStyle name="Обычный 4 2 2 3 3 2 3 2 4 2" xfId="16356"/>
    <cellStyle name="Обычный 4 2 2 3 3 2 3 2 4 2 2" xfId="16357"/>
    <cellStyle name="Обычный 4 2 2 3 3 2 3 2 4 3" xfId="16358"/>
    <cellStyle name="Обычный 4 2 2 3 3 2 3 3" xfId="5098"/>
    <cellStyle name="Обычный 4 2 2 3 3 2 3 3 2" xfId="5099"/>
    <cellStyle name="Обычный 4 2 2 3 3 2 3 3 2 2" xfId="5100"/>
    <cellStyle name="Обычный 4 2 2 3 3 2 3 3 2 2 2" xfId="16359"/>
    <cellStyle name="Обычный 4 2 2 3 3 2 3 3 2 2 2 2" xfId="16360"/>
    <cellStyle name="Обычный 4 2 2 3 3 2 3 3 2 2 3" xfId="16361"/>
    <cellStyle name="Обычный 4 2 2 3 3 2 3 3 3" xfId="5101"/>
    <cellStyle name="Обычный 4 2 2 3 3 2 3 3 3 2" xfId="5102"/>
    <cellStyle name="Обычный 4 2 2 3 3 2 3 3 3 2 2" xfId="16362"/>
    <cellStyle name="Обычный 4 2 2 3 3 2 3 3 3 2 2 2" xfId="16363"/>
    <cellStyle name="Обычный 4 2 2 3 3 2 3 3 3 2 3" xfId="16364"/>
    <cellStyle name="Обычный 4 2 2 3 3 2 3 3 4" xfId="5103"/>
    <cellStyle name="Обычный 4 2 2 3 3 2 3 3 4 2" xfId="16365"/>
    <cellStyle name="Обычный 4 2 2 3 3 2 3 3 4 2 2" xfId="16366"/>
    <cellStyle name="Обычный 4 2 2 3 3 2 3 3 4 3" xfId="16367"/>
    <cellStyle name="Обычный 4 2 2 3 3 2 3 4" xfId="5104"/>
    <cellStyle name="Обычный 4 2 2 3 3 2 3 4 2" xfId="5105"/>
    <cellStyle name="Обычный 4 2 2 3 3 2 3 4 2 2" xfId="16368"/>
    <cellStyle name="Обычный 4 2 2 3 3 2 3 4 2 2 2" xfId="16369"/>
    <cellStyle name="Обычный 4 2 2 3 3 2 3 4 2 3" xfId="16370"/>
    <cellStyle name="Обычный 4 2 2 3 3 2 3 5" xfId="5106"/>
    <cellStyle name="Обычный 4 2 2 3 3 2 3 5 2" xfId="5107"/>
    <cellStyle name="Обычный 4 2 2 3 3 2 3 5 2 2" xfId="16371"/>
    <cellStyle name="Обычный 4 2 2 3 3 2 3 5 2 2 2" xfId="16372"/>
    <cellStyle name="Обычный 4 2 2 3 3 2 3 5 2 3" xfId="16373"/>
    <cellStyle name="Обычный 4 2 2 3 3 2 3 6" xfId="5108"/>
    <cellStyle name="Обычный 4 2 2 3 3 2 3 6 2" xfId="16374"/>
    <cellStyle name="Обычный 4 2 2 3 3 2 3 6 2 2" xfId="16375"/>
    <cellStyle name="Обычный 4 2 2 3 3 2 3 6 3" xfId="16376"/>
    <cellStyle name="Обычный 4 2 2 3 3 2 4" xfId="5109"/>
    <cellStyle name="Обычный 4 2 2 3 3 2 4 2" xfId="5110"/>
    <cellStyle name="Обычный 4 2 2 3 3 2 4 2 2" xfId="5111"/>
    <cellStyle name="Обычный 4 2 2 3 3 2 4 2 2 2" xfId="5112"/>
    <cellStyle name="Обычный 4 2 2 3 3 2 4 2 2 2 2" xfId="16377"/>
    <cellStyle name="Обычный 4 2 2 3 3 2 4 2 2 2 2 2" xfId="16378"/>
    <cellStyle name="Обычный 4 2 2 3 3 2 4 2 2 2 3" xfId="16379"/>
    <cellStyle name="Обычный 4 2 2 3 3 2 4 2 3" xfId="5113"/>
    <cellStyle name="Обычный 4 2 2 3 3 2 4 2 3 2" xfId="5114"/>
    <cellStyle name="Обычный 4 2 2 3 3 2 4 2 3 2 2" xfId="16380"/>
    <cellStyle name="Обычный 4 2 2 3 3 2 4 2 3 2 2 2" xfId="16381"/>
    <cellStyle name="Обычный 4 2 2 3 3 2 4 2 3 2 3" xfId="16382"/>
    <cellStyle name="Обычный 4 2 2 3 3 2 4 2 4" xfId="5115"/>
    <cellStyle name="Обычный 4 2 2 3 3 2 4 2 4 2" xfId="16383"/>
    <cellStyle name="Обычный 4 2 2 3 3 2 4 2 4 2 2" xfId="16384"/>
    <cellStyle name="Обычный 4 2 2 3 3 2 4 2 4 3" xfId="16385"/>
    <cellStyle name="Обычный 4 2 2 3 3 2 4 3" xfId="5116"/>
    <cellStyle name="Обычный 4 2 2 3 3 2 4 3 2" xfId="5117"/>
    <cellStyle name="Обычный 4 2 2 3 3 2 4 3 2 2" xfId="16386"/>
    <cellStyle name="Обычный 4 2 2 3 3 2 4 3 2 2 2" xfId="16387"/>
    <cellStyle name="Обычный 4 2 2 3 3 2 4 3 2 3" xfId="16388"/>
    <cellStyle name="Обычный 4 2 2 3 3 2 4 4" xfId="5118"/>
    <cellStyle name="Обычный 4 2 2 3 3 2 4 4 2" xfId="5119"/>
    <cellStyle name="Обычный 4 2 2 3 3 2 4 4 2 2" xfId="16389"/>
    <cellStyle name="Обычный 4 2 2 3 3 2 4 4 2 2 2" xfId="16390"/>
    <cellStyle name="Обычный 4 2 2 3 3 2 4 4 2 3" xfId="16391"/>
    <cellStyle name="Обычный 4 2 2 3 3 2 4 5" xfId="5120"/>
    <cellStyle name="Обычный 4 2 2 3 3 2 4 5 2" xfId="16392"/>
    <cellStyle name="Обычный 4 2 2 3 3 2 4 5 2 2" xfId="16393"/>
    <cellStyle name="Обычный 4 2 2 3 3 2 4 5 3" xfId="16394"/>
    <cellStyle name="Обычный 4 2 2 3 3 2 5" xfId="5121"/>
    <cellStyle name="Обычный 4 2 2 3 3 2 5 2" xfId="5122"/>
    <cellStyle name="Обычный 4 2 2 3 3 2 5 2 2" xfId="5123"/>
    <cellStyle name="Обычный 4 2 2 3 3 2 5 2 2 2" xfId="16395"/>
    <cellStyle name="Обычный 4 2 2 3 3 2 5 2 2 2 2" xfId="16396"/>
    <cellStyle name="Обычный 4 2 2 3 3 2 5 2 2 3" xfId="16397"/>
    <cellStyle name="Обычный 4 2 2 3 3 2 5 3" xfId="5124"/>
    <cellStyle name="Обычный 4 2 2 3 3 2 5 3 2" xfId="5125"/>
    <cellStyle name="Обычный 4 2 2 3 3 2 5 3 2 2" xfId="16398"/>
    <cellStyle name="Обычный 4 2 2 3 3 2 5 3 2 2 2" xfId="16399"/>
    <cellStyle name="Обычный 4 2 2 3 3 2 5 3 2 3" xfId="16400"/>
    <cellStyle name="Обычный 4 2 2 3 3 2 5 4" xfId="5126"/>
    <cellStyle name="Обычный 4 2 2 3 3 2 5 4 2" xfId="16401"/>
    <cellStyle name="Обычный 4 2 2 3 3 2 5 4 2 2" xfId="16402"/>
    <cellStyle name="Обычный 4 2 2 3 3 2 5 4 3" xfId="16403"/>
    <cellStyle name="Обычный 4 2 2 3 3 2 6" xfId="5127"/>
    <cellStyle name="Обычный 4 2 2 3 3 2 6 2" xfId="5128"/>
    <cellStyle name="Обычный 4 2 2 3 3 2 6 2 2" xfId="16404"/>
    <cellStyle name="Обычный 4 2 2 3 3 2 6 2 2 2" xfId="16405"/>
    <cellStyle name="Обычный 4 2 2 3 3 2 6 2 3" xfId="16406"/>
    <cellStyle name="Обычный 4 2 2 3 3 2 7" xfId="5129"/>
    <cellStyle name="Обычный 4 2 2 3 3 2 7 2" xfId="5130"/>
    <cellStyle name="Обычный 4 2 2 3 3 2 7 2 2" xfId="16407"/>
    <cellStyle name="Обычный 4 2 2 3 3 2 7 2 2 2" xfId="16408"/>
    <cellStyle name="Обычный 4 2 2 3 3 2 7 2 3" xfId="16409"/>
    <cellStyle name="Обычный 4 2 2 3 3 2 8" xfId="5131"/>
    <cellStyle name="Обычный 4 2 2 3 3 2 8 2" xfId="16410"/>
    <cellStyle name="Обычный 4 2 2 3 3 2 8 2 2" xfId="16411"/>
    <cellStyle name="Обычный 4 2 2 3 3 2 8 3" xfId="16412"/>
    <cellStyle name="Обычный 4 2 2 3 3 3" xfId="5132"/>
    <cellStyle name="Обычный 4 2 2 3 3 3 2" xfId="5133"/>
    <cellStyle name="Обычный 4 2 2 3 3 3 2 2" xfId="5134"/>
    <cellStyle name="Обычный 4 2 2 3 3 3 2 2 2" xfId="5135"/>
    <cellStyle name="Обычный 4 2 2 3 3 3 2 2 2 2" xfId="16413"/>
    <cellStyle name="Обычный 4 2 2 3 3 3 2 2 2 2 2" xfId="16414"/>
    <cellStyle name="Обычный 4 2 2 3 3 3 2 2 2 3" xfId="16415"/>
    <cellStyle name="Обычный 4 2 2 3 3 3 2 3" xfId="5136"/>
    <cellStyle name="Обычный 4 2 2 3 3 3 2 3 2" xfId="5137"/>
    <cellStyle name="Обычный 4 2 2 3 3 3 2 3 2 2" xfId="16416"/>
    <cellStyle name="Обычный 4 2 2 3 3 3 2 3 2 2 2" xfId="16417"/>
    <cellStyle name="Обычный 4 2 2 3 3 3 2 3 2 3" xfId="16418"/>
    <cellStyle name="Обычный 4 2 2 3 3 3 2 4" xfId="5138"/>
    <cellStyle name="Обычный 4 2 2 3 3 3 2 4 2" xfId="16419"/>
    <cellStyle name="Обычный 4 2 2 3 3 3 2 4 2 2" xfId="16420"/>
    <cellStyle name="Обычный 4 2 2 3 3 3 2 4 3" xfId="16421"/>
    <cellStyle name="Обычный 4 2 2 3 3 3 3" xfId="5139"/>
    <cellStyle name="Обычный 4 2 2 3 3 3 3 2" xfId="5140"/>
    <cellStyle name="Обычный 4 2 2 3 3 3 3 2 2" xfId="5141"/>
    <cellStyle name="Обычный 4 2 2 3 3 3 3 2 2 2" xfId="16422"/>
    <cellStyle name="Обычный 4 2 2 3 3 3 3 2 2 2 2" xfId="16423"/>
    <cellStyle name="Обычный 4 2 2 3 3 3 3 2 2 3" xfId="16424"/>
    <cellStyle name="Обычный 4 2 2 3 3 3 3 3" xfId="5142"/>
    <cellStyle name="Обычный 4 2 2 3 3 3 3 3 2" xfId="5143"/>
    <cellStyle name="Обычный 4 2 2 3 3 3 3 3 2 2" xfId="16425"/>
    <cellStyle name="Обычный 4 2 2 3 3 3 3 3 2 2 2" xfId="16426"/>
    <cellStyle name="Обычный 4 2 2 3 3 3 3 3 2 3" xfId="16427"/>
    <cellStyle name="Обычный 4 2 2 3 3 3 3 4" xfId="5144"/>
    <cellStyle name="Обычный 4 2 2 3 3 3 3 4 2" xfId="16428"/>
    <cellStyle name="Обычный 4 2 2 3 3 3 3 4 2 2" xfId="16429"/>
    <cellStyle name="Обычный 4 2 2 3 3 3 3 4 3" xfId="16430"/>
    <cellStyle name="Обычный 4 2 2 3 3 3 4" xfId="5145"/>
    <cellStyle name="Обычный 4 2 2 3 3 3 4 2" xfId="5146"/>
    <cellStyle name="Обычный 4 2 2 3 3 3 4 2 2" xfId="16431"/>
    <cellStyle name="Обычный 4 2 2 3 3 3 4 2 2 2" xfId="16432"/>
    <cellStyle name="Обычный 4 2 2 3 3 3 4 2 3" xfId="16433"/>
    <cellStyle name="Обычный 4 2 2 3 3 3 5" xfId="5147"/>
    <cellStyle name="Обычный 4 2 2 3 3 3 5 2" xfId="5148"/>
    <cellStyle name="Обычный 4 2 2 3 3 3 5 2 2" xfId="16434"/>
    <cellStyle name="Обычный 4 2 2 3 3 3 5 2 2 2" xfId="16435"/>
    <cellStyle name="Обычный 4 2 2 3 3 3 5 2 3" xfId="16436"/>
    <cellStyle name="Обычный 4 2 2 3 3 3 6" xfId="5149"/>
    <cellStyle name="Обычный 4 2 2 3 3 3 6 2" xfId="16437"/>
    <cellStyle name="Обычный 4 2 2 3 3 3 6 2 2" xfId="16438"/>
    <cellStyle name="Обычный 4 2 2 3 3 3 6 3" xfId="16439"/>
    <cellStyle name="Обычный 4 2 2 3 3 4" xfId="5150"/>
    <cellStyle name="Обычный 4 2 2 3 3 4 2" xfId="5151"/>
    <cellStyle name="Обычный 4 2 2 3 3 4 2 2" xfId="5152"/>
    <cellStyle name="Обычный 4 2 2 3 3 4 2 2 2" xfId="5153"/>
    <cellStyle name="Обычный 4 2 2 3 3 4 2 2 2 2" xfId="16440"/>
    <cellStyle name="Обычный 4 2 2 3 3 4 2 2 2 2 2" xfId="16441"/>
    <cellStyle name="Обычный 4 2 2 3 3 4 2 2 2 3" xfId="16442"/>
    <cellStyle name="Обычный 4 2 2 3 3 4 2 3" xfId="5154"/>
    <cellStyle name="Обычный 4 2 2 3 3 4 2 3 2" xfId="5155"/>
    <cellStyle name="Обычный 4 2 2 3 3 4 2 3 2 2" xfId="16443"/>
    <cellStyle name="Обычный 4 2 2 3 3 4 2 3 2 2 2" xfId="16444"/>
    <cellStyle name="Обычный 4 2 2 3 3 4 2 3 2 3" xfId="16445"/>
    <cellStyle name="Обычный 4 2 2 3 3 4 2 4" xfId="5156"/>
    <cellStyle name="Обычный 4 2 2 3 3 4 2 4 2" xfId="16446"/>
    <cellStyle name="Обычный 4 2 2 3 3 4 2 4 2 2" xfId="16447"/>
    <cellStyle name="Обычный 4 2 2 3 3 4 2 4 3" xfId="16448"/>
    <cellStyle name="Обычный 4 2 2 3 3 4 3" xfId="5157"/>
    <cellStyle name="Обычный 4 2 2 3 3 4 3 2" xfId="5158"/>
    <cellStyle name="Обычный 4 2 2 3 3 4 3 2 2" xfId="5159"/>
    <cellStyle name="Обычный 4 2 2 3 3 4 3 2 2 2" xfId="16449"/>
    <cellStyle name="Обычный 4 2 2 3 3 4 3 2 2 2 2" xfId="16450"/>
    <cellStyle name="Обычный 4 2 2 3 3 4 3 2 2 3" xfId="16451"/>
    <cellStyle name="Обычный 4 2 2 3 3 4 3 3" xfId="5160"/>
    <cellStyle name="Обычный 4 2 2 3 3 4 3 3 2" xfId="5161"/>
    <cellStyle name="Обычный 4 2 2 3 3 4 3 3 2 2" xfId="16452"/>
    <cellStyle name="Обычный 4 2 2 3 3 4 3 3 2 2 2" xfId="16453"/>
    <cellStyle name="Обычный 4 2 2 3 3 4 3 3 2 3" xfId="16454"/>
    <cellStyle name="Обычный 4 2 2 3 3 4 3 4" xfId="5162"/>
    <cellStyle name="Обычный 4 2 2 3 3 4 3 4 2" xfId="16455"/>
    <cellStyle name="Обычный 4 2 2 3 3 4 3 4 2 2" xfId="16456"/>
    <cellStyle name="Обычный 4 2 2 3 3 4 3 4 3" xfId="16457"/>
    <cellStyle name="Обычный 4 2 2 3 3 4 4" xfId="5163"/>
    <cellStyle name="Обычный 4 2 2 3 3 4 4 2" xfId="5164"/>
    <cellStyle name="Обычный 4 2 2 3 3 4 4 2 2" xfId="16458"/>
    <cellStyle name="Обычный 4 2 2 3 3 4 4 2 2 2" xfId="16459"/>
    <cellStyle name="Обычный 4 2 2 3 3 4 4 2 3" xfId="16460"/>
    <cellStyle name="Обычный 4 2 2 3 3 4 5" xfId="5165"/>
    <cellStyle name="Обычный 4 2 2 3 3 4 5 2" xfId="5166"/>
    <cellStyle name="Обычный 4 2 2 3 3 4 5 2 2" xfId="16461"/>
    <cellStyle name="Обычный 4 2 2 3 3 4 5 2 2 2" xfId="16462"/>
    <cellStyle name="Обычный 4 2 2 3 3 4 5 2 3" xfId="16463"/>
    <cellStyle name="Обычный 4 2 2 3 3 4 6" xfId="5167"/>
    <cellStyle name="Обычный 4 2 2 3 3 4 6 2" xfId="16464"/>
    <cellStyle name="Обычный 4 2 2 3 3 4 6 2 2" xfId="16465"/>
    <cellStyle name="Обычный 4 2 2 3 3 4 6 3" xfId="16466"/>
    <cellStyle name="Обычный 4 2 2 3 3 5" xfId="5168"/>
    <cellStyle name="Обычный 4 2 2 3 3 5 2" xfId="5169"/>
    <cellStyle name="Обычный 4 2 2 3 3 5 2 2" xfId="5170"/>
    <cellStyle name="Обычный 4 2 2 3 3 5 2 2 2" xfId="5171"/>
    <cellStyle name="Обычный 4 2 2 3 3 5 2 2 2 2" xfId="16467"/>
    <cellStyle name="Обычный 4 2 2 3 3 5 2 2 2 2 2" xfId="16468"/>
    <cellStyle name="Обычный 4 2 2 3 3 5 2 2 2 3" xfId="16469"/>
    <cellStyle name="Обычный 4 2 2 3 3 5 2 3" xfId="5172"/>
    <cellStyle name="Обычный 4 2 2 3 3 5 2 3 2" xfId="5173"/>
    <cellStyle name="Обычный 4 2 2 3 3 5 2 3 2 2" xfId="16470"/>
    <cellStyle name="Обычный 4 2 2 3 3 5 2 3 2 2 2" xfId="16471"/>
    <cellStyle name="Обычный 4 2 2 3 3 5 2 3 2 3" xfId="16472"/>
    <cellStyle name="Обычный 4 2 2 3 3 5 2 4" xfId="5174"/>
    <cellStyle name="Обычный 4 2 2 3 3 5 2 4 2" xfId="16473"/>
    <cellStyle name="Обычный 4 2 2 3 3 5 2 4 2 2" xfId="16474"/>
    <cellStyle name="Обычный 4 2 2 3 3 5 2 4 3" xfId="16475"/>
    <cellStyle name="Обычный 4 2 2 3 3 5 3" xfId="5175"/>
    <cellStyle name="Обычный 4 2 2 3 3 5 3 2" xfId="5176"/>
    <cellStyle name="Обычный 4 2 2 3 3 5 3 2 2" xfId="16476"/>
    <cellStyle name="Обычный 4 2 2 3 3 5 3 2 2 2" xfId="16477"/>
    <cellStyle name="Обычный 4 2 2 3 3 5 3 2 3" xfId="16478"/>
    <cellStyle name="Обычный 4 2 2 3 3 5 4" xfId="5177"/>
    <cellStyle name="Обычный 4 2 2 3 3 5 4 2" xfId="5178"/>
    <cellStyle name="Обычный 4 2 2 3 3 5 4 2 2" xfId="16479"/>
    <cellStyle name="Обычный 4 2 2 3 3 5 4 2 2 2" xfId="16480"/>
    <cellStyle name="Обычный 4 2 2 3 3 5 4 2 3" xfId="16481"/>
    <cellStyle name="Обычный 4 2 2 3 3 5 5" xfId="5179"/>
    <cellStyle name="Обычный 4 2 2 3 3 5 5 2" xfId="16482"/>
    <cellStyle name="Обычный 4 2 2 3 3 5 5 2 2" xfId="16483"/>
    <cellStyle name="Обычный 4 2 2 3 3 5 5 3" xfId="16484"/>
    <cellStyle name="Обычный 4 2 2 3 3 6" xfId="5180"/>
    <cellStyle name="Обычный 4 2 2 3 3 6 2" xfId="5181"/>
    <cellStyle name="Обычный 4 2 2 3 3 6 2 2" xfId="5182"/>
    <cellStyle name="Обычный 4 2 2 3 3 6 2 2 2" xfId="16485"/>
    <cellStyle name="Обычный 4 2 2 3 3 6 2 2 2 2" xfId="16486"/>
    <cellStyle name="Обычный 4 2 2 3 3 6 2 2 3" xfId="16487"/>
    <cellStyle name="Обычный 4 2 2 3 3 6 3" xfId="5183"/>
    <cellStyle name="Обычный 4 2 2 3 3 6 3 2" xfId="5184"/>
    <cellStyle name="Обычный 4 2 2 3 3 6 3 2 2" xfId="16488"/>
    <cellStyle name="Обычный 4 2 2 3 3 6 3 2 2 2" xfId="16489"/>
    <cellStyle name="Обычный 4 2 2 3 3 6 3 2 3" xfId="16490"/>
    <cellStyle name="Обычный 4 2 2 3 3 6 4" xfId="5185"/>
    <cellStyle name="Обычный 4 2 2 3 3 6 4 2" xfId="16491"/>
    <cellStyle name="Обычный 4 2 2 3 3 6 4 2 2" xfId="16492"/>
    <cellStyle name="Обычный 4 2 2 3 3 6 4 3" xfId="16493"/>
    <cellStyle name="Обычный 4 2 2 3 3 7" xfId="5186"/>
    <cellStyle name="Обычный 4 2 2 3 3 7 2" xfId="5187"/>
    <cellStyle name="Обычный 4 2 2 3 3 7 2 2" xfId="5188"/>
    <cellStyle name="Обычный 4 2 2 3 3 7 2 2 2" xfId="16494"/>
    <cellStyle name="Обычный 4 2 2 3 3 7 2 2 2 2" xfId="16495"/>
    <cellStyle name="Обычный 4 2 2 3 3 7 2 2 3" xfId="16496"/>
    <cellStyle name="Обычный 4 2 2 3 3 7 3" xfId="5189"/>
    <cellStyle name="Обычный 4 2 2 3 3 7 3 2" xfId="5190"/>
    <cellStyle name="Обычный 4 2 2 3 3 7 3 2 2" xfId="16497"/>
    <cellStyle name="Обычный 4 2 2 3 3 7 3 2 2 2" xfId="16498"/>
    <cellStyle name="Обычный 4 2 2 3 3 7 3 2 3" xfId="16499"/>
    <cellStyle name="Обычный 4 2 2 3 3 7 4" xfId="5191"/>
    <cellStyle name="Обычный 4 2 2 3 3 7 4 2" xfId="16500"/>
    <cellStyle name="Обычный 4 2 2 3 3 7 4 2 2" xfId="16501"/>
    <cellStyle name="Обычный 4 2 2 3 3 7 4 3" xfId="16502"/>
    <cellStyle name="Обычный 4 2 2 3 3 8" xfId="5192"/>
    <cellStyle name="Обычный 4 2 2 3 3 8 2" xfId="5193"/>
    <cellStyle name="Обычный 4 2 2 3 3 8 2 2" xfId="5194"/>
    <cellStyle name="Обычный 4 2 2 3 3 8 2 2 2" xfId="16503"/>
    <cellStyle name="Обычный 4 2 2 3 3 8 2 2 2 2" xfId="16504"/>
    <cellStyle name="Обычный 4 2 2 3 3 8 2 2 3" xfId="16505"/>
    <cellStyle name="Обычный 4 2 2 3 3 8 3" xfId="5195"/>
    <cellStyle name="Обычный 4 2 2 3 3 8 3 2" xfId="5196"/>
    <cellStyle name="Обычный 4 2 2 3 3 8 3 2 2" xfId="16506"/>
    <cellStyle name="Обычный 4 2 2 3 3 8 3 2 2 2" xfId="16507"/>
    <cellStyle name="Обычный 4 2 2 3 3 8 3 2 3" xfId="16508"/>
    <cellStyle name="Обычный 4 2 2 3 3 8 4" xfId="5197"/>
    <cellStyle name="Обычный 4 2 2 3 3 8 4 2" xfId="16509"/>
    <cellStyle name="Обычный 4 2 2 3 3 8 4 2 2" xfId="16510"/>
    <cellStyle name="Обычный 4 2 2 3 3 8 4 3" xfId="16511"/>
    <cellStyle name="Обычный 4 2 2 3 3 9" xfId="5198"/>
    <cellStyle name="Обычный 4 2 2 3 3 9 2" xfId="5199"/>
    <cellStyle name="Обычный 4 2 2 3 3 9 2 2" xfId="16512"/>
    <cellStyle name="Обычный 4 2 2 3 3 9 2 2 2" xfId="16513"/>
    <cellStyle name="Обычный 4 2 2 3 3 9 2 3" xfId="16514"/>
    <cellStyle name="Обычный 4 2 2 3 4" xfId="5200"/>
    <cellStyle name="Обычный 4 2 2 3 4 2" xfId="5201"/>
    <cellStyle name="Обычный 4 2 2 3 4 2 2" xfId="5202"/>
    <cellStyle name="Обычный 4 2 2 3 4 2 2 2" xfId="5203"/>
    <cellStyle name="Обычный 4 2 2 3 4 2 2 2 2" xfId="5204"/>
    <cellStyle name="Обычный 4 2 2 3 4 2 2 2 2 2" xfId="16515"/>
    <cellStyle name="Обычный 4 2 2 3 4 2 2 2 2 2 2" xfId="16516"/>
    <cellStyle name="Обычный 4 2 2 3 4 2 2 2 2 3" xfId="16517"/>
    <cellStyle name="Обычный 4 2 2 3 4 2 2 3" xfId="5205"/>
    <cellStyle name="Обычный 4 2 2 3 4 2 2 3 2" xfId="5206"/>
    <cellStyle name="Обычный 4 2 2 3 4 2 2 3 2 2" xfId="16518"/>
    <cellStyle name="Обычный 4 2 2 3 4 2 2 3 2 2 2" xfId="16519"/>
    <cellStyle name="Обычный 4 2 2 3 4 2 2 3 2 3" xfId="16520"/>
    <cellStyle name="Обычный 4 2 2 3 4 2 2 4" xfId="5207"/>
    <cellStyle name="Обычный 4 2 2 3 4 2 2 4 2" xfId="16521"/>
    <cellStyle name="Обычный 4 2 2 3 4 2 2 4 2 2" xfId="16522"/>
    <cellStyle name="Обычный 4 2 2 3 4 2 2 4 3" xfId="16523"/>
    <cellStyle name="Обычный 4 2 2 3 4 2 3" xfId="5208"/>
    <cellStyle name="Обычный 4 2 2 3 4 2 3 2" xfId="5209"/>
    <cellStyle name="Обычный 4 2 2 3 4 2 3 2 2" xfId="5210"/>
    <cellStyle name="Обычный 4 2 2 3 4 2 3 2 2 2" xfId="16524"/>
    <cellStyle name="Обычный 4 2 2 3 4 2 3 2 2 2 2" xfId="16525"/>
    <cellStyle name="Обычный 4 2 2 3 4 2 3 2 2 3" xfId="16526"/>
    <cellStyle name="Обычный 4 2 2 3 4 2 3 3" xfId="5211"/>
    <cellStyle name="Обычный 4 2 2 3 4 2 3 3 2" xfId="5212"/>
    <cellStyle name="Обычный 4 2 2 3 4 2 3 3 2 2" xfId="16527"/>
    <cellStyle name="Обычный 4 2 2 3 4 2 3 3 2 2 2" xfId="16528"/>
    <cellStyle name="Обычный 4 2 2 3 4 2 3 3 2 3" xfId="16529"/>
    <cellStyle name="Обычный 4 2 2 3 4 2 3 4" xfId="5213"/>
    <cellStyle name="Обычный 4 2 2 3 4 2 3 4 2" xfId="16530"/>
    <cellStyle name="Обычный 4 2 2 3 4 2 3 4 2 2" xfId="16531"/>
    <cellStyle name="Обычный 4 2 2 3 4 2 3 4 3" xfId="16532"/>
    <cellStyle name="Обычный 4 2 2 3 4 2 4" xfId="5214"/>
    <cellStyle name="Обычный 4 2 2 3 4 2 4 2" xfId="5215"/>
    <cellStyle name="Обычный 4 2 2 3 4 2 4 2 2" xfId="16533"/>
    <cellStyle name="Обычный 4 2 2 3 4 2 4 2 2 2" xfId="16534"/>
    <cellStyle name="Обычный 4 2 2 3 4 2 4 2 3" xfId="16535"/>
    <cellStyle name="Обычный 4 2 2 3 4 2 5" xfId="5216"/>
    <cellStyle name="Обычный 4 2 2 3 4 2 5 2" xfId="5217"/>
    <cellStyle name="Обычный 4 2 2 3 4 2 5 2 2" xfId="16536"/>
    <cellStyle name="Обычный 4 2 2 3 4 2 5 2 2 2" xfId="16537"/>
    <cellStyle name="Обычный 4 2 2 3 4 2 5 2 3" xfId="16538"/>
    <cellStyle name="Обычный 4 2 2 3 4 2 6" xfId="5218"/>
    <cellStyle name="Обычный 4 2 2 3 4 2 6 2" xfId="16539"/>
    <cellStyle name="Обычный 4 2 2 3 4 2 6 2 2" xfId="16540"/>
    <cellStyle name="Обычный 4 2 2 3 4 2 6 3" xfId="16541"/>
    <cellStyle name="Обычный 4 2 2 3 4 3" xfId="5219"/>
    <cellStyle name="Обычный 4 2 2 3 4 3 2" xfId="5220"/>
    <cellStyle name="Обычный 4 2 2 3 4 3 2 2" xfId="5221"/>
    <cellStyle name="Обычный 4 2 2 3 4 3 2 2 2" xfId="5222"/>
    <cellStyle name="Обычный 4 2 2 3 4 3 2 2 2 2" xfId="16542"/>
    <cellStyle name="Обычный 4 2 2 3 4 3 2 2 2 2 2" xfId="16543"/>
    <cellStyle name="Обычный 4 2 2 3 4 3 2 2 2 3" xfId="16544"/>
    <cellStyle name="Обычный 4 2 2 3 4 3 2 3" xfId="5223"/>
    <cellStyle name="Обычный 4 2 2 3 4 3 2 3 2" xfId="5224"/>
    <cellStyle name="Обычный 4 2 2 3 4 3 2 3 2 2" xfId="16545"/>
    <cellStyle name="Обычный 4 2 2 3 4 3 2 3 2 2 2" xfId="16546"/>
    <cellStyle name="Обычный 4 2 2 3 4 3 2 3 2 3" xfId="16547"/>
    <cellStyle name="Обычный 4 2 2 3 4 3 2 4" xfId="5225"/>
    <cellStyle name="Обычный 4 2 2 3 4 3 2 4 2" xfId="16548"/>
    <cellStyle name="Обычный 4 2 2 3 4 3 2 4 2 2" xfId="16549"/>
    <cellStyle name="Обычный 4 2 2 3 4 3 2 4 3" xfId="16550"/>
    <cellStyle name="Обычный 4 2 2 3 4 3 3" xfId="5226"/>
    <cellStyle name="Обычный 4 2 2 3 4 3 3 2" xfId="5227"/>
    <cellStyle name="Обычный 4 2 2 3 4 3 3 2 2" xfId="5228"/>
    <cellStyle name="Обычный 4 2 2 3 4 3 3 2 2 2" xfId="16551"/>
    <cellStyle name="Обычный 4 2 2 3 4 3 3 2 2 2 2" xfId="16552"/>
    <cellStyle name="Обычный 4 2 2 3 4 3 3 2 2 3" xfId="16553"/>
    <cellStyle name="Обычный 4 2 2 3 4 3 3 3" xfId="5229"/>
    <cellStyle name="Обычный 4 2 2 3 4 3 3 3 2" xfId="5230"/>
    <cellStyle name="Обычный 4 2 2 3 4 3 3 3 2 2" xfId="16554"/>
    <cellStyle name="Обычный 4 2 2 3 4 3 3 3 2 2 2" xfId="16555"/>
    <cellStyle name="Обычный 4 2 2 3 4 3 3 3 2 3" xfId="16556"/>
    <cellStyle name="Обычный 4 2 2 3 4 3 3 4" xfId="5231"/>
    <cellStyle name="Обычный 4 2 2 3 4 3 3 4 2" xfId="16557"/>
    <cellStyle name="Обычный 4 2 2 3 4 3 3 4 2 2" xfId="16558"/>
    <cellStyle name="Обычный 4 2 2 3 4 3 3 4 3" xfId="16559"/>
    <cellStyle name="Обычный 4 2 2 3 4 3 4" xfId="5232"/>
    <cellStyle name="Обычный 4 2 2 3 4 3 4 2" xfId="5233"/>
    <cellStyle name="Обычный 4 2 2 3 4 3 4 2 2" xfId="16560"/>
    <cellStyle name="Обычный 4 2 2 3 4 3 4 2 2 2" xfId="16561"/>
    <cellStyle name="Обычный 4 2 2 3 4 3 4 2 3" xfId="16562"/>
    <cellStyle name="Обычный 4 2 2 3 4 3 5" xfId="5234"/>
    <cellStyle name="Обычный 4 2 2 3 4 3 5 2" xfId="5235"/>
    <cellStyle name="Обычный 4 2 2 3 4 3 5 2 2" xfId="16563"/>
    <cellStyle name="Обычный 4 2 2 3 4 3 5 2 2 2" xfId="16564"/>
    <cellStyle name="Обычный 4 2 2 3 4 3 5 2 3" xfId="16565"/>
    <cellStyle name="Обычный 4 2 2 3 4 3 6" xfId="5236"/>
    <cellStyle name="Обычный 4 2 2 3 4 3 6 2" xfId="16566"/>
    <cellStyle name="Обычный 4 2 2 3 4 3 6 2 2" xfId="16567"/>
    <cellStyle name="Обычный 4 2 2 3 4 3 6 3" xfId="16568"/>
    <cellStyle name="Обычный 4 2 2 3 4 4" xfId="5237"/>
    <cellStyle name="Обычный 4 2 2 3 4 4 2" xfId="5238"/>
    <cellStyle name="Обычный 4 2 2 3 4 4 2 2" xfId="5239"/>
    <cellStyle name="Обычный 4 2 2 3 4 4 2 2 2" xfId="5240"/>
    <cellStyle name="Обычный 4 2 2 3 4 4 2 2 2 2" xfId="16569"/>
    <cellStyle name="Обычный 4 2 2 3 4 4 2 2 2 2 2" xfId="16570"/>
    <cellStyle name="Обычный 4 2 2 3 4 4 2 2 2 3" xfId="16571"/>
    <cellStyle name="Обычный 4 2 2 3 4 4 2 3" xfId="5241"/>
    <cellStyle name="Обычный 4 2 2 3 4 4 2 3 2" xfId="5242"/>
    <cellStyle name="Обычный 4 2 2 3 4 4 2 3 2 2" xfId="16572"/>
    <cellStyle name="Обычный 4 2 2 3 4 4 2 3 2 2 2" xfId="16573"/>
    <cellStyle name="Обычный 4 2 2 3 4 4 2 3 2 3" xfId="16574"/>
    <cellStyle name="Обычный 4 2 2 3 4 4 2 4" xfId="5243"/>
    <cellStyle name="Обычный 4 2 2 3 4 4 2 4 2" xfId="16575"/>
    <cellStyle name="Обычный 4 2 2 3 4 4 2 4 2 2" xfId="16576"/>
    <cellStyle name="Обычный 4 2 2 3 4 4 2 4 3" xfId="16577"/>
    <cellStyle name="Обычный 4 2 2 3 4 4 3" xfId="5244"/>
    <cellStyle name="Обычный 4 2 2 3 4 4 3 2" xfId="5245"/>
    <cellStyle name="Обычный 4 2 2 3 4 4 3 2 2" xfId="16578"/>
    <cellStyle name="Обычный 4 2 2 3 4 4 3 2 2 2" xfId="16579"/>
    <cellStyle name="Обычный 4 2 2 3 4 4 3 2 3" xfId="16580"/>
    <cellStyle name="Обычный 4 2 2 3 4 4 4" xfId="5246"/>
    <cellStyle name="Обычный 4 2 2 3 4 4 4 2" xfId="5247"/>
    <cellStyle name="Обычный 4 2 2 3 4 4 4 2 2" xfId="16581"/>
    <cellStyle name="Обычный 4 2 2 3 4 4 4 2 2 2" xfId="16582"/>
    <cellStyle name="Обычный 4 2 2 3 4 4 4 2 3" xfId="16583"/>
    <cellStyle name="Обычный 4 2 2 3 4 4 5" xfId="5248"/>
    <cellStyle name="Обычный 4 2 2 3 4 4 5 2" xfId="16584"/>
    <cellStyle name="Обычный 4 2 2 3 4 4 5 2 2" xfId="16585"/>
    <cellStyle name="Обычный 4 2 2 3 4 4 5 3" xfId="16586"/>
    <cellStyle name="Обычный 4 2 2 3 4 5" xfId="5249"/>
    <cellStyle name="Обычный 4 2 2 3 4 5 2" xfId="5250"/>
    <cellStyle name="Обычный 4 2 2 3 4 5 2 2" xfId="5251"/>
    <cellStyle name="Обычный 4 2 2 3 4 5 2 2 2" xfId="16587"/>
    <cellStyle name="Обычный 4 2 2 3 4 5 2 2 2 2" xfId="16588"/>
    <cellStyle name="Обычный 4 2 2 3 4 5 2 2 3" xfId="16589"/>
    <cellStyle name="Обычный 4 2 2 3 4 5 3" xfId="5252"/>
    <cellStyle name="Обычный 4 2 2 3 4 5 3 2" xfId="5253"/>
    <cellStyle name="Обычный 4 2 2 3 4 5 3 2 2" xfId="16590"/>
    <cellStyle name="Обычный 4 2 2 3 4 5 3 2 2 2" xfId="16591"/>
    <cellStyle name="Обычный 4 2 2 3 4 5 3 2 3" xfId="16592"/>
    <cellStyle name="Обычный 4 2 2 3 4 5 4" xfId="5254"/>
    <cellStyle name="Обычный 4 2 2 3 4 5 4 2" xfId="16593"/>
    <cellStyle name="Обычный 4 2 2 3 4 5 4 2 2" xfId="16594"/>
    <cellStyle name="Обычный 4 2 2 3 4 5 4 3" xfId="16595"/>
    <cellStyle name="Обычный 4 2 2 3 4 6" xfId="5255"/>
    <cellStyle name="Обычный 4 2 2 3 4 6 2" xfId="5256"/>
    <cellStyle name="Обычный 4 2 2 3 4 6 2 2" xfId="16596"/>
    <cellStyle name="Обычный 4 2 2 3 4 6 2 2 2" xfId="16597"/>
    <cellStyle name="Обычный 4 2 2 3 4 6 2 3" xfId="16598"/>
    <cellStyle name="Обычный 4 2 2 3 4 7" xfId="5257"/>
    <cellStyle name="Обычный 4 2 2 3 4 7 2" xfId="5258"/>
    <cellStyle name="Обычный 4 2 2 3 4 7 2 2" xfId="16599"/>
    <cellStyle name="Обычный 4 2 2 3 4 7 2 2 2" xfId="16600"/>
    <cellStyle name="Обычный 4 2 2 3 4 7 2 3" xfId="16601"/>
    <cellStyle name="Обычный 4 2 2 3 4 8" xfId="5259"/>
    <cellStyle name="Обычный 4 2 2 3 4 8 2" xfId="16602"/>
    <cellStyle name="Обычный 4 2 2 3 4 8 2 2" xfId="16603"/>
    <cellStyle name="Обычный 4 2 2 3 4 8 3" xfId="16604"/>
    <cellStyle name="Обычный 4 2 2 3 5" xfId="5260"/>
    <cellStyle name="Обычный 4 2 2 3 5 2" xfId="5261"/>
    <cellStyle name="Обычный 4 2 2 3 5 2 2" xfId="5262"/>
    <cellStyle name="Обычный 4 2 2 3 5 2 2 2" xfId="5263"/>
    <cellStyle name="Обычный 4 2 2 3 5 2 2 2 2" xfId="16605"/>
    <cellStyle name="Обычный 4 2 2 3 5 2 2 2 2 2" xfId="16606"/>
    <cellStyle name="Обычный 4 2 2 3 5 2 2 2 3" xfId="16607"/>
    <cellStyle name="Обычный 4 2 2 3 5 2 3" xfId="5264"/>
    <cellStyle name="Обычный 4 2 2 3 5 2 3 2" xfId="5265"/>
    <cellStyle name="Обычный 4 2 2 3 5 2 3 2 2" xfId="16608"/>
    <cellStyle name="Обычный 4 2 2 3 5 2 3 2 2 2" xfId="16609"/>
    <cellStyle name="Обычный 4 2 2 3 5 2 3 2 3" xfId="16610"/>
    <cellStyle name="Обычный 4 2 2 3 5 2 4" xfId="5266"/>
    <cellStyle name="Обычный 4 2 2 3 5 2 4 2" xfId="16611"/>
    <cellStyle name="Обычный 4 2 2 3 5 2 4 2 2" xfId="16612"/>
    <cellStyle name="Обычный 4 2 2 3 5 2 4 3" xfId="16613"/>
    <cellStyle name="Обычный 4 2 2 3 5 3" xfId="5267"/>
    <cellStyle name="Обычный 4 2 2 3 5 3 2" xfId="5268"/>
    <cellStyle name="Обычный 4 2 2 3 5 3 2 2" xfId="5269"/>
    <cellStyle name="Обычный 4 2 2 3 5 3 2 2 2" xfId="16614"/>
    <cellStyle name="Обычный 4 2 2 3 5 3 2 2 2 2" xfId="16615"/>
    <cellStyle name="Обычный 4 2 2 3 5 3 2 2 3" xfId="16616"/>
    <cellStyle name="Обычный 4 2 2 3 5 3 3" xfId="5270"/>
    <cellStyle name="Обычный 4 2 2 3 5 3 3 2" xfId="5271"/>
    <cellStyle name="Обычный 4 2 2 3 5 3 3 2 2" xfId="16617"/>
    <cellStyle name="Обычный 4 2 2 3 5 3 3 2 2 2" xfId="16618"/>
    <cellStyle name="Обычный 4 2 2 3 5 3 3 2 3" xfId="16619"/>
    <cellStyle name="Обычный 4 2 2 3 5 3 4" xfId="5272"/>
    <cellStyle name="Обычный 4 2 2 3 5 3 4 2" xfId="16620"/>
    <cellStyle name="Обычный 4 2 2 3 5 3 4 2 2" xfId="16621"/>
    <cellStyle name="Обычный 4 2 2 3 5 3 4 3" xfId="16622"/>
    <cellStyle name="Обычный 4 2 2 3 5 4" xfId="5273"/>
    <cellStyle name="Обычный 4 2 2 3 5 4 2" xfId="5274"/>
    <cellStyle name="Обычный 4 2 2 3 5 4 2 2" xfId="16623"/>
    <cellStyle name="Обычный 4 2 2 3 5 4 2 2 2" xfId="16624"/>
    <cellStyle name="Обычный 4 2 2 3 5 4 2 3" xfId="16625"/>
    <cellStyle name="Обычный 4 2 2 3 5 5" xfId="5275"/>
    <cellStyle name="Обычный 4 2 2 3 5 5 2" xfId="5276"/>
    <cellStyle name="Обычный 4 2 2 3 5 5 2 2" xfId="16626"/>
    <cellStyle name="Обычный 4 2 2 3 5 5 2 2 2" xfId="16627"/>
    <cellStyle name="Обычный 4 2 2 3 5 5 2 3" xfId="16628"/>
    <cellStyle name="Обычный 4 2 2 3 5 6" xfId="5277"/>
    <cellStyle name="Обычный 4 2 2 3 5 6 2" xfId="16629"/>
    <cellStyle name="Обычный 4 2 2 3 5 6 2 2" xfId="16630"/>
    <cellStyle name="Обычный 4 2 2 3 5 6 3" xfId="16631"/>
    <cellStyle name="Обычный 4 2 2 3 6" xfId="5278"/>
    <cellStyle name="Обычный 4 2 2 3 6 2" xfId="5279"/>
    <cellStyle name="Обычный 4 2 2 3 6 2 2" xfId="5280"/>
    <cellStyle name="Обычный 4 2 2 3 6 2 2 2" xfId="5281"/>
    <cellStyle name="Обычный 4 2 2 3 6 2 2 2 2" xfId="16632"/>
    <cellStyle name="Обычный 4 2 2 3 6 2 2 2 2 2" xfId="16633"/>
    <cellStyle name="Обычный 4 2 2 3 6 2 2 2 3" xfId="16634"/>
    <cellStyle name="Обычный 4 2 2 3 6 2 3" xfId="5282"/>
    <cellStyle name="Обычный 4 2 2 3 6 2 3 2" xfId="5283"/>
    <cellStyle name="Обычный 4 2 2 3 6 2 3 2 2" xfId="16635"/>
    <cellStyle name="Обычный 4 2 2 3 6 2 3 2 2 2" xfId="16636"/>
    <cellStyle name="Обычный 4 2 2 3 6 2 3 2 3" xfId="16637"/>
    <cellStyle name="Обычный 4 2 2 3 6 2 4" xfId="5284"/>
    <cellStyle name="Обычный 4 2 2 3 6 2 4 2" xfId="16638"/>
    <cellStyle name="Обычный 4 2 2 3 6 2 4 2 2" xfId="16639"/>
    <cellStyle name="Обычный 4 2 2 3 6 2 4 3" xfId="16640"/>
    <cellStyle name="Обычный 4 2 2 3 6 3" xfId="5285"/>
    <cellStyle name="Обычный 4 2 2 3 6 3 2" xfId="5286"/>
    <cellStyle name="Обычный 4 2 2 3 6 3 2 2" xfId="5287"/>
    <cellStyle name="Обычный 4 2 2 3 6 3 2 2 2" xfId="16641"/>
    <cellStyle name="Обычный 4 2 2 3 6 3 2 2 2 2" xfId="16642"/>
    <cellStyle name="Обычный 4 2 2 3 6 3 2 2 3" xfId="16643"/>
    <cellStyle name="Обычный 4 2 2 3 6 3 3" xfId="5288"/>
    <cellStyle name="Обычный 4 2 2 3 6 3 3 2" xfId="5289"/>
    <cellStyle name="Обычный 4 2 2 3 6 3 3 2 2" xfId="16644"/>
    <cellStyle name="Обычный 4 2 2 3 6 3 3 2 2 2" xfId="16645"/>
    <cellStyle name="Обычный 4 2 2 3 6 3 3 2 3" xfId="16646"/>
    <cellStyle name="Обычный 4 2 2 3 6 3 4" xfId="5290"/>
    <cellStyle name="Обычный 4 2 2 3 6 3 4 2" xfId="16647"/>
    <cellStyle name="Обычный 4 2 2 3 6 3 4 2 2" xfId="16648"/>
    <cellStyle name="Обычный 4 2 2 3 6 3 4 3" xfId="16649"/>
    <cellStyle name="Обычный 4 2 2 3 6 4" xfId="5291"/>
    <cellStyle name="Обычный 4 2 2 3 6 4 2" xfId="5292"/>
    <cellStyle name="Обычный 4 2 2 3 6 4 2 2" xfId="16650"/>
    <cellStyle name="Обычный 4 2 2 3 6 4 2 2 2" xfId="16651"/>
    <cellStyle name="Обычный 4 2 2 3 6 4 2 3" xfId="16652"/>
    <cellStyle name="Обычный 4 2 2 3 6 5" xfId="5293"/>
    <cellStyle name="Обычный 4 2 2 3 6 5 2" xfId="5294"/>
    <cellStyle name="Обычный 4 2 2 3 6 5 2 2" xfId="16653"/>
    <cellStyle name="Обычный 4 2 2 3 6 5 2 2 2" xfId="16654"/>
    <cellStyle name="Обычный 4 2 2 3 6 5 2 3" xfId="16655"/>
    <cellStyle name="Обычный 4 2 2 3 6 6" xfId="5295"/>
    <cellStyle name="Обычный 4 2 2 3 6 6 2" xfId="16656"/>
    <cellStyle name="Обычный 4 2 2 3 6 6 2 2" xfId="16657"/>
    <cellStyle name="Обычный 4 2 2 3 6 6 3" xfId="16658"/>
    <cellStyle name="Обычный 4 2 2 3 7" xfId="5296"/>
    <cellStyle name="Обычный 4 2 2 3 7 2" xfId="5297"/>
    <cellStyle name="Обычный 4 2 2 3 7 2 2" xfId="5298"/>
    <cellStyle name="Обычный 4 2 2 3 7 2 2 2" xfId="5299"/>
    <cellStyle name="Обычный 4 2 2 3 7 2 2 2 2" xfId="16659"/>
    <cellStyle name="Обычный 4 2 2 3 7 2 2 2 2 2" xfId="16660"/>
    <cellStyle name="Обычный 4 2 2 3 7 2 2 2 3" xfId="16661"/>
    <cellStyle name="Обычный 4 2 2 3 7 2 3" xfId="5300"/>
    <cellStyle name="Обычный 4 2 2 3 7 2 3 2" xfId="5301"/>
    <cellStyle name="Обычный 4 2 2 3 7 2 3 2 2" xfId="16662"/>
    <cellStyle name="Обычный 4 2 2 3 7 2 3 2 2 2" xfId="16663"/>
    <cellStyle name="Обычный 4 2 2 3 7 2 3 2 3" xfId="16664"/>
    <cellStyle name="Обычный 4 2 2 3 7 2 4" xfId="5302"/>
    <cellStyle name="Обычный 4 2 2 3 7 2 4 2" xfId="16665"/>
    <cellStyle name="Обычный 4 2 2 3 7 2 4 2 2" xfId="16666"/>
    <cellStyle name="Обычный 4 2 2 3 7 2 4 3" xfId="16667"/>
    <cellStyle name="Обычный 4 2 2 3 7 3" xfId="5303"/>
    <cellStyle name="Обычный 4 2 2 3 7 3 2" xfId="5304"/>
    <cellStyle name="Обычный 4 2 2 3 7 3 2 2" xfId="16668"/>
    <cellStyle name="Обычный 4 2 2 3 7 3 2 2 2" xfId="16669"/>
    <cellStyle name="Обычный 4 2 2 3 7 3 2 3" xfId="16670"/>
    <cellStyle name="Обычный 4 2 2 3 7 4" xfId="5305"/>
    <cellStyle name="Обычный 4 2 2 3 7 4 2" xfId="5306"/>
    <cellStyle name="Обычный 4 2 2 3 7 4 2 2" xfId="16671"/>
    <cellStyle name="Обычный 4 2 2 3 7 4 2 2 2" xfId="16672"/>
    <cellStyle name="Обычный 4 2 2 3 7 4 2 3" xfId="16673"/>
    <cellStyle name="Обычный 4 2 2 3 7 5" xfId="5307"/>
    <cellStyle name="Обычный 4 2 2 3 7 5 2" xfId="16674"/>
    <cellStyle name="Обычный 4 2 2 3 7 5 2 2" xfId="16675"/>
    <cellStyle name="Обычный 4 2 2 3 7 5 3" xfId="16676"/>
    <cellStyle name="Обычный 4 2 2 3 8" xfId="5308"/>
    <cellStyle name="Обычный 4 2 2 3 8 2" xfId="5309"/>
    <cellStyle name="Обычный 4 2 2 3 8 2 2" xfId="5310"/>
    <cellStyle name="Обычный 4 2 2 3 8 2 2 2" xfId="16677"/>
    <cellStyle name="Обычный 4 2 2 3 8 2 2 2 2" xfId="16678"/>
    <cellStyle name="Обычный 4 2 2 3 8 2 2 3" xfId="16679"/>
    <cellStyle name="Обычный 4 2 2 3 8 3" xfId="5311"/>
    <cellStyle name="Обычный 4 2 2 3 8 3 2" xfId="5312"/>
    <cellStyle name="Обычный 4 2 2 3 8 3 2 2" xfId="16680"/>
    <cellStyle name="Обычный 4 2 2 3 8 3 2 2 2" xfId="16681"/>
    <cellStyle name="Обычный 4 2 2 3 8 3 2 3" xfId="16682"/>
    <cellStyle name="Обычный 4 2 2 3 8 4" xfId="5313"/>
    <cellStyle name="Обычный 4 2 2 3 8 4 2" xfId="16683"/>
    <cellStyle name="Обычный 4 2 2 3 8 4 2 2" xfId="16684"/>
    <cellStyle name="Обычный 4 2 2 3 8 4 3" xfId="16685"/>
    <cellStyle name="Обычный 4 2 2 3 9" xfId="5314"/>
    <cellStyle name="Обычный 4 2 2 3 9 2" xfId="5315"/>
    <cellStyle name="Обычный 4 2 2 3 9 2 2" xfId="5316"/>
    <cellStyle name="Обычный 4 2 2 3 9 2 2 2" xfId="16686"/>
    <cellStyle name="Обычный 4 2 2 3 9 2 2 2 2" xfId="16687"/>
    <cellStyle name="Обычный 4 2 2 3 9 2 2 3" xfId="16688"/>
    <cellStyle name="Обычный 4 2 2 3 9 3" xfId="5317"/>
    <cellStyle name="Обычный 4 2 2 3 9 3 2" xfId="5318"/>
    <cellStyle name="Обычный 4 2 2 3 9 3 2 2" xfId="16689"/>
    <cellStyle name="Обычный 4 2 2 3 9 3 2 2 2" xfId="16690"/>
    <cellStyle name="Обычный 4 2 2 3 9 3 2 3" xfId="16691"/>
    <cellStyle name="Обычный 4 2 2 3 9 4" xfId="5319"/>
    <cellStyle name="Обычный 4 2 2 3 9 4 2" xfId="16692"/>
    <cellStyle name="Обычный 4 2 2 3 9 4 2 2" xfId="16693"/>
    <cellStyle name="Обычный 4 2 2 3 9 4 3" xfId="16694"/>
    <cellStyle name="Обычный 4 2 2 4" xfId="5320"/>
    <cellStyle name="Обычный 4 2 2 4 10" xfId="5321"/>
    <cellStyle name="Обычный 4 2 2 4 10 2" xfId="5322"/>
    <cellStyle name="Обычный 4 2 2 4 10 2 2" xfId="16695"/>
    <cellStyle name="Обычный 4 2 2 4 10 2 2 2" xfId="16696"/>
    <cellStyle name="Обычный 4 2 2 4 10 2 3" xfId="16697"/>
    <cellStyle name="Обычный 4 2 2 4 11" xfId="5323"/>
    <cellStyle name="Обычный 4 2 2 4 11 2" xfId="16698"/>
    <cellStyle name="Обычный 4 2 2 4 11 2 2" xfId="16699"/>
    <cellStyle name="Обычный 4 2 2 4 11 3" xfId="16700"/>
    <cellStyle name="Обычный 4 2 2 4 2" xfId="5324"/>
    <cellStyle name="Обычный 4 2 2 4 2 2" xfId="5325"/>
    <cellStyle name="Обычный 4 2 2 4 2 2 2" xfId="5326"/>
    <cellStyle name="Обычный 4 2 2 4 2 2 2 2" xfId="5327"/>
    <cellStyle name="Обычный 4 2 2 4 2 2 2 2 2" xfId="5328"/>
    <cellStyle name="Обычный 4 2 2 4 2 2 2 2 2 2" xfId="16701"/>
    <cellStyle name="Обычный 4 2 2 4 2 2 2 2 2 2 2" xfId="16702"/>
    <cellStyle name="Обычный 4 2 2 4 2 2 2 2 2 3" xfId="16703"/>
    <cellStyle name="Обычный 4 2 2 4 2 2 2 3" xfId="5329"/>
    <cellStyle name="Обычный 4 2 2 4 2 2 2 3 2" xfId="5330"/>
    <cellStyle name="Обычный 4 2 2 4 2 2 2 3 2 2" xfId="16704"/>
    <cellStyle name="Обычный 4 2 2 4 2 2 2 3 2 2 2" xfId="16705"/>
    <cellStyle name="Обычный 4 2 2 4 2 2 2 3 2 3" xfId="16706"/>
    <cellStyle name="Обычный 4 2 2 4 2 2 2 4" xfId="5331"/>
    <cellStyle name="Обычный 4 2 2 4 2 2 2 4 2" xfId="16707"/>
    <cellStyle name="Обычный 4 2 2 4 2 2 2 4 2 2" xfId="16708"/>
    <cellStyle name="Обычный 4 2 2 4 2 2 2 4 3" xfId="16709"/>
    <cellStyle name="Обычный 4 2 2 4 2 2 3" xfId="5332"/>
    <cellStyle name="Обычный 4 2 2 4 2 2 3 2" xfId="5333"/>
    <cellStyle name="Обычный 4 2 2 4 2 2 3 2 2" xfId="5334"/>
    <cellStyle name="Обычный 4 2 2 4 2 2 3 2 2 2" xfId="16710"/>
    <cellStyle name="Обычный 4 2 2 4 2 2 3 2 2 2 2" xfId="16711"/>
    <cellStyle name="Обычный 4 2 2 4 2 2 3 2 2 3" xfId="16712"/>
    <cellStyle name="Обычный 4 2 2 4 2 2 3 3" xfId="5335"/>
    <cellStyle name="Обычный 4 2 2 4 2 2 3 3 2" xfId="5336"/>
    <cellStyle name="Обычный 4 2 2 4 2 2 3 3 2 2" xfId="16713"/>
    <cellStyle name="Обычный 4 2 2 4 2 2 3 3 2 2 2" xfId="16714"/>
    <cellStyle name="Обычный 4 2 2 4 2 2 3 3 2 3" xfId="16715"/>
    <cellStyle name="Обычный 4 2 2 4 2 2 3 4" xfId="5337"/>
    <cellStyle name="Обычный 4 2 2 4 2 2 3 4 2" xfId="16716"/>
    <cellStyle name="Обычный 4 2 2 4 2 2 3 4 2 2" xfId="16717"/>
    <cellStyle name="Обычный 4 2 2 4 2 2 3 4 3" xfId="16718"/>
    <cellStyle name="Обычный 4 2 2 4 2 2 4" xfId="5338"/>
    <cellStyle name="Обычный 4 2 2 4 2 2 4 2" xfId="5339"/>
    <cellStyle name="Обычный 4 2 2 4 2 2 4 2 2" xfId="16719"/>
    <cellStyle name="Обычный 4 2 2 4 2 2 4 2 2 2" xfId="16720"/>
    <cellStyle name="Обычный 4 2 2 4 2 2 4 2 3" xfId="16721"/>
    <cellStyle name="Обычный 4 2 2 4 2 2 5" xfId="5340"/>
    <cellStyle name="Обычный 4 2 2 4 2 2 5 2" xfId="5341"/>
    <cellStyle name="Обычный 4 2 2 4 2 2 5 2 2" xfId="16722"/>
    <cellStyle name="Обычный 4 2 2 4 2 2 5 2 2 2" xfId="16723"/>
    <cellStyle name="Обычный 4 2 2 4 2 2 5 2 3" xfId="16724"/>
    <cellStyle name="Обычный 4 2 2 4 2 2 6" xfId="5342"/>
    <cellStyle name="Обычный 4 2 2 4 2 2 6 2" xfId="16725"/>
    <cellStyle name="Обычный 4 2 2 4 2 2 6 2 2" xfId="16726"/>
    <cellStyle name="Обычный 4 2 2 4 2 2 6 3" xfId="16727"/>
    <cellStyle name="Обычный 4 2 2 4 2 3" xfId="5343"/>
    <cellStyle name="Обычный 4 2 2 4 2 3 2" xfId="5344"/>
    <cellStyle name="Обычный 4 2 2 4 2 3 2 2" xfId="5345"/>
    <cellStyle name="Обычный 4 2 2 4 2 3 2 2 2" xfId="5346"/>
    <cellStyle name="Обычный 4 2 2 4 2 3 2 2 2 2" xfId="16728"/>
    <cellStyle name="Обычный 4 2 2 4 2 3 2 2 2 2 2" xfId="16729"/>
    <cellStyle name="Обычный 4 2 2 4 2 3 2 2 2 3" xfId="16730"/>
    <cellStyle name="Обычный 4 2 2 4 2 3 2 3" xfId="5347"/>
    <cellStyle name="Обычный 4 2 2 4 2 3 2 3 2" xfId="5348"/>
    <cellStyle name="Обычный 4 2 2 4 2 3 2 3 2 2" xfId="16731"/>
    <cellStyle name="Обычный 4 2 2 4 2 3 2 3 2 2 2" xfId="16732"/>
    <cellStyle name="Обычный 4 2 2 4 2 3 2 3 2 3" xfId="16733"/>
    <cellStyle name="Обычный 4 2 2 4 2 3 2 4" xfId="5349"/>
    <cellStyle name="Обычный 4 2 2 4 2 3 2 4 2" xfId="16734"/>
    <cellStyle name="Обычный 4 2 2 4 2 3 2 4 2 2" xfId="16735"/>
    <cellStyle name="Обычный 4 2 2 4 2 3 2 4 3" xfId="16736"/>
    <cellStyle name="Обычный 4 2 2 4 2 3 3" xfId="5350"/>
    <cellStyle name="Обычный 4 2 2 4 2 3 3 2" xfId="5351"/>
    <cellStyle name="Обычный 4 2 2 4 2 3 3 2 2" xfId="5352"/>
    <cellStyle name="Обычный 4 2 2 4 2 3 3 2 2 2" xfId="16737"/>
    <cellStyle name="Обычный 4 2 2 4 2 3 3 2 2 2 2" xfId="16738"/>
    <cellStyle name="Обычный 4 2 2 4 2 3 3 2 2 3" xfId="16739"/>
    <cellStyle name="Обычный 4 2 2 4 2 3 3 3" xfId="5353"/>
    <cellStyle name="Обычный 4 2 2 4 2 3 3 3 2" xfId="5354"/>
    <cellStyle name="Обычный 4 2 2 4 2 3 3 3 2 2" xfId="16740"/>
    <cellStyle name="Обычный 4 2 2 4 2 3 3 3 2 2 2" xfId="16741"/>
    <cellStyle name="Обычный 4 2 2 4 2 3 3 3 2 3" xfId="16742"/>
    <cellStyle name="Обычный 4 2 2 4 2 3 3 4" xfId="5355"/>
    <cellStyle name="Обычный 4 2 2 4 2 3 3 4 2" xfId="16743"/>
    <cellStyle name="Обычный 4 2 2 4 2 3 3 4 2 2" xfId="16744"/>
    <cellStyle name="Обычный 4 2 2 4 2 3 3 4 3" xfId="16745"/>
    <cellStyle name="Обычный 4 2 2 4 2 3 4" xfId="5356"/>
    <cellStyle name="Обычный 4 2 2 4 2 3 4 2" xfId="5357"/>
    <cellStyle name="Обычный 4 2 2 4 2 3 4 2 2" xfId="16746"/>
    <cellStyle name="Обычный 4 2 2 4 2 3 4 2 2 2" xfId="16747"/>
    <cellStyle name="Обычный 4 2 2 4 2 3 4 2 3" xfId="16748"/>
    <cellStyle name="Обычный 4 2 2 4 2 3 5" xfId="5358"/>
    <cellStyle name="Обычный 4 2 2 4 2 3 5 2" xfId="5359"/>
    <cellStyle name="Обычный 4 2 2 4 2 3 5 2 2" xfId="16749"/>
    <cellStyle name="Обычный 4 2 2 4 2 3 5 2 2 2" xfId="16750"/>
    <cellStyle name="Обычный 4 2 2 4 2 3 5 2 3" xfId="16751"/>
    <cellStyle name="Обычный 4 2 2 4 2 3 6" xfId="5360"/>
    <cellStyle name="Обычный 4 2 2 4 2 3 6 2" xfId="16752"/>
    <cellStyle name="Обычный 4 2 2 4 2 3 6 2 2" xfId="16753"/>
    <cellStyle name="Обычный 4 2 2 4 2 3 6 3" xfId="16754"/>
    <cellStyle name="Обычный 4 2 2 4 2 4" xfId="5361"/>
    <cellStyle name="Обычный 4 2 2 4 2 4 2" xfId="5362"/>
    <cellStyle name="Обычный 4 2 2 4 2 4 2 2" xfId="5363"/>
    <cellStyle name="Обычный 4 2 2 4 2 4 2 2 2" xfId="5364"/>
    <cellStyle name="Обычный 4 2 2 4 2 4 2 2 2 2" xfId="16755"/>
    <cellStyle name="Обычный 4 2 2 4 2 4 2 2 2 2 2" xfId="16756"/>
    <cellStyle name="Обычный 4 2 2 4 2 4 2 2 2 3" xfId="16757"/>
    <cellStyle name="Обычный 4 2 2 4 2 4 2 3" xfId="5365"/>
    <cellStyle name="Обычный 4 2 2 4 2 4 2 3 2" xfId="5366"/>
    <cellStyle name="Обычный 4 2 2 4 2 4 2 3 2 2" xfId="16758"/>
    <cellStyle name="Обычный 4 2 2 4 2 4 2 3 2 2 2" xfId="16759"/>
    <cellStyle name="Обычный 4 2 2 4 2 4 2 3 2 3" xfId="16760"/>
    <cellStyle name="Обычный 4 2 2 4 2 4 2 4" xfId="5367"/>
    <cellStyle name="Обычный 4 2 2 4 2 4 2 4 2" xfId="16761"/>
    <cellStyle name="Обычный 4 2 2 4 2 4 2 4 2 2" xfId="16762"/>
    <cellStyle name="Обычный 4 2 2 4 2 4 2 4 3" xfId="16763"/>
    <cellStyle name="Обычный 4 2 2 4 2 4 3" xfId="5368"/>
    <cellStyle name="Обычный 4 2 2 4 2 4 3 2" xfId="5369"/>
    <cellStyle name="Обычный 4 2 2 4 2 4 3 2 2" xfId="16764"/>
    <cellStyle name="Обычный 4 2 2 4 2 4 3 2 2 2" xfId="16765"/>
    <cellStyle name="Обычный 4 2 2 4 2 4 3 2 3" xfId="16766"/>
    <cellStyle name="Обычный 4 2 2 4 2 4 4" xfId="5370"/>
    <cellStyle name="Обычный 4 2 2 4 2 4 4 2" xfId="5371"/>
    <cellStyle name="Обычный 4 2 2 4 2 4 4 2 2" xfId="16767"/>
    <cellStyle name="Обычный 4 2 2 4 2 4 4 2 2 2" xfId="16768"/>
    <cellStyle name="Обычный 4 2 2 4 2 4 4 2 3" xfId="16769"/>
    <cellStyle name="Обычный 4 2 2 4 2 4 5" xfId="5372"/>
    <cellStyle name="Обычный 4 2 2 4 2 4 5 2" xfId="16770"/>
    <cellStyle name="Обычный 4 2 2 4 2 4 5 2 2" xfId="16771"/>
    <cellStyle name="Обычный 4 2 2 4 2 4 5 3" xfId="16772"/>
    <cellStyle name="Обычный 4 2 2 4 2 5" xfId="5373"/>
    <cellStyle name="Обычный 4 2 2 4 2 5 2" xfId="5374"/>
    <cellStyle name="Обычный 4 2 2 4 2 5 2 2" xfId="5375"/>
    <cellStyle name="Обычный 4 2 2 4 2 5 2 2 2" xfId="16773"/>
    <cellStyle name="Обычный 4 2 2 4 2 5 2 2 2 2" xfId="16774"/>
    <cellStyle name="Обычный 4 2 2 4 2 5 2 2 3" xfId="16775"/>
    <cellStyle name="Обычный 4 2 2 4 2 5 3" xfId="5376"/>
    <cellStyle name="Обычный 4 2 2 4 2 5 3 2" xfId="5377"/>
    <cellStyle name="Обычный 4 2 2 4 2 5 3 2 2" xfId="16776"/>
    <cellStyle name="Обычный 4 2 2 4 2 5 3 2 2 2" xfId="16777"/>
    <cellStyle name="Обычный 4 2 2 4 2 5 3 2 3" xfId="16778"/>
    <cellStyle name="Обычный 4 2 2 4 2 5 4" xfId="5378"/>
    <cellStyle name="Обычный 4 2 2 4 2 5 4 2" xfId="16779"/>
    <cellStyle name="Обычный 4 2 2 4 2 5 4 2 2" xfId="16780"/>
    <cellStyle name="Обычный 4 2 2 4 2 5 4 3" xfId="16781"/>
    <cellStyle name="Обычный 4 2 2 4 2 6" xfId="5379"/>
    <cellStyle name="Обычный 4 2 2 4 2 6 2" xfId="5380"/>
    <cellStyle name="Обычный 4 2 2 4 2 6 2 2" xfId="16782"/>
    <cellStyle name="Обычный 4 2 2 4 2 6 2 2 2" xfId="16783"/>
    <cellStyle name="Обычный 4 2 2 4 2 6 2 3" xfId="16784"/>
    <cellStyle name="Обычный 4 2 2 4 2 7" xfId="5381"/>
    <cellStyle name="Обычный 4 2 2 4 2 7 2" xfId="5382"/>
    <cellStyle name="Обычный 4 2 2 4 2 7 2 2" xfId="16785"/>
    <cellStyle name="Обычный 4 2 2 4 2 7 2 2 2" xfId="16786"/>
    <cellStyle name="Обычный 4 2 2 4 2 7 2 3" xfId="16787"/>
    <cellStyle name="Обычный 4 2 2 4 2 8" xfId="5383"/>
    <cellStyle name="Обычный 4 2 2 4 2 8 2" xfId="16788"/>
    <cellStyle name="Обычный 4 2 2 4 2 8 2 2" xfId="16789"/>
    <cellStyle name="Обычный 4 2 2 4 2 8 3" xfId="16790"/>
    <cellStyle name="Обычный 4 2 2 4 3" xfId="5384"/>
    <cellStyle name="Обычный 4 2 2 4 3 2" xfId="5385"/>
    <cellStyle name="Обычный 4 2 2 4 3 2 2" xfId="5386"/>
    <cellStyle name="Обычный 4 2 2 4 3 2 2 2" xfId="5387"/>
    <cellStyle name="Обычный 4 2 2 4 3 2 2 2 2" xfId="16791"/>
    <cellStyle name="Обычный 4 2 2 4 3 2 2 2 2 2" xfId="16792"/>
    <cellStyle name="Обычный 4 2 2 4 3 2 2 2 3" xfId="16793"/>
    <cellStyle name="Обычный 4 2 2 4 3 2 3" xfId="5388"/>
    <cellStyle name="Обычный 4 2 2 4 3 2 3 2" xfId="5389"/>
    <cellStyle name="Обычный 4 2 2 4 3 2 3 2 2" xfId="16794"/>
    <cellStyle name="Обычный 4 2 2 4 3 2 3 2 2 2" xfId="16795"/>
    <cellStyle name="Обычный 4 2 2 4 3 2 3 2 3" xfId="16796"/>
    <cellStyle name="Обычный 4 2 2 4 3 2 4" xfId="5390"/>
    <cellStyle name="Обычный 4 2 2 4 3 2 4 2" xfId="16797"/>
    <cellStyle name="Обычный 4 2 2 4 3 2 4 2 2" xfId="16798"/>
    <cellStyle name="Обычный 4 2 2 4 3 2 4 3" xfId="16799"/>
    <cellStyle name="Обычный 4 2 2 4 3 3" xfId="5391"/>
    <cellStyle name="Обычный 4 2 2 4 3 3 2" xfId="5392"/>
    <cellStyle name="Обычный 4 2 2 4 3 3 2 2" xfId="5393"/>
    <cellStyle name="Обычный 4 2 2 4 3 3 2 2 2" xfId="16800"/>
    <cellStyle name="Обычный 4 2 2 4 3 3 2 2 2 2" xfId="16801"/>
    <cellStyle name="Обычный 4 2 2 4 3 3 2 2 3" xfId="16802"/>
    <cellStyle name="Обычный 4 2 2 4 3 3 3" xfId="5394"/>
    <cellStyle name="Обычный 4 2 2 4 3 3 3 2" xfId="5395"/>
    <cellStyle name="Обычный 4 2 2 4 3 3 3 2 2" xfId="16803"/>
    <cellStyle name="Обычный 4 2 2 4 3 3 3 2 2 2" xfId="16804"/>
    <cellStyle name="Обычный 4 2 2 4 3 3 3 2 3" xfId="16805"/>
    <cellStyle name="Обычный 4 2 2 4 3 3 4" xfId="5396"/>
    <cellStyle name="Обычный 4 2 2 4 3 3 4 2" xfId="16806"/>
    <cellStyle name="Обычный 4 2 2 4 3 3 4 2 2" xfId="16807"/>
    <cellStyle name="Обычный 4 2 2 4 3 3 4 3" xfId="16808"/>
    <cellStyle name="Обычный 4 2 2 4 3 4" xfId="5397"/>
    <cellStyle name="Обычный 4 2 2 4 3 4 2" xfId="5398"/>
    <cellStyle name="Обычный 4 2 2 4 3 4 2 2" xfId="16809"/>
    <cellStyle name="Обычный 4 2 2 4 3 4 2 2 2" xfId="16810"/>
    <cellStyle name="Обычный 4 2 2 4 3 4 2 3" xfId="16811"/>
    <cellStyle name="Обычный 4 2 2 4 3 5" xfId="5399"/>
    <cellStyle name="Обычный 4 2 2 4 3 5 2" xfId="5400"/>
    <cellStyle name="Обычный 4 2 2 4 3 5 2 2" xfId="16812"/>
    <cellStyle name="Обычный 4 2 2 4 3 5 2 2 2" xfId="16813"/>
    <cellStyle name="Обычный 4 2 2 4 3 5 2 3" xfId="16814"/>
    <cellStyle name="Обычный 4 2 2 4 3 6" xfId="5401"/>
    <cellStyle name="Обычный 4 2 2 4 3 6 2" xfId="16815"/>
    <cellStyle name="Обычный 4 2 2 4 3 6 2 2" xfId="16816"/>
    <cellStyle name="Обычный 4 2 2 4 3 6 3" xfId="16817"/>
    <cellStyle name="Обычный 4 2 2 4 4" xfId="5402"/>
    <cellStyle name="Обычный 4 2 2 4 4 2" xfId="5403"/>
    <cellStyle name="Обычный 4 2 2 4 4 2 2" xfId="5404"/>
    <cellStyle name="Обычный 4 2 2 4 4 2 2 2" xfId="5405"/>
    <cellStyle name="Обычный 4 2 2 4 4 2 2 2 2" xfId="16818"/>
    <cellStyle name="Обычный 4 2 2 4 4 2 2 2 2 2" xfId="16819"/>
    <cellStyle name="Обычный 4 2 2 4 4 2 2 2 3" xfId="16820"/>
    <cellStyle name="Обычный 4 2 2 4 4 2 3" xfId="5406"/>
    <cellStyle name="Обычный 4 2 2 4 4 2 3 2" xfId="5407"/>
    <cellStyle name="Обычный 4 2 2 4 4 2 3 2 2" xfId="16821"/>
    <cellStyle name="Обычный 4 2 2 4 4 2 3 2 2 2" xfId="16822"/>
    <cellStyle name="Обычный 4 2 2 4 4 2 3 2 3" xfId="16823"/>
    <cellStyle name="Обычный 4 2 2 4 4 2 4" xfId="5408"/>
    <cellStyle name="Обычный 4 2 2 4 4 2 4 2" xfId="16824"/>
    <cellStyle name="Обычный 4 2 2 4 4 2 4 2 2" xfId="16825"/>
    <cellStyle name="Обычный 4 2 2 4 4 2 4 3" xfId="16826"/>
    <cellStyle name="Обычный 4 2 2 4 4 3" xfId="5409"/>
    <cellStyle name="Обычный 4 2 2 4 4 3 2" xfId="5410"/>
    <cellStyle name="Обычный 4 2 2 4 4 3 2 2" xfId="5411"/>
    <cellStyle name="Обычный 4 2 2 4 4 3 2 2 2" xfId="16827"/>
    <cellStyle name="Обычный 4 2 2 4 4 3 2 2 2 2" xfId="16828"/>
    <cellStyle name="Обычный 4 2 2 4 4 3 2 2 3" xfId="16829"/>
    <cellStyle name="Обычный 4 2 2 4 4 3 3" xfId="5412"/>
    <cellStyle name="Обычный 4 2 2 4 4 3 3 2" xfId="5413"/>
    <cellStyle name="Обычный 4 2 2 4 4 3 3 2 2" xfId="16830"/>
    <cellStyle name="Обычный 4 2 2 4 4 3 3 2 2 2" xfId="16831"/>
    <cellStyle name="Обычный 4 2 2 4 4 3 3 2 3" xfId="16832"/>
    <cellStyle name="Обычный 4 2 2 4 4 3 4" xfId="5414"/>
    <cellStyle name="Обычный 4 2 2 4 4 3 4 2" xfId="16833"/>
    <cellStyle name="Обычный 4 2 2 4 4 3 4 2 2" xfId="16834"/>
    <cellStyle name="Обычный 4 2 2 4 4 3 4 3" xfId="16835"/>
    <cellStyle name="Обычный 4 2 2 4 4 4" xfId="5415"/>
    <cellStyle name="Обычный 4 2 2 4 4 4 2" xfId="5416"/>
    <cellStyle name="Обычный 4 2 2 4 4 4 2 2" xfId="16836"/>
    <cellStyle name="Обычный 4 2 2 4 4 4 2 2 2" xfId="16837"/>
    <cellStyle name="Обычный 4 2 2 4 4 4 2 3" xfId="16838"/>
    <cellStyle name="Обычный 4 2 2 4 4 5" xfId="5417"/>
    <cellStyle name="Обычный 4 2 2 4 4 5 2" xfId="5418"/>
    <cellStyle name="Обычный 4 2 2 4 4 5 2 2" xfId="16839"/>
    <cellStyle name="Обычный 4 2 2 4 4 5 2 2 2" xfId="16840"/>
    <cellStyle name="Обычный 4 2 2 4 4 5 2 3" xfId="16841"/>
    <cellStyle name="Обычный 4 2 2 4 4 6" xfId="5419"/>
    <cellStyle name="Обычный 4 2 2 4 4 6 2" xfId="16842"/>
    <cellStyle name="Обычный 4 2 2 4 4 6 2 2" xfId="16843"/>
    <cellStyle name="Обычный 4 2 2 4 4 6 3" xfId="16844"/>
    <cellStyle name="Обычный 4 2 2 4 5" xfId="5420"/>
    <cellStyle name="Обычный 4 2 2 4 5 2" xfId="5421"/>
    <cellStyle name="Обычный 4 2 2 4 5 2 2" xfId="5422"/>
    <cellStyle name="Обычный 4 2 2 4 5 2 2 2" xfId="5423"/>
    <cellStyle name="Обычный 4 2 2 4 5 2 2 2 2" xfId="16845"/>
    <cellStyle name="Обычный 4 2 2 4 5 2 2 2 2 2" xfId="16846"/>
    <cellStyle name="Обычный 4 2 2 4 5 2 2 2 3" xfId="16847"/>
    <cellStyle name="Обычный 4 2 2 4 5 2 3" xfId="5424"/>
    <cellStyle name="Обычный 4 2 2 4 5 2 3 2" xfId="5425"/>
    <cellStyle name="Обычный 4 2 2 4 5 2 3 2 2" xfId="16848"/>
    <cellStyle name="Обычный 4 2 2 4 5 2 3 2 2 2" xfId="16849"/>
    <cellStyle name="Обычный 4 2 2 4 5 2 3 2 3" xfId="16850"/>
    <cellStyle name="Обычный 4 2 2 4 5 2 4" xfId="5426"/>
    <cellStyle name="Обычный 4 2 2 4 5 2 4 2" xfId="16851"/>
    <cellStyle name="Обычный 4 2 2 4 5 2 4 2 2" xfId="16852"/>
    <cellStyle name="Обычный 4 2 2 4 5 2 4 3" xfId="16853"/>
    <cellStyle name="Обычный 4 2 2 4 5 3" xfId="5427"/>
    <cellStyle name="Обычный 4 2 2 4 5 3 2" xfId="5428"/>
    <cellStyle name="Обычный 4 2 2 4 5 3 2 2" xfId="16854"/>
    <cellStyle name="Обычный 4 2 2 4 5 3 2 2 2" xfId="16855"/>
    <cellStyle name="Обычный 4 2 2 4 5 3 2 3" xfId="16856"/>
    <cellStyle name="Обычный 4 2 2 4 5 4" xfId="5429"/>
    <cellStyle name="Обычный 4 2 2 4 5 4 2" xfId="5430"/>
    <cellStyle name="Обычный 4 2 2 4 5 4 2 2" xfId="16857"/>
    <cellStyle name="Обычный 4 2 2 4 5 4 2 2 2" xfId="16858"/>
    <cellStyle name="Обычный 4 2 2 4 5 4 2 3" xfId="16859"/>
    <cellStyle name="Обычный 4 2 2 4 5 5" xfId="5431"/>
    <cellStyle name="Обычный 4 2 2 4 5 5 2" xfId="16860"/>
    <cellStyle name="Обычный 4 2 2 4 5 5 2 2" xfId="16861"/>
    <cellStyle name="Обычный 4 2 2 4 5 5 3" xfId="16862"/>
    <cellStyle name="Обычный 4 2 2 4 6" xfId="5432"/>
    <cellStyle name="Обычный 4 2 2 4 6 2" xfId="5433"/>
    <cellStyle name="Обычный 4 2 2 4 6 2 2" xfId="5434"/>
    <cellStyle name="Обычный 4 2 2 4 6 2 2 2" xfId="16863"/>
    <cellStyle name="Обычный 4 2 2 4 6 2 2 2 2" xfId="16864"/>
    <cellStyle name="Обычный 4 2 2 4 6 2 2 3" xfId="16865"/>
    <cellStyle name="Обычный 4 2 2 4 6 3" xfId="5435"/>
    <cellStyle name="Обычный 4 2 2 4 6 3 2" xfId="5436"/>
    <cellStyle name="Обычный 4 2 2 4 6 3 2 2" xfId="16866"/>
    <cellStyle name="Обычный 4 2 2 4 6 3 2 2 2" xfId="16867"/>
    <cellStyle name="Обычный 4 2 2 4 6 3 2 3" xfId="16868"/>
    <cellStyle name="Обычный 4 2 2 4 6 4" xfId="5437"/>
    <cellStyle name="Обычный 4 2 2 4 6 4 2" xfId="16869"/>
    <cellStyle name="Обычный 4 2 2 4 6 4 2 2" xfId="16870"/>
    <cellStyle name="Обычный 4 2 2 4 6 4 3" xfId="16871"/>
    <cellStyle name="Обычный 4 2 2 4 7" xfId="5438"/>
    <cellStyle name="Обычный 4 2 2 4 7 2" xfId="5439"/>
    <cellStyle name="Обычный 4 2 2 4 7 2 2" xfId="5440"/>
    <cellStyle name="Обычный 4 2 2 4 7 2 2 2" xfId="16872"/>
    <cellStyle name="Обычный 4 2 2 4 7 2 2 2 2" xfId="16873"/>
    <cellStyle name="Обычный 4 2 2 4 7 2 2 3" xfId="16874"/>
    <cellStyle name="Обычный 4 2 2 4 7 3" xfId="5441"/>
    <cellStyle name="Обычный 4 2 2 4 7 3 2" xfId="5442"/>
    <cellStyle name="Обычный 4 2 2 4 7 3 2 2" xfId="16875"/>
    <cellStyle name="Обычный 4 2 2 4 7 3 2 2 2" xfId="16876"/>
    <cellStyle name="Обычный 4 2 2 4 7 3 2 3" xfId="16877"/>
    <cellStyle name="Обычный 4 2 2 4 7 4" xfId="5443"/>
    <cellStyle name="Обычный 4 2 2 4 7 4 2" xfId="16878"/>
    <cellStyle name="Обычный 4 2 2 4 7 4 2 2" xfId="16879"/>
    <cellStyle name="Обычный 4 2 2 4 7 4 3" xfId="16880"/>
    <cellStyle name="Обычный 4 2 2 4 8" xfId="5444"/>
    <cellStyle name="Обычный 4 2 2 4 8 2" xfId="5445"/>
    <cellStyle name="Обычный 4 2 2 4 8 2 2" xfId="5446"/>
    <cellStyle name="Обычный 4 2 2 4 8 2 2 2" xfId="16881"/>
    <cellStyle name="Обычный 4 2 2 4 8 2 2 2 2" xfId="16882"/>
    <cellStyle name="Обычный 4 2 2 4 8 2 2 3" xfId="16883"/>
    <cellStyle name="Обычный 4 2 2 4 8 3" xfId="5447"/>
    <cellStyle name="Обычный 4 2 2 4 8 3 2" xfId="5448"/>
    <cellStyle name="Обычный 4 2 2 4 8 3 2 2" xfId="16884"/>
    <cellStyle name="Обычный 4 2 2 4 8 3 2 2 2" xfId="16885"/>
    <cellStyle name="Обычный 4 2 2 4 8 3 2 3" xfId="16886"/>
    <cellStyle name="Обычный 4 2 2 4 8 4" xfId="5449"/>
    <cellStyle name="Обычный 4 2 2 4 8 4 2" xfId="16887"/>
    <cellStyle name="Обычный 4 2 2 4 8 4 2 2" xfId="16888"/>
    <cellStyle name="Обычный 4 2 2 4 8 4 3" xfId="16889"/>
    <cellStyle name="Обычный 4 2 2 4 9" xfId="5450"/>
    <cellStyle name="Обычный 4 2 2 4 9 2" xfId="5451"/>
    <cellStyle name="Обычный 4 2 2 4 9 2 2" xfId="16890"/>
    <cellStyle name="Обычный 4 2 2 4 9 2 2 2" xfId="16891"/>
    <cellStyle name="Обычный 4 2 2 4 9 2 3" xfId="16892"/>
    <cellStyle name="Обычный 4 2 2 5" xfId="5452"/>
    <cellStyle name="Обычный 4 2 2 5 10" xfId="5453"/>
    <cellStyle name="Обычный 4 2 2 5 10 2" xfId="5454"/>
    <cellStyle name="Обычный 4 2 2 5 10 2 2" xfId="16893"/>
    <cellStyle name="Обычный 4 2 2 5 10 2 2 2" xfId="16894"/>
    <cellStyle name="Обычный 4 2 2 5 10 2 3" xfId="16895"/>
    <cellStyle name="Обычный 4 2 2 5 11" xfId="5455"/>
    <cellStyle name="Обычный 4 2 2 5 11 2" xfId="16896"/>
    <cellStyle name="Обычный 4 2 2 5 11 2 2" xfId="16897"/>
    <cellStyle name="Обычный 4 2 2 5 11 3" xfId="16898"/>
    <cellStyle name="Обычный 4 2 2 5 2" xfId="5456"/>
    <cellStyle name="Обычный 4 2 2 5 2 2" xfId="5457"/>
    <cellStyle name="Обычный 4 2 2 5 2 2 2" xfId="5458"/>
    <cellStyle name="Обычный 4 2 2 5 2 2 2 2" xfId="5459"/>
    <cellStyle name="Обычный 4 2 2 5 2 2 2 2 2" xfId="5460"/>
    <cellStyle name="Обычный 4 2 2 5 2 2 2 2 2 2" xfId="16899"/>
    <cellStyle name="Обычный 4 2 2 5 2 2 2 2 2 2 2" xfId="16900"/>
    <cellStyle name="Обычный 4 2 2 5 2 2 2 2 2 3" xfId="16901"/>
    <cellStyle name="Обычный 4 2 2 5 2 2 2 3" xfId="5461"/>
    <cellStyle name="Обычный 4 2 2 5 2 2 2 3 2" xfId="5462"/>
    <cellStyle name="Обычный 4 2 2 5 2 2 2 3 2 2" xfId="16902"/>
    <cellStyle name="Обычный 4 2 2 5 2 2 2 3 2 2 2" xfId="16903"/>
    <cellStyle name="Обычный 4 2 2 5 2 2 2 3 2 3" xfId="16904"/>
    <cellStyle name="Обычный 4 2 2 5 2 2 2 4" xfId="5463"/>
    <cellStyle name="Обычный 4 2 2 5 2 2 2 4 2" xfId="16905"/>
    <cellStyle name="Обычный 4 2 2 5 2 2 2 4 2 2" xfId="16906"/>
    <cellStyle name="Обычный 4 2 2 5 2 2 2 4 3" xfId="16907"/>
    <cellStyle name="Обычный 4 2 2 5 2 2 3" xfId="5464"/>
    <cellStyle name="Обычный 4 2 2 5 2 2 3 2" xfId="5465"/>
    <cellStyle name="Обычный 4 2 2 5 2 2 3 2 2" xfId="5466"/>
    <cellStyle name="Обычный 4 2 2 5 2 2 3 2 2 2" xfId="16908"/>
    <cellStyle name="Обычный 4 2 2 5 2 2 3 2 2 2 2" xfId="16909"/>
    <cellStyle name="Обычный 4 2 2 5 2 2 3 2 2 3" xfId="16910"/>
    <cellStyle name="Обычный 4 2 2 5 2 2 3 3" xfId="5467"/>
    <cellStyle name="Обычный 4 2 2 5 2 2 3 3 2" xfId="5468"/>
    <cellStyle name="Обычный 4 2 2 5 2 2 3 3 2 2" xfId="16911"/>
    <cellStyle name="Обычный 4 2 2 5 2 2 3 3 2 2 2" xfId="16912"/>
    <cellStyle name="Обычный 4 2 2 5 2 2 3 3 2 3" xfId="16913"/>
    <cellStyle name="Обычный 4 2 2 5 2 2 3 4" xfId="5469"/>
    <cellStyle name="Обычный 4 2 2 5 2 2 3 4 2" xfId="16914"/>
    <cellStyle name="Обычный 4 2 2 5 2 2 3 4 2 2" xfId="16915"/>
    <cellStyle name="Обычный 4 2 2 5 2 2 3 4 3" xfId="16916"/>
    <cellStyle name="Обычный 4 2 2 5 2 2 4" xfId="5470"/>
    <cellStyle name="Обычный 4 2 2 5 2 2 4 2" xfId="5471"/>
    <cellStyle name="Обычный 4 2 2 5 2 2 4 2 2" xfId="16917"/>
    <cellStyle name="Обычный 4 2 2 5 2 2 4 2 2 2" xfId="16918"/>
    <cellStyle name="Обычный 4 2 2 5 2 2 4 2 3" xfId="16919"/>
    <cellStyle name="Обычный 4 2 2 5 2 2 5" xfId="5472"/>
    <cellStyle name="Обычный 4 2 2 5 2 2 5 2" xfId="5473"/>
    <cellStyle name="Обычный 4 2 2 5 2 2 5 2 2" xfId="16920"/>
    <cellStyle name="Обычный 4 2 2 5 2 2 5 2 2 2" xfId="16921"/>
    <cellStyle name="Обычный 4 2 2 5 2 2 5 2 3" xfId="16922"/>
    <cellStyle name="Обычный 4 2 2 5 2 2 6" xfId="5474"/>
    <cellStyle name="Обычный 4 2 2 5 2 2 6 2" xfId="16923"/>
    <cellStyle name="Обычный 4 2 2 5 2 2 6 2 2" xfId="16924"/>
    <cellStyle name="Обычный 4 2 2 5 2 2 6 3" xfId="16925"/>
    <cellStyle name="Обычный 4 2 2 5 2 3" xfId="5475"/>
    <cellStyle name="Обычный 4 2 2 5 2 3 2" xfId="5476"/>
    <cellStyle name="Обычный 4 2 2 5 2 3 2 2" xfId="5477"/>
    <cellStyle name="Обычный 4 2 2 5 2 3 2 2 2" xfId="5478"/>
    <cellStyle name="Обычный 4 2 2 5 2 3 2 2 2 2" xfId="16926"/>
    <cellStyle name="Обычный 4 2 2 5 2 3 2 2 2 2 2" xfId="16927"/>
    <cellStyle name="Обычный 4 2 2 5 2 3 2 2 2 3" xfId="16928"/>
    <cellStyle name="Обычный 4 2 2 5 2 3 2 3" xfId="5479"/>
    <cellStyle name="Обычный 4 2 2 5 2 3 2 3 2" xfId="5480"/>
    <cellStyle name="Обычный 4 2 2 5 2 3 2 3 2 2" xfId="16929"/>
    <cellStyle name="Обычный 4 2 2 5 2 3 2 3 2 2 2" xfId="16930"/>
    <cellStyle name="Обычный 4 2 2 5 2 3 2 3 2 3" xfId="16931"/>
    <cellStyle name="Обычный 4 2 2 5 2 3 2 4" xfId="5481"/>
    <cellStyle name="Обычный 4 2 2 5 2 3 2 4 2" xfId="16932"/>
    <cellStyle name="Обычный 4 2 2 5 2 3 2 4 2 2" xfId="16933"/>
    <cellStyle name="Обычный 4 2 2 5 2 3 2 4 3" xfId="16934"/>
    <cellStyle name="Обычный 4 2 2 5 2 3 3" xfId="5482"/>
    <cellStyle name="Обычный 4 2 2 5 2 3 3 2" xfId="5483"/>
    <cellStyle name="Обычный 4 2 2 5 2 3 3 2 2" xfId="5484"/>
    <cellStyle name="Обычный 4 2 2 5 2 3 3 2 2 2" xfId="16935"/>
    <cellStyle name="Обычный 4 2 2 5 2 3 3 2 2 2 2" xfId="16936"/>
    <cellStyle name="Обычный 4 2 2 5 2 3 3 2 2 3" xfId="16937"/>
    <cellStyle name="Обычный 4 2 2 5 2 3 3 3" xfId="5485"/>
    <cellStyle name="Обычный 4 2 2 5 2 3 3 3 2" xfId="5486"/>
    <cellStyle name="Обычный 4 2 2 5 2 3 3 3 2 2" xfId="16938"/>
    <cellStyle name="Обычный 4 2 2 5 2 3 3 3 2 2 2" xfId="16939"/>
    <cellStyle name="Обычный 4 2 2 5 2 3 3 3 2 3" xfId="16940"/>
    <cellStyle name="Обычный 4 2 2 5 2 3 3 4" xfId="5487"/>
    <cellStyle name="Обычный 4 2 2 5 2 3 3 4 2" xfId="16941"/>
    <cellStyle name="Обычный 4 2 2 5 2 3 3 4 2 2" xfId="16942"/>
    <cellStyle name="Обычный 4 2 2 5 2 3 3 4 3" xfId="16943"/>
    <cellStyle name="Обычный 4 2 2 5 2 3 4" xfId="5488"/>
    <cellStyle name="Обычный 4 2 2 5 2 3 4 2" xfId="5489"/>
    <cellStyle name="Обычный 4 2 2 5 2 3 4 2 2" xfId="16944"/>
    <cellStyle name="Обычный 4 2 2 5 2 3 4 2 2 2" xfId="16945"/>
    <cellStyle name="Обычный 4 2 2 5 2 3 4 2 3" xfId="16946"/>
    <cellStyle name="Обычный 4 2 2 5 2 3 5" xfId="5490"/>
    <cellStyle name="Обычный 4 2 2 5 2 3 5 2" xfId="5491"/>
    <cellStyle name="Обычный 4 2 2 5 2 3 5 2 2" xfId="16947"/>
    <cellStyle name="Обычный 4 2 2 5 2 3 5 2 2 2" xfId="16948"/>
    <cellStyle name="Обычный 4 2 2 5 2 3 5 2 3" xfId="16949"/>
    <cellStyle name="Обычный 4 2 2 5 2 3 6" xfId="5492"/>
    <cellStyle name="Обычный 4 2 2 5 2 3 6 2" xfId="16950"/>
    <cellStyle name="Обычный 4 2 2 5 2 3 6 2 2" xfId="16951"/>
    <cellStyle name="Обычный 4 2 2 5 2 3 6 3" xfId="16952"/>
    <cellStyle name="Обычный 4 2 2 5 2 4" xfId="5493"/>
    <cellStyle name="Обычный 4 2 2 5 2 4 2" xfId="5494"/>
    <cellStyle name="Обычный 4 2 2 5 2 4 2 2" xfId="5495"/>
    <cellStyle name="Обычный 4 2 2 5 2 4 2 2 2" xfId="5496"/>
    <cellStyle name="Обычный 4 2 2 5 2 4 2 2 2 2" xfId="16953"/>
    <cellStyle name="Обычный 4 2 2 5 2 4 2 2 2 2 2" xfId="16954"/>
    <cellStyle name="Обычный 4 2 2 5 2 4 2 2 2 3" xfId="16955"/>
    <cellStyle name="Обычный 4 2 2 5 2 4 2 3" xfId="5497"/>
    <cellStyle name="Обычный 4 2 2 5 2 4 2 3 2" xfId="5498"/>
    <cellStyle name="Обычный 4 2 2 5 2 4 2 3 2 2" xfId="16956"/>
    <cellStyle name="Обычный 4 2 2 5 2 4 2 3 2 2 2" xfId="16957"/>
    <cellStyle name="Обычный 4 2 2 5 2 4 2 3 2 3" xfId="16958"/>
    <cellStyle name="Обычный 4 2 2 5 2 4 2 4" xfId="5499"/>
    <cellStyle name="Обычный 4 2 2 5 2 4 2 4 2" xfId="16959"/>
    <cellStyle name="Обычный 4 2 2 5 2 4 2 4 2 2" xfId="16960"/>
    <cellStyle name="Обычный 4 2 2 5 2 4 2 4 3" xfId="16961"/>
    <cellStyle name="Обычный 4 2 2 5 2 4 3" xfId="5500"/>
    <cellStyle name="Обычный 4 2 2 5 2 4 3 2" xfId="5501"/>
    <cellStyle name="Обычный 4 2 2 5 2 4 3 2 2" xfId="16962"/>
    <cellStyle name="Обычный 4 2 2 5 2 4 3 2 2 2" xfId="16963"/>
    <cellStyle name="Обычный 4 2 2 5 2 4 3 2 3" xfId="16964"/>
    <cellStyle name="Обычный 4 2 2 5 2 4 4" xfId="5502"/>
    <cellStyle name="Обычный 4 2 2 5 2 4 4 2" xfId="5503"/>
    <cellStyle name="Обычный 4 2 2 5 2 4 4 2 2" xfId="16965"/>
    <cellStyle name="Обычный 4 2 2 5 2 4 4 2 2 2" xfId="16966"/>
    <cellStyle name="Обычный 4 2 2 5 2 4 4 2 3" xfId="16967"/>
    <cellStyle name="Обычный 4 2 2 5 2 4 5" xfId="5504"/>
    <cellStyle name="Обычный 4 2 2 5 2 4 5 2" xfId="16968"/>
    <cellStyle name="Обычный 4 2 2 5 2 4 5 2 2" xfId="16969"/>
    <cellStyle name="Обычный 4 2 2 5 2 4 5 3" xfId="16970"/>
    <cellStyle name="Обычный 4 2 2 5 2 5" xfId="5505"/>
    <cellStyle name="Обычный 4 2 2 5 2 5 2" xfId="5506"/>
    <cellStyle name="Обычный 4 2 2 5 2 5 2 2" xfId="5507"/>
    <cellStyle name="Обычный 4 2 2 5 2 5 2 2 2" xfId="16971"/>
    <cellStyle name="Обычный 4 2 2 5 2 5 2 2 2 2" xfId="16972"/>
    <cellStyle name="Обычный 4 2 2 5 2 5 2 2 3" xfId="16973"/>
    <cellStyle name="Обычный 4 2 2 5 2 5 3" xfId="5508"/>
    <cellStyle name="Обычный 4 2 2 5 2 5 3 2" xfId="5509"/>
    <cellStyle name="Обычный 4 2 2 5 2 5 3 2 2" xfId="16974"/>
    <cellStyle name="Обычный 4 2 2 5 2 5 3 2 2 2" xfId="16975"/>
    <cellStyle name="Обычный 4 2 2 5 2 5 3 2 3" xfId="16976"/>
    <cellStyle name="Обычный 4 2 2 5 2 5 4" xfId="5510"/>
    <cellStyle name="Обычный 4 2 2 5 2 5 4 2" xfId="16977"/>
    <cellStyle name="Обычный 4 2 2 5 2 5 4 2 2" xfId="16978"/>
    <cellStyle name="Обычный 4 2 2 5 2 5 4 3" xfId="16979"/>
    <cellStyle name="Обычный 4 2 2 5 2 6" xfId="5511"/>
    <cellStyle name="Обычный 4 2 2 5 2 6 2" xfId="5512"/>
    <cellStyle name="Обычный 4 2 2 5 2 6 2 2" xfId="16980"/>
    <cellStyle name="Обычный 4 2 2 5 2 6 2 2 2" xfId="16981"/>
    <cellStyle name="Обычный 4 2 2 5 2 6 2 3" xfId="16982"/>
    <cellStyle name="Обычный 4 2 2 5 2 7" xfId="5513"/>
    <cellStyle name="Обычный 4 2 2 5 2 7 2" xfId="5514"/>
    <cellStyle name="Обычный 4 2 2 5 2 7 2 2" xfId="16983"/>
    <cellStyle name="Обычный 4 2 2 5 2 7 2 2 2" xfId="16984"/>
    <cellStyle name="Обычный 4 2 2 5 2 7 2 3" xfId="16985"/>
    <cellStyle name="Обычный 4 2 2 5 2 8" xfId="5515"/>
    <cellStyle name="Обычный 4 2 2 5 2 8 2" xfId="16986"/>
    <cellStyle name="Обычный 4 2 2 5 2 8 2 2" xfId="16987"/>
    <cellStyle name="Обычный 4 2 2 5 2 8 3" xfId="16988"/>
    <cellStyle name="Обычный 4 2 2 5 3" xfId="5516"/>
    <cellStyle name="Обычный 4 2 2 5 3 2" xfId="5517"/>
    <cellStyle name="Обычный 4 2 2 5 3 2 2" xfId="5518"/>
    <cellStyle name="Обычный 4 2 2 5 3 2 2 2" xfId="5519"/>
    <cellStyle name="Обычный 4 2 2 5 3 2 2 2 2" xfId="16989"/>
    <cellStyle name="Обычный 4 2 2 5 3 2 2 2 2 2" xfId="16990"/>
    <cellStyle name="Обычный 4 2 2 5 3 2 2 2 3" xfId="16991"/>
    <cellStyle name="Обычный 4 2 2 5 3 2 3" xfId="5520"/>
    <cellStyle name="Обычный 4 2 2 5 3 2 3 2" xfId="5521"/>
    <cellStyle name="Обычный 4 2 2 5 3 2 3 2 2" xfId="16992"/>
    <cellStyle name="Обычный 4 2 2 5 3 2 3 2 2 2" xfId="16993"/>
    <cellStyle name="Обычный 4 2 2 5 3 2 3 2 3" xfId="16994"/>
    <cellStyle name="Обычный 4 2 2 5 3 2 4" xfId="5522"/>
    <cellStyle name="Обычный 4 2 2 5 3 2 4 2" xfId="16995"/>
    <cellStyle name="Обычный 4 2 2 5 3 2 4 2 2" xfId="16996"/>
    <cellStyle name="Обычный 4 2 2 5 3 2 4 3" xfId="16997"/>
    <cellStyle name="Обычный 4 2 2 5 3 3" xfId="5523"/>
    <cellStyle name="Обычный 4 2 2 5 3 3 2" xfId="5524"/>
    <cellStyle name="Обычный 4 2 2 5 3 3 2 2" xfId="5525"/>
    <cellStyle name="Обычный 4 2 2 5 3 3 2 2 2" xfId="16998"/>
    <cellStyle name="Обычный 4 2 2 5 3 3 2 2 2 2" xfId="16999"/>
    <cellStyle name="Обычный 4 2 2 5 3 3 2 2 3" xfId="17000"/>
    <cellStyle name="Обычный 4 2 2 5 3 3 3" xfId="5526"/>
    <cellStyle name="Обычный 4 2 2 5 3 3 3 2" xfId="5527"/>
    <cellStyle name="Обычный 4 2 2 5 3 3 3 2 2" xfId="17001"/>
    <cellStyle name="Обычный 4 2 2 5 3 3 3 2 2 2" xfId="17002"/>
    <cellStyle name="Обычный 4 2 2 5 3 3 3 2 3" xfId="17003"/>
    <cellStyle name="Обычный 4 2 2 5 3 3 4" xfId="5528"/>
    <cellStyle name="Обычный 4 2 2 5 3 3 4 2" xfId="17004"/>
    <cellStyle name="Обычный 4 2 2 5 3 3 4 2 2" xfId="17005"/>
    <cellStyle name="Обычный 4 2 2 5 3 3 4 3" xfId="17006"/>
    <cellStyle name="Обычный 4 2 2 5 3 4" xfId="5529"/>
    <cellStyle name="Обычный 4 2 2 5 3 4 2" xfId="5530"/>
    <cellStyle name="Обычный 4 2 2 5 3 4 2 2" xfId="17007"/>
    <cellStyle name="Обычный 4 2 2 5 3 4 2 2 2" xfId="17008"/>
    <cellStyle name="Обычный 4 2 2 5 3 4 2 3" xfId="17009"/>
    <cellStyle name="Обычный 4 2 2 5 3 5" xfId="5531"/>
    <cellStyle name="Обычный 4 2 2 5 3 5 2" xfId="5532"/>
    <cellStyle name="Обычный 4 2 2 5 3 5 2 2" xfId="17010"/>
    <cellStyle name="Обычный 4 2 2 5 3 5 2 2 2" xfId="17011"/>
    <cellStyle name="Обычный 4 2 2 5 3 5 2 3" xfId="17012"/>
    <cellStyle name="Обычный 4 2 2 5 3 6" xfId="5533"/>
    <cellStyle name="Обычный 4 2 2 5 3 6 2" xfId="17013"/>
    <cellStyle name="Обычный 4 2 2 5 3 6 2 2" xfId="17014"/>
    <cellStyle name="Обычный 4 2 2 5 3 6 3" xfId="17015"/>
    <cellStyle name="Обычный 4 2 2 5 4" xfId="5534"/>
    <cellStyle name="Обычный 4 2 2 5 4 2" xfId="5535"/>
    <cellStyle name="Обычный 4 2 2 5 4 2 2" xfId="5536"/>
    <cellStyle name="Обычный 4 2 2 5 4 2 2 2" xfId="5537"/>
    <cellStyle name="Обычный 4 2 2 5 4 2 2 2 2" xfId="17016"/>
    <cellStyle name="Обычный 4 2 2 5 4 2 2 2 2 2" xfId="17017"/>
    <cellStyle name="Обычный 4 2 2 5 4 2 2 2 3" xfId="17018"/>
    <cellStyle name="Обычный 4 2 2 5 4 2 3" xfId="5538"/>
    <cellStyle name="Обычный 4 2 2 5 4 2 3 2" xfId="5539"/>
    <cellStyle name="Обычный 4 2 2 5 4 2 3 2 2" xfId="17019"/>
    <cellStyle name="Обычный 4 2 2 5 4 2 3 2 2 2" xfId="17020"/>
    <cellStyle name="Обычный 4 2 2 5 4 2 3 2 3" xfId="17021"/>
    <cellStyle name="Обычный 4 2 2 5 4 2 4" xfId="5540"/>
    <cellStyle name="Обычный 4 2 2 5 4 2 4 2" xfId="17022"/>
    <cellStyle name="Обычный 4 2 2 5 4 2 4 2 2" xfId="17023"/>
    <cellStyle name="Обычный 4 2 2 5 4 2 4 3" xfId="17024"/>
    <cellStyle name="Обычный 4 2 2 5 4 3" xfId="5541"/>
    <cellStyle name="Обычный 4 2 2 5 4 3 2" xfId="5542"/>
    <cellStyle name="Обычный 4 2 2 5 4 3 2 2" xfId="5543"/>
    <cellStyle name="Обычный 4 2 2 5 4 3 2 2 2" xfId="17025"/>
    <cellStyle name="Обычный 4 2 2 5 4 3 2 2 2 2" xfId="17026"/>
    <cellStyle name="Обычный 4 2 2 5 4 3 2 2 3" xfId="17027"/>
    <cellStyle name="Обычный 4 2 2 5 4 3 3" xfId="5544"/>
    <cellStyle name="Обычный 4 2 2 5 4 3 3 2" xfId="5545"/>
    <cellStyle name="Обычный 4 2 2 5 4 3 3 2 2" xfId="17028"/>
    <cellStyle name="Обычный 4 2 2 5 4 3 3 2 2 2" xfId="17029"/>
    <cellStyle name="Обычный 4 2 2 5 4 3 3 2 3" xfId="17030"/>
    <cellStyle name="Обычный 4 2 2 5 4 3 4" xfId="5546"/>
    <cellStyle name="Обычный 4 2 2 5 4 3 4 2" xfId="17031"/>
    <cellStyle name="Обычный 4 2 2 5 4 3 4 2 2" xfId="17032"/>
    <cellStyle name="Обычный 4 2 2 5 4 3 4 3" xfId="17033"/>
    <cellStyle name="Обычный 4 2 2 5 4 4" xfId="5547"/>
    <cellStyle name="Обычный 4 2 2 5 4 4 2" xfId="5548"/>
    <cellStyle name="Обычный 4 2 2 5 4 4 2 2" xfId="17034"/>
    <cellStyle name="Обычный 4 2 2 5 4 4 2 2 2" xfId="17035"/>
    <cellStyle name="Обычный 4 2 2 5 4 4 2 3" xfId="17036"/>
    <cellStyle name="Обычный 4 2 2 5 4 5" xfId="5549"/>
    <cellStyle name="Обычный 4 2 2 5 4 5 2" xfId="5550"/>
    <cellStyle name="Обычный 4 2 2 5 4 5 2 2" xfId="17037"/>
    <cellStyle name="Обычный 4 2 2 5 4 5 2 2 2" xfId="17038"/>
    <cellStyle name="Обычный 4 2 2 5 4 5 2 3" xfId="17039"/>
    <cellStyle name="Обычный 4 2 2 5 4 6" xfId="5551"/>
    <cellStyle name="Обычный 4 2 2 5 4 6 2" xfId="17040"/>
    <cellStyle name="Обычный 4 2 2 5 4 6 2 2" xfId="17041"/>
    <cellStyle name="Обычный 4 2 2 5 4 6 3" xfId="17042"/>
    <cellStyle name="Обычный 4 2 2 5 5" xfId="5552"/>
    <cellStyle name="Обычный 4 2 2 5 5 2" xfId="5553"/>
    <cellStyle name="Обычный 4 2 2 5 5 2 2" xfId="5554"/>
    <cellStyle name="Обычный 4 2 2 5 5 2 2 2" xfId="5555"/>
    <cellStyle name="Обычный 4 2 2 5 5 2 2 2 2" xfId="17043"/>
    <cellStyle name="Обычный 4 2 2 5 5 2 2 2 2 2" xfId="17044"/>
    <cellStyle name="Обычный 4 2 2 5 5 2 2 2 3" xfId="17045"/>
    <cellStyle name="Обычный 4 2 2 5 5 2 3" xfId="5556"/>
    <cellStyle name="Обычный 4 2 2 5 5 2 3 2" xfId="5557"/>
    <cellStyle name="Обычный 4 2 2 5 5 2 3 2 2" xfId="17046"/>
    <cellStyle name="Обычный 4 2 2 5 5 2 3 2 2 2" xfId="17047"/>
    <cellStyle name="Обычный 4 2 2 5 5 2 3 2 3" xfId="17048"/>
    <cellStyle name="Обычный 4 2 2 5 5 2 4" xfId="5558"/>
    <cellStyle name="Обычный 4 2 2 5 5 2 4 2" xfId="17049"/>
    <cellStyle name="Обычный 4 2 2 5 5 2 4 2 2" xfId="17050"/>
    <cellStyle name="Обычный 4 2 2 5 5 2 4 3" xfId="17051"/>
    <cellStyle name="Обычный 4 2 2 5 5 3" xfId="5559"/>
    <cellStyle name="Обычный 4 2 2 5 5 3 2" xfId="5560"/>
    <cellStyle name="Обычный 4 2 2 5 5 3 2 2" xfId="17052"/>
    <cellStyle name="Обычный 4 2 2 5 5 3 2 2 2" xfId="17053"/>
    <cellStyle name="Обычный 4 2 2 5 5 3 2 3" xfId="17054"/>
    <cellStyle name="Обычный 4 2 2 5 5 4" xfId="5561"/>
    <cellStyle name="Обычный 4 2 2 5 5 4 2" xfId="5562"/>
    <cellStyle name="Обычный 4 2 2 5 5 4 2 2" xfId="17055"/>
    <cellStyle name="Обычный 4 2 2 5 5 4 2 2 2" xfId="17056"/>
    <cellStyle name="Обычный 4 2 2 5 5 4 2 3" xfId="17057"/>
    <cellStyle name="Обычный 4 2 2 5 5 5" xfId="5563"/>
    <cellStyle name="Обычный 4 2 2 5 5 5 2" xfId="17058"/>
    <cellStyle name="Обычный 4 2 2 5 5 5 2 2" xfId="17059"/>
    <cellStyle name="Обычный 4 2 2 5 5 5 3" xfId="17060"/>
    <cellStyle name="Обычный 4 2 2 5 6" xfId="5564"/>
    <cellStyle name="Обычный 4 2 2 5 6 2" xfId="5565"/>
    <cellStyle name="Обычный 4 2 2 5 6 2 2" xfId="5566"/>
    <cellStyle name="Обычный 4 2 2 5 6 2 2 2" xfId="17061"/>
    <cellStyle name="Обычный 4 2 2 5 6 2 2 2 2" xfId="17062"/>
    <cellStyle name="Обычный 4 2 2 5 6 2 2 3" xfId="17063"/>
    <cellStyle name="Обычный 4 2 2 5 6 3" xfId="5567"/>
    <cellStyle name="Обычный 4 2 2 5 6 3 2" xfId="5568"/>
    <cellStyle name="Обычный 4 2 2 5 6 3 2 2" xfId="17064"/>
    <cellStyle name="Обычный 4 2 2 5 6 3 2 2 2" xfId="17065"/>
    <cellStyle name="Обычный 4 2 2 5 6 3 2 3" xfId="17066"/>
    <cellStyle name="Обычный 4 2 2 5 6 4" xfId="5569"/>
    <cellStyle name="Обычный 4 2 2 5 6 4 2" xfId="17067"/>
    <cellStyle name="Обычный 4 2 2 5 6 4 2 2" xfId="17068"/>
    <cellStyle name="Обычный 4 2 2 5 6 4 3" xfId="17069"/>
    <cellStyle name="Обычный 4 2 2 5 7" xfId="5570"/>
    <cellStyle name="Обычный 4 2 2 5 7 2" xfId="5571"/>
    <cellStyle name="Обычный 4 2 2 5 7 2 2" xfId="5572"/>
    <cellStyle name="Обычный 4 2 2 5 7 2 2 2" xfId="17070"/>
    <cellStyle name="Обычный 4 2 2 5 7 2 2 2 2" xfId="17071"/>
    <cellStyle name="Обычный 4 2 2 5 7 2 2 3" xfId="17072"/>
    <cellStyle name="Обычный 4 2 2 5 7 3" xfId="5573"/>
    <cellStyle name="Обычный 4 2 2 5 7 3 2" xfId="5574"/>
    <cellStyle name="Обычный 4 2 2 5 7 3 2 2" xfId="17073"/>
    <cellStyle name="Обычный 4 2 2 5 7 3 2 2 2" xfId="17074"/>
    <cellStyle name="Обычный 4 2 2 5 7 3 2 3" xfId="17075"/>
    <cellStyle name="Обычный 4 2 2 5 7 4" xfId="5575"/>
    <cellStyle name="Обычный 4 2 2 5 7 4 2" xfId="17076"/>
    <cellStyle name="Обычный 4 2 2 5 7 4 2 2" xfId="17077"/>
    <cellStyle name="Обычный 4 2 2 5 7 4 3" xfId="17078"/>
    <cellStyle name="Обычный 4 2 2 5 8" xfId="5576"/>
    <cellStyle name="Обычный 4 2 2 5 8 2" xfId="5577"/>
    <cellStyle name="Обычный 4 2 2 5 8 2 2" xfId="5578"/>
    <cellStyle name="Обычный 4 2 2 5 8 2 2 2" xfId="17079"/>
    <cellStyle name="Обычный 4 2 2 5 8 2 2 2 2" xfId="17080"/>
    <cellStyle name="Обычный 4 2 2 5 8 2 2 3" xfId="17081"/>
    <cellStyle name="Обычный 4 2 2 5 8 3" xfId="5579"/>
    <cellStyle name="Обычный 4 2 2 5 8 3 2" xfId="5580"/>
    <cellStyle name="Обычный 4 2 2 5 8 3 2 2" xfId="17082"/>
    <cellStyle name="Обычный 4 2 2 5 8 3 2 2 2" xfId="17083"/>
    <cellStyle name="Обычный 4 2 2 5 8 3 2 3" xfId="17084"/>
    <cellStyle name="Обычный 4 2 2 5 8 4" xfId="5581"/>
    <cellStyle name="Обычный 4 2 2 5 8 4 2" xfId="17085"/>
    <cellStyle name="Обычный 4 2 2 5 8 4 2 2" xfId="17086"/>
    <cellStyle name="Обычный 4 2 2 5 8 4 3" xfId="17087"/>
    <cellStyle name="Обычный 4 2 2 5 9" xfId="5582"/>
    <cellStyle name="Обычный 4 2 2 5 9 2" xfId="5583"/>
    <cellStyle name="Обычный 4 2 2 5 9 2 2" xfId="17088"/>
    <cellStyle name="Обычный 4 2 2 5 9 2 2 2" xfId="17089"/>
    <cellStyle name="Обычный 4 2 2 5 9 2 3" xfId="17090"/>
    <cellStyle name="Обычный 4 2 2 6" xfId="5584"/>
    <cellStyle name="Обычный 4 2 2 6 10" xfId="5585"/>
    <cellStyle name="Обычный 4 2 2 6 10 2" xfId="5586"/>
    <cellStyle name="Обычный 4 2 2 6 10 2 2" xfId="5587"/>
    <cellStyle name="Обычный 4 2 2 6 10 2 2 2" xfId="17091"/>
    <cellStyle name="Обычный 4 2 2 6 10 2 2 2 2" xfId="17092"/>
    <cellStyle name="Обычный 4 2 2 6 10 2 2 3" xfId="17093"/>
    <cellStyle name="Обычный 4 2 2 6 10 3" xfId="5588"/>
    <cellStyle name="Обычный 4 2 2 6 10 3 2" xfId="5589"/>
    <cellStyle name="Обычный 4 2 2 6 10 3 2 2" xfId="17094"/>
    <cellStyle name="Обычный 4 2 2 6 10 3 2 2 2" xfId="17095"/>
    <cellStyle name="Обычный 4 2 2 6 10 3 2 3" xfId="17096"/>
    <cellStyle name="Обычный 4 2 2 6 10 4" xfId="5590"/>
    <cellStyle name="Обычный 4 2 2 6 10 4 2" xfId="17097"/>
    <cellStyle name="Обычный 4 2 2 6 10 4 2 2" xfId="17098"/>
    <cellStyle name="Обычный 4 2 2 6 10 4 3" xfId="17099"/>
    <cellStyle name="Обычный 4 2 2 6 11" xfId="5591"/>
    <cellStyle name="Обычный 4 2 2 6 11 2" xfId="5592"/>
    <cellStyle name="Обычный 4 2 2 6 11 2 2" xfId="5593"/>
    <cellStyle name="Обычный 4 2 2 6 11 2 2 2" xfId="17100"/>
    <cellStyle name="Обычный 4 2 2 6 11 2 2 2 2" xfId="17101"/>
    <cellStyle name="Обычный 4 2 2 6 11 2 2 3" xfId="17102"/>
    <cellStyle name="Обычный 4 2 2 6 11 3" xfId="5594"/>
    <cellStyle name="Обычный 4 2 2 6 11 3 2" xfId="5595"/>
    <cellStyle name="Обычный 4 2 2 6 11 3 2 2" xfId="17103"/>
    <cellStyle name="Обычный 4 2 2 6 11 3 2 2 2" xfId="17104"/>
    <cellStyle name="Обычный 4 2 2 6 11 3 2 3" xfId="17105"/>
    <cellStyle name="Обычный 4 2 2 6 11 4" xfId="5596"/>
    <cellStyle name="Обычный 4 2 2 6 11 4 2" xfId="17106"/>
    <cellStyle name="Обычный 4 2 2 6 11 4 2 2" xfId="17107"/>
    <cellStyle name="Обычный 4 2 2 6 11 4 3" xfId="17108"/>
    <cellStyle name="Обычный 4 2 2 6 12" xfId="5597"/>
    <cellStyle name="Обычный 4 2 2 6 12 2" xfId="5598"/>
    <cellStyle name="Обычный 4 2 2 6 12 2 2" xfId="17109"/>
    <cellStyle name="Обычный 4 2 2 6 12 2 2 2" xfId="17110"/>
    <cellStyle name="Обычный 4 2 2 6 12 2 3" xfId="17111"/>
    <cellStyle name="Обычный 4 2 2 6 13" xfId="3"/>
    <cellStyle name="Обычный 4 2 2 6 13 2" xfId="5599"/>
    <cellStyle name="Обычный 4 2 2 6 13 2 2" xfId="17112"/>
    <cellStyle name="Обычный 4 2 2 6 13 2 2 2" xfId="17113"/>
    <cellStyle name="Обычный 4 2 2 6 13 2 3" xfId="17114"/>
    <cellStyle name="Обычный 4 2 2 6 14" xfId="5600"/>
    <cellStyle name="Обычный 4 2 2 6 14 2" xfId="17115"/>
    <cellStyle name="Обычный 4 2 2 6 14 2 2" xfId="17116"/>
    <cellStyle name="Обычный 4 2 2 6 14 3" xfId="17117"/>
    <cellStyle name="Обычный 4 2 2 6 2" xfId="5601"/>
    <cellStyle name="Обычный 4 2 2 6 2 10" xfId="5602"/>
    <cellStyle name="Обычный 4 2 2 6 2 10 2" xfId="5603"/>
    <cellStyle name="Обычный 4 2 2 6 2 10 2 2" xfId="17118"/>
    <cellStyle name="Обычный 4 2 2 6 2 10 2 2 2" xfId="17119"/>
    <cellStyle name="Обычный 4 2 2 6 2 10 2 3" xfId="17120"/>
    <cellStyle name="Обычный 4 2 2 6 2 11" xfId="5604"/>
    <cellStyle name="Обычный 4 2 2 6 2 11 2" xfId="5605"/>
    <cellStyle name="Обычный 4 2 2 6 2 11 2 2" xfId="17121"/>
    <cellStyle name="Обычный 4 2 2 6 2 11 2 2 2" xfId="17122"/>
    <cellStyle name="Обычный 4 2 2 6 2 11 2 3" xfId="17123"/>
    <cellStyle name="Обычный 4 2 2 6 2 12" xfId="5606"/>
    <cellStyle name="Обычный 4 2 2 6 2 12 2" xfId="17124"/>
    <cellStyle name="Обычный 4 2 2 6 2 12 2 2" xfId="17125"/>
    <cellStyle name="Обычный 4 2 2 6 2 12 3" xfId="17126"/>
    <cellStyle name="Обычный 4 2 2 6 2 2" xfId="5607"/>
    <cellStyle name="Обычный 4 2 2 6 2 2 2" xfId="5608"/>
    <cellStyle name="Обычный 4 2 2 6 2 2 2 2" xfId="5609"/>
    <cellStyle name="Обычный 4 2 2 6 2 2 2 2 2" xfId="5610"/>
    <cellStyle name="Обычный 4 2 2 6 2 2 2 2 2 2" xfId="5611"/>
    <cellStyle name="Обычный 4 2 2 6 2 2 2 2 2 2 2" xfId="17127"/>
    <cellStyle name="Обычный 4 2 2 6 2 2 2 2 2 2 2 2" xfId="17128"/>
    <cellStyle name="Обычный 4 2 2 6 2 2 2 2 2 2 3" xfId="17129"/>
    <cellStyle name="Обычный 4 2 2 6 2 2 2 2 3" xfId="5612"/>
    <cellStyle name="Обычный 4 2 2 6 2 2 2 2 3 2" xfId="5613"/>
    <cellStyle name="Обычный 4 2 2 6 2 2 2 2 3 2 2" xfId="17130"/>
    <cellStyle name="Обычный 4 2 2 6 2 2 2 2 3 2 2 2" xfId="17131"/>
    <cellStyle name="Обычный 4 2 2 6 2 2 2 2 3 2 3" xfId="17132"/>
    <cellStyle name="Обычный 4 2 2 6 2 2 2 2 4" xfId="5614"/>
    <cellStyle name="Обычный 4 2 2 6 2 2 2 2 4 2" xfId="17133"/>
    <cellStyle name="Обычный 4 2 2 6 2 2 2 2 4 2 2" xfId="17134"/>
    <cellStyle name="Обычный 4 2 2 6 2 2 2 2 4 3" xfId="17135"/>
    <cellStyle name="Обычный 4 2 2 6 2 2 2 3" xfId="5615"/>
    <cellStyle name="Обычный 4 2 2 6 2 2 2 3 2" xfId="5616"/>
    <cellStyle name="Обычный 4 2 2 6 2 2 2 3 2 2" xfId="5617"/>
    <cellStyle name="Обычный 4 2 2 6 2 2 2 3 2 2 2" xfId="17136"/>
    <cellStyle name="Обычный 4 2 2 6 2 2 2 3 2 2 2 2" xfId="17137"/>
    <cellStyle name="Обычный 4 2 2 6 2 2 2 3 2 2 3" xfId="17138"/>
    <cellStyle name="Обычный 4 2 2 6 2 2 2 3 3" xfId="5618"/>
    <cellStyle name="Обычный 4 2 2 6 2 2 2 3 3 2" xfId="5619"/>
    <cellStyle name="Обычный 4 2 2 6 2 2 2 3 3 2 2" xfId="17139"/>
    <cellStyle name="Обычный 4 2 2 6 2 2 2 3 3 2 2 2" xfId="17140"/>
    <cellStyle name="Обычный 4 2 2 6 2 2 2 3 3 2 3" xfId="17141"/>
    <cellStyle name="Обычный 4 2 2 6 2 2 2 3 4" xfId="5620"/>
    <cellStyle name="Обычный 4 2 2 6 2 2 2 3 4 2" xfId="17142"/>
    <cellStyle name="Обычный 4 2 2 6 2 2 2 3 4 2 2" xfId="17143"/>
    <cellStyle name="Обычный 4 2 2 6 2 2 2 3 4 3" xfId="17144"/>
    <cellStyle name="Обычный 4 2 2 6 2 2 2 4" xfId="5621"/>
    <cellStyle name="Обычный 4 2 2 6 2 2 2 4 2" xfId="5622"/>
    <cellStyle name="Обычный 4 2 2 6 2 2 2 4 2 2" xfId="17145"/>
    <cellStyle name="Обычный 4 2 2 6 2 2 2 4 2 2 2" xfId="17146"/>
    <cellStyle name="Обычный 4 2 2 6 2 2 2 4 2 3" xfId="17147"/>
    <cellStyle name="Обычный 4 2 2 6 2 2 2 5" xfId="5623"/>
    <cellStyle name="Обычный 4 2 2 6 2 2 2 5 2" xfId="5624"/>
    <cellStyle name="Обычный 4 2 2 6 2 2 2 5 2 2" xfId="17148"/>
    <cellStyle name="Обычный 4 2 2 6 2 2 2 5 2 2 2" xfId="17149"/>
    <cellStyle name="Обычный 4 2 2 6 2 2 2 5 2 3" xfId="17150"/>
    <cellStyle name="Обычный 4 2 2 6 2 2 2 6" xfId="5625"/>
    <cellStyle name="Обычный 4 2 2 6 2 2 2 6 2" xfId="17151"/>
    <cellStyle name="Обычный 4 2 2 6 2 2 2 6 2 2" xfId="17152"/>
    <cellStyle name="Обычный 4 2 2 6 2 2 2 6 3" xfId="17153"/>
    <cellStyle name="Обычный 4 2 2 6 2 2 3" xfId="5626"/>
    <cellStyle name="Обычный 4 2 2 6 2 2 3 2" xfId="5627"/>
    <cellStyle name="Обычный 4 2 2 6 2 2 3 2 2" xfId="5628"/>
    <cellStyle name="Обычный 4 2 2 6 2 2 3 2 2 2" xfId="5629"/>
    <cellStyle name="Обычный 4 2 2 6 2 2 3 2 2 2 2" xfId="17154"/>
    <cellStyle name="Обычный 4 2 2 6 2 2 3 2 2 2 2 2" xfId="17155"/>
    <cellStyle name="Обычный 4 2 2 6 2 2 3 2 2 2 3" xfId="17156"/>
    <cellStyle name="Обычный 4 2 2 6 2 2 3 2 3" xfId="5630"/>
    <cellStyle name="Обычный 4 2 2 6 2 2 3 2 3 2" xfId="5631"/>
    <cellStyle name="Обычный 4 2 2 6 2 2 3 2 3 2 2" xfId="17157"/>
    <cellStyle name="Обычный 4 2 2 6 2 2 3 2 3 2 2 2" xfId="17158"/>
    <cellStyle name="Обычный 4 2 2 6 2 2 3 2 3 2 3" xfId="17159"/>
    <cellStyle name="Обычный 4 2 2 6 2 2 3 2 4" xfId="5632"/>
    <cellStyle name="Обычный 4 2 2 6 2 2 3 2 4 2" xfId="17160"/>
    <cellStyle name="Обычный 4 2 2 6 2 2 3 2 4 2 2" xfId="17161"/>
    <cellStyle name="Обычный 4 2 2 6 2 2 3 2 4 3" xfId="17162"/>
    <cellStyle name="Обычный 4 2 2 6 2 2 3 3" xfId="5633"/>
    <cellStyle name="Обычный 4 2 2 6 2 2 3 3 2" xfId="5634"/>
    <cellStyle name="Обычный 4 2 2 6 2 2 3 3 2 2" xfId="5635"/>
    <cellStyle name="Обычный 4 2 2 6 2 2 3 3 2 2 2" xfId="17163"/>
    <cellStyle name="Обычный 4 2 2 6 2 2 3 3 2 2 2 2" xfId="17164"/>
    <cellStyle name="Обычный 4 2 2 6 2 2 3 3 2 2 3" xfId="17165"/>
    <cellStyle name="Обычный 4 2 2 6 2 2 3 3 3" xfId="5636"/>
    <cellStyle name="Обычный 4 2 2 6 2 2 3 3 3 2" xfId="5637"/>
    <cellStyle name="Обычный 4 2 2 6 2 2 3 3 3 2 2" xfId="17166"/>
    <cellStyle name="Обычный 4 2 2 6 2 2 3 3 3 2 2 2" xfId="17167"/>
    <cellStyle name="Обычный 4 2 2 6 2 2 3 3 3 2 3" xfId="17168"/>
    <cellStyle name="Обычный 4 2 2 6 2 2 3 3 4" xfId="5638"/>
    <cellStyle name="Обычный 4 2 2 6 2 2 3 3 4 2" xfId="17169"/>
    <cellStyle name="Обычный 4 2 2 6 2 2 3 3 4 2 2" xfId="17170"/>
    <cellStyle name="Обычный 4 2 2 6 2 2 3 3 4 3" xfId="17171"/>
    <cellStyle name="Обычный 4 2 2 6 2 2 3 4" xfId="5639"/>
    <cellStyle name="Обычный 4 2 2 6 2 2 3 4 2" xfId="5640"/>
    <cellStyle name="Обычный 4 2 2 6 2 2 3 4 2 2" xfId="17172"/>
    <cellStyle name="Обычный 4 2 2 6 2 2 3 4 2 2 2" xfId="17173"/>
    <cellStyle name="Обычный 4 2 2 6 2 2 3 4 2 3" xfId="17174"/>
    <cellStyle name="Обычный 4 2 2 6 2 2 3 5" xfId="5641"/>
    <cellStyle name="Обычный 4 2 2 6 2 2 3 5 2" xfId="5642"/>
    <cellStyle name="Обычный 4 2 2 6 2 2 3 5 2 2" xfId="17175"/>
    <cellStyle name="Обычный 4 2 2 6 2 2 3 5 2 2 2" xfId="17176"/>
    <cellStyle name="Обычный 4 2 2 6 2 2 3 5 2 3" xfId="17177"/>
    <cellStyle name="Обычный 4 2 2 6 2 2 3 6" xfId="5643"/>
    <cellStyle name="Обычный 4 2 2 6 2 2 3 6 2" xfId="17178"/>
    <cellStyle name="Обычный 4 2 2 6 2 2 3 6 2 2" xfId="17179"/>
    <cellStyle name="Обычный 4 2 2 6 2 2 3 6 3" xfId="17180"/>
    <cellStyle name="Обычный 4 2 2 6 2 2 4" xfId="5644"/>
    <cellStyle name="Обычный 4 2 2 6 2 2 4 2" xfId="5645"/>
    <cellStyle name="Обычный 4 2 2 6 2 2 4 2 2" xfId="5646"/>
    <cellStyle name="Обычный 4 2 2 6 2 2 4 2 2 2" xfId="5647"/>
    <cellStyle name="Обычный 4 2 2 6 2 2 4 2 2 2 2" xfId="17181"/>
    <cellStyle name="Обычный 4 2 2 6 2 2 4 2 2 2 2 2" xfId="17182"/>
    <cellStyle name="Обычный 4 2 2 6 2 2 4 2 2 2 3" xfId="17183"/>
    <cellStyle name="Обычный 4 2 2 6 2 2 4 2 3" xfId="5648"/>
    <cellStyle name="Обычный 4 2 2 6 2 2 4 2 3 2" xfId="5649"/>
    <cellStyle name="Обычный 4 2 2 6 2 2 4 2 3 2 2" xfId="17184"/>
    <cellStyle name="Обычный 4 2 2 6 2 2 4 2 3 2 2 2" xfId="17185"/>
    <cellStyle name="Обычный 4 2 2 6 2 2 4 2 3 2 3" xfId="17186"/>
    <cellStyle name="Обычный 4 2 2 6 2 2 4 2 4" xfId="5650"/>
    <cellStyle name="Обычный 4 2 2 6 2 2 4 2 4 2" xfId="17187"/>
    <cellStyle name="Обычный 4 2 2 6 2 2 4 2 4 2 2" xfId="17188"/>
    <cellStyle name="Обычный 4 2 2 6 2 2 4 2 4 3" xfId="17189"/>
    <cellStyle name="Обычный 4 2 2 6 2 2 4 3" xfId="5651"/>
    <cellStyle name="Обычный 4 2 2 6 2 2 4 3 2" xfId="5652"/>
    <cellStyle name="Обычный 4 2 2 6 2 2 4 3 2 2" xfId="17190"/>
    <cellStyle name="Обычный 4 2 2 6 2 2 4 3 2 2 2" xfId="17191"/>
    <cellStyle name="Обычный 4 2 2 6 2 2 4 3 2 3" xfId="17192"/>
    <cellStyle name="Обычный 4 2 2 6 2 2 4 4" xfId="5653"/>
    <cellStyle name="Обычный 4 2 2 6 2 2 4 4 2" xfId="5654"/>
    <cellStyle name="Обычный 4 2 2 6 2 2 4 4 2 2" xfId="17193"/>
    <cellStyle name="Обычный 4 2 2 6 2 2 4 4 2 2 2" xfId="17194"/>
    <cellStyle name="Обычный 4 2 2 6 2 2 4 4 2 3" xfId="17195"/>
    <cellStyle name="Обычный 4 2 2 6 2 2 4 5" xfId="5655"/>
    <cellStyle name="Обычный 4 2 2 6 2 2 4 5 2" xfId="17196"/>
    <cellStyle name="Обычный 4 2 2 6 2 2 4 5 2 2" xfId="17197"/>
    <cellStyle name="Обычный 4 2 2 6 2 2 4 5 3" xfId="17198"/>
    <cellStyle name="Обычный 4 2 2 6 2 2 5" xfId="5656"/>
    <cellStyle name="Обычный 4 2 2 6 2 2 5 2" xfId="5657"/>
    <cellStyle name="Обычный 4 2 2 6 2 2 5 2 2" xfId="5658"/>
    <cellStyle name="Обычный 4 2 2 6 2 2 5 2 2 2" xfId="17199"/>
    <cellStyle name="Обычный 4 2 2 6 2 2 5 2 2 2 2" xfId="17200"/>
    <cellStyle name="Обычный 4 2 2 6 2 2 5 2 2 3" xfId="17201"/>
    <cellStyle name="Обычный 4 2 2 6 2 2 5 3" xfId="5659"/>
    <cellStyle name="Обычный 4 2 2 6 2 2 5 3 2" xfId="5660"/>
    <cellStyle name="Обычный 4 2 2 6 2 2 5 3 2 2" xfId="17202"/>
    <cellStyle name="Обычный 4 2 2 6 2 2 5 3 2 2 2" xfId="17203"/>
    <cellStyle name="Обычный 4 2 2 6 2 2 5 3 2 3" xfId="17204"/>
    <cellStyle name="Обычный 4 2 2 6 2 2 5 4" xfId="5661"/>
    <cellStyle name="Обычный 4 2 2 6 2 2 5 4 2" xfId="17205"/>
    <cellStyle name="Обычный 4 2 2 6 2 2 5 4 2 2" xfId="17206"/>
    <cellStyle name="Обычный 4 2 2 6 2 2 5 4 3" xfId="17207"/>
    <cellStyle name="Обычный 4 2 2 6 2 2 6" xfId="5662"/>
    <cellStyle name="Обычный 4 2 2 6 2 2 6 2" xfId="5663"/>
    <cellStyle name="Обычный 4 2 2 6 2 2 6 2 2" xfId="5664"/>
    <cellStyle name="Обычный 4 2 2 6 2 2 6 2 2 2" xfId="17208"/>
    <cellStyle name="Обычный 4 2 2 6 2 2 6 2 2 2 2" xfId="17209"/>
    <cellStyle name="Обычный 4 2 2 6 2 2 6 2 2 3" xfId="17210"/>
    <cellStyle name="Обычный 4 2 2 6 2 2 6 3" xfId="5665"/>
    <cellStyle name="Обычный 4 2 2 6 2 2 6 3 2" xfId="5666"/>
    <cellStyle name="Обычный 4 2 2 6 2 2 6 3 2 2" xfId="17211"/>
    <cellStyle name="Обычный 4 2 2 6 2 2 6 3 2 2 2" xfId="17212"/>
    <cellStyle name="Обычный 4 2 2 6 2 2 6 3 2 3" xfId="17213"/>
    <cellStyle name="Обычный 4 2 2 6 2 2 6 4" xfId="5667"/>
    <cellStyle name="Обычный 4 2 2 6 2 2 6 4 2" xfId="17214"/>
    <cellStyle name="Обычный 4 2 2 6 2 2 6 4 2 2" xfId="17215"/>
    <cellStyle name="Обычный 4 2 2 6 2 2 6 4 3" xfId="17216"/>
    <cellStyle name="Обычный 4 2 2 6 2 2 7" xfId="5668"/>
    <cellStyle name="Обычный 4 2 2 6 2 2 7 2" xfId="5669"/>
    <cellStyle name="Обычный 4 2 2 6 2 2 7 2 2" xfId="17217"/>
    <cellStyle name="Обычный 4 2 2 6 2 2 7 2 2 2" xfId="17218"/>
    <cellStyle name="Обычный 4 2 2 6 2 2 7 2 3" xfId="17219"/>
    <cellStyle name="Обычный 4 2 2 6 2 2 8" xfId="5670"/>
    <cellStyle name="Обычный 4 2 2 6 2 2 8 2" xfId="5671"/>
    <cellStyle name="Обычный 4 2 2 6 2 2 8 2 2" xfId="17220"/>
    <cellStyle name="Обычный 4 2 2 6 2 2 8 2 2 2" xfId="17221"/>
    <cellStyle name="Обычный 4 2 2 6 2 2 8 2 3" xfId="17222"/>
    <cellStyle name="Обычный 4 2 2 6 2 2 9" xfId="5672"/>
    <cellStyle name="Обычный 4 2 2 6 2 2 9 2" xfId="17223"/>
    <cellStyle name="Обычный 4 2 2 6 2 2 9 2 2" xfId="17224"/>
    <cellStyle name="Обычный 4 2 2 6 2 2 9 3" xfId="17225"/>
    <cellStyle name="Обычный 4 2 2 6 2 3" xfId="5673"/>
    <cellStyle name="Обычный 4 2 2 6 2 3 2" xfId="5674"/>
    <cellStyle name="Обычный 4 2 2 6 2 3 2 2" xfId="5675"/>
    <cellStyle name="Обычный 4 2 2 6 2 3 2 2 2" xfId="5676"/>
    <cellStyle name="Обычный 4 2 2 6 2 3 2 2 2 2" xfId="17226"/>
    <cellStyle name="Обычный 4 2 2 6 2 3 2 2 2 2 2" xfId="17227"/>
    <cellStyle name="Обычный 4 2 2 6 2 3 2 2 2 3" xfId="17228"/>
    <cellStyle name="Обычный 4 2 2 6 2 3 2 3" xfId="5677"/>
    <cellStyle name="Обычный 4 2 2 6 2 3 2 3 2" xfId="5678"/>
    <cellStyle name="Обычный 4 2 2 6 2 3 2 3 2 2" xfId="17229"/>
    <cellStyle name="Обычный 4 2 2 6 2 3 2 3 2 2 2" xfId="17230"/>
    <cellStyle name="Обычный 4 2 2 6 2 3 2 3 2 3" xfId="17231"/>
    <cellStyle name="Обычный 4 2 2 6 2 3 2 4" xfId="5679"/>
    <cellStyle name="Обычный 4 2 2 6 2 3 2 4 2" xfId="17232"/>
    <cellStyle name="Обычный 4 2 2 6 2 3 2 4 2 2" xfId="17233"/>
    <cellStyle name="Обычный 4 2 2 6 2 3 2 4 3" xfId="17234"/>
    <cellStyle name="Обычный 4 2 2 6 2 3 3" xfId="5680"/>
    <cellStyle name="Обычный 4 2 2 6 2 3 3 2" xfId="5681"/>
    <cellStyle name="Обычный 4 2 2 6 2 3 3 2 2" xfId="5682"/>
    <cellStyle name="Обычный 4 2 2 6 2 3 3 2 2 2" xfId="17235"/>
    <cellStyle name="Обычный 4 2 2 6 2 3 3 2 2 2 2" xfId="17236"/>
    <cellStyle name="Обычный 4 2 2 6 2 3 3 2 2 3" xfId="17237"/>
    <cellStyle name="Обычный 4 2 2 6 2 3 3 3" xfId="5683"/>
    <cellStyle name="Обычный 4 2 2 6 2 3 3 3 2" xfId="5684"/>
    <cellStyle name="Обычный 4 2 2 6 2 3 3 3 2 2" xfId="17238"/>
    <cellStyle name="Обычный 4 2 2 6 2 3 3 3 2 2 2" xfId="17239"/>
    <cellStyle name="Обычный 4 2 2 6 2 3 3 3 2 3" xfId="17240"/>
    <cellStyle name="Обычный 4 2 2 6 2 3 3 4" xfId="5685"/>
    <cellStyle name="Обычный 4 2 2 6 2 3 3 4 2" xfId="17241"/>
    <cellStyle name="Обычный 4 2 2 6 2 3 3 4 2 2" xfId="17242"/>
    <cellStyle name="Обычный 4 2 2 6 2 3 3 4 3" xfId="17243"/>
    <cellStyle name="Обычный 4 2 2 6 2 3 4" xfId="5686"/>
    <cellStyle name="Обычный 4 2 2 6 2 3 4 2" xfId="5687"/>
    <cellStyle name="Обычный 4 2 2 6 2 3 4 2 2" xfId="17244"/>
    <cellStyle name="Обычный 4 2 2 6 2 3 4 2 2 2" xfId="17245"/>
    <cellStyle name="Обычный 4 2 2 6 2 3 4 2 3" xfId="17246"/>
    <cellStyle name="Обычный 4 2 2 6 2 3 5" xfId="5688"/>
    <cellStyle name="Обычный 4 2 2 6 2 3 5 2" xfId="5689"/>
    <cellStyle name="Обычный 4 2 2 6 2 3 5 2 2" xfId="17247"/>
    <cellStyle name="Обычный 4 2 2 6 2 3 5 2 2 2" xfId="17248"/>
    <cellStyle name="Обычный 4 2 2 6 2 3 5 2 3" xfId="17249"/>
    <cellStyle name="Обычный 4 2 2 6 2 3 6" xfId="5690"/>
    <cellStyle name="Обычный 4 2 2 6 2 3 6 2" xfId="17250"/>
    <cellStyle name="Обычный 4 2 2 6 2 3 6 2 2" xfId="17251"/>
    <cellStyle name="Обычный 4 2 2 6 2 3 6 3" xfId="17252"/>
    <cellStyle name="Обычный 4 2 2 6 2 4" xfId="5691"/>
    <cellStyle name="Обычный 4 2 2 6 2 4 2" xfId="5692"/>
    <cellStyle name="Обычный 4 2 2 6 2 4 2 2" xfId="5693"/>
    <cellStyle name="Обычный 4 2 2 6 2 4 2 2 2" xfId="5694"/>
    <cellStyle name="Обычный 4 2 2 6 2 4 2 2 2 2" xfId="17253"/>
    <cellStyle name="Обычный 4 2 2 6 2 4 2 2 2 2 2" xfId="17254"/>
    <cellStyle name="Обычный 4 2 2 6 2 4 2 2 2 3" xfId="17255"/>
    <cellStyle name="Обычный 4 2 2 6 2 4 2 3" xfId="5695"/>
    <cellStyle name="Обычный 4 2 2 6 2 4 2 3 2" xfId="5696"/>
    <cellStyle name="Обычный 4 2 2 6 2 4 2 3 2 2" xfId="17256"/>
    <cellStyle name="Обычный 4 2 2 6 2 4 2 3 2 2 2" xfId="17257"/>
    <cellStyle name="Обычный 4 2 2 6 2 4 2 3 2 3" xfId="17258"/>
    <cellStyle name="Обычный 4 2 2 6 2 4 2 4" xfId="5697"/>
    <cellStyle name="Обычный 4 2 2 6 2 4 2 4 2" xfId="17259"/>
    <cellStyle name="Обычный 4 2 2 6 2 4 2 4 2 2" xfId="17260"/>
    <cellStyle name="Обычный 4 2 2 6 2 4 2 4 3" xfId="17261"/>
    <cellStyle name="Обычный 4 2 2 6 2 4 3" xfId="5698"/>
    <cellStyle name="Обычный 4 2 2 6 2 4 3 2" xfId="5699"/>
    <cellStyle name="Обычный 4 2 2 6 2 4 3 2 2" xfId="5700"/>
    <cellStyle name="Обычный 4 2 2 6 2 4 3 2 2 2" xfId="17262"/>
    <cellStyle name="Обычный 4 2 2 6 2 4 3 2 2 2 2" xfId="17263"/>
    <cellStyle name="Обычный 4 2 2 6 2 4 3 2 2 3" xfId="17264"/>
    <cellStyle name="Обычный 4 2 2 6 2 4 3 3" xfId="5701"/>
    <cellStyle name="Обычный 4 2 2 6 2 4 3 3 2" xfId="5702"/>
    <cellStyle name="Обычный 4 2 2 6 2 4 3 3 2 2" xfId="17265"/>
    <cellStyle name="Обычный 4 2 2 6 2 4 3 3 2 2 2" xfId="17266"/>
    <cellStyle name="Обычный 4 2 2 6 2 4 3 3 2 3" xfId="17267"/>
    <cellStyle name="Обычный 4 2 2 6 2 4 3 4" xfId="5703"/>
    <cellStyle name="Обычный 4 2 2 6 2 4 3 4 2" xfId="17268"/>
    <cellStyle name="Обычный 4 2 2 6 2 4 3 4 2 2" xfId="17269"/>
    <cellStyle name="Обычный 4 2 2 6 2 4 3 4 3" xfId="17270"/>
    <cellStyle name="Обычный 4 2 2 6 2 4 4" xfId="5704"/>
    <cellStyle name="Обычный 4 2 2 6 2 4 4 2" xfId="5705"/>
    <cellStyle name="Обычный 4 2 2 6 2 4 4 2 2" xfId="17271"/>
    <cellStyle name="Обычный 4 2 2 6 2 4 4 2 2 2" xfId="17272"/>
    <cellStyle name="Обычный 4 2 2 6 2 4 4 2 3" xfId="17273"/>
    <cellStyle name="Обычный 4 2 2 6 2 4 5" xfId="5706"/>
    <cellStyle name="Обычный 4 2 2 6 2 4 5 2" xfId="5707"/>
    <cellStyle name="Обычный 4 2 2 6 2 4 5 2 2" xfId="17274"/>
    <cellStyle name="Обычный 4 2 2 6 2 4 5 2 2 2" xfId="17275"/>
    <cellStyle name="Обычный 4 2 2 6 2 4 5 2 3" xfId="17276"/>
    <cellStyle name="Обычный 4 2 2 6 2 4 6" xfId="5708"/>
    <cellStyle name="Обычный 4 2 2 6 2 4 6 2" xfId="17277"/>
    <cellStyle name="Обычный 4 2 2 6 2 4 6 2 2" xfId="17278"/>
    <cellStyle name="Обычный 4 2 2 6 2 4 6 3" xfId="17279"/>
    <cellStyle name="Обычный 4 2 2 6 2 5" xfId="5709"/>
    <cellStyle name="Обычный 4 2 2 6 2 5 2" xfId="5710"/>
    <cellStyle name="Обычный 4 2 2 6 2 5 2 2" xfId="5711"/>
    <cellStyle name="Обычный 4 2 2 6 2 5 2 2 2" xfId="5712"/>
    <cellStyle name="Обычный 4 2 2 6 2 5 2 2 2 2" xfId="17280"/>
    <cellStyle name="Обычный 4 2 2 6 2 5 2 2 2 2 2" xfId="17281"/>
    <cellStyle name="Обычный 4 2 2 6 2 5 2 2 2 3" xfId="17282"/>
    <cellStyle name="Обычный 4 2 2 6 2 5 2 3" xfId="5713"/>
    <cellStyle name="Обычный 4 2 2 6 2 5 2 3 2" xfId="5714"/>
    <cellStyle name="Обычный 4 2 2 6 2 5 2 3 2 2" xfId="17283"/>
    <cellStyle name="Обычный 4 2 2 6 2 5 2 3 2 2 2" xfId="17284"/>
    <cellStyle name="Обычный 4 2 2 6 2 5 2 3 2 3" xfId="17285"/>
    <cellStyle name="Обычный 4 2 2 6 2 5 2 4" xfId="5715"/>
    <cellStyle name="Обычный 4 2 2 6 2 5 2 4 2" xfId="17286"/>
    <cellStyle name="Обычный 4 2 2 6 2 5 2 4 2 2" xfId="17287"/>
    <cellStyle name="Обычный 4 2 2 6 2 5 2 4 3" xfId="17288"/>
    <cellStyle name="Обычный 4 2 2 6 2 5 3" xfId="5716"/>
    <cellStyle name="Обычный 4 2 2 6 2 5 3 2" xfId="5717"/>
    <cellStyle name="Обычный 4 2 2 6 2 5 3 2 2" xfId="17289"/>
    <cellStyle name="Обычный 4 2 2 6 2 5 3 2 2 2" xfId="17290"/>
    <cellStyle name="Обычный 4 2 2 6 2 5 3 2 3" xfId="17291"/>
    <cellStyle name="Обычный 4 2 2 6 2 5 4" xfId="5718"/>
    <cellStyle name="Обычный 4 2 2 6 2 5 4 2" xfId="5719"/>
    <cellStyle name="Обычный 4 2 2 6 2 5 4 2 2" xfId="17292"/>
    <cellStyle name="Обычный 4 2 2 6 2 5 4 2 2 2" xfId="17293"/>
    <cellStyle name="Обычный 4 2 2 6 2 5 4 2 3" xfId="17294"/>
    <cellStyle name="Обычный 4 2 2 6 2 5 5" xfId="5720"/>
    <cellStyle name="Обычный 4 2 2 6 2 5 5 2" xfId="17295"/>
    <cellStyle name="Обычный 4 2 2 6 2 5 5 2 2" xfId="17296"/>
    <cellStyle name="Обычный 4 2 2 6 2 5 5 3" xfId="17297"/>
    <cellStyle name="Обычный 4 2 2 6 2 6" xfId="5721"/>
    <cellStyle name="Обычный 4 2 2 6 2 6 2" xfId="5722"/>
    <cellStyle name="Обычный 4 2 2 6 2 6 2 2" xfId="5723"/>
    <cellStyle name="Обычный 4 2 2 6 2 6 2 2 2" xfId="17298"/>
    <cellStyle name="Обычный 4 2 2 6 2 6 2 2 2 2" xfId="17299"/>
    <cellStyle name="Обычный 4 2 2 6 2 6 2 2 3" xfId="17300"/>
    <cellStyle name="Обычный 4 2 2 6 2 6 3" xfId="5724"/>
    <cellStyle name="Обычный 4 2 2 6 2 6 3 2" xfId="5725"/>
    <cellStyle name="Обычный 4 2 2 6 2 6 3 2 2" xfId="17301"/>
    <cellStyle name="Обычный 4 2 2 6 2 6 3 2 2 2" xfId="17302"/>
    <cellStyle name="Обычный 4 2 2 6 2 6 3 2 3" xfId="17303"/>
    <cellStyle name="Обычный 4 2 2 6 2 6 4" xfId="5726"/>
    <cellStyle name="Обычный 4 2 2 6 2 6 4 2" xfId="17304"/>
    <cellStyle name="Обычный 4 2 2 6 2 6 4 2 2" xfId="17305"/>
    <cellStyle name="Обычный 4 2 2 6 2 6 4 3" xfId="17306"/>
    <cellStyle name="Обычный 4 2 2 6 2 7" xfId="5727"/>
    <cellStyle name="Обычный 4 2 2 6 2 7 2" xfId="5728"/>
    <cellStyle name="Обычный 4 2 2 6 2 7 2 2" xfId="5729"/>
    <cellStyle name="Обычный 4 2 2 6 2 7 2 2 2" xfId="17307"/>
    <cellStyle name="Обычный 4 2 2 6 2 7 2 2 2 2" xfId="17308"/>
    <cellStyle name="Обычный 4 2 2 6 2 7 2 2 3" xfId="17309"/>
    <cellStyle name="Обычный 4 2 2 6 2 7 3" xfId="5730"/>
    <cellStyle name="Обычный 4 2 2 6 2 7 3 2" xfId="5731"/>
    <cellStyle name="Обычный 4 2 2 6 2 7 3 2 2" xfId="17310"/>
    <cellStyle name="Обычный 4 2 2 6 2 7 3 2 2 2" xfId="17311"/>
    <cellStyle name="Обычный 4 2 2 6 2 7 3 2 3" xfId="17312"/>
    <cellStyle name="Обычный 4 2 2 6 2 7 4" xfId="5732"/>
    <cellStyle name="Обычный 4 2 2 6 2 7 4 2" xfId="17313"/>
    <cellStyle name="Обычный 4 2 2 6 2 7 4 2 2" xfId="17314"/>
    <cellStyle name="Обычный 4 2 2 6 2 7 4 3" xfId="17315"/>
    <cellStyle name="Обычный 4 2 2 6 2 8" xfId="5733"/>
    <cellStyle name="Обычный 4 2 2 6 2 8 2" xfId="5734"/>
    <cellStyle name="Обычный 4 2 2 6 2 8 2 2" xfId="5735"/>
    <cellStyle name="Обычный 4 2 2 6 2 8 2 2 2" xfId="17316"/>
    <cellStyle name="Обычный 4 2 2 6 2 8 2 2 2 2" xfId="17317"/>
    <cellStyle name="Обычный 4 2 2 6 2 8 2 2 3" xfId="17318"/>
    <cellStyle name="Обычный 4 2 2 6 2 8 3" xfId="5736"/>
    <cellStyle name="Обычный 4 2 2 6 2 8 3 2" xfId="5737"/>
    <cellStyle name="Обычный 4 2 2 6 2 8 3 2 2" xfId="17319"/>
    <cellStyle name="Обычный 4 2 2 6 2 8 3 2 2 2" xfId="17320"/>
    <cellStyle name="Обычный 4 2 2 6 2 8 3 2 3" xfId="17321"/>
    <cellStyle name="Обычный 4 2 2 6 2 8 4" xfId="5738"/>
    <cellStyle name="Обычный 4 2 2 6 2 8 4 2" xfId="17322"/>
    <cellStyle name="Обычный 4 2 2 6 2 8 4 2 2" xfId="17323"/>
    <cellStyle name="Обычный 4 2 2 6 2 8 4 3" xfId="17324"/>
    <cellStyle name="Обычный 4 2 2 6 2 9" xfId="5739"/>
    <cellStyle name="Обычный 4 2 2 6 2 9 2" xfId="5740"/>
    <cellStyle name="Обычный 4 2 2 6 2 9 2 2" xfId="5741"/>
    <cellStyle name="Обычный 4 2 2 6 2 9 2 2 2" xfId="17325"/>
    <cellStyle name="Обычный 4 2 2 6 2 9 2 2 2 2" xfId="17326"/>
    <cellStyle name="Обычный 4 2 2 6 2 9 2 2 3" xfId="17327"/>
    <cellStyle name="Обычный 4 2 2 6 2 9 3" xfId="5742"/>
    <cellStyle name="Обычный 4 2 2 6 2 9 3 2" xfId="5743"/>
    <cellStyle name="Обычный 4 2 2 6 2 9 3 2 2" xfId="17328"/>
    <cellStyle name="Обычный 4 2 2 6 2 9 3 2 2 2" xfId="17329"/>
    <cellStyle name="Обычный 4 2 2 6 2 9 3 2 3" xfId="17330"/>
    <cellStyle name="Обычный 4 2 2 6 2 9 4" xfId="5744"/>
    <cellStyle name="Обычный 4 2 2 6 2 9 4 2" xfId="17331"/>
    <cellStyle name="Обычный 4 2 2 6 2 9 4 2 2" xfId="17332"/>
    <cellStyle name="Обычный 4 2 2 6 2 9 4 3" xfId="17333"/>
    <cellStyle name="Обычный 4 2 2 6 3" xfId="5745"/>
    <cellStyle name="Обычный 4 2 2 6 3 10" xfId="5746"/>
    <cellStyle name="Обычный 4 2 2 6 3 10 2" xfId="5747"/>
    <cellStyle name="Обычный 4 2 2 6 3 10 2 2" xfId="17334"/>
    <cellStyle name="Обычный 4 2 2 6 3 10 2 2 2" xfId="17335"/>
    <cellStyle name="Обычный 4 2 2 6 3 10 2 3" xfId="17336"/>
    <cellStyle name="Обычный 4 2 2 6 3 11" xfId="5748"/>
    <cellStyle name="Обычный 4 2 2 6 3 11 2" xfId="17337"/>
    <cellStyle name="Обычный 4 2 2 6 3 11 2 2" xfId="17338"/>
    <cellStyle name="Обычный 4 2 2 6 3 11 3" xfId="17339"/>
    <cellStyle name="Обычный 4 2 2 6 3 2" xfId="5749"/>
    <cellStyle name="Обычный 4 2 2 6 3 2 2" xfId="5750"/>
    <cellStyle name="Обычный 4 2 2 6 3 2 2 2" xfId="5751"/>
    <cellStyle name="Обычный 4 2 2 6 3 2 2 2 2" xfId="5752"/>
    <cellStyle name="Обычный 4 2 2 6 3 2 2 2 2 2" xfId="5753"/>
    <cellStyle name="Обычный 4 2 2 6 3 2 2 2 2 2 2" xfId="17340"/>
    <cellStyle name="Обычный 4 2 2 6 3 2 2 2 2 2 2 2" xfId="17341"/>
    <cellStyle name="Обычный 4 2 2 6 3 2 2 2 2 2 3" xfId="17342"/>
    <cellStyle name="Обычный 4 2 2 6 3 2 2 2 3" xfId="5754"/>
    <cellStyle name="Обычный 4 2 2 6 3 2 2 2 3 2" xfId="5755"/>
    <cellStyle name="Обычный 4 2 2 6 3 2 2 2 3 2 2" xfId="17343"/>
    <cellStyle name="Обычный 4 2 2 6 3 2 2 2 3 2 2 2" xfId="17344"/>
    <cellStyle name="Обычный 4 2 2 6 3 2 2 2 3 2 3" xfId="17345"/>
    <cellStyle name="Обычный 4 2 2 6 3 2 2 2 4" xfId="5756"/>
    <cellStyle name="Обычный 4 2 2 6 3 2 2 2 4 2" xfId="17346"/>
    <cellStyle name="Обычный 4 2 2 6 3 2 2 2 4 2 2" xfId="17347"/>
    <cellStyle name="Обычный 4 2 2 6 3 2 2 2 4 3" xfId="17348"/>
    <cellStyle name="Обычный 4 2 2 6 3 2 2 3" xfId="5757"/>
    <cellStyle name="Обычный 4 2 2 6 3 2 2 3 2" xfId="5758"/>
    <cellStyle name="Обычный 4 2 2 6 3 2 2 3 2 2" xfId="5759"/>
    <cellStyle name="Обычный 4 2 2 6 3 2 2 3 2 2 2" xfId="17349"/>
    <cellStyle name="Обычный 4 2 2 6 3 2 2 3 2 2 2 2" xfId="17350"/>
    <cellStyle name="Обычный 4 2 2 6 3 2 2 3 2 2 3" xfId="17351"/>
    <cellStyle name="Обычный 4 2 2 6 3 2 2 3 3" xfId="5760"/>
    <cellStyle name="Обычный 4 2 2 6 3 2 2 3 3 2" xfId="5761"/>
    <cellStyle name="Обычный 4 2 2 6 3 2 2 3 3 2 2" xfId="17352"/>
    <cellStyle name="Обычный 4 2 2 6 3 2 2 3 3 2 2 2" xfId="17353"/>
    <cellStyle name="Обычный 4 2 2 6 3 2 2 3 3 2 3" xfId="17354"/>
    <cellStyle name="Обычный 4 2 2 6 3 2 2 3 4" xfId="5762"/>
    <cellStyle name="Обычный 4 2 2 6 3 2 2 3 4 2" xfId="17355"/>
    <cellStyle name="Обычный 4 2 2 6 3 2 2 3 4 2 2" xfId="17356"/>
    <cellStyle name="Обычный 4 2 2 6 3 2 2 3 4 3" xfId="17357"/>
    <cellStyle name="Обычный 4 2 2 6 3 2 2 4" xfId="5763"/>
    <cellStyle name="Обычный 4 2 2 6 3 2 2 4 2" xfId="5764"/>
    <cellStyle name="Обычный 4 2 2 6 3 2 2 4 2 2" xfId="17358"/>
    <cellStyle name="Обычный 4 2 2 6 3 2 2 4 2 2 2" xfId="17359"/>
    <cellStyle name="Обычный 4 2 2 6 3 2 2 4 2 3" xfId="17360"/>
    <cellStyle name="Обычный 4 2 2 6 3 2 2 5" xfId="5765"/>
    <cellStyle name="Обычный 4 2 2 6 3 2 2 5 2" xfId="5766"/>
    <cellStyle name="Обычный 4 2 2 6 3 2 2 5 2 2" xfId="17361"/>
    <cellStyle name="Обычный 4 2 2 6 3 2 2 5 2 2 2" xfId="17362"/>
    <cellStyle name="Обычный 4 2 2 6 3 2 2 5 2 3" xfId="17363"/>
    <cellStyle name="Обычный 4 2 2 6 3 2 2 6" xfId="5767"/>
    <cellStyle name="Обычный 4 2 2 6 3 2 2 6 2" xfId="17364"/>
    <cellStyle name="Обычный 4 2 2 6 3 2 2 6 2 2" xfId="17365"/>
    <cellStyle name="Обычный 4 2 2 6 3 2 2 6 3" xfId="17366"/>
    <cellStyle name="Обычный 4 2 2 6 3 2 3" xfId="5768"/>
    <cellStyle name="Обычный 4 2 2 6 3 2 3 2" xfId="5769"/>
    <cellStyle name="Обычный 4 2 2 6 3 2 3 2 2" xfId="5770"/>
    <cellStyle name="Обычный 4 2 2 6 3 2 3 2 2 2" xfId="5771"/>
    <cellStyle name="Обычный 4 2 2 6 3 2 3 2 2 2 2" xfId="17367"/>
    <cellStyle name="Обычный 4 2 2 6 3 2 3 2 2 2 2 2" xfId="17368"/>
    <cellStyle name="Обычный 4 2 2 6 3 2 3 2 2 2 3" xfId="17369"/>
    <cellStyle name="Обычный 4 2 2 6 3 2 3 2 3" xfId="5772"/>
    <cellStyle name="Обычный 4 2 2 6 3 2 3 2 3 2" xfId="5773"/>
    <cellStyle name="Обычный 4 2 2 6 3 2 3 2 3 2 2" xfId="17370"/>
    <cellStyle name="Обычный 4 2 2 6 3 2 3 2 3 2 2 2" xfId="17371"/>
    <cellStyle name="Обычный 4 2 2 6 3 2 3 2 3 2 3" xfId="17372"/>
    <cellStyle name="Обычный 4 2 2 6 3 2 3 2 4" xfId="5774"/>
    <cellStyle name="Обычный 4 2 2 6 3 2 3 2 4 2" xfId="17373"/>
    <cellStyle name="Обычный 4 2 2 6 3 2 3 2 4 2 2" xfId="17374"/>
    <cellStyle name="Обычный 4 2 2 6 3 2 3 2 4 3" xfId="17375"/>
    <cellStyle name="Обычный 4 2 2 6 3 2 3 3" xfId="5775"/>
    <cellStyle name="Обычный 4 2 2 6 3 2 3 3 2" xfId="5776"/>
    <cellStyle name="Обычный 4 2 2 6 3 2 3 3 2 2" xfId="5777"/>
    <cellStyle name="Обычный 4 2 2 6 3 2 3 3 2 2 2" xfId="17376"/>
    <cellStyle name="Обычный 4 2 2 6 3 2 3 3 2 2 2 2" xfId="17377"/>
    <cellStyle name="Обычный 4 2 2 6 3 2 3 3 2 2 3" xfId="17378"/>
    <cellStyle name="Обычный 4 2 2 6 3 2 3 3 3" xfId="5778"/>
    <cellStyle name="Обычный 4 2 2 6 3 2 3 3 3 2" xfId="5779"/>
    <cellStyle name="Обычный 4 2 2 6 3 2 3 3 3 2 2" xfId="17379"/>
    <cellStyle name="Обычный 4 2 2 6 3 2 3 3 3 2 2 2" xfId="17380"/>
    <cellStyle name="Обычный 4 2 2 6 3 2 3 3 3 2 3" xfId="17381"/>
    <cellStyle name="Обычный 4 2 2 6 3 2 3 3 4" xfId="5780"/>
    <cellStyle name="Обычный 4 2 2 6 3 2 3 3 4 2" xfId="17382"/>
    <cellStyle name="Обычный 4 2 2 6 3 2 3 3 4 2 2" xfId="17383"/>
    <cellStyle name="Обычный 4 2 2 6 3 2 3 3 4 3" xfId="17384"/>
    <cellStyle name="Обычный 4 2 2 6 3 2 3 4" xfId="5781"/>
    <cellStyle name="Обычный 4 2 2 6 3 2 3 4 2" xfId="5782"/>
    <cellStyle name="Обычный 4 2 2 6 3 2 3 4 2 2" xfId="17385"/>
    <cellStyle name="Обычный 4 2 2 6 3 2 3 4 2 2 2" xfId="17386"/>
    <cellStyle name="Обычный 4 2 2 6 3 2 3 4 2 3" xfId="17387"/>
    <cellStyle name="Обычный 4 2 2 6 3 2 3 5" xfId="5783"/>
    <cellStyle name="Обычный 4 2 2 6 3 2 3 5 2" xfId="5784"/>
    <cellStyle name="Обычный 4 2 2 6 3 2 3 5 2 2" xfId="17388"/>
    <cellStyle name="Обычный 4 2 2 6 3 2 3 5 2 2 2" xfId="17389"/>
    <cellStyle name="Обычный 4 2 2 6 3 2 3 5 2 3" xfId="17390"/>
    <cellStyle name="Обычный 4 2 2 6 3 2 3 6" xfId="5785"/>
    <cellStyle name="Обычный 4 2 2 6 3 2 3 6 2" xfId="17391"/>
    <cellStyle name="Обычный 4 2 2 6 3 2 3 6 2 2" xfId="17392"/>
    <cellStyle name="Обычный 4 2 2 6 3 2 3 6 3" xfId="17393"/>
    <cellStyle name="Обычный 4 2 2 6 3 2 4" xfId="5786"/>
    <cellStyle name="Обычный 4 2 2 6 3 2 4 2" xfId="5787"/>
    <cellStyle name="Обычный 4 2 2 6 3 2 4 2 2" xfId="5788"/>
    <cellStyle name="Обычный 4 2 2 6 3 2 4 2 2 2" xfId="5789"/>
    <cellStyle name="Обычный 4 2 2 6 3 2 4 2 2 2 2" xfId="17394"/>
    <cellStyle name="Обычный 4 2 2 6 3 2 4 2 2 2 2 2" xfId="17395"/>
    <cellStyle name="Обычный 4 2 2 6 3 2 4 2 2 2 3" xfId="17396"/>
    <cellStyle name="Обычный 4 2 2 6 3 2 4 2 3" xfId="5790"/>
    <cellStyle name="Обычный 4 2 2 6 3 2 4 2 3 2" xfId="5791"/>
    <cellStyle name="Обычный 4 2 2 6 3 2 4 2 3 2 2" xfId="17397"/>
    <cellStyle name="Обычный 4 2 2 6 3 2 4 2 3 2 2 2" xfId="17398"/>
    <cellStyle name="Обычный 4 2 2 6 3 2 4 2 3 2 3" xfId="17399"/>
    <cellStyle name="Обычный 4 2 2 6 3 2 4 2 4" xfId="5792"/>
    <cellStyle name="Обычный 4 2 2 6 3 2 4 2 4 2" xfId="17400"/>
    <cellStyle name="Обычный 4 2 2 6 3 2 4 2 4 2 2" xfId="17401"/>
    <cellStyle name="Обычный 4 2 2 6 3 2 4 2 4 3" xfId="17402"/>
    <cellStyle name="Обычный 4 2 2 6 3 2 4 3" xfId="5793"/>
    <cellStyle name="Обычный 4 2 2 6 3 2 4 3 2" xfId="5794"/>
    <cellStyle name="Обычный 4 2 2 6 3 2 4 3 2 2" xfId="17403"/>
    <cellStyle name="Обычный 4 2 2 6 3 2 4 3 2 2 2" xfId="17404"/>
    <cellStyle name="Обычный 4 2 2 6 3 2 4 3 2 3" xfId="17405"/>
    <cellStyle name="Обычный 4 2 2 6 3 2 4 4" xfId="5795"/>
    <cellStyle name="Обычный 4 2 2 6 3 2 4 4 2" xfId="5796"/>
    <cellStyle name="Обычный 4 2 2 6 3 2 4 4 2 2" xfId="17406"/>
    <cellStyle name="Обычный 4 2 2 6 3 2 4 4 2 2 2" xfId="17407"/>
    <cellStyle name="Обычный 4 2 2 6 3 2 4 4 2 3" xfId="17408"/>
    <cellStyle name="Обычный 4 2 2 6 3 2 4 5" xfId="5797"/>
    <cellStyle name="Обычный 4 2 2 6 3 2 4 5 2" xfId="17409"/>
    <cellStyle name="Обычный 4 2 2 6 3 2 4 5 2 2" xfId="17410"/>
    <cellStyle name="Обычный 4 2 2 6 3 2 4 5 3" xfId="17411"/>
    <cellStyle name="Обычный 4 2 2 6 3 2 5" xfId="5798"/>
    <cellStyle name="Обычный 4 2 2 6 3 2 5 2" xfId="5799"/>
    <cellStyle name="Обычный 4 2 2 6 3 2 5 2 2" xfId="5800"/>
    <cellStyle name="Обычный 4 2 2 6 3 2 5 2 2 2" xfId="17412"/>
    <cellStyle name="Обычный 4 2 2 6 3 2 5 2 2 2 2" xfId="17413"/>
    <cellStyle name="Обычный 4 2 2 6 3 2 5 2 2 3" xfId="17414"/>
    <cellStyle name="Обычный 4 2 2 6 3 2 5 3" xfId="5801"/>
    <cellStyle name="Обычный 4 2 2 6 3 2 5 3 2" xfId="5802"/>
    <cellStyle name="Обычный 4 2 2 6 3 2 5 3 2 2" xfId="17415"/>
    <cellStyle name="Обычный 4 2 2 6 3 2 5 3 2 2 2" xfId="17416"/>
    <cellStyle name="Обычный 4 2 2 6 3 2 5 3 2 3" xfId="17417"/>
    <cellStyle name="Обычный 4 2 2 6 3 2 5 4" xfId="5803"/>
    <cellStyle name="Обычный 4 2 2 6 3 2 5 4 2" xfId="17418"/>
    <cellStyle name="Обычный 4 2 2 6 3 2 5 4 2 2" xfId="17419"/>
    <cellStyle name="Обычный 4 2 2 6 3 2 5 4 3" xfId="17420"/>
    <cellStyle name="Обычный 4 2 2 6 3 2 6" xfId="5804"/>
    <cellStyle name="Обычный 4 2 2 6 3 2 6 2" xfId="5805"/>
    <cellStyle name="Обычный 4 2 2 6 3 2 6 2 2" xfId="17421"/>
    <cellStyle name="Обычный 4 2 2 6 3 2 6 2 2 2" xfId="17422"/>
    <cellStyle name="Обычный 4 2 2 6 3 2 6 2 3" xfId="17423"/>
    <cellStyle name="Обычный 4 2 2 6 3 2 7" xfId="5806"/>
    <cellStyle name="Обычный 4 2 2 6 3 2 7 2" xfId="5807"/>
    <cellStyle name="Обычный 4 2 2 6 3 2 7 2 2" xfId="17424"/>
    <cellStyle name="Обычный 4 2 2 6 3 2 7 2 2 2" xfId="17425"/>
    <cellStyle name="Обычный 4 2 2 6 3 2 7 2 3" xfId="17426"/>
    <cellStyle name="Обычный 4 2 2 6 3 2 8" xfId="5808"/>
    <cellStyle name="Обычный 4 2 2 6 3 2 8 2" xfId="17427"/>
    <cellStyle name="Обычный 4 2 2 6 3 2 8 2 2" xfId="17428"/>
    <cellStyle name="Обычный 4 2 2 6 3 2 8 3" xfId="17429"/>
    <cellStyle name="Обычный 4 2 2 6 3 3" xfId="5809"/>
    <cellStyle name="Обычный 4 2 2 6 3 3 2" xfId="5810"/>
    <cellStyle name="Обычный 4 2 2 6 3 3 2 2" xfId="5811"/>
    <cellStyle name="Обычный 4 2 2 6 3 3 2 2 2" xfId="5812"/>
    <cellStyle name="Обычный 4 2 2 6 3 3 2 2 2 2" xfId="17430"/>
    <cellStyle name="Обычный 4 2 2 6 3 3 2 2 2 2 2" xfId="17431"/>
    <cellStyle name="Обычный 4 2 2 6 3 3 2 2 2 3" xfId="17432"/>
    <cellStyle name="Обычный 4 2 2 6 3 3 2 3" xfId="5813"/>
    <cellStyle name="Обычный 4 2 2 6 3 3 2 3 2" xfId="5814"/>
    <cellStyle name="Обычный 4 2 2 6 3 3 2 3 2 2" xfId="17433"/>
    <cellStyle name="Обычный 4 2 2 6 3 3 2 3 2 2 2" xfId="17434"/>
    <cellStyle name="Обычный 4 2 2 6 3 3 2 3 2 3" xfId="17435"/>
    <cellStyle name="Обычный 4 2 2 6 3 3 2 4" xfId="5815"/>
    <cellStyle name="Обычный 4 2 2 6 3 3 2 4 2" xfId="17436"/>
    <cellStyle name="Обычный 4 2 2 6 3 3 2 4 2 2" xfId="17437"/>
    <cellStyle name="Обычный 4 2 2 6 3 3 2 4 3" xfId="17438"/>
    <cellStyle name="Обычный 4 2 2 6 3 3 3" xfId="5816"/>
    <cellStyle name="Обычный 4 2 2 6 3 3 3 2" xfId="5817"/>
    <cellStyle name="Обычный 4 2 2 6 3 3 3 2 2" xfId="5818"/>
    <cellStyle name="Обычный 4 2 2 6 3 3 3 2 2 2" xfId="17439"/>
    <cellStyle name="Обычный 4 2 2 6 3 3 3 2 2 2 2" xfId="17440"/>
    <cellStyle name="Обычный 4 2 2 6 3 3 3 2 2 3" xfId="17441"/>
    <cellStyle name="Обычный 4 2 2 6 3 3 3 3" xfId="5819"/>
    <cellStyle name="Обычный 4 2 2 6 3 3 3 3 2" xfId="5820"/>
    <cellStyle name="Обычный 4 2 2 6 3 3 3 3 2 2" xfId="17442"/>
    <cellStyle name="Обычный 4 2 2 6 3 3 3 3 2 2 2" xfId="17443"/>
    <cellStyle name="Обычный 4 2 2 6 3 3 3 3 2 3" xfId="17444"/>
    <cellStyle name="Обычный 4 2 2 6 3 3 3 4" xfId="5821"/>
    <cellStyle name="Обычный 4 2 2 6 3 3 3 4 2" xfId="17445"/>
    <cellStyle name="Обычный 4 2 2 6 3 3 3 4 2 2" xfId="17446"/>
    <cellStyle name="Обычный 4 2 2 6 3 3 3 4 3" xfId="17447"/>
    <cellStyle name="Обычный 4 2 2 6 3 3 4" xfId="5822"/>
    <cellStyle name="Обычный 4 2 2 6 3 3 4 2" xfId="5823"/>
    <cellStyle name="Обычный 4 2 2 6 3 3 4 2 2" xfId="17448"/>
    <cellStyle name="Обычный 4 2 2 6 3 3 4 2 2 2" xfId="17449"/>
    <cellStyle name="Обычный 4 2 2 6 3 3 4 2 3" xfId="17450"/>
    <cellStyle name="Обычный 4 2 2 6 3 3 5" xfId="5824"/>
    <cellStyle name="Обычный 4 2 2 6 3 3 5 2" xfId="5825"/>
    <cellStyle name="Обычный 4 2 2 6 3 3 5 2 2" xfId="17451"/>
    <cellStyle name="Обычный 4 2 2 6 3 3 5 2 2 2" xfId="17452"/>
    <cellStyle name="Обычный 4 2 2 6 3 3 5 2 3" xfId="17453"/>
    <cellStyle name="Обычный 4 2 2 6 3 3 6" xfId="5826"/>
    <cellStyle name="Обычный 4 2 2 6 3 3 6 2" xfId="17454"/>
    <cellStyle name="Обычный 4 2 2 6 3 3 6 2 2" xfId="17455"/>
    <cellStyle name="Обычный 4 2 2 6 3 3 6 3" xfId="17456"/>
    <cellStyle name="Обычный 4 2 2 6 3 4" xfId="5827"/>
    <cellStyle name="Обычный 4 2 2 6 3 4 2" xfId="5828"/>
    <cellStyle name="Обычный 4 2 2 6 3 4 2 2" xfId="5829"/>
    <cellStyle name="Обычный 4 2 2 6 3 4 2 2 2" xfId="5830"/>
    <cellStyle name="Обычный 4 2 2 6 3 4 2 2 2 2" xfId="17457"/>
    <cellStyle name="Обычный 4 2 2 6 3 4 2 2 2 2 2" xfId="17458"/>
    <cellStyle name="Обычный 4 2 2 6 3 4 2 2 2 3" xfId="17459"/>
    <cellStyle name="Обычный 4 2 2 6 3 4 2 3" xfId="5831"/>
    <cellStyle name="Обычный 4 2 2 6 3 4 2 3 2" xfId="5832"/>
    <cellStyle name="Обычный 4 2 2 6 3 4 2 3 2 2" xfId="17460"/>
    <cellStyle name="Обычный 4 2 2 6 3 4 2 3 2 2 2" xfId="17461"/>
    <cellStyle name="Обычный 4 2 2 6 3 4 2 3 2 3" xfId="17462"/>
    <cellStyle name="Обычный 4 2 2 6 3 4 2 4" xfId="5833"/>
    <cellStyle name="Обычный 4 2 2 6 3 4 2 4 2" xfId="17463"/>
    <cellStyle name="Обычный 4 2 2 6 3 4 2 4 2 2" xfId="17464"/>
    <cellStyle name="Обычный 4 2 2 6 3 4 2 4 3" xfId="17465"/>
    <cellStyle name="Обычный 4 2 2 6 3 4 3" xfId="5834"/>
    <cellStyle name="Обычный 4 2 2 6 3 4 3 2" xfId="5835"/>
    <cellStyle name="Обычный 4 2 2 6 3 4 3 2 2" xfId="5836"/>
    <cellStyle name="Обычный 4 2 2 6 3 4 3 2 2 2" xfId="17466"/>
    <cellStyle name="Обычный 4 2 2 6 3 4 3 2 2 2 2" xfId="17467"/>
    <cellStyle name="Обычный 4 2 2 6 3 4 3 2 2 3" xfId="17468"/>
    <cellStyle name="Обычный 4 2 2 6 3 4 3 3" xfId="5837"/>
    <cellStyle name="Обычный 4 2 2 6 3 4 3 3 2" xfId="5838"/>
    <cellStyle name="Обычный 4 2 2 6 3 4 3 3 2 2" xfId="17469"/>
    <cellStyle name="Обычный 4 2 2 6 3 4 3 3 2 2 2" xfId="17470"/>
    <cellStyle name="Обычный 4 2 2 6 3 4 3 3 2 3" xfId="17471"/>
    <cellStyle name="Обычный 4 2 2 6 3 4 3 4" xfId="5839"/>
    <cellStyle name="Обычный 4 2 2 6 3 4 3 4 2" xfId="17472"/>
    <cellStyle name="Обычный 4 2 2 6 3 4 3 4 2 2" xfId="17473"/>
    <cellStyle name="Обычный 4 2 2 6 3 4 3 4 3" xfId="17474"/>
    <cellStyle name="Обычный 4 2 2 6 3 4 4" xfId="5840"/>
    <cellStyle name="Обычный 4 2 2 6 3 4 4 2" xfId="5841"/>
    <cellStyle name="Обычный 4 2 2 6 3 4 4 2 2" xfId="17475"/>
    <cellStyle name="Обычный 4 2 2 6 3 4 4 2 2 2" xfId="17476"/>
    <cellStyle name="Обычный 4 2 2 6 3 4 4 2 3" xfId="17477"/>
    <cellStyle name="Обычный 4 2 2 6 3 4 5" xfId="5842"/>
    <cellStyle name="Обычный 4 2 2 6 3 4 5 2" xfId="5843"/>
    <cellStyle name="Обычный 4 2 2 6 3 4 5 2 2" xfId="17478"/>
    <cellStyle name="Обычный 4 2 2 6 3 4 5 2 2 2" xfId="17479"/>
    <cellStyle name="Обычный 4 2 2 6 3 4 5 2 3" xfId="17480"/>
    <cellStyle name="Обычный 4 2 2 6 3 4 6" xfId="5844"/>
    <cellStyle name="Обычный 4 2 2 6 3 4 6 2" xfId="17481"/>
    <cellStyle name="Обычный 4 2 2 6 3 4 6 2 2" xfId="17482"/>
    <cellStyle name="Обычный 4 2 2 6 3 4 6 3" xfId="17483"/>
    <cellStyle name="Обычный 4 2 2 6 3 5" xfId="5845"/>
    <cellStyle name="Обычный 4 2 2 6 3 5 2" xfId="5846"/>
    <cellStyle name="Обычный 4 2 2 6 3 5 2 2" xfId="5847"/>
    <cellStyle name="Обычный 4 2 2 6 3 5 2 2 2" xfId="5848"/>
    <cellStyle name="Обычный 4 2 2 6 3 5 2 2 2 2" xfId="17484"/>
    <cellStyle name="Обычный 4 2 2 6 3 5 2 2 2 2 2" xfId="17485"/>
    <cellStyle name="Обычный 4 2 2 6 3 5 2 2 2 3" xfId="17486"/>
    <cellStyle name="Обычный 4 2 2 6 3 5 2 3" xfId="5849"/>
    <cellStyle name="Обычный 4 2 2 6 3 5 2 3 2" xfId="5850"/>
    <cellStyle name="Обычный 4 2 2 6 3 5 2 3 2 2" xfId="17487"/>
    <cellStyle name="Обычный 4 2 2 6 3 5 2 3 2 2 2" xfId="17488"/>
    <cellStyle name="Обычный 4 2 2 6 3 5 2 3 2 3" xfId="17489"/>
    <cellStyle name="Обычный 4 2 2 6 3 5 2 4" xfId="5851"/>
    <cellStyle name="Обычный 4 2 2 6 3 5 2 4 2" xfId="17490"/>
    <cellStyle name="Обычный 4 2 2 6 3 5 2 4 2 2" xfId="17491"/>
    <cellStyle name="Обычный 4 2 2 6 3 5 2 4 3" xfId="17492"/>
    <cellStyle name="Обычный 4 2 2 6 3 5 3" xfId="5852"/>
    <cellStyle name="Обычный 4 2 2 6 3 5 3 2" xfId="5853"/>
    <cellStyle name="Обычный 4 2 2 6 3 5 3 2 2" xfId="17493"/>
    <cellStyle name="Обычный 4 2 2 6 3 5 3 2 2 2" xfId="17494"/>
    <cellStyle name="Обычный 4 2 2 6 3 5 3 2 3" xfId="17495"/>
    <cellStyle name="Обычный 4 2 2 6 3 5 4" xfId="5854"/>
    <cellStyle name="Обычный 4 2 2 6 3 5 4 2" xfId="5855"/>
    <cellStyle name="Обычный 4 2 2 6 3 5 4 2 2" xfId="17496"/>
    <cellStyle name="Обычный 4 2 2 6 3 5 4 2 2 2" xfId="17497"/>
    <cellStyle name="Обычный 4 2 2 6 3 5 4 2 3" xfId="17498"/>
    <cellStyle name="Обычный 4 2 2 6 3 5 5" xfId="5856"/>
    <cellStyle name="Обычный 4 2 2 6 3 5 5 2" xfId="17499"/>
    <cellStyle name="Обычный 4 2 2 6 3 5 5 2 2" xfId="17500"/>
    <cellStyle name="Обычный 4 2 2 6 3 5 5 3" xfId="17501"/>
    <cellStyle name="Обычный 4 2 2 6 3 6" xfId="5857"/>
    <cellStyle name="Обычный 4 2 2 6 3 6 2" xfId="5858"/>
    <cellStyle name="Обычный 4 2 2 6 3 6 2 2" xfId="5859"/>
    <cellStyle name="Обычный 4 2 2 6 3 6 2 2 2" xfId="17502"/>
    <cellStyle name="Обычный 4 2 2 6 3 6 2 2 2 2" xfId="17503"/>
    <cellStyle name="Обычный 4 2 2 6 3 6 2 2 3" xfId="17504"/>
    <cellStyle name="Обычный 4 2 2 6 3 6 3" xfId="5860"/>
    <cellStyle name="Обычный 4 2 2 6 3 6 3 2" xfId="5861"/>
    <cellStyle name="Обычный 4 2 2 6 3 6 3 2 2" xfId="17505"/>
    <cellStyle name="Обычный 4 2 2 6 3 6 3 2 2 2" xfId="17506"/>
    <cellStyle name="Обычный 4 2 2 6 3 6 3 2 3" xfId="17507"/>
    <cellStyle name="Обычный 4 2 2 6 3 6 4" xfId="5862"/>
    <cellStyle name="Обычный 4 2 2 6 3 6 4 2" xfId="17508"/>
    <cellStyle name="Обычный 4 2 2 6 3 6 4 2 2" xfId="17509"/>
    <cellStyle name="Обычный 4 2 2 6 3 6 4 3" xfId="17510"/>
    <cellStyle name="Обычный 4 2 2 6 3 7" xfId="5863"/>
    <cellStyle name="Обычный 4 2 2 6 3 7 2" xfId="5864"/>
    <cellStyle name="Обычный 4 2 2 6 3 7 2 2" xfId="5865"/>
    <cellStyle name="Обычный 4 2 2 6 3 7 2 2 2" xfId="17511"/>
    <cellStyle name="Обычный 4 2 2 6 3 7 2 2 2 2" xfId="17512"/>
    <cellStyle name="Обычный 4 2 2 6 3 7 2 2 3" xfId="17513"/>
    <cellStyle name="Обычный 4 2 2 6 3 7 3" xfId="5866"/>
    <cellStyle name="Обычный 4 2 2 6 3 7 3 2" xfId="5867"/>
    <cellStyle name="Обычный 4 2 2 6 3 7 3 2 2" xfId="17514"/>
    <cellStyle name="Обычный 4 2 2 6 3 7 3 2 2 2" xfId="17515"/>
    <cellStyle name="Обычный 4 2 2 6 3 7 3 2 3" xfId="17516"/>
    <cellStyle name="Обычный 4 2 2 6 3 7 4" xfId="5868"/>
    <cellStyle name="Обычный 4 2 2 6 3 7 4 2" xfId="17517"/>
    <cellStyle name="Обычный 4 2 2 6 3 7 4 2 2" xfId="17518"/>
    <cellStyle name="Обычный 4 2 2 6 3 7 4 3" xfId="17519"/>
    <cellStyle name="Обычный 4 2 2 6 3 8" xfId="5869"/>
    <cellStyle name="Обычный 4 2 2 6 3 8 2" xfId="5870"/>
    <cellStyle name="Обычный 4 2 2 6 3 8 2 2" xfId="5871"/>
    <cellStyle name="Обычный 4 2 2 6 3 8 2 2 2" xfId="17520"/>
    <cellStyle name="Обычный 4 2 2 6 3 8 2 2 2 2" xfId="17521"/>
    <cellStyle name="Обычный 4 2 2 6 3 8 2 2 3" xfId="17522"/>
    <cellStyle name="Обычный 4 2 2 6 3 8 3" xfId="5872"/>
    <cellStyle name="Обычный 4 2 2 6 3 8 3 2" xfId="5873"/>
    <cellStyle name="Обычный 4 2 2 6 3 8 3 2 2" xfId="17523"/>
    <cellStyle name="Обычный 4 2 2 6 3 8 3 2 2 2" xfId="17524"/>
    <cellStyle name="Обычный 4 2 2 6 3 8 3 2 3" xfId="17525"/>
    <cellStyle name="Обычный 4 2 2 6 3 8 4" xfId="5874"/>
    <cellStyle name="Обычный 4 2 2 6 3 8 4 2" xfId="17526"/>
    <cellStyle name="Обычный 4 2 2 6 3 8 4 2 2" xfId="17527"/>
    <cellStyle name="Обычный 4 2 2 6 3 8 4 3" xfId="17528"/>
    <cellStyle name="Обычный 4 2 2 6 3 9" xfId="5875"/>
    <cellStyle name="Обычный 4 2 2 6 3 9 2" xfId="5876"/>
    <cellStyle name="Обычный 4 2 2 6 3 9 2 2" xfId="17529"/>
    <cellStyle name="Обычный 4 2 2 6 3 9 2 2 2" xfId="17530"/>
    <cellStyle name="Обычный 4 2 2 6 3 9 2 3" xfId="17531"/>
    <cellStyle name="Обычный 4 2 2 6 4" xfId="5877"/>
    <cellStyle name="Обычный 4 2 2 6 4 2" xfId="5878"/>
    <cellStyle name="Обычный 4 2 2 6 4 2 2" xfId="5879"/>
    <cellStyle name="Обычный 4 2 2 6 4 2 2 2" xfId="5880"/>
    <cellStyle name="Обычный 4 2 2 6 4 2 2 2 2" xfId="5881"/>
    <cellStyle name="Обычный 4 2 2 6 4 2 2 2 2 2" xfId="17532"/>
    <cellStyle name="Обычный 4 2 2 6 4 2 2 2 2 2 2" xfId="17533"/>
    <cellStyle name="Обычный 4 2 2 6 4 2 2 2 2 3" xfId="17534"/>
    <cellStyle name="Обычный 4 2 2 6 4 2 2 3" xfId="5882"/>
    <cellStyle name="Обычный 4 2 2 6 4 2 2 3 2" xfId="5883"/>
    <cellStyle name="Обычный 4 2 2 6 4 2 2 3 2 2" xfId="17535"/>
    <cellStyle name="Обычный 4 2 2 6 4 2 2 3 2 2 2" xfId="17536"/>
    <cellStyle name="Обычный 4 2 2 6 4 2 2 3 2 3" xfId="17537"/>
    <cellStyle name="Обычный 4 2 2 6 4 2 2 4" xfId="5884"/>
    <cellStyle name="Обычный 4 2 2 6 4 2 2 4 2" xfId="17538"/>
    <cellStyle name="Обычный 4 2 2 6 4 2 2 4 2 2" xfId="17539"/>
    <cellStyle name="Обычный 4 2 2 6 4 2 2 4 3" xfId="17540"/>
    <cellStyle name="Обычный 4 2 2 6 4 2 3" xfId="5885"/>
    <cellStyle name="Обычный 4 2 2 6 4 2 3 2" xfId="5886"/>
    <cellStyle name="Обычный 4 2 2 6 4 2 3 2 2" xfId="5887"/>
    <cellStyle name="Обычный 4 2 2 6 4 2 3 2 2 2" xfId="17541"/>
    <cellStyle name="Обычный 4 2 2 6 4 2 3 2 2 2 2" xfId="17542"/>
    <cellStyle name="Обычный 4 2 2 6 4 2 3 2 2 3" xfId="17543"/>
    <cellStyle name="Обычный 4 2 2 6 4 2 3 3" xfId="5888"/>
    <cellStyle name="Обычный 4 2 2 6 4 2 3 3 2" xfId="5889"/>
    <cellStyle name="Обычный 4 2 2 6 4 2 3 3 2 2" xfId="17544"/>
    <cellStyle name="Обычный 4 2 2 6 4 2 3 3 2 2 2" xfId="17545"/>
    <cellStyle name="Обычный 4 2 2 6 4 2 3 3 2 3" xfId="17546"/>
    <cellStyle name="Обычный 4 2 2 6 4 2 3 4" xfId="5890"/>
    <cellStyle name="Обычный 4 2 2 6 4 2 3 4 2" xfId="17547"/>
    <cellStyle name="Обычный 4 2 2 6 4 2 3 4 2 2" xfId="17548"/>
    <cellStyle name="Обычный 4 2 2 6 4 2 3 4 3" xfId="17549"/>
    <cellStyle name="Обычный 4 2 2 6 4 2 4" xfId="5891"/>
    <cellStyle name="Обычный 4 2 2 6 4 2 4 2" xfId="5892"/>
    <cellStyle name="Обычный 4 2 2 6 4 2 4 2 2" xfId="17550"/>
    <cellStyle name="Обычный 4 2 2 6 4 2 4 2 2 2" xfId="17551"/>
    <cellStyle name="Обычный 4 2 2 6 4 2 4 2 3" xfId="17552"/>
    <cellStyle name="Обычный 4 2 2 6 4 2 5" xfId="5893"/>
    <cellStyle name="Обычный 4 2 2 6 4 2 5 2" xfId="5894"/>
    <cellStyle name="Обычный 4 2 2 6 4 2 5 2 2" xfId="17553"/>
    <cellStyle name="Обычный 4 2 2 6 4 2 5 2 2 2" xfId="17554"/>
    <cellStyle name="Обычный 4 2 2 6 4 2 5 2 3" xfId="17555"/>
    <cellStyle name="Обычный 4 2 2 6 4 2 6" xfId="5895"/>
    <cellStyle name="Обычный 4 2 2 6 4 2 6 2" xfId="17556"/>
    <cellStyle name="Обычный 4 2 2 6 4 2 6 2 2" xfId="17557"/>
    <cellStyle name="Обычный 4 2 2 6 4 2 6 3" xfId="17558"/>
    <cellStyle name="Обычный 4 2 2 6 4 3" xfId="5896"/>
    <cellStyle name="Обычный 4 2 2 6 4 3 2" xfId="5897"/>
    <cellStyle name="Обычный 4 2 2 6 4 3 2 2" xfId="5898"/>
    <cellStyle name="Обычный 4 2 2 6 4 3 2 2 2" xfId="5899"/>
    <cellStyle name="Обычный 4 2 2 6 4 3 2 2 2 2" xfId="17559"/>
    <cellStyle name="Обычный 4 2 2 6 4 3 2 2 2 2 2" xfId="17560"/>
    <cellStyle name="Обычный 4 2 2 6 4 3 2 2 2 3" xfId="17561"/>
    <cellStyle name="Обычный 4 2 2 6 4 3 2 3" xfId="5900"/>
    <cellStyle name="Обычный 4 2 2 6 4 3 2 3 2" xfId="5901"/>
    <cellStyle name="Обычный 4 2 2 6 4 3 2 3 2 2" xfId="17562"/>
    <cellStyle name="Обычный 4 2 2 6 4 3 2 3 2 2 2" xfId="17563"/>
    <cellStyle name="Обычный 4 2 2 6 4 3 2 3 2 3" xfId="17564"/>
    <cellStyle name="Обычный 4 2 2 6 4 3 2 4" xfId="5902"/>
    <cellStyle name="Обычный 4 2 2 6 4 3 2 4 2" xfId="17565"/>
    <cellStyle name="Обычный 4 2 2 6 4 3 2 4 2 2" xfId="17566"/>
    <cellStyle name="Обычный 4 2 2 6 4 3 2 4 3" xfId="17567"/>
    <cellStyle name="Обычный 4 2 2 6 4 3 3" xfId="5903"/>
    <cellStyle name="Обычный 4 2 2 6 4 3 3 2" xfId="5904"/>
    <cellStyle name="Обычный 4 2 2 6 4 3 3 2 2" xfId="5905"/>
    <cellStyle name="Обычный 4 2 2 6 4 3 3 2 2 2" xfId="17568"/>
    <cellStyle name="Обычный 4 2 2 6 4 3 3 2 2 2 2" xfId="17569"/>
    <cellStyle name="Обычный 4 2 2 6 4 3 3 2 2 3" xfId="17570"/>
    <cellStyle name="Обычный 4 2 2 6 4 3 3 3" xfId="5906"/>
    <cellStyle name="Обычный 4 2 2 6 4 3 3 3 2" xfId="5907"/>
    <cellStyle name="Обычный 4 2 2 6 4 3 3 3 2 2" xfId="17571"/>
    <cellStyle name="Обычный 4 2 2 6 4 3 3 3 2 2 2" xfId="17572"/>
    <cellStyle name="Обычный 4 2 2 6 4 3 3 3 2 3" xfId="17573"/>
    <cellStyle name="Обычный 4 2 2 6 4 3 3 4" xfId="5908"/>
    <cellStyle name="Обычный 4 2 2 6 4 3 3 4 2" xfId="17574"/>
    <cellStyle name="Обычный 4 2 2 6 4 3 3 4 2 2" xfId="17575"/>
    <cellStyle name="Обычный 4 2 2 6 4 3 3 4 3" xfId="17576"/>
    <cellStyle name="Обычный 4 2 2 6 4 3 4" xfId="5909"/>
    <cellStyle name="Обычный 4 2 2 6 4 3 4 2" xfId="5910"/>
    <cellStyle name="Обычный 4 2 2 6 4 3 4 2 2" xfId="17577"/>
    <cellStyle name="Обычный 4 2 2 6 4 3 4 2 2 2" xfId="17578"/>
    <cellStyle name="Обычный 4 2 2 6 4 3 4 2 3" xfId="17579"/>
    <cellStyle name="Обычный 4 2 2 6 4 3 5" xfId="5911"/>
    <cellStyle name="Обычный 4 2 2 6 4 3 5 2" xfId="5912"/>
    <cellStyle name="Обычный 4 2 2 6 4 3 5 2 2" xfId="17580"/>
    <cellStyle name="Обычный 4 2 2 6 4 3 5 2 2 2" xfId="17581"/>
    <cellStyle name="Обычный 4 2 2 6 4 3 5 2 3" xfId="17582"/>
    <cellStyle name="Обычный 4 2 2 6 4 3 6" xfId="5913"/>
    <cellStyle name="Обычный 4 2 2 6 4 3 6 2" xfId="17583"/>
    <cellStyle name="Обычный 4 2 2 6 4 3 6 2 2" xfId="17584"/>
    <cellStyle name="Обычный 4 2 2 6 4 3 6 3" xfId="17585"/>
    <cellStyle name="Обычный 4 2 2 6 4 4" xfId="5914"/>
    <cellStyle name="Обычный 4 2 2 6 4 4 2" xfId="5915"/>
    <cellStyle name="Обычный 4 2 2 6 4 4 2 2" xfId="5916"/>
    <cellStyle name="Обычный 4 2 2 6 4 4 2 2 2" xfId="5917"/>
    <cellStyle name="Обычный 4 2 2 6 4 4 2 2 2 2" xfId="17586"/>
    <cellStyle name="Обычный 4 2 2 6 4 4 2 2 2 2 2" xfId="17587"/>
    <cellStyle name="Обычный 4 2 2 6 4 4 2 2 2 3" xfId="17588"/>
    <cellStyle name="Обычный 4 2 2 6 4 4 2 3" xfId="5918"/>
    <cellStyle name="Обычный 4 2 2 6 4 4 2 3 2" xfId="5919"/>
    <cellStyle name="Обычный 4 2 2 6 4 4 2 3 2 2" xfId="17589"/>
    <cellStyle name="Обычный 4 2 2 6 4 4 2 3 2 2 2" xfId="17590"/>
    <cellStyle name="Обычный 4 2 2 6 4 4 2 3 2 3" xfId="17591"/>
    <cellStyle name="Обычный 4 2 2 6 4 4 2 4" xfId="5920"/>
    <cellStyle name="Обычный 4 2 2 6 4 4 2 4 2" xfId="17592"/>
    <cellStyle name="Обычный 4 2 2 6 4 4 2 4 2 2" xfId="17593"/>
    <cellStyle name="Обычный 4 2 2 6 4 4 2 4 3" xfId="17594"/>
    <cellStyle name="Обычный 4 2 2 6 4 4 3" xfId="5921"/>
    <cellStyle name="Обычный 4 2 2 6 4 4 3 2" xfId="5922"/>
    <cellStyle name="Обычный 4 2 2 6 4 4 3 2 2" xfId="17595"/>
    <cellStyle name="Обычный 4 2 2 6 4 4 3 2 2 2" xfId="17596"/>
    <cellStyle name="Обычный 4 2 2 6 4 4 3 2 3" xfId="17597"/>
    <cellStyle name="Обычный 4 2 2 6 4 4 4" xfId="5923"/>
    <cellStyle name="Обычный 4 2 2 6 4 4 4 2" xfId="5924"/>
    <cellStyle name="Обычный 4 2 2 6 4 4 4 2 2" xfId="17598"/>
    <cellStyle name="Обычный 4 2 2 6 4 4 4 2 2 2" xfId="17599"/>
    <cellStyle name="Обычный 4 2 2 6 4 4 4 2 3" xfId="17600"/>
    <cellStyle name="Обычный 4 2 2 6 4 4 5" xfId="5925"/>
    <cellStyle name="Обычный 4 2 2 6 4 4 5 2" xfId="17601"/>
    <cellStyle name="Обычный 4 2 2 6 4 4 5 2 2" xfId="17602"/>
    <cellStyle name="Обычный 4 2 2 6 4 4 5 3" xfId="17603"/>
    <cellStyle name="Обычный 4 2 2 6 4 5" xfId="5926"/>
    <cellStyle name="Обычный 4 2 2 6 4 5 2" xfId="5927"/>
    <cellStyle name="Обычный 4 2 2 6 4 5 2 2" xfId="5928"/>
    <cellStyle name="Обычный 4 2 2 6 4 5 2 2 2" xfId="17604"/>
    <cellStyle name="Обычный 4 2 2 6 4 5 2 2 2 2" xfId="17605"/>
    <cellStyle name="Обычный 4 2 2 6 4 5 2 2 3" xfId="17606"/>
    <cellStyle name="Обычный 4 2 2 6 4 5 3" xfId="5929"/>
    <cellStyle name="Обычный 4 2 2 6 4 5 3 2" xfId="5930"/>
    <cellStyle name="Обычный 4 2 2 6 4 5 3 2 2" xfId="17607"/>
    <cellStyle name="Обычный 4 2 2 6 4 5 3 2 2 2" xfId="17608"/>
    <cellStyle name="Обычный 4 2 2 6 4 5 3 2 3" xfId="17609"/>
    <cellStyle name="Обычный 4 2 2 6 4 5 4" xfId="5931"/>
    <cellStyle name="Обычный 4 2 2 6 4 5 4 2" xfId="17610"/>
    <cellStyle name="Обычный 4 2 2 6 4 5 4 2 2" xfId="17611"/>
    <cellStyle name="Обычный 4 2 2 6 4 5 4 3" xfId="17612"/>
    <cellStyle name="Обычный 4 2 2 6 4 6" xfId="5932"/>
    <cellStyle name="Обычный 4 2 2 6 4 6 2" xfId="5933"/>
    <cellStyle name="Обычный 4 2 2 6 4 6 2 2" xfId="17613"/>
    <cellStyle name="Обычный 4 2 2 6 4 6 2 2 2" xfId="17614"/>
    <cellStyle name="Обычный 4 2 2 6 4 6 2 3" xfId="17615"/>
    <cellStyle name="Обычный 4 2 2 6 4 7" xfId="5934"/>
    <cellStyle name="Обычный 4 2 2 6 4 7 2" xfId="5935"/>
    <cellStyle name="Обычный 4 2 2 6 4 7 2 2" xfId="17616"/>
    <cellStyle name="Обычный 4 2 2 6 4 7 2 2 2" xfId="17617"/>
    <cellStyle name="Обычный 4 2 2 6 4 7 2 3" xfId="17618"/>
    <cellStyle name="Обычный 4 2 2 6 4 8" xfId="5936"/>
    <cellStyle name="Обычный 4 2 2 6 4 8 2" xfId="17619"/>
    <cellStyle name="Обычный 4 2 2 6 4 8 2 2" xfId="17620"/>
    <cellStyle name="Обычный 4 2 2 6 4 8 3" xfId="17621"/>
    <cellStyle name="Обычный 4 2 2 6 5" xfId="5937"/>
    <cellStyle name="Обычный 4 2 2 6 5 2" xfId="5938"/>
    <cellStyle name="Обычный 4 2 2 6 5 2 2" xfId="5939"/>
    <cellStyle name="Обычный 4 2 2 6 5 2 2 2" xfId="5940"/>
    <cellStyle name="Обычный 4 2 2 6 5 2 2 2 2" xfId="17622"/>
    <cellStyle name="Обычный 4 2 2 6 5 2 2 2 2 2" xfId="17623"/>
    <cellStyle name="Обычный 4 2 2 6 5 2 2 2 3" xfId="17624"/>
    <cellStyle name="Обычный 4 2 2 6 5 2 3" xfId="5941"/>
    <cellStyle name="Обычный 4 2 2 6 5 2 3 2" xfId="5942"/>
    <cellStyle name="Обычный 4 2 2 6 5 2 3 2 2" xfId="17625"/>
    <cellStyle name="Обычный 4 2 2 6 5 2 3 2 2 2" xfId="17626"/>
    <cellStyle name="Обычный 4 2 2 6 5 2 3 2 3" xfId="17627"/>
    <cellStyle name="Обычный 4 2 2 6 5 2 4" xfId="5943"/>
    <cellStyle name="Обычный 4 2 2 6 5 2 4 2" xfId="17628"/>
    <cellStyle name="Обычный 4 2 2 6 5 2 4 2 2" xfId="17629"/>
    <cellStyle name="Обычный 4 2 2 6 5 2 4 3" xfId="17630"/>
    <cellStyle name="Обычный 4 2 2 6 5 3" xfId="5944"/>
    <cellStyle name="Обычный 4 2 2 6 5 3 2" xfId="5945"/>
    <cellStyle name="Обычный 4 2 2 6 5 3 2 2" xfId="5946"/>
    <cellStyle name="Обычный 4 2 2 6 5 3 2 2 2" xfId="17631"/>
    <cellStyle name="Обычный 4 2 2 6 5 3 2 2 2 2" xfId="17632"/>
    <cellStyle name="Обычный 4 2 2 6 5 3 2 2 3" xfId="17633"/>
    <cellStyle name="Обычный 4 2 2 6 5 3 3" xfId="5947"/>
    <cellStyle name="Обычный 4 2 2 6 5 3 3 2" xfId="5948"/>
    <cellStyle name="Обычный 4 2 2 6 5 3 3 2 2" xfId="17634"/>
    <cellStyle name="Обычный 4 2 2 6 5 3 3 2 2 2" xfId="17635"/>
    <cellStyle name="Обычный 4 2 2 6 5 3 3 2 3" xfId="17636"/>
    <cellStyle name="Обычный 4 2 2 6 5 3 4" xfId="5949"/>
    <cellStyle name="Обычный 4 2 2 6 5 3 4 2" xfId="17637"/>
    <cellStyle name="Обычный 4 2 2 6 5 3 4 2 2" xfId="17638"/>
    <cellStyle name="Обычный 4 2 2 6 5 3 4 3" xfId="17639"/>
    <cellStyle name="Обычный 4 2 2 6 5 4" xfId="5950"/>
    <cellStyle name="Обычный 4 2 2 6 5 4 2" xfId="5951"/>
    <cellStyle name="Обычный 4 2 2 6 5 4 2 2" xfId="17640"/>
    <cellStyle name="Обычный 4 2 2 6 5 4 2 2 2" xfId="17641"/>
    <cellStyle name="Обычный 4 2 2 6 5 4 2 3" xfId="17642"/>
    <cellStyle name="Обычный 4 2 2 6 5 5" xfId="5952"/>
    <cellStyle name="Обычный 4 2 2 6 5 5 2" xfId="5953"/>
    <cellStyle name="Обычный 4 2 2 6 5 5 2 2" xfId="17643"/>
    <cellStyle name="Обычный 4 2 2 6 5 5 2 2 2" xfId="17644"/>
    <cellStyle name="Обычный 4 2 2 6 5 5 2 3" xfId="17645"/>
    <cellStyle name="Обычный 4 2 2 6 5 6" xfId="5954"/>
    <cellStyle name="Обычный 4 2 2 6 5 6 2" xfId="17646"/>
    <cellStyle name="Обычный 4 2 2 6 5 6 2 2" xfId="17647"/>
    <cellStyle name="Обычный 4 2 2 6 5 6 3" xfId="17648"/>
    <cellStyle name="Обычный 4 2 2 6 6" xfId="5955"/>
    <cellStyle name="Обычный 4 2 2 6 6 2" xfId="5956"/>
    <cellStyle name="Обычный 4 2 2 6 6 2 2" xfId="5957"/>
    <cellStyle name="Обычный 4 2 2 6 6 2 2 2" xfId="5958"/>
    <cellStyle name="Обычный 4 2 2 6 6 2 2 2 2" xfId="17649"/>
    <cellStyle name="Обычный 4 2 2 6 6 2 2 2 2 2" xfId="17650"/>
    <cellStyle name="Обычный 4 2 2 6 6 2 2 2 3" xfId="17651"/>
    <cellStyle name="Обычный 4 2 2 6 6 2 3" xfId="5959"/>
    <cellStyle name="Обычный 4 2 2 6 6 2 3 2" xfId="5960"/>
    <cellStyle name="Обычный 4 2 2 6 6 2 3 2 2" xfId="17652"/>
    <cellStyle name="Обычный 4 2 2 6 6 2 3 2 2 2" xfId="17653"/>
    <cellStyle name="Обычный 4 2 2 6 6 2 3 2 3" xfId="17654"/>
    <cellStyle name="Обычный 4 2 2 6 6 2 4" xfId="5961"/>
    <cellStyle name="Обычный 4 2 2 6 6 2 4 2" xfId="17655"/>
    <cellStyle name="Обычный 4 2 2 6 6 2 4 2 2" xfId="17656"/>
    <cellStyle name="Обычный 4 2 2 6 6 2 4 3" xfId="17657"/>
    <cellStyle name="Обычный 4 2 2 6 6 3" xfId="5962"/>
    <cellStyle name="Обычный 4 2 2 6 6 3 2" xfId="5963"/>
    <cellStyle name="Обычный 4 2 2 6 6 3 2 2" xfId="5964"/>
    <cellStyle name="Обычный 4 2 2 6 6 3 2 2 2" xfId="17658"/>
    <cellStyle name="Обычный 4 2 2 6 6 3 2 2 2 2" xfId="17659"/>
    <cellStyle name="Обычный 4 2 2 6 6 3 2 2 3" xfId="17660"/>
    <cellStyle name="Обычный 4 2 2 6 6 3 3" xfId="5965"/>
    <cellStyle name="Обычный 4 2 2 6 6 3 3 2" xfId="5966"/>
    <cellStyle name="Обычный 4 2 2 6 6 3 3 2 2" xfId="17661"/>
    <cellStyle name="Обычный 4 2 2 6 6 3 3 2 2 2" xfId="17662"/>
    <cellStyle name="Обычный 4 2 2 6 6 3 3 2 3" xfId="17663"/>
    <cellStyle name="Обычный 4 2 2 6 6 3 4" xfId="5967"/>
    <cellStyle name="Обычный 4 2 2 6 6 3 4 2" xfId="17664"/>
    <cellStyle name="Обычный 4 2 2 6 6 3 4 2 2" xfId="17665"/>
    <cellStyle name="Обычный 4 2 2 6 6 3 4 3" xfId="17666"/>
    <cellStyle name="Обычный 4 2 2 6 6 4" xfId="5968"/>
    <cellStyle name="Обычный 4 2 2 6 6 4 2" xfId="5969"/>
    <cellStyle name="Обычный 4 2 2 6 6 4 2 2" xfId="17667"/>
    <cellStyle name="Обычный 4 2 2 6 6 4 2 2 2" xfId="17668"/>
    <cellStyle name="Обычный 4 2 2 6 6 4 2 3" xfId="17669"/>
    <cellStyle name="Обычный 4 2 2 6 6 5" xfId="5970"/>
    <cellStyle name="Обычный 4 2 2 6 6 5 2" xfId="5971"/>
    <cellStyle name="Обычный 4 2 2 6 6 5 2 2" xfId="17670"/>
    <cellStyle name="Обычный 4 2 2 6 6 5 2 2 2" xfId="17671"/>
    <cellStyle name="Обычный 4 2 2 6 6 5 2 3" xfId="17672"/>
    <cellStyle name="Обычный 4 2 2 6 6 6" xfId="5972"/>
    <cellStyle name="Обычный 4 2 2 6 6 6 2" xfId="17673"/>
    <cellStyle name="Обычный 4 2 2 6 6 6 2 2" xfId="17674"/>
    <cellStyle name="Обычный 4 2 2 6 6 6 3" xfId="17675"/>
    <cellStyle name="Обычный 4 2 2 6 7" xfId="5973"/>
    <cellStyle name="Обычный 4 2 2 6 7 2" xfId="5974"/>
    <cellStyle name="Обычный 4 2 2 6 7 2 2" xfId="5975"/>
    <cellStyle name="Обычный 4 2 2 6 7 2 2 2" xfId="5976"/>
    <cellStyle name="Обычный 4 2 2 6 7 2 2 2 2" xfId="17676"/>
    <cellStyle name="Обычный 4 2 2 6 7 2 2 2 2 2" xfId="17677"/>
    <cellStyle name="Обычный 4 2 2 6 7 2 2 2 3" xfId="17678"/>
    <cellStyle name="Обычный 4 2 2 6 7 2 3" xfId="5977"/>
    <cellStyle name="Обычный 4 2 2 6 7 2 3 2" xfId="5978"/>
    <cellStyle name="Обычный 4 2 2 6 7 2 3 2 2" xfId="17679"/>
    <cellStyle name="Обычный 4 2 2 6 7 2 3 2 2 2" xfId="17680"/>
    <cellStyle name="Обычный 4 2 2 6 7 2 3 2 3" xfId="17681"/>
    <cellStyle name="Обычный 4 2 2 6 7 2 4" xfId="5979"/>
    <cellStyle name="Обычный 4 2 2 6 7 2 4 2" xfId="17682"/>
    <cellStyle name="Обычный 4 2 2 6 7 2 4 2 2" xfId="17683"/>
    <cellStyle name="Обычный 4 2 2 6 7 2 4 3" xfId="17684"/>
    <cellStyle name="Обычный 4 2 2 6 7 3" xfId="5980"/>
    <cellStyle name="Обычный 4 2 2 6 7 3 2" xfId="5981"/>
    <cellStyle name="Обычный 4 2 2 6 7 3 2 2" xfId="17685"/>
    <cellStyle name="Обычный 4 2 2 6 7 3 2 2 2" xfId="17686"/>
    <cellStyle name="Обычный 4 2 2 6 7 3 2 3" xfId="17687"/>
    <cellStyle name="Обычный 4 2 2 6 7 4" xfId="5982"/>
    <cellStyle name="Обычный 4 2 2 6 7 4 2" xfId="5983"/>
    <cellStyle name="Обычный 4 2 2 6 7 4 2 2" xfId="17688"/>
    <cellStyle name="Обычный 4 2 2 6 7 4 2 2 2" xfId="17689"/>
    <cellStyle name="Обычный 4 2 2 6 7 4 2 3" xfId="17690"/>
    <cellStyle name="Обычный 4 2 2 6 7 5" xfId="5984"/>
    <cellStyle name="Обычный 4 2 2 6 7 5 2" xfId="17691"/>
    <cellStyle name="Обычный 4 2 2 6 7 5 2 2" xfId="17692"/>
    <cellStyle name="Обычный 4 2 2 6 7 5 3" xfId="17693"/>
    <cellStyle name="Обычный 4 2 2 6 8" xfId="5985"/>
    <cellStyle name="Обычный 4 2 2 6 8 2" xfId="5986"/>
    <cellStyle name="Обычный 4 2 2 6 8 2 2" xfId="5987"/>
    <cellStyle name="Обычный 4 2 2 6 8 2 2 2" xfId="17694"/>
    <cellStyle name="Обычный 4 2 2 6 8 2 2 2 2" xfId="17695"/>
    <cellStyle name="Обычный 4 2 2 6 8 2 2 3" xfId="17696"/>
    <cellStyle name="Обычный 4 2 2 6 8 3" xfId="5988"/>
    <cellStyle name="Обычный 4 2 2 6 8 3 2" xfId="5989"/>
    <cellStyle name="Обычный 4 2 2 6 8 3 2 2" xfId="17697"/>
    <cellStyle name="Обычный 4 2 2 6 8 3 2 2 2" xfId="17698"/>
    <cellStyle name="Обычный 4 2 2 6 8 3 2 3" xfId="17699"/>
    <cellStyle name="Обычный 4 2 2 6 8 4" xfId="5990"/>
    <cellStyle name="Обычный 4 2 2 6 8 4 2" xfId="17700"/>
    <cellStyle name="Обычный 4 2 2 6 8 4 2 2" xfId="17701"/>
    <cellStyle name="Обычный 4 2 2 6 8 4 3" xfId="17702"/>
    <cellStyle name="Обычный 4 2 2 6 9" xfId="5991"/>
    <cellStyle name="Обычный 4 2 2 6 9 2" xfId="5992"/>
    <cellStyle name="Обычный 4 2 2 6 9 2 2" xfId="5993"/>
    <cellStyle name="Обычный 4 2 2 6 9 2 2 2" xfId="17703"/>
    <cellStyle name="Обычный 4 2 2 6 9 2 2 2 2" xfId="17704"/>
    <cellStyle name="Обычный 4 2 2 6 9 2 2 3" xfId="17705"/>
    <cellStyle name="Обычный 4 2 2 6 9 3" xfId="5994"/>
    <cellStyle name="Обычный 4 2 2 6 9 3 2" xfId="5995"/>
    <cellStyle name="Обычный 4 2 2 6 9 3 2 2" xfId="17706"/>
    <cellStyle name="Обычный 4 2 2 6 9 3 2 2 2" xfId="17707"/>
    <cellStyle name="Обычный 4 2 2 6 9 3 2 3" xfId="17708"/>
    <cellStyle name="Обычный 4 2 2 6 9 4" xfId="5996"/>
    <cellStyle name="Обычный 4 2 2 6 9 4 2" xfId="17709"/>
    <cellStyle name="Обычный 4 2 2 6 9 4 2 2" xfId="17710"/>
    <cellStyle name="Обычный 4 2 2 6 9 4 3" xfId="17711"/>
    <cellStyle name="Обычный 4 2 2 7" xfId="5997"/>
    <cellStyle name="Обычный 4 2 2 7 10" xfId="5998"/>
    <cellStyle name="Обычный 4 2 2 7 10 2" xfId="5999"/>
    <cellStyle name="Обычный 4 2 2 7 10 2 2" xfId="17712"/>
    <cellStyle name="Обычный 4 2 2 7 10 2 2 2" xfId="17713"/>
    <cellStyle name="Обычный 4 2 2 7 10 2 3" xfId="17714"/>
    <cellStyle name="Обычный 4 2 2 7 11" xfId="6000"/>
    <cellStyle name="Обычный 4 2 2 7 11 2" xfId="6001"/>
    <cellStyle name="Обычный 4 2 2 7 11 2 2" xfId="17715"/>
    <cellStyle name="Обычный 4 2 2 7 11 2 2 2" xfId="17716"/>
    <cellStyle name="Обычный 4 2 2 7 11 2 3" xfId="17717"/>
    <cellStyle name="Обычный 4 2 2 7 12" xfId="6002"/>
    <cellStyle name="Обычный 4 2 2 7 12 2" xfId="17718"/>
    <cellStyle name="Обычный 4 2 2 7 12 2 2" xfId="17719"/>
    <cellStyle name="Обычный 4 2 2 7 12 3" xfId="17720"/>
    <cellStyle name="Обычный 4 2 2 7 2" xfId="6003"/>
    <cellStyle name="Обычный 4 2 2 7 2 10" xfId="6004"/>
    <cellStyle name="Обычный 4 2 2 7 2 10 2" xfId="6005"/>
    <cellStyle name="Обычный 4 2 2 7 2 10 2 2" xfId="17721"/>
    <cellStyle name="Обычный 4 2 2 7 2 10 2 2 2" xfId="17722"/>
    <cellStyle name="Обычный 4 2 2 7 2 10 2 3" xfId="17723"/>
    <cellStyle name="Обычный 4 2 2 7 2 11" xfId="6006"/>
    <cellStyle name="Обычный 4 2 2 7 2 11 2" xfId="17724"/>
    <cellStyle name="Обычный 4 2 2 7 2 11 2 2" xfId="17725"/>
    <cellStyle name="Обычный 4 2 2 7 2 11 3" xfId="17726"/>
    <cellStyle name="Обычный 4 2 2 7 2 2" xfId="6007"/>
    <cellStyle name="Обычный 4 2 2 7 2 2 2" xfId="6008"/>
    <cellStyle name="Обычный 4 2 2 7 2 2 2 2" xfId="6009"/>
    <cellStyle name="Обычный 4 2 2 7 2 2 2 2 2" xfId="6010"/>
    <cellStyle name="Обычный 4 2 2 7 2 2 2 2 2 2" xfId="6011"/>
    <cellStyle name="Обычный 4 2 2 7 2 2 2 2 2 2 2" xfId="17727"/>
    <cellStyle name="Обычный 4 2 2 7 2 2 2 2 2 2 2 2" xfId="17728"/>
    <cellStyle name="Обычный 4 2 2 7 2 2 2 2 2 2 3" xfId="17729"/>
    <cellStyle name="Обычный 4 2 2 7 2 2 2 2 3" xfId="6012"/>
    <cellStyle name="Обычный 4 2 2 7 2 2 2 2 3 2" xfId="6013"/>
    <cellStyle name="Обычный 4 2 2 7 2 2 2 2 3 2 2" xfId="17730"/>
    <cellStyle name="Обычный 4 2 2 7 2 2 2 2 3 2 2 2" xfId="17731"/>
    <cellStyle name="Обычный 4 2 2 7 2 2 2 2 3 2 3" xfId="17732"/>
    <cellStyle name="Обычный 4 2 2 7 2 2 2 2 4" xfId="6014"/>
    <cellStyle name="Обычный 4 2 2 7 2 2 2 2 4 2" xfId="17733"/>
    <cellStyle name="Обычный 4 2 2 7 2 2 2 2 4 2 2" xfId="17734"/>
    <cellStyle name="Обычный 4 2 2 7 2 2 2 2 4 3" xfId="17735"/>
    <cellStyle name="Обычный 4 2 2 7 2 2 2 3" xfId="6015"/>
    <cellStyle name="Обычный 4 2 2 7 2 2 2 3 2" xfId="6016"/>
    <cellStyle name="Обычный 4 2 2 7 2 2 2 3 2 2" xfId="6017"/>
    <cellStyle name="Обычный 4 2 2 7 2 2 2 3 2 2 2" xfId="17736"/>
    <cellStyle name="Обычный 4 2 2 7 2 2 2 3 2 2 2 2" xfId="17737"/>
    <cellStyle name="Обычный 4 2 2 7 2 2 2 3 2 2 3" xfId="17738"/>
    <cellStyle name="Обычный 4 2 2 7 2 2 2 3 3" xfId="6018"/>
    <cellStyle name="Обычный 4 2 2 7 2 2 2 3 3 2" xfId="6019"/>
    <cellStyle name="Обычный 4 2 2 7 2 2 2 3 3 2 2" xfId="17739"/>
    <cellStyle name="Обычный 4 2 2 7 2 2 2 3 3 2 2 2" xfId="17740"/>
    <cellStyle name="Обычный 4 2 2 7 2 2 2 3 3 2 3" xfId="17741"/>
    <cellStyle name="Обычный 4 2 2 7 2 2 2 3 4" xfId="6020"/>
    <cellStyle name="Обычный 4 2 2 7 2 2 2 3 4 2" xfId="17742"/>
    <cellStyle name="Обычный 4 2 2 7 2 2 2 3 4 2 2" xfId="17743"/>
    <cellStyle name="Обычный 4 2 2 7 2 2 2 3 4 3" xfId="17744"/>
    <cellStyle name="Обычный 4 2 2 7 2 2 2 4" xfId="6021"/>
    <cellStyle name="Обычный 4 2 2 7 2 2 2 4 2" xfId="6022"/>
    <cellStyle name="Обычный 4 2 2 7 2 2 2 4 2 2" xfId="17745"/>
    <cellStyle name="Обычный 4 2 2 7 2 2 2 4 2 2 2" xfId="17746"/>
    <cellStyle name="Обычный 4 2 2 7 2 2 2 4 2 3" xfId="17747"/>
    <cellStyle name="Обычный 4 2 2 7 2 2 2 5" xfId="6023"/>
    <cellStyle name="Обычный 4 2 2 7 2 2 2 5 2" xfId="6024"/>
    <cellStyle name="Обычный 4 2 2 7 2 2 2 5 2 2" xfId="17748"/>
    <cellStyle name="Обычный 4 2 2 7 2 2 2 5 2 2 2" xfId="17749"/>
    <cellStyle name="Обычный 4 2 2 7 2 2 2 5 2 3" xfId="17750"/>
    <cellStyle name="Обычный 4 2 2 7 2 2 2 6" xfId="6025"/>
    <cellStyle name="Обычный 4 2 2 7 2 2 2 6 2" xfId="17751"/>
    <cellStyle name="Обычный 4 2 2 7 2 2 2 6 2 2" xfId="17752"/>
    <cellStyle name="Обычный 4 2 2 7 2 2 2 6 3" xfId="17753"/>
    <cellStyle name="Обычный 4 2 2 7 2 2 3" xfId="6026"/>
    <cellStyle name="Обычный 4 2 2 7 2 2 3 2" xfId="6027"/>
    <cellStyle name="Обычный 4 2 2 7 2 2 3 2 2" xfId="6028"/>
    <cellStyle name="Обычный 4 2 2 7 2 2 3 2 2 2" xfId="6029"/>
    <cellStyle name="Обычный 4 2 2 7 2 2 3 2 2 2 2" xfId="17754"/>
    <cellStyle name="Обычный 4 2 2 7 2 2 3 2 2 2 2 2" xfId="17755"/>
    <cellStyle name="Обычный 4 2 2 7 2 2 3 2 2 2 3" xfId="17756"/>
    <cellStyle name="Обычный 4 2 2 7 2 2 3 2 3" xfId="6030"/>
    <cellStyle name="Обычный 4 2 2 7 2 2 3 2 3 2" xfId="6031"/>
    <cellStyle name="Обычный 4 2 2 7 2 2 3 2 3 2 2" xfId="17757"/>
    <cellStyle name="Обычный 4 2 2 7 2 2 3 2 3 2 2 2" xfId="17758"/>
    <cellStyle name="Обычный 4 2 2 7 2 2 3 2 3 2 3" xfId="17759"/>
    <cellStyle name="Обычный 4 2 2 7 2 2 3 2 4" xfId="6032"/>
    <cellStyle name="Обычный 4 2 2 7 2 2 3 2 4 2" xfId="17760"/>
    <cellStyle name="Обычный 4 2 2 7 2 2 3 2 4 2 2" xfId="17761"/>
    <cellStyle name="Обычный 4 2 2 7 2 2 3 2 4 3" xfId="17762"/>
    <cellStyle name="Обычный 4 2 2 7 2 2 3 3" xfId="6033"/>
    <cellStyle name="Обычный 4 2 2 7 2 2 3 3 2" xfId="6034"/>
    <cellStyle name="Обычный 4 2 2 7 2 2 3 3 2 2" xfId="6035"/>
    <cellStyle name="Обычный 4 2 2 7 2 2 3 3 2 2 2" xfId="17763"/>
    <cellStyle name="Обычный 4 2 2 7 2 2 3 3 2 2 2 2" xfId="17764"/>
    <cellStyle name="Обычный 4 2 2 7 2 2 3 3 2 2 3" xfId="17765"/>
    <cellStyle name="Обычный 4 2 2 7 2 2 3 3 3" xfId="6036"/>
    <cellStyle name="Обычный 4 2 2 7 2 2 3 3 3 2" xfId="6037"/>
    <cellStyle name="Обычный 4 2 2 7 2 2 3 3 3 2 2" xfId="17766"/>
    <cellStyle name="Обычный 4 2 2 7 2 2 3 3 3 2 2 2" xfId="17767"/>
    <cellStyle name="Обычный 4 2 2 7 2 2 3 3 3 2 3" xfId="17768"/>
    <cellStyle name="Обычный 4 2 2 7 2 2 3 3 4" xfId="6038"/>
    <cellStyle name="Обычный 4 2 2 7 2 2 3 3 4 2" xfId="17769"/>
    <cellStyle name="Обычный 4 2 2 7 2 2 3 3 4 2 2" xfId="17770"/>
    <cellStyle name="Обычный 4 2 2 7 2 2 3 3 4 3" xfId="17771"/>
    <cellStyle name="Обычный 4 2 2 7 2 2 3 4" xfId="6039"/>
    <cellStyle name="Обычный 4 2 2 7 2 2 3 4 2" xfId="6040"/>
    <cellStyle name="Обычный 4 2 2 7 2 2 3 4 2 2" xfId="17772"/>
    <cellStyle name="Обычный 4 2 2 7 2 2 3 4 2 2 2" xfId="17773"/>
    <cellStyle name="Обычный 4 2 2 7 2 2 3 4 2 3" xfId="17774"/>
    <cellStyle name="Обычный 4 2 2 7 2 2 3 5" xfId="6041"/>
    <cellStyle name="Обычный 4 2 2 7 2 2 3 5 2" xfId="6042"/>
    <cellStyle name="Обычный 4 2 2 7 2 2 3 5 2 2" xfId="17775"/>
    <cellStyle name="Обычный 4 2 2 7 2 2 3 5 2 2 2" xfId="17776"/>
    <cellStyle name="Обычный 4 2 2 7 2 2 3 5 2 3" xfId="17777"/>
    <cellStyle name="Обычный 4 2 2 7 2 2 3 6" xfId="6043"/>
    <cellStyle name="Обычный 4 2 2 7 2 2 3 6 2" xfId="17778"/>
    <cellStyle name="Обычный 4 2 2 7 2 2 3 6 2 2" xfId="17779"/>
    <cellStyle name="Обычный 4 2 2 7 2 2 3 6 3" xfId="17780"/>
    <cellStyle name="Обычный 4 2 2 7 2 2 4" xfId="6044"/>
    <cellStyle name="Обычный 4 2 2 7 2 2 4 2" xfId="6045"/>
    <cellStyle name="Обычный 4 2 2 7 2 2 4 2 2" xfId="6046"/>
    <cellStyle name="Обычный 4 2 2 7 2 2 4 2 2 2" xfId="6047"/>
    <cellStyle name="Обычный 4 2 2 7 2 2 4 2 2 2 2" xfId="17781"/>
    <cellStyle name="Обычный 4 2 2 7 2 2 4 2 2 2 2 2" xfId="17782"/>
    <cellStyle name="Обычный 4 2 2 7 2 2 4 2 2 2 3" xfId="17783"/>
    <cellStyle name="Обычный 4 2 2 7 2 2 4 2 3" xfId="6048"/>
    <cellStyle name="Обычный 4 2 2 7 2 2 4 2 3 2" xfId="6049"/>
    <cellStyle name="Обычный 4 2 2 7 2 2 4 2 3 2 2" xfId="17784"/>
    <cellStyle name="Обычный 4 2 2 7 2 2 4 2 3 2 2 2" xfId="17785"/>
    <cellStyle name="Обычный 4 2 2 7 2 2 4 2 3 2 3" xfId="17786"/>
    <cellStyle name="Обычный 4 2 2 7 2 2 4 2 4" xfId="6050"/>
    <cellStyle name="Обычный 4 2 2 7 2 2 4 2 4 2" xfId="17787"/>
    <cellStyle name="Обычный 4 2 2 7 2 2 4 2 4 2 2" xfId="17788"/>
    <cellStyle name="Обычный 4 2 2 7 2 2 4 2 4 3" xfId="17789"/>
    <cellStyle name="Обычный 4 2 2 7 2 2 4 3" xfId="6051"/>
    <cellStyle name="Обычный 4 2 2 7 2 2 4 3 2" xfId="6052"/>
    <cellStyle name="Обычный 4 2 2 7 2 2 4 3 2 2" xfId="17790"/>
    <cellStyle name="Обычный 4 2 2 7 2 2 4 3 2 2 2" xfId="17791"/>
    <cellStyle name="Обычный 4 2 2 7 2 2 4 3 2 3" xfId="17792"/>
    <cellStyle name="Обычный 4 2 2 7 2 2 4 4" xfId="6053"/>
    <cellStyle name="Обычный 4 2 2 7 2 2 4 4 2" xfId="6054"/>
    <cellStyle name="Обычный 4 2 2 7 2 2 4 4 2 2" xfId="17793"/>
    <cellStyle name="Обычный 4 2 2 7 2 2 4 4 2 2 2" xfId="17794"/>
    <cellStyle name="Обычный 4 2 2 7 2 2 4 4 2 3" xfId="17795"/>
    <cellStyle name="Обычный 4 2 2 7 2 2 4 5" xfId="6055"/>
    <cellStyle name="Обычный 4 2 2 7 2 2 4 5 2" xfId="17796"/>
    <cellStyle name="Обычный 4 2 2 7 2 2 4 5 2 2" xfId="17797"/>
    <cellStyle name="Обычный 4 2 2 7 2 2 4 5 3" xfId="17798"/>
    <cellStyle name="Обычный 4 2 2 7 2 2 5" xfId="6056"/>
    <cellStyle name="Обычный 4 2 2 7 2 2 5 2" xfId="6057"/>
    <cellStyle name="Обычный 4 2 2 7 2 2 5 2 2" xfId="6058"/>
    <cellStyle name="Обычный 4 2 2 7 2 2 5 2 2 2" xfId="17799"/>
    <cellStyle name="Обычный 4 2 2 7 2 2 5 2 2 2 2" xfId="17800"/>
    <cellStyle name="Обычный 4 2 2 7 2 2 5 2 2 3" xfId="17801"/>
    <cellStyle name="Обычный 4 2 2 7 2 2 5 3" xfId="6059"/>
    <cellStyle name="Обычный 4 2 2 7 2 2 5 3 2" xfId="6060"/>
    <cellStyle name="Обычный 4 2 2 7 2 2 5 3 2 2" xfId="17802"/>
    <cellStyle name="Обычный 4 2 2 7 2 2 5 3 2 2 2" xfId="17803"/>
    <cellStyle name="Обычный 4 2 2 7 2 2 5 3 2 3" xfId="17804"/>
    <cellStyle name="Обычный 4 2 2 7 2 2 5 4" xfId="6061"/>
    <cellStyle name="Обычный 4 2 2 7 2 2 5 4 2" xfId="17805"/>
    <cellStyle name="Обычный 4 2 2 7 2 2 5 4 2 2" xfId="17806"/>
    <cellStyle name="Обычный 4 2 2 7 2 2 5 4 3" xfId="17807"/>
    <cellStyle name="Обычный 4 2 2 7 2 2 6" xfId="6062"/>
    <cellStyle name="Обычный 4 2 2 7 2 2 6 2" xfId="6063"/>
    <cellStyle name="Обычный 4 2 2 7 2 2 6 2 2" xfId="17808"/>
    <cellStyle name="Обычный 4 2 2 7 2 2 6 2 2 2" xfId="17809"/>
    <cellStyle name="Обычный 4 2 2 7 2 2 6 2 3" xfId="17810"/>
    <cellStyle name="Обычный 4 2 2 7 2 2 7" xfId="6064"/>
    <cellStyle name="Обычный 4 2 2 7 2 2 7 2" xfId="6065"/>
    <cellStyle name="Обычный 4 2 2 7 2 2 7 2 2" xfId="17811"/>
    <cellStyle name="Обычный 4 2 2 7 2 2 7 2 2 2" xfId="17812"/>
    <cellStyle name="Обычный 4 2 2 7 2 2 7 2 3" xfId="17813"/>
    <cellStyle name="Обычный 4 2 2 7 2 2 8" xfId="6066"/>
    <cellStyle name="Обычный 4 2 2 7 2 2 8 2" xfId="17814"/>
    <cellStyle name="Обычный 4 2 2 7 2 2 8 2 2" xfId="17815"/>
    <cellStyle name="Обычный 4 2 2 7 2 2 8 3" xfId="17816"/>
    <cellStyle name="Обычный 4 2 2 7 2 3" xfId="6067"/>
    <cellStyle name="Обычный 4 2 2 7 2 3 2" xfId="6068"/>
    <cellStyle name="Обычный 4 2 2 7 2 3 2 2" xfId="6069"/>
    <cellStyle name="Обычный 4 2 2 7 2 3 2 2 2" xfId="6070"/>
    <cellStyle name="Обычный 4 2 2 7 2 3 2 2 2 2" xfId="17817"/>
    <cellStyle name="Обычный 4 2 2 7 2 3 2 2 2 2 2" xfId="17818"/>
    <cellStyle name="Обычный 4 2 2 7 2 3 2 2 2 3" xfId="17819"/>
    <cellStyle name="Обычный 4 2 2 7 2 3 2 3" xfId="6071"/>
    <cellStyle name="Обычный 4 2 2 7 2 3 2 3 2" xfId="6072"/>
    <cellStyle name="Обычный 4 2 2 7 2 3 2 3 2 2" xfId="17820"/>
    <cellStyle name="Обычный 4 2 2 7 2 3 2 3 2 2 2" xfId="17821"/>
    <cellStyle name="Обычный 4 2 2 7 2 3 2 3 2 3" xfId="17822"/>
    <cellStyle name="Обычный 4 2 2 7 2 3 2 4" xfId="6073"/>
    <cellStyle name="Обычный 4 2 2 7 2 3 2 4 2" xfId="17823"/>
    <cellStyle name="Обычный 4 2 2 7 2 3 2 4 2 2" xfId="17824"/>
    <cellStyle name="Обычный 4 2 2 7 2 3 2 4 3" xfId="17825"/>
    <cellStyle name="Обычный 4 2 2 7 2 3 3" xfId="6074"/>
    <cellStyle name="Обычный 4 2 2 7 2 3 3 2" xfId="6075"/>
    <cellStyle name="Обычный 4 2 2 7 2 3 3 2 2" xfId="6076"/>
    <cellStyle name="Обычный 4 2 2 7 2 3 3 2 2 2" xfId="17826"/>
    <cellStyle name="Обычный 4 2 2 7 2 3 3 2 2 2 2" xfId="17827"/>
    <cellStyle name="Обычный 4 2 2 7 2 3 3 2 2 3" xfId="17828"/>
    <cellStyle name="Обычный 4 2 2 7 2 3 3 3" xfId="6077"/>
    <cellStyle name="Обычный 4 2 2 7 2 3 3 3 2" xfId="6078"/>
    <cellStyle name="Обычный 4 2 2 7 2 3 3 3 2 2" xfId="17829"/>
    <cellStyle name="Обычный 4 2 2 7 2 3 3 3 2 2 2" xfId="17830"/>
    <cellStyle name="Обычный 4 2 2 7 2 3 3 3 2 3" xfId="17831"/>
    <cellStyle name="Обычный 4 2 2 7 2 3 3 4" xfId="6079"/>
    <cellStyle name="Обычный 4 2 2 7 2 3 3 4 2" xfId="17832"/>
    <cellStyle name="Обычный 4 2 2 7 2 3 3 4 2 2" xfId="17833"/>
    <cellStyle name="Обычный 4 2 2 7 2 3 3 4 3" xfId="17834"/>
    <cellStyle name="Обычный 4 2 2 7 2 3 4" xfId="6080"/>
    <cellStyle name="Обычный 4 2 2 7 2 3 4 2" xfId="6081"/>
    <cellStyle name="Обычный 4 2 2 7 2 3 4 2 2" xfId="17835"/>
    <cellStyle name="Обычный 4 2 2 7 2 3 4 2 2 2" xfId="17836"/>
    <cellStyle name="Обычный 4 2 2 7 2 3 4 2 3" xfId="17837"/>
    <cellStyle name="Обычный 4 2 2 7 2 3 5" xfId="6082"/>
    <cellStyle name="Обычный 4 2 2 7 2 3 5 2" xfId="6083"/>
    <cellStyle name="Обычный 4 2 2 7 2 3 5 2 2" xfId="17838"/>
    <cellStyle name="Обычный 4 2 2 7 2 3 5 2 2 2" xfId="17839"/>
    <cellStyle name="Обычный 4 2 2 7 2 3 5 2 3" xfId="17840"/>
    <cellStyle name="Обычный 4 2 2 7 2 3 6" xfId="6084"/>
    <cellStyle name="Обычный 4 2 2 7 2 3 6 2" xfId="17841"/>
    <cellStyle name="Обычный 4 2 2 7 2 3 6 2 2" xfId="17842"/>
    <cellStyle name="Обычный 4 2 2 7 2 3 6 3" xfId="17843"/>
    <cellStyle name="Обычный 4 2 2 7 2 4" xfId="6085"/>
    <cellStyle name="Обычный 4 2 2 7 2 4 2" xfId="6086"/>
    <cellStyle name="Обычный 4 2 2 7 2 4 2 2" xfId="6087"/>
    <cellStyle name="Обычный 4 2 2 7 2 4 2 2 2" xfId="6088"/>
    <cellStyle name="Обычный 4 2 2 7 2 4 2 2 2 2" xfId="17844"/>
    <cellStyle name="Обычный 4 2 2 7 2 4 2 2 2 2 2" xfId="17845"/>
    <cellStyle name="Обычный 4 2 2 7 2 4 2 2 2 3" xfId="17846"/>
    <cellStyle name="Обычный 4 2 2 7 2 4 2 3" xfId="6089"/>
    <cellStyle name="Обычный 4 2 2 7 2 4 2 3 2" xfId="6090"/>
    <cellStyle name="Обычный 4 2 2 7 2 4 2 3 2 2" xfId="17847"/>
    <cellStyle name="Обычный 4 2 2 7 2 4 2 3 2 2 2" xfId="17848"/>
    <cellStyle name="Обычный 4 2 2 7 2 4 2 3 2 3" xfId="17849"/>
    <cellStyle name="Обычный 4 2 2 7 2 4 2 4" xfId="6091"/>
    <cellStyle name="Обычный 4 2 2 7 2 4 2 4 2" xfId="17850"/>
    <cellStyle name="Обычный 4 2 2 7 2 4 2 4 2 2" xfId="17851"/>
    <cellStyle name="Обычный 4 2 2 7 2 4 2 4 3" xfId="17852"/>
    <cellStyle name="Обычный 4 2 2 7 2 4 3" xfId="6092"/>
    <cellStyle name="Обычный 4 2 2 7 2 4 3 2" xfId="6093"/>
    <cellStyle name="Обычный 4 2 2 7 2 4 3 2 2" xfId="6094"/>
    <cellStyle name="Обычный 4 2 2 7 2 4 3 2 2 2" xfId="17853"/>
    <cellStyle name="Обычный 4 2 2 7 2 4 3 2 2 2 2" xfId="17854"/>
    <cellStyle name="Обычный 4 2 2 7 2 4 3 2 2 3" xfId="17855"/>
    <cellStyle name="Обычный 4 2 2 7 2 4 3 3" xfId="6095"/>
    <cellStyle name="Обычный 4 2 2 7 2 4 3 3 2" xfId="6096"/>
    <cellStyle name="Обычный 4 2 2 7 2 4 3 3 2 2" xfId="17856"/>
    <cellStyle name="Обычный 4 2 2 7 2 4 3 3 2 2 2" xfId="17857"/>
    <cellStyle name="Обычный 4 2 2 7 2 4 3 3 2 3" xfId="17858"/>
    <cellStyle name="Обычный 4 2 2 7 2 4 3 4" xfId="6097"/>
    <cellStyle name="Обычный 4 2 2 7 2 4 3 4 2" xfId="17859"/>
    <cellStyle name="Обычный 4 2 2 7 2 4 3 4 2 2" xfId="17860"/>
    <cellStyle name="Обычный 4 2 2 7 2 4 3 4 3" xfId="17861"/>
    <cellStyle name="Обычный 4 2 2 7 2 4 4" xfId="6098"/>
    <cellStyle name="Обычный 4 2 2 7 2 4 4 2" xfId="6099"/>
    <cellStyle name="Обычный 4 2 2 7 2 4 4 2 2" xfId="17862"/>
    <cellStyle name="Обычный 4 2 2 7 2 4 4 2 2 2" xfId="17863"/>
    <cellStyle name="Обычный 4 2 2 7 2 4 4 2 3" xfId="17864"/>
    <cellStyle name="Обычный 4 2 2 7 2 4 5" xfId="6100"/>
    <cellStyle name="Обычный 4 2 2 7 2 4 5 2" xfId="6101"/>
    <cellStyle name="Обычный 4 2 2 7 2 4 5 2 2" xfId="17865"/>
    <cellStyle name="Обычный 4 2 2 7 2 4 5 2 2 2" xfId="17866"/>
    <cellStyle name="Обычный 4 2 2 7 2 4 5 2 3" xfId="17867"/>
    <cellStyle name="Обычный 4 2 2 7 2 4 6" xfId="6102"/>
    <cellStyle name="Обычный 4 2 2 7 2 4 6 2" xfId="17868"/>
    <cellStyle name="Обычный 4 2 2 7 2 4 6 2 2" xfId="17869"/>
    <cellStyle name="Обычный 4 2 2 7 2 4 6 3" xfId="17870"/>
    <cellStyle name="Обычный 4 2 2 7 2 5" xfId="6103"/>
    <cellStyle name="Обычный 4 2 2 7 2 5 2" xfId="6104"/>
    <cellStyle name="Обычный 4 2 2 7 2 5 2 2" xfId="6105"/>
    <cellStyle name="Обычный 4 2 2 7 2 5 2 2 2" xfId="6106"/>
    <cellStyle name="Обычный 4 2 2 7 2 5 2 2 2 2" xfId="17871"/>
    <cellStyle name="Обычный 4 2 2 7 2 5 2 2 2 2 2" xfId="17872"/>
    <cellStyle name="Обычный 4 2 2 7 2 5 2 2 2 3" xfId="17873"/>
    <cellStyle name="Обычный 4 2 2 7 2 5 2 3" xfId="6107"/>
    <cellStyle name="Обычный 4 2 2 7 2 5 2 3 2" xfId="6108"/>
    <cellStyle name="Обычный 4 2 2 7 2 5 2 3 2 2" xfId="17874"/>
    <cellStyle name="Обычный 4 2 2 7 2 5 2 3 2 2 2" xfId="17875"/>
    <cellStyle name="Обычный 4 2 2 7 2 5 2 3 2 3" xfId="17876"/>
    <cellStyle name="Обычный 4 2 2 7 2 5 2 4" xfId="6109"/>
    <cellStyle name="Обычный 4 2 2 7 2 5 2 4 2" xfId="17877"/>
    <cellStyle name="Обычный 4 2 2 7 2 5 2 4 2 2" xfId="17878"/>
    <cellStyle name="Обычный 4 2 2 7 2 5 2 4 3" xfId="17879"/>
    <cellStyle name="Обычный 4 2 2 7 2 5 3" xfId="6110"/>
    <cellStyle name="Обычный 4 2 2 7 2 5 3 2" xfId="6111"/>
    <cellStyle name="Обычный 4 2 2 7 2 5 3 2 2" xfId="17880"/>
    <cellStyle name="Обычный 4 2 2 7 2 5 3 2 2 2" xfId="17881"/>
    <cellStyle name="Обычный 4 2 2 7 2 5 3 2 3" xfId="17882"/>
    <cellStyle name="Обычный 4 2 2 7 2 5 4" xfId="6112"/>
    <cellStyle name="Обычный 4 2 2 7 2 5 4 2" xfId="6113"/>
    <cellStyle name="Обычный 4 2 2 7 2 5 4 2 2" xfId="17883"/>
    <cellStyle name="Обычный 4 2 2 7 2 5 4 2 2 2" xfId="17884"/>
    <cellStyle name="Обычный 4 2 2 7 2 5 4 2 3" xfId="17885"/>
    <cellStyle name="Обычный 4 2 2 7 2 5 5" xfId="6114"/>
    <cellStyle name="Обычный 4 2 2 7 2 5 5 2" xfId="17886"/>
    <cellStyle name="Обычный 4 2 2 7 2 5 5 2 2" xfId="17887"/>
    <cellStyle name="Обычный 4 2 2 7 2 5 5 3" xfId="17888"/>
    <cellStyle name="Обычный 4 2 2 7 2 6" xfId="6115"/>
    <cellStyle name="Обычный 4 2 2 7 2 6 2" xfId="6116"/>
    <cellStyle name="Обычный 4 2 2 7 2 6 2 2" xfId="6117"/>
    <cellStyle name="Обычный 4 2 2 7 2 6 2 2 2" xfId="17889"/>
    <cellStyle name="Обычный 4 2 2 7 2 6 2 2 2 2" xfId="17890"/>
    <cellStyle name="Обычный 4 2 2 7 2 6 2 2 3" xfId="17891"/>
    <cellStyle name="Обычный 4 2 2 7 2 6 3" xfId="6118"/>
    <cellStyle name="Обычный 4 2 2 7 2 6 3 2" xfId="6119"/>
    <cellStyle name="Обычный 4 2 2 7 2 6 3 2 2" xfId="17892"/>
    <cellStyle name="Обычный 4 2 2 7 2 6 3 2 2 2" xfId="17893"/>
    <cellStyle name="Обычный 4 2 2 7 2 6 3 2 3" xfId="17894"/>
    <cellStyle name="Обычный 4 2 2 7 2 6 4" xfId="6120"/>
    <cellStyle name="Обычный 4 2 2 7 2 6 4 2" xfId="17895"/>
    <cellStyle name="Обычный 4 2 2 7 2 6 4 2 2" xfId="17896"/>
    <cellStyle name="Обычный 4 2 2 7 2 6 4 3" xfId="17897"/>
    <cellStyle name="Обычный 4 2 2 7 2 7" xfId="6121"/>
    <cellStyle name="Обычный 4 2 2 7 2 7 2" xfId="6122"/>
    <cellStyle name="Обычный 4 2 2 7 2 7 2 2" xfId="6123"/>
    <cellStyle name="Обычный 4 2 2 7 2 7 2 2 2" xfId="17898"/>
    <cellStyle name="Обычный 4 2 2 7 2 7 2 2 2 2" xfId="17899"/>
    <cellStyle name="Обычный 4 2 2 7 2 7 2 2 3" xfId="17900"/>
    <cellStyle name="Обычный 4 2 2 7 2 7 3" xfId="6124"/>
    <cellStyle name="Обычный 4 2 2 7 2 7 3 2" xfId="6125"/>
    <cellStyle name="Обычный 4 2 2 7 2 7 3 2 2" xfId="17901"/>
    <cellStyle name="Обычный 4 2 2 7 2 7 3 2 2 2" xfId="17902"/>
    <cellStyle name="Обычный 4 2 2 7 2 7 3 2 3" xfId="17903"/>
    <cellStyle name="Обычный 4 2 2 7 2 7 4" xfId="6126"/>
    <cellStyle name="Обычный 4 2 2 7 2 7 4 2" xfId="17904"/>
    <cellStyle name="Обычный 4 2 2 7 2 7 4 2 2" xfId="17905"/>
    <cellStyle name="Обычный 4 2 2 7 2 7 4 3" xfId="17906"/>
    <cellStyle name="Обычный 4 2 2 7 2 8" xfId="6127"/>
    <cellStyle name="Обычный 4 2 2 7 2 8 2" xfId="6128"/>
    <cellStyle name="Обычный 4 2 2 7 2 8 2 2" xfId="6129"/>
    <cellStyle name="Обычный 4 2 2 7 2 8 2 2 2" xfId="17907"/>
    <cellStyle name="Обычный 4 2 2 7 2 8 2 2 2 2" xfId="17908"/>
    <cellStyle name="Обычный 4 2 2 7 2 8 2 2 3" xfId="17909"/>
    <cellStyle name="Обычный 4 2 2 7 2 8 3" xfId="6130"/>
    <cellStyle name="Обычный 4 2 2 7 2 8 3 2" xfId="6131"/>
    <cellStyle name="Обычный 4 2 2 7 2 8 3 2 2" xfId="17910"/>
    <cellStyle name="Обычный 4 2 2 7 2 8 3 2 2 2" xfId="17911"/>
    <cellStyle name="Обычный 4 2 2 7 2 8 3 2 3" xfId="17912"/>
    <cellStyle name="Обычный 4 2 2 7 2 8 4" xfId="6132"/>
    <cellStyle name="Обычный 4 2 2 7 2 8 4 2" xfId="17913"/>
    <cellStyle name="Обычный 4 2 2 7 2 8 4 2 2" xfId="17914"/>
    <cellStyle name="Обычный 4 2 2 7 2 8 4 3" xfId="17915"/>
    <cellStyle name="Обычный 4 2 2 7 2 9" xfId="6133"/>
    <cellStyle name="Обычный 4 2 2 7 2 9 2" xfId="6134"/>
    <cellStyle name="Обычный 4 2 2 7 2 9 2 2" xfId="17916"/>
    <cellStyle name="Обычный 4 2 2 7 2 9 2 2 2" xfId="17917"/>
    <cellStyle name="Обычный 4 2 2 7 2 9 2 3" xfId="17918"/>
    <cellStyle name="Обычный 4 2 2 7 3" xfId="6135"/>
    <cellStyle name="Обычный 4 2 2 7 3 2" xfId="6136"/>
    <cellStyle name="Обычный 4 2 2 7 3 2 2" xfId="6137"/>
    <cellStyle name="Обычный 4 2 2 7 3 2 2 2" xfId="6138"/>
    <cellStyle name="Обычный 4 2 2 7 3 2 2 2 2" xfId="6139"/>
    <cellStyle name="Обычный 4 2 2 7 3 2 2 2 2 2" xfId="17919"/>
    <cellStyle name="Обычный 4 2 2 7 3 2 2 2 2 2 2" xfId="17920"/>
    <cellStyle name="Обычный 4 2 2 7 3 2 2 2 2 3" xfId="17921"/>
    <cellStyle name="Обычный 4 2 2 7 3 2 2 3" xfId="6140"/>
    <cellStyle name="Обычный 4 2 2 7 3 2 2 3 2" xfId="6141"/>
    <cellStyle name="Обычный 4 2 2 7 3 2 2 3 2 2" xfId="17922"/>
    <cellStyle name="Обычный 4 2 2 7 3 2 2 3 2 2 2" xfId="17923"/>
    <cellStyle name="Обычный 4 2 2 7 3 2 2 3 2 3" xfId="17924"/>
    <cellStyle name="Обычный 4 2 2 7 3 2 2 4" xfId="6142"/>
    <cellStyle name="Обычный 4 2 2 7 3 2 2 4 2" xfId="17925"/>
    <cellStyle name="Обычный 4 2 2 7 3 2 2 4 2 2" xfId="17926"/>
    <cellStyle name="Обычный 4 2 2 7 3 2 2 4 3" xfId="17927"/>
    <cellStyle name="Обычный 4 2 2 7 3 2 3" xfId="6143"/>
    <cellStyle name="Обычный 4 2 2 7 3 2 3 2" xfId="6144"/>
    <cellStyle name="Обычный 4 2 2 7 3 2 3 2 2" xfId="6145"/>
    <cellStyle name="Обычный 4 2 2 7 3 2 3 2 2 2" xfId="17928"/>
    <cellStyle name="Обычный 4 2 2 7 3 2 3 2 2 2 2" xfId="17929"/>
    <cellStyle name="Обычный 4 2 2 7 3 2 3 2 2 3" xfId="17930"/>
    <cellStyle name="Обычный 4 2 2 7 3 2 3 3" xfId="6146"/>
    <cellStyle name="Обычный 4 2 2 7 3 2 3 3 2" xfId="6147"/>
    <cellStyle name="Обычный 4 2 2 7 3 2 3 3 2 2" xfId="17931"/>
    <cellStyle name="Обычный 4 2 2 7 3 2 3 3 2 2 2" xfId="17932"/>
    <cellStyle name="Обычный 4 2 2 7 3 2 3 3 2 3" xfId="17933"/>
    <cellStyle name="Обычный 4 2 2 7 3 2 3 4" xfId="6148"/>
    <cellStyle name="Обычный 4 2 2 7 3 2 3 4 2" xfId="17934"/>
    <cellStyle name="Обычный 4 2 2 7 3 2 3 4 2 2" xfId="17935"/>
    <cellStyle name="Обычный 4 2 2 7 3 2 3 4 3" xfId="17936"/>
    <cellStyle name="Обычный 4 2 2 7 3 2 4" xfId="6149"/>
    <cellStyle name="Обычный 4 2 2 7 3 2 4 2" xfId="6150"/>
    <cellStyle name="Обычный 4 2 2 7 3 2 4 2 2" xfId="17937"/>
    <cellStyle name="Обычный 4 2 2 7 3 2 4 2 2 2" xfId="17938"/>
    <cellStyle name="Обычный 4 2 2 7 3 2 4 2 3" xfId="17939"/>
    <cellStyle name="Обычный 4 2 2 7 3 2 5" xfId="6151"/>
    <cellStyle name="Обычный 4 2 2 7 3 2 5 2" xfId="6152"/>
    <cellStyle name="Обычный 4 2 2 7 3 2 5 2 2" xfId="17940"/>
    <cellStyle name="Обычный 4 2 2 7 3 2 5 2 2 2" xfId="17941"/>
    <cellStyle name="Обычный 4 2 2 7 3 2 5 2 3" xfId="17942"/>
    <cellStyle name="Обычный 4 2 2 7 3 2 6" xfId="6153"/>
    <cellStyle name="Обычный 4 2 2 7 3 2 6 2" xfId="17943"/>
    <cellStyle name="Обычный 4 2 2 7 3 2 6 2 2" xfId="17944"/>
    <cellStyle name="Обычный 4 2 2 7 3 2 6 3" xfId="17945"/>
    <cellStyle name="Обычный 4 2 2 7 3 3" xfId="6154"/>
    <cellStyle name="Обычный 4 2 2 7 3 3 2" xfId="6155"/>
    <cellStyle name="Обычный 4 2 2 7 3 3 2 2" xfId="6156"/>
    <cellStyle name="Обычный 4 2 2 7 3 3 2 2 2" xfId="6157"/>
    <cellStyle name="Обычный 4 2 2 7 3 3 2 2 2 2" xfId="17946"/>
    <cellStyle name="Обычный 4 2 2 7 3 3 2 2 2 2 2" xfId="17947"/>
    <cellStyle name="Обычный 4 2 2 7 3 3 2 2 2 3" xfId="17948"/>
    <cellStyle name="Обычный 4 2 2 7 3 3 2 3" xfId="6158"/>
    <cellStyle name="Обычный 4 2 2 7 3 3 2 3 2" xfId="6159"/>
    <cellStyle name="Обычный 4 2 2 7 3 3 2 3 2 2" xfId="17949"/>
    <cellStyle name="Обычный 4 2 2 7 3 3 2 3 2 2 2" xfId="17950"/>
    <cellStyle name="Обычный 4 2 2 7 3 3 2 3 2 3" xfId="17951"/>
    <cellStyle name="Обычный 4 2 2 7 3 3 2 4" xfId="6160"/>
    <cellStyle name="Обычный 4 2 2 7 3 3 2 4 2" xfId="17952"/>
    <cellStyle name="Обычный 4 2 2 7 3 3 2 4 2 2" xfId="17953"/>
    <cellStyle name="Обычный 4 2 2 7 3 3 2 4 3" xfId="17954"/>
    <cellStyle name="Обычный 4 2 2 7 3 3 3" xfId="6161"/>
    <cellStyle name="Обычный 4 2 2 7 3 3 3 2" xfId="6162"/>
    <cellStyle name="Обычный 4 2 2 7 3 3 3 2 2" xfId="6163"/>
    <cellStyle name="Обычный 4 2 2 7 3 3 3 2 2 2" xfId="17955"/>
    <cellStyle name="Обычный 4 2 2 7 3 3 3 2 2 2 2" xfId="17956"/>
    <cellStyle name="Обычный 4 2 2 7 3 3 3 2 2 3" xfId="17957"/>
    <cellStyle name="Обычный 4 2 2 7 3 3 3 3" xfId="6164"/>
    <cellStyle name="Обычный 4 2 2 7 3 3 3 3 2" xfId="6165"/>
    <cellStyle name="Обычный 4 2 2 7 3 3 3 3 2 2" xfId="17958"/>
    <cellStyle name="Обычный 4 2 2 7 3 3 3 3 2 2 2" xfId="17959"/>
    <cellStyle name="Обычный 4 2 2 7 3 3 3 3 2 3" xfId="17960"/>
    <cellStyle name="Обычный 4 2 2 7 3 3 3 4" xfId="6166"/>
    <cellStyle name="Обычный 4 2 2 7 3 3 3 4 2" xfId="17961"/>
    <cellStyle name="Обычный 4 2 2 7 3 3 3 4 2 2" xfId="17962"/>
    <cellStyle name="Обычный 4 2 2 7 3 3 3 4 3" xfId="17963"/>
    <cellStyle name="Обычный 4 2 2 7 3 3 4" xfId="6167"/>
    <cellStyle name="Обычный 4 2 2 7 3 3 4 2" xfId="6168"/>
    <cellStyle name="Обычный 4 2 2 7 3 3 4 2 2" xfId="17964"/>
    <cellStyle name="Обычный 4 2 2 7 3 3 4 2 2 2" xfId="17965"/>
    <cellStyle name="Обычный 4 2 2 7 3 3 4 2 3" xfId="17966"/>
    <cellStyle name="Обычный 4 2 2 7 3 3 5" xfId="6169"/>
    <cellStyle name="Обычный 4 2 2 7 3 3 5 2" xfId="6170"/>
    <cellStyle name="Обычный 4 2 2 7 3 3 5 2 2" xfId="17967"/>
    <cellStyle name="Обычный 4 2 2 7 3 3 5 2 2 2" xfId="17968"/>
    <cellStyle name="Обычный 4 2 2 7 3 3 5 2 3" xfId="17969"/>
    <cellStyle name="Обычный 4 2 2 7 3 3 6" xfId="6171"/>
    <cellStyle name="Обычный 4 2 2 7 3 3 6 2" xfId="17970"/>
    <cellStyle name="Обычный 4 2 2 7 3 3 6 2 2" xfId="17971"/>
    <cellStyle name="Обычный 4 2 2 7 3 3 6 3" xfId="17972"/>
    <cellStyle name="Обычный 4 2 2 7 3 4" xfId="6172"/>
    <cellStyle name="Обычный 4 2 2 7 3 4 2" xfId="6173"/>
    <cellStyle name="Обычный 4 2 2 7 3 4 2 2" xfId="6174"/>
    <cellStyle name="Обычный 4 2 2 7 3 4 2 2 2" xfId="6175"/>
    <cellStyle name="Обычный 4 2 2 7 3 4 2 2 2 2" xfId="17973"/>
    <cellStyle name="Обычный 4 2 2 7 3 4 2 2 2 2 2" xfId="17974"/>
    <cellStyle name="Обычный 4 2 2 7 3 4 2 2 2 3" xfId="17975"/>
    <cellStyle name="Обычный 4 2 2 7 3 4 2 3" xfId="6176"/>
    <cellStyle name="Обычный 4 2 2 7 3 4 2 3 2" xfId="6177"/>
    <cellStyle name="Обычный 4 2 2 7 3 4 2 3 2 2" xfId="17976"/>
    <cellStyle name="Обычный 4 2 2 7 3 4 2 3 2 2 2" xfId="17977"/>
    <cellStyle name="Обычный 4 2 2 7 3 4 2 3 2 3" xfId="17978"/>
    <cellStyle name="Обычный 4 2 2 7 3 4 2 4" xfId="6178"/>
    <cellStyle name="Обычный 4 2 2 7 3 4 2 4 2" xfId="17979"/>
    <cellStyle name="Обычный 4 2 2 7 3 4 2 4 2 2" xfId="17980"/>
    <cellStyle name="Обычный 4 2 2 7 3 4 2 4 3" xfId="17981"/>
    <cellStyle name="Обычный 4 2 2 7 3 4 3" xfId="6179"/>
    <cellStyle name="Обычный 4 2 2 7 3 4 3 2" xfId="6180"/>
    <cellStyle name="Обычный 4 2 2 7 3 4 3 2 2" xfId="17982"/>
    <cellStyle name="Обычный 4 2 2 7 3 4 3 2 2 2" xfId="17983"/>
    <cellStyle name="Обычный 4 2 2 7 3 4 3 2 3" xfId="17984"/>
    <cellStyle name="Обычный 4 2 2 7 3 4 4" xfId="6181"/>
    <cellStyle name="Обычный 4 2 2 7 3 4 4 2" xfId="6182"/>
    <cellStyle name="Обычный 4 2 2 7 3 4 4 2 2" xfId="17985"/>
    <cellStyle name="Обычный 4 2 2 7 3 4 4 2 2 2" xfId="17986"/>
    <cellStyle name="Обычный 4 2 2 7 3 4 4 2 3" xfId="17987"/>
    <cellStyle name="Обычный 4 2 2 7 3 4 5" xfId="6183"/>
    <cellStyle name="Обычный 4 2 2 7 3 4 5 2" xfId="17988"/>
    <cellStyle name="Обычный 4 2 2 7 3 4 5 2 2" xfId="17989"/>
    <cellStyle name="Обычный 4 2 2 7 3 4 5 3" xfId="17990"/>
    <cellStyle name="Обычный 4 2 2 7 3 5" xfId="6184"/>
    <cellStyle name="Обычный 4 2 2 7 3 5 2" xfId="6185"/>
    <cellStyle name="Обычный 4 2 2 7 3 5 2 2" xfId="6186"/>
    <cellStyle name="Обычный 4 2 2 7 3 5 2 2 2" xfId="17991"/>
    <cellStyle name="Обычный 4 2 2 7 3 5 2 2 2 2" xfId="17992"/>
    <cellStyle name="Обычный 4 2 2 7 3 5 2 2 3" xfId="17993"/>
    <cellStyle name="Обычный 4 2 2 7 3 5 3" xfId="6187"/>
    <cellStyle name="Обычный 4 2 2 7 3 5 3 2" xfId="6188"/>
    <cellStyle name="Обычный 4 2 2 7 3 5 3 2 2" xfId="17994"/>
    <cellStyle name="Обычный 4 2 2 7 3 5 3 2 2 2" xfId="17995"/>
    <cellStyle name="Обычный 4 2 2 7 3 5 3 2 3" xfId="17996"/>
    <cellStyle name="Обычный 4 2 2 7 3 5 4" xfId="6189"/>
    <cellStyle name="Обычный 4 2 2 7 3 5 4 2" xfId="17997"/>
    <cellStyle name="Обычный 4 2 2 7 3 5 4 2 2" xfId="17998"/>
    <cellStyle name="Обычный 4 2 2 7 3 5 4 3" xfId="17999"/>
    <cellStyle name="Обычный 4 2 2 7 3 6" xfId="6190"/>
    <cellStyle name="Обычный 4 2 2 7 3 6 2" xfId="6191"/>
    <cellStyle name="Обычный 4 2 2 7 3 6 2 2" xfId="18000"/>
    <cellStyle name="Обычный 4 2 2 7 3 6 2 2 2" xfId="18001"/>
    <cellStyle name="Обычный 4 2 2 7 3 6 2 3" xfId="18002"/>
    <cellStyle name="Обычный 4 2 2 7 3 7" xfId="6192"/>
    <cellStyle name="Обычный 4 2 2 7 3 7 2" xfId="6193"/>
    <cellStyle name="Обычный 4 2 2 7 3 7 2 2" xfId="18003"/>
    <cellStyle name="Обычный 4 2 2 7 3 7 2 2 2" xfId="18004"/>
    <cellStyle name="Обычный 4 2 2 7 3 7 2 3" xfId="18005"/>
    <cellStyle name="Обычный 4 2 2 7 3 8" xfId="6194"/>
    <cellStyle name="Обычный 4 2 2 7 3 8 2" xfId="18006"/>
    <cellStyle name="Обычный 4 2 2 7 3 8 2 2" xfId="18007"/>
    <cellStyle name="Обычный 4 2 2 7 3 8 3" xfId="18008"/>
    <cellStyle name="Обычный 4 2 2 7 4" xfId="6195"/>
    <cellStyle name="Обычный 4 2 2 7 4 2" xfId="6196"/>
    <cellStyle name="Обычный 4 2 2 7 4 2 2" xfId="6197"/>
    <cellStyle name="Обычный 4 2 2 7 4 2 2 2" xfId="6198"/>
    <cellStyle name="Обычный 4 2 2 7 4 2 2 2 2" xfId="18009"/>
    <cellStyle name="Обычный 4 2 2 7 4 2 2 2 2 2" xfId="18010"/>
    <cellStyle name="Обычный 4 2 2 7 4 2 2 2 3" xfId="18011"/>
    <cellStyle name="Обычный 4 2 2 7 4 2 3" xfId="6199"/>
    <cellStyle name="Обычный 4 2 2 7 4 2 3 2" xfId="6200"/>
    <cellStyle name="Обычный 4 2 2 7 4 2 3 2 2" xfId="18012"/>
    <cellStyle name="Обычный 4 2 2 7 4 2 3 2 2 2" xfId="18013"/>
    <cellStyle name="Обычный 4 2 2 7 4 2 3 2 3" xfId="18014"/>
    <cellStyle name="Обычный 4 2 2 7 4 2 4" xfId="6201"/>
    <cellStyle name="Обычный 4 2 2 7 4 2 4 2" xfId="18015"/>
    <cellStyle name="Обычный 4 2 2 7 4 2 4 2 2" xfId="18016"/>
    <cellStyle name="Обычный 4 2 2 7 4 2 4 3" xfId="18017"/>
    <cellStyle name="Обычный 4 2 2 7 4 3" xfId="6202"/>
    <cellStyle name="Обычный 4 2 2 7 4 3 2" xfId="6203"/>
    <cellStyle name="Обычный 4 2 2 7 4 3 2 2" xfId="6204"/>
    <cellStyle name="Обычный 4 2 2 7 4 3 2 2 2" xfId="18018"/>
    <cellStyle name="Обычный 4 2 2 7 4 3 2 2 2 2" xfId="18019"/>
    <cellStyle name="Обычный 4 2 2 7 4 3 2 2 3" xfId="18020"/>
    <cellStyle name="Обычный 4 2 2 7 4 3 3" xfId="6205"/>
    <cellStyle name="Обычный 4 2 2 7 4 3 3 2" xfId="6206"/>
    <cellStyle name="Обычный 4 2 2 7 4 3 3 2 2" xfId="18021"/>
    <cellStyle name="Обычный 4 2 2 7 4 3 3 2 2 2" xfId="18022"/>
    <cellStyle name="Обычный 4 2 2 7 4 3 3 2 3" xfId="18023"/>
    <cellStyle name="Обычный 4 2 2 7 4 3 4" xfId="6207"/>
    <cellStyle name="Обычный 4 2 2 7 4 3 4 2" xfId="18024"/>
    <cellStyle name="Обычный 4 2 2 7 4 3 4 2 2" xfId="18025"/>
    <cellStyle name="Обычный 4 2 2 7 4 3 4 3" xfId="18026"/>
    <cellStyle name="Обычный 4 2 2 7 4 4" xfId="6208"/>
    <cellStyle name="Обычный 4 2 2 7 4 4 2" xfId="6209"/>
    <cellStyle name="Обычный 4 2 2 7 4 4 2 2" xfId="18027"/>
    <cellStyle name="Обычный 4 2 2 7 4 4 2 2 2" xfId="18028"/>
    <cellStyle name="Обычный 4 2 2 7 4 4 2 3" xfId="18029"/>
    <cellStyle name="Обычный 4 2 2 7 4 5" xfId="6210"/>
    <cellStyle name="Обычный 4 2 2 7 4 5 2" xfId="6211"/>
    <cellStyle name="Обычный 4 2 2 7 4 5 2 2" xfId="18030"/>
    <cellStyle name="Обычный 4 2 2 7 4 5 2 2 2" xfId="18031"/>
    <cellStyle name="Обычный 4 2 2 7 4 5 2 3" xfId="18032"/>
    <cellStyle name="Обычный 4 2 2 7 4 6" xfId="6212"/>
    <cellStyle name="Обычный 4 2 2 7 4 6 2" xfId="18033"/>
    <cellStyle name="Обычный 4 2 2 7 4 6 2 2" xfId="18034"/>
    <cellStyle name="Обычный 4 2 2 7 4 6 3" xfId="18035"/>
    <cellStyle name="Обычный 4 2 2 7 5" xfId="6213"/>
    <cellStyle name="Обычный 4 2 2 7 5 2" xfId="6214"/>
    <cellStyle name="Обычный 4 2 2 7 5 2 2" xfId="6215"/>
    <cellStyle name="Обычный 4 2 2 7 5 2 2 2" xfId="6216"/>
    <cellStyle name="Обычный 4 2 2 7 5 2 2 2 2" xfId="18036"/>
    <cellStyle name="Обычный 4 2 2 7 5 2 2 2 2 2" xfId="18037"/>
    <cellStyle name="Обычный 4 2 2 7 5 2 2 2 3" xfId="18038"/>
    <cellStyle name="Обычный 4 2 2 7 5 2 3" xfId="6217"/>
    <cellStyle name="Обычный 4 2 2 7 5 2 3 2" xfId="6218"/>
    <cellStyle name="Обычный 4 2 2 7 5 2 3 2 2" xfId="18039"/>
    <cellStyle name="Обычный 4 2 2 7 5 2 3 2 2 2" xfId="18040"/>
    <cellStyle name="Обычный 4 2 2 7 5 2 3 2 3" xfId="18041"/>
    <cellStyle name="Обычный 4 2 2 7 5 2 4" xfId="6219"/>
    <cellStyle name="Обычный 4 2 2 7 5 2 4 2" xfId="18042"/>
    <cellStyle name="Обычный 4 2 2 7 5 2 4 2 2" xfId="18043"/>
    <cellStyle name="Обычный 4 2 2 7 5 2 4 3" xfId="18044"/>
    <cellStyle name="Обычный 4 2 2 7 5 3" xfId="6220"/>
    <cellStyle name="Обычный 4 2 2 7 5 3 2" xfId="6221"/>
    <cellStyle name="Обычный 4 2 2 7 5 3 2 2" xfId="6222"/>
    <cellStyle name="Обычный 4 2 2 7 5 3 2 2 2" xfId="18045"/>
    <cellStyle name="Обычный 4 2 2 7 5 3 2 2 2 2" xfId="18046"/>
    <cellStyle name="Обычный 4 2 2 7 5 3 2 2 3" xfId="18047"/>
    <cellStyle name="Обычный 4 2 2 7 5 3 3" xfId="6223"/>
    <cellStyle name="Обычный 4 2 2 7 5 3 3 2" xfId="6224"/>
    <cellStyle name="Обычный 4 2 2 7 5 3 3 2 2" xfId="18048"/>
    <cellStyle name="Обычный 4 2 2 7 5 3 3 2 2 2" xfId="18049"/>
    <cellStyle name="Обычный 4 2 2 7 5 3 3 2 3" xfId="18050"/>
    <cellStyle name="Обычный 4 2 2 7 5 3 4" xfId="6225"/>
    <cellStyle name="Обычный 4 2 2 7 5 3 4 2" xfId="18051"/>
    <cellStyle name="Обычный 4 2 2 7 5 3 4 2 2" xfId="18052"/>
    <cellStyle name="Обычный 4 2 2 7 5 3 4 3" xfId="18053"/>
    <cellStyle name="Обычный 4 2 2 7 5 4" xfId="6226"/>
    <cellStyle name="Обычный 4 2 2 7 5 4 2" xfId="6227"/>
    <cellStyle name="Обычный 4 2 2 7 5 4 2 2" xfId="18054"/>
    <cellStyle name="Обычный 4 2 2 7 5 4 2 2 2" xfId="18055"/>
    <cellStyle name="Обычный 4 2 2 7 5 4 2 3" xfId="18056"/>
    <cellStyle name="Обычный 4 2 2 7 5 5" xfId="6228"/>
    <cellStyle name="Обычный 4 2 2 7 5 5 2" xfId="6229"/>
    <cellStyle name="Обычный 4 2 2 7 5 5 2 2" xfId="18057"/>
    <cellStyle name="Обычный 4 2 2 7 5 5 2 2 2" xfId="18058"/>
    <cellStyle name="Обычный 4 2 2 7 5 5 2 3" xfId="18059"/>
    <cellStyle name="Обычный 4 2 2 7 5 6" xfId="6230"/>
    <cellStyle name="Обычный 4 2 2 7 5 6 2" xfId="18060"/>
    <cellStyle name="Обычный 4 2 2 7 5 6 2 2" xfId="18061"/>
    <cellStyle name="Обычный 4 2 2 7 5 6 3" xfId="18062"/>
    <cellStyle name="Обычный 4 2 2 7 6" xfId="6231"/>
    <cellStyle name="Обычный 4 2 2 7 6 2" xfId="6232"/>
    <cellStyle name="Обычный 4 2 2 7 6 2 2" xfId="6233"/>
    <cellStyle name="Обычный 4 2 2 7 6 2 2 2" xfId="6234"/>
    <cellStyle name="Обычный 4 2 2 7 6 2 2 2 2" xfId="18063"/>
    <cellStyle name="Обычный 4 2 2 7 6 2 2 2 2 2" xfId="18064"/>
    <cellStyle name="Обычный 4 2 2 7 6 2 2 2 3" xfId="18065"/>
    <cellStyle name="Обычный 4 2 2 7 6 2 3" xfId="6235"/>
    <cellStyle name="Обычный 4 2 2 7 6 2 3 2" xfId="6236"/>
    <cellStyle name="Обычный 4 2 2 7 6 2 3 2 2" xfId="18066"/>
    <cellStyle name="Обычный 4 2 2 7 6 2 3 2 2 2" xfId="18067"/>
    <cellStyle name="Обычный 4 2 2 7 6 2 3 2 3" xfId="18068"/>
    <cellStyle name="Обычный 4 2 2 7 6 2 4" xfId="6237"/>
    <cellStyle name="Обычный 4 2 2 7 6 2 4 2" xfId="18069"/>
    <cellStyle name="Обычный 4 2 2 7 6 2 4 2 2" xfId="18070"/>
    <cellStyle name="Обычный 4 2 2 7 6 2 4 3" xfId="18071"/>
    <cellStyle name="Обычный 4 2 2 7 6 3" xfId="6238"/>
    <cellStyle name="Обычный 4 2 2 7 6 3 2" xfId="6239"/>
    <cellStyle name="Обычный 4 2 2 7 6 3 2 2" xfId="18072"/>
    <cellStyle name="Обычный 4 2 2 7 6 3 2 2 2" xfId="18073"/>
    <cellStyle name="Обычный 4 2 2 7 6 3 2 3" xfId="18074"/>
    <cellStyle name="Обычный 4 2 2 7 6 4" xfId="6240"/>
    <cellStyle name="Обычный 4 2 2 7 6 4 2" xfId="6241"/>
    <cellStyle name="Обычный 4 2 2 7 6 4 2 2" xfId="18075"/>
    <cellStyle name="Обычный 4 2 2 7 6 4 2 2 2" xfId="18076"/>
    <cellStyle name="Обычный 4 2 2 7 6 4 2 3" xfId="18077"/>
    <cellStyle name="Обычный 4 2 2 7 6 5" xfId="6242"/>
    <cellStyle name="Обычный 4 2 2 7 6 5 2" xfId="18078"/>
    <cellStyle name="Обычный 4 2 2 7 6 5 2 2" xfId="18079"/>
    <cellStyle name="Обычный 4 2 2 7 6 5 3" xfId="18080"/>
    <cellStyle name="Обычный 4 2 2 7 7" xfId="6243"/>
    <cellStyle name="Обычный 4 2 2 7 7 2" xfId="6244"/>
    <cellStyle name="Обычный 4 2 2 7 7 2 2" xfId="6245"/>
    <cellStyle name="Обычный 4 2 2 7 7 2 2 2" xfId="18081"/>
    <cellStyle name="Обычный 4 2 2 7 7 2 2 2 2" xfId="18082"/>
    <cellStyle name="Обычный 4 2 2 7 7 2 2 3" xfId="18083"/>
    <cellStyle name="Обычный 4 2 2 7 7 3" xfId="6246"/>
    <cellStyle name="Обычный 4 2 2 7 7 3 2" xfId="6247"/>
    <cellStyle name="Обычный 4 2 2 7 7 3 2 2" xfId="18084"/>
    <cellStyle name="Обычный 4 2 2 7 7 3 2 2 2" xfId="18085"/>
    <cellStyle name="Обычный 4 2 2 7 7 3 2 3" xfId="18086"/>
    <cellStyle name="Обычный 4 2 2 7 7 4" xfId="6248"/>
    <cellStyle name="Обычный 4 2 2 7 7 4 2" xfId="18087"/>
    <cellStyle name="Обычный 4 2 2 7 7 4 2 2" xfId="18088"/>
    <cellStyle name="Обычный 4 2 2 7 7 4 3" xfId="18089"/>
    <cellStyle name="Обычный 4 2 2 7 8" xfId="6249"/>
    <cellStyle name="Обычный 4 2 2 7 8 2" xfId="6250"/>
    <cellStyle name="Обычный 4 2 2 7 8 2 2" xfId="6251"/>
    <cellStyle name="Обычный 4 2 2 7 8 2 2 2" xfId="18090"/>
    <cellStyle name="Обычный 4 2 2 7 8 2 2 2 2" xfId="18091"/>
    <cellStyle name="Обычный 4 2 2 7 8 2 2 3" xfId="18092"/>
    <cellStyle name="Обычный 4 2 2 7 8 3" xfId="6252"/>
    <cellStyle name="Обычный 4 2 2 7 8 3 2" xfId="6253"/>
    <cellStyle name="Обычный 4 2 2 7 8 3 2 2" xfId="18093"/>
    <cellStyle name="Обычный 4 2 2 7 8 3 2 2 2" xfId="18094"/>
    <cellStyle name="Обычный 4 2 2 7 8 3 2 3" xfId="18095"/>
    <cellStyle name="Обычный 4 2 2 7 8 4" xfId="6254"/>
    <cellStyle name="Обычный 4 2 2 7 8 4 2" xfId="18096"/>
    <cellStyle name="Обычный 4 2 2 7 8 4 2 2" xfId="18097"/>
    <cellStyle name="Обычный 4 2 2 7 8 4 3" xfId="18098"/>
    <cellStyle name="Обычный 4 2 2 7 9" xfId="6255"/>
    <cellStyle name="Обычный 4 2 2 7 9 2" xfId="6256"/>
    <cellStyle name="Обычный 4 2 2 7 9 2 2" xfId="6257"/>
    <cellStyle name="Обычный 4 2 2 7 9 2 2 2" xfId="18099"/>
    <cellStyle name="Обычный 4 2 2 7 9 2 2 2 2" xfId="18100"/>
    <cellStyle name="Обычный 4 2 2 7 9 2 2 3" xfId="18101"/>
    <cellStyle name="Обычный 4 2 2 7 9 3" xfId="6258"/>
    <cellStyle name="Обычный 4 2 2 7 9 3 2" xfId="6259"/>
    <cellStyle name="Обычный 4 2 2 7 9 3 2 2" xfId="18102"/>
    <cellStyle name="Обычный 4 2 2 7 9 3 2 2 2" xfId="18103"/>
    <cellStyle name="Обычный 4 2 2 7 9 3 2 3" xfId="18104"/>
    <cellStyle name="Обычный 4 2 2 7 9 4" xfId="6260"/>
    <cellStyle name="Обычный 4 2 2 7 9 4 2" xfId="18105"/>
    <cellStyle name="Обычный 4 2 2 7 9 4 2 2" xfId="18106"/>
    <cellStyle name="Обычный 4 2 2 7 9 4 3" xfId="18107"/>
    <cellStyle name="Обычный 4 2 2 8" xfId="6261"/>
    <cellStyle name="Обычный 4 2 2 8 10" xfId="6262"/>
    <cellStyle name="Обычный 4 2 2 8 10 2" xfId="6263"/>
    <cellStyle name="Обычный 4 2 2 8 10 2 2" xfId="18108"/>
    <cellStyle name="Обычный 4 2 2 8 10 2 2 2" xfId="18109"/>
    <cellStyle name="Обычный 4 2 2 8 10 2 3" xfId="18110"/>
    <cellStyle name="Обычный 4 2 2 8 11" xfId="6264"/>
    <cellStyle name="Обычный 4 2 2 8 11 2" xfId="18111"/>
    <cellStyle name="Обычный 4 2 2 8 11 2 2" xfId="18112"/>
    <cellStyle name="Обычный 4 2 2 8 11 3" xfId="18113"/>
    <cellStyle name="Обычный 4 2 2 8 2" xfId="6265"/>
    <cellStyle name="Обычный 4 2 2 8 2 2" xfId="6266"/>
    <cellStyle name="Обычный 4 2 2 8 2 2 2" xfId="6267"/>
    <cellStyle name="Обычный 4 2 2 8 2 2 2 2" xfId="6268"/>
    <cellStyle name="Обычный 4 2 2 8 2 2 2 2 2" xfId="6269"/>
    <cellStyle name="Обычный 4 2 2 8 2 2 2 2 2 2" xfId="18114"/>
    <cellStyle name="Обычный 4 2 2 8 2 2 2 2 2 2 2" xfId="18115"/>
    <cellStyle name="Обычный 4 2 2 8 2 2 2 2 2 3" xfId="18116"/>
    <cellStyle name="Обычный 4 2 2 8 2 2 2 3" xfId="6270"/>
    <cellStyle name="Обычный 4 2 2 8 2 2 2 3 2" xfId="6271"/>
    <cellStyle name="Обычный 4 2 2 8 2 2 2 3 2 2" xfId="18117"/>
    <cellStyle name="Обычный 4 2 2 8 2 2 2 3 2 2 2" xfId="18118"/>
    <cellStyle name="Обычный 4 2 2 8 2 2 2 3 2 3" xfId="18119"/>
    <cellStyle name="Обычный 4 2 2 8 2 2 2 4" xfId="6272"/>
    <cellStyle name="Обычный 4 2 2 8 2 2 2 4 2" xfId="18120"/>
    <cellStyle name="Обычный 4 2 2 8 2 2 2 4 2 2" xfId="18121"/>
    <cellStyle name="Обычный 4 2 2 8 2 2 2 4 3" xfId="18122"/>
    <cellStyle name="Обычный 4 2 2 8 2 2 3" xfId="6273"/>
    <cellStyle name="Обычный 4 2 2 8 2 2 3 2" xfId="6274"/>
    <cellStyle name="Обычный 4 2 2 8 2 2 3 2 2" xfId="6275"/>
    <cellStyle name="Обычный 4 2 2 8 2 2 3 2 2 2" xfId="18123"/>
    <cellStyle name="Обычный 4 2 2 8 2 2 3 2 2 2 2" xfId="18124"/>
    <cellStyle name="Обычный 4 2 2 8 2 2 3 2 2 3" xfId="18125"/>
    <cellStyle name="Обычный 4 2 2 8 2 2 3 3" xfId="6276"/>
    <cellStyle name="Обычный 4 2 2 8 2 2 3 3 2" xfId="6277"/>
    <cellStyle name="Обычный 4 2 2 8 2 2 3 3 2 2" xfId="18126"/>
    <cellStyle name="Обычный 4 2 2 8 2 2 3 3 2 2 2" xfId="18127"/>
    <cellStyle name="Обычный 4 2 2 8 2 2 3 3 2 3" xfId="18128"/>
    <cellStyle name="Обычный 4 2 2 8 2 2 3 4" xfId="6278"/>
    <cellStyle name="Обычный 4 2 2 8 2 2 3 4 2" xfId="18129"/>
    <cellStyle name="Обычный 4 2 2 8 2 2 3 4 2 2" xfId="18130"/>
    <cellStyle name="Обычный 4 2 2 8 2 2 3 4 3" xfId="18131"/>
    <cellStyle name="Обычный 4 2 2 8 2 2 4" xfId="6279"/>
    <cellStyle name="Обычный 4 2 2 8 2 2 4 2" xfId="6280"/>
    <cellStyle name="Обычный 4 2 2 8 2 2 4 2 2" xfId="18132"/>
    <cellStyle name="Обычный 4 2 2 8 2 2 4 2 2 2" xfId="18133"/>
    <cellStyle name="Обычный 4 2 2 8 2 2 4 2 3" xfId="18134"/>
    <cellStyle name="Обычный 4 2 2 8 2 2 5" xfId="6281"/>
    <cellStyle name="Обычный 4 2 2 8 2 2 5 2" xfId="6282"/>
    <cellStyle name="Обычный 4 2 2 8 2 2 5 2 2" xfId="18135"/>
    <cellStyle name="Обычный 4 2 2 8 2 2 5 2 2 2" xfId="18136"/>
    <cellStyle name="Обычный 4 2 2 8 2 2 5 2 3" xfId="18137"/>
    <cellStyle name="Обычный 4 2 2 8 2 2 6" xfId="6283"/>
    <cellStyle name="Обычный 4 2 2 8 2 2 6 2" xfId="18138"/>
    <cellStyle name="Обычный 4 2 2 8 2 2 6 2 2" xfId="18139"/>
    <cellStyle name="Обычный 4 2 2 8 2 2 6 3" xfId="18140"/>
    <cellStyle name="Обычный 4 2 2 8 2 3" xfId="6284"/>
    <cellStyle name="Обычный 4 2 2 8 2 3 2" xfId="6285"/>
    <cellStyle name="Обычный 4 2 2 8 2 3 2 2" xfId="6286"/>
    <cellStyle name="Обычный 4 2 2 8 2 3 2 2 2" xfId="6287"/>
    <cellStyle name="Обычный 4 2 2 8 2 3 2 2 2 2" xfId="18141"/>
    <cellStyle name="Обычный 4 2 2 8 2 3 2 2 2 2 2" xfId="18142"/>
    <cellStyle name="Обычный 4 2 2 8 2 3 2 2 2 3" xfId="18143"/>
    <cellStyle name="Обычный 4 2 2 8 2 3 2 3" xfId="6288"/>
    <cellStyle name="Обычный 4 2 2 8 2 3 2 3 2" xfId="6289"/>
    <cellStyle name="Обычный 4 2 2 8 2 3 2 3 2 2" xfId="18144"/>
    <cellStyle name="Обычный 4 2 2 8 2 3 2 3 2 2 2" xfId="18145"/>
    <cellStyle name="Обычный 4 2 2 8 2 3 2 3 2 3" xfId="18146"/>
    <cellStyle name="Обычный 4 2 2 8 2 3 2 4" xfId="6290"/>
    <cellStyle name="Обычный 4 2 2 8 2 3 2 4 2" xfId="18147"/>
    <cellStyle name="Обычный 4 2 2 8 2 3 2 4 2 2" xfId="18148"/>
    <cellStyle name="Обычный 4 2 2 8 2 3 2 4 3" xfId="18149"/>
    <cellStyle name="Обычный 4 2 2 8 2 3 3" xfId="6291"/>
    <cellStyle name="Обычный 4 2 2 8 2 3 3 2" xfId="6292"/>
    <cellStyle name="Обычный 4 2 2 8 2 3 3 2 2" xfId="6293"/>
    <cellStyle name="Обычный 4 2 2 8 2 3 3 2 2 2" xfId="18150"/>
    <cellStyle name="Обычный 4 2 2 8 2 3 3 2 2 2 2" xfId="18151"/>
    <cellStyle name="Обычный 4 2 2 8 2 3 3 2 2 3" xfId="18152"/>
    <cellStyle name="Обычный 4 2 2 8 2 3 3 3" xfId="6294"/>
    <cellStyle name="Обычный 4 2 2 8 2 3 3 3 2" xfId="6295"/>
    <cellStyle name="Обычный 4 2 2 8 2 3 3 3 2 2" xfId="18153"/>
    <cellStyle name="Обычный 4 2 2 8 2 3 3 3 2 2 2" xfId="18154"/>
    <cellStyle name="Обычный 4 2 2 8 2 3 3 3 2 3" xfId="18155"/>
    <cellStyle name="Обычный 4 2 2 8 2 3 3 4" xfId="6296"/>
    <cellStyle name="Обычный 4 2 2 8 2 3 3 4 2" xfId="18156"/>
    <cellStyle name="Обычный 4 2 2 8 2 3 3 4 2 2" xfId="18157"/>
    <cellStyle name="Обычный 4 2 2 8 2 3 3 4 3" xfId="18158"/>
    <cellStyle name="Обычный 4 2 2 8 2 3 4" xfId="6297"/>
    <cellStyle name="Обычный 4 2 2 8 2 3 4 2" xfId="6298"/>
    <cellStyle name="Обычный 4 2 2 8 2 3 4 2 2" xfId="18159"/>
    <cellStyle name="Обычный 4 2 2 8 2 3 4 2 2 2" xfId="18160"/>
    <cellStyle name="Обычный 4 2 2 8 2 3 4 2 3" xfId="18161"/>
    <cellStyle name="Обычный 4 2 2 8 2 3 5" xfId="6299"/>
    <cellStyle name="Обычный 4 2 2 8 2 3 5 2" xfId="6300"/>
    <cellStyle name="Обычный 4 2 2 8 2 3 5 2 2" xfId="18162"/>
    <cellStyle name="Обычный 4 2 2 8 2 3 5 2 2 2" xfId="18163"/>
    <cellStyle name="Обычный 4 2 2 8 2 3 5 2 3" xfId="18164"/>
    <cellStyle name="Обычный 4 2 2 8 2 3 6" xfId="6301"/>
    <cellStyle name="Обычный 4 2 2 8 2 3 6 2" xfId="18165"/>
    <cellStyle name="Обычный 4 2 2 8 2 3 6 2 2" xfId="18166"/>
    <cellStyle name="Обычный 4 2 2 8 2 3 6 3" xfId="18167"/>
    <cellStyle name="Обычный 4 2 2 8 2 4" xfId="6302"/>
    <cellStyle name="Обычный 4 2 2 8 2 4 2" xfId="6303"/>
    <cellStyle name="Обычный 4 2 2 8 2 4 2 2" xfId="6304"/>
    <cellStyle name="Обычный 4 2 2 8 2 4 2 2 2" xfId="6305"/>
    <cellStyle name="Обычный 4 2 2 8 2 4 2 2 2 2" xfId="18168"/>
    <cellStyle name="Обычный 4 2 2 8 2 4 2 2 2 2 2" xfId="18169"/>
    <cellStyle name="Обычный 4 2 2 8 2 4 2 2 2 3" xfId="18170"/>
    <cellStyle name="Обычный 4 2 2 8 2 4 2 3" xfId="6306"/>
    <cellStyle name="Обычный 4 2 2 8 2 4 2 3 2" xfId="6307"/>
    <cellStyle name="Обычный 4 2 2 8 2 4 2 3 2 2" xfId="18171"/>
    <cellStyle name="Обычный 4 2 2 8 2 4 2 3 2 2 2" xfId="18172"/>
    <cellStyle name="Обычный 4 2 2 8 2 4 2 3 2 3" xfId="18173"/>
    <cellStyle name="Обычный 4 2 2 8 2 4 2 4" xfId="6308"/>
    <cellStyle name="Обычный 4 2 2 8 2 4 2 4 2" xfId="18174"/>
    <cellStyle name="Обычный 4 2 2 8 2 4 2 4 2 2" xfId="18175"/>
    <cellStyle name="Обычный 4 2 2 8 2 4 2 4 3" xfId="18176"/>
    <cellStyle name="Обычный 4 2 2 8 2 4 3" xfId="6309"/>
    <cellStyle name="Обычный 4 2 2 8 2 4 3 2" xfId="6310"/>
    <cellStyle name="Обычный 4 2 2 8 2 4 3 2 2" xfId="18177"/>
    <cellStyle name="Обычный 4 2 2 8 2 4 3 2 2 2" xfId="18178"/>
    <cellStyle name="Обычный 4 2 2 8 2 4 3 2 3" xfId="18179"/>
    <cellStyle name="Обычный 4 2 2 8 2 4 4" xfId="6311"/>
    <cellStyle name="Обычный 4 2 2 8 2 4 4 2" xfId="6312"/>
    <cellStyle name="Обычный 4 2 2 8 2 4 4 2 2" xfId="18180"/>
    <cellStyle name="Обычный 4 2 2 8 2 4 4 2 2 2" xfId="18181"/>
    <cellStyle name="Обычный 4 2 2 8 2 4 4 2 3" xfId="18182"/>
    <cellStyle name="Обычный 4 2 2 8 2 4 5" xfId="6313"/>
    <cellStyle name="Обычный 4 2 2 8 2 4 5 2" xfId="18183"/>
    <cellStyle name="Обычный 4 2 2 8 2 4 5 2 2" xfId="18184"/>
    <cellStyle name="Обычный 4 2 2 8 2 4 5 3" xfId="18185"/>
    <cellStyle name="Обычный 4 2 2 8 2 5" xfId="6314"/>
    <cellStyle name="Обычный 4 2 2 8 2 5 2" xfId="6315"/>
    <cellStyle name="Обычный 4 2 2 8 2 5 2 2" xfId="6316"/>
    <cellStyle name="Обычный 4 2 2 8 2 5 2 2 2" xfId="18186"/>
    <cellStyle name="Обычный 4 2 2 8 2 5 2 2 2 2" xfId="18187"/>
    <cellStyle name="Обычный 4 2 2 8 2 5 2 2 3" xfId="18188"/>
    <cellStyle name="Обычный 4 2 2 8 2 5 3" xfId="6317"/>
    <cellStyle name="Обычный 4 2 2 8 2 5 3 2" xfId="6318"/>
    <cellStyle name="Обычный 4 2 2 8 2 5 3 2 2" xfId="18189"/>
    <cellStyle name="Обычный 4 2 2 8 2 5 3 2 2 2" xfId="18190"/>
    <cellStyle name="Обычный 4 2 2 8 2 5 3 2 3" xfId="18191"/>
    <cellStyle name="Обычный 4 2 2 8 2 5 4" xfId="6319"/>
    <cellStyle name="Обычный 4 2 2 8 2 5 4 2" xfId="18192"/>
    <cellStyle name="Обычный 4 2 2 8 2 5 4 2 2" xfId="18193"/>
    <cellStyle name="Обычный 4 2 2 8 2 5 4 3" xfId="18194"/>
    <cellStyle name="Обычный 4 2 2 8 2 6" xfId="6320"/>
    <cellStyle name="Обычный 4 2 2 8 2 6 2" xfId="6321"/>
    <cellStyle name="Обычный 4 2 2 8 2 6 2 2" xfId="18195"/>
    <cellStyle name="Обычный 4 2 2 8 2 6 2 2 2" xfId="18196"/>
    <cellStyle name="Обычный 4 2 2 8 2 6 2 3" xfId="18197"/>
    <cellStyle name="Обычный 4 2 2 8 2 7" xfId="6322"/>
    <cellStyle name="Обычный 4 2 2 8 2 7 2" xfId="6323"/>
    <cellStyle name="Обычный 4 2 2 8 2 7 2 2" xfId="18198"/>
    <cellStyle name="Обычный 4 2 2 8 2 7 2 2 2" xfId="18199"/>
    <cellStyle name="Обычный 4 2 2 8 2 7 2 3" xfId="18200"/>
    <cellStyle name="Обычный 4 2 2 8 2 8" xfId="6324"/>
    <cellStyle name="Обычный 4 2 2 8 2 8 2" xfId="18201"/>
    <cellStyle name="Обычный 4 2 2 8 2 8 2 2" xfId="18202"/>
    <cellStyle name="Обычный 4 2 2 8 2 8 3" xfId="18203"/>
    <cellStyle name="Обычный 4 2 2 8 3" xfId="6325"/>
    <cellStyle name="Обычный 4 2 2 8 3 2" xfId="6326"/>
    <cellStyle name="Обычный 4 2 2 8 3 2 2" xfId="6327"/>
    <cellStyle name="Обычный 4 2 2 8 3 2 2 2" xfId="6328"/>
    <cellStyle name="Обычный 4 2 2 8 3 2 2 2 2" xfId="18204"/>
    <cellStyle name="Обычный 4 2 2 8 3 2 2 2 2 2" xfId="18205"/>
    <cellStyle name="Обычный 4 2 2 8 3 2 2 2 3" xfId="18206"/>
    <cellStyle name="Обычный 4 2 2 8 3 2 3" xfId="6329"/>
    <cellStyle name="Обычный 4 2 2 8 3 2 3 2" xfId="6330"/>
    <cellStyle name="Обычный 4 2 2 8 3 2 3 2 2" xfId="18207"/>
    <cellStyle name="Обычный 4 2 2 8 3 2 3 2 2 2" xfId="18208"/>
    <cellStyle name="Обычный 4 2 2 8 3 2 3 2 3" xfId="18209"/>
    <cellStyle name="Обычный 4 2 2 8 3 2 4" xfId="6331"/>
    <cellStyle name="Обычный 4 2 2 8 3 2 4 2" xfId="18210"/>
    <cellStyle name="Обычный 4 2 2 8 3 2 4 2 2" xfId="18211"/>
    <cellStyle name="Обычный 4 2 2 8 3 2 4 3" xfId="18212"/>
    <cellStyle name="Обычный 4 2 2 8 3 3" xfId="6332"/>
    <cellStyle name="Обычный 4 2 2 8 3 3 2" xfId="6333"/>
    <cellStyle name="Обычный 4 2 2 8 3 3 2 2" xfId="6334"/>
    <cellStyle name="Обычный 4 2 2 8 3 3 2 2 2" xfId="18213"/>
    <cellStyle name="Обычный 4 2 2 8 3 3 2 2 2 2" xfId="18214"/>
    <cellStyle name="Обычный 4 2 2 8 3 3 2 2 3" xfId="18215"/>
    <cellStyle name="Обычный 4 2 2 8 3 3 3" xfId="6335"/>
    <cellStyle name="Обычный 4 2 2 8 3 3 3 2" xfId="6336"/>
    <cellStyle name="Обычный 4 2 2 8 3 3 3 2 2" xfId="18216"/>
    <cellStyle name="Обычный 4 2 2 8 3 3 3 2 2 2" xfId="18217"/>
    <cellStyle name="Обычный 4 2 2 8 3 3 3 2 3" xfId="18218"/>
    <cellStyle name="Обычный 4 2 2 8 3 3 4" xfId="6337"/>
    <cellStyle name="Обычный 4 2 2 8 3 3 4 2" xfId="18219"/>
    <cellStyle name="Обычный 4 2 2 8 3 3 4 2 2" xfId="18220"/>
    <cellStyle name="Обычный 4 2 2 8 3 3 4 3" xfId="18221"/>
    <cellStyle name="Обычный 4 2 2 8 3 4" xfId="6338"/>
    <cellStyle name="Обычный 4 2 2 8 3 4 2" xfId="6339"/>
    <cellStyle name="Обычный 4 2 2 8 3 4 2 2" xfId="18222"/>
    <cellStyle name="Обычный 4 2 2 8 3 4 2 2 2" xfId="18223"/>
    <cellStyle name="Обычный 4 2 2 8 3 4 2 3" xfId="18224"/>
    <cellStyle name="Обычный 4 2 2 8 3 5" xfId="6340"/>
    <cellStyle name="Обычный 4 2 2 8 3 5 2" xfId="6341"/>
    <cellStyle name="Обычный 4 2 2 8 3 5 2 2" xfId="18225"/>
    <cellStyle name="Обычный 4 2 2 8 3 5 2 2 2" xfId="18226"/>
    <cellStyle name="Обычный 4 2 2 8 3 5 2 3" xfId="18227"/>
    <cellStyle name="Обычный 4 2 2 8 3 6" xfId="6342"/>
    <cellStyle name="Обычный 4 2 2 8 3 6 2" xfId="18228"/>
    <cellStyle name="Обычный 4 2 2 8 3 6 2 2" xfId="18229"/>
    <cellStyle name="Обычный 4 2 2 8 3 6 3" xfId="18230"/>
    <cellStyle name="Обычный 4 2 2 8 4" xfId="6343"/>
    <cellStyle name="Обычный 4 2 2 8 4 2" xfId="6344"/>
    <cellStyle name="Обычный 4 2 2 8 4 2 2" xfId="6345"/>
    <cellStyle name="Обычный 4 2 2 8 4 2 2 2" xfId="6346"/>
    <cellStyle name="Обычный 4 2 2 8 4 2 2 2 2" xfId="18231"/>
    <cellStyle name="Обычный 4 2 2 8 4 2 2 2 2 2" xfId="18232"/>
    <cellStyle name="Обычный 4 2 2 8 4 2 2 2 3" xfId="18233"/>
    <cellStyle name="Обычный 4 2 2 8 4 2 3" xfId="6347"/>
    <cellStyle name="Обычный 4 2 2 8 4 2 3 2" xfId="6348"/>
    <cellStyle name="Обычный 4 2 2 8 4 2 3 2 2" xfId="18234"/>
    <cellStyle name="Обычный 4 2 2 8 4 2 3 2 2 2" xfId="18235"/>
    <cellStyle name="Обычный 4 2 2 8 4 2 3 2 3" xfId="18236"/>
    <cellStyle name="Обычный 4 2 2 8 4 2 4" xfId="6349"/>
    <cellStyle name="Обычный 4 2 2 8 4 2 4 2" xfId="18237"/>
    <cellStyle name="Обычный 4 2 2 8 4 2 4 2 2" xfId="18238"/>
    <cellStyle name="Обычный 4 2 2 8 4 2 4 3" xfId="18239"/>
    <cellStyle name="Обычный 4 2 2 8 4 3" xfId="6350"/>
    <cellStyle name="Обычный 4 2 2 8 4 3 2" xfId="6351"/>
    <cellStyle name="Обычный 4 2 2 8 4 3 2 2" xfId="6352"/>
    <cellStyle name="Обычный 4 2 2 8 4 3 2 2 2" xfId="18240"/>
    <cellStyle name="Обычный 4 2 2 8 4 3 2 2 2 2" xfId="18241"/>
    <cellStyle name="Обычный 4 2 2 8 4 3 2 2 3" xfId="18242"/>
    <cellStyle name="Обычный 4 2 2 8 4 3 3" xfId="6353"/>
    <cellStyle name="Обычный 4 2 2 8 4 3 3 2" xfId="6354"/>
    <cellStyle name="Обычный 4 2 2 8 4 3 3 2 2" xfId="18243"/>
    <cellStyle name="Обычный 4 2 2 8 4 3 3 2 2 2" xfId="18244"/>
    <cellStyle name="Обычный 4 2 2 8 4 3 3 2 3" xfId="18245"/>
    <cellStyle name="Обычный 4 2 2 8 4 3 4" xfId="6355"/>
    <cellStyle name="Обычный 4 2 2 8 4 3 4 2" xfId="18246"/>
    <cellStyle name="Обычный 4 2 2 8 4 3 4 2 2" xfId="18247"/>
    <cellStyle name="Обычный 4 2 2 8 4 3 4 3" xfId="18248"/>
    <cellStyle name="Обычный 4 2 2 8 4 4" xfId="6356"/>
    <cellStyle name="Обычный 4 2 2 8 4 4 2" xfId="6357"/>
    <cellStyle name="Обычный 4 2 2 8 4 4 2 2" xfId="18249"/>
    <cellStyle name="Обычный 4 2 2 8 4 4 2 2 2" xfId="18250"/>
    <cellStyle name="Обычный 4 2 2 8 4 4 2 3" xfId="18251"/>
    <cellStyle name="Обычный 4 2 2 8 4 5" xfId="6358"/>
    <cellStyle name="Обычный 4 2 2 8 4 5 2" xfId="6359"/>
    <cellStyle name="Обычный 4 2 2 8 4 5 2 2" xfId="18252"/>
    <cellStyle name="Обычный 4 2 2 8 4 5 2 2 2" xfId="18253"/>
    <cellStyle name="Обычный 4 2 2 8 4 5 2 3" xfId="18254"/>
    <cellStyle name="Обычный 4 2 2 8 4 6" xfId="6360"/>
    <cellStyle name="Обычный 4 2 2 8 4 6 2" xfId="18255"/>
    <cellStyle name="Обычный 4 2 2 8 4 6 2 2" xfId="18256"/>
    <cellStyle name="Обычный 4 2 2 8 4 6 3" xfId="18257"/>
    <cellStyle name="Обычный 4 2 2 8 5" xfId="6361"/>
    <cellStyle name="Обычный 4 2 2 8 5 2" xfId="6362"/>
    <cellStyle name="Обычный 4 2 2 8 5 2 2" xfId="6363"/>
    <cellStyle name="Обычный 4 2 2 8 5 2 2 2" xfId="6364"/>
    <cellStyle name="Обычный 4 2 2 8 5 2 2 2 2" xfId="18258"/>
    <cellStyle name="Обычный 4 2 2 8 5 2 2 2 2 2" xfId="18259"/>
    <cellStyle name="Обычный 4 2 2 8 5 2 2 2 3" xfId="18260"/>
    <cellStyle name="Обычный 4 2 2 8 5 2 3" xfId="6365"/>
    <cellStyle name="Обычный 4 2 2 8 5 2 3 2" xfId="6366"/>
    <cellStyle name="Обычный 4 2 2 8 5 2 3 2 2" xfId="18261"/>
    <cellStyle name="Обычный 4 2 2 8 5 2 3 2 2 2" xfId="18262"/>
    <cellStyle name="Обычный 4 2 2 8 5 2 3 2 3" xfId="18263"/>
    <cellStyle name="Обычный 4 2 2 8 5 2 4" xfId="6367"/>
    <cellStyle name="Обычный 4 2 2 8 5 2 4 2" xfId="18264"/>
    <cellStyle name="Обычный 4 2 2 8 5 2 4 2 2" xfId="18265"/>
    <cellStyle name="Обычный 4 2 2 8 5 2 4 3" xfId="18266"/>
    <cellStyle name="Обычный 4 2 2 8 5 3" xfId="6368"/>
    <cellStyle name="Обычный 4 2 2 8 5 3 2" xfId="6369"/>
    <cellStyle name="Обычный 4 2 2 8 5 3 2 2" xfId="18267"/>
    <cellStyle name="Обычный 4 2 2 8 5 3 2 2 2" xfId="18268"/>
    <cellStyle name="Обычный 4 2 2 8 5 3 2 3" xfId="18269"/>
    <cellStyle name="Обычный 4 2 2 8 5 4" xfId="6370"/>
    <cellStyle name="Обычный 4 2 2 8 5 4 2" xfId="6371"/>
    <cellStyle name="Обычный 4 2 2 8 5 4 2 2" xfId="18270"/>
    <cellStyle name="Обычный 4 2 2 8 5 4 2 2 2" xfId="18271"/>
    <cellStyle name="Обычный 4 2 2 8 5 4 2 3" xfId="18272"/>
    <cellStyle name="Обычный 4 2 2 8 5 5" xfId="6372"/>
    <cellStyle name="Обычный 4 2 2 8 5 5 2" xfId="18273"/>
    <cellStyle name="Обычный 4 2 2 8 5 5 2 2" xfId="18274"/>
    <cellStyle name="Обычный 4 2 2 8 5 5 3" xfId="18275"/>
    <cellStyle name="Обычный 4 2 2 8 6" xfId="6373"/>
    <cellStyle name="Обычный 4 2 2 8 6 2" xfId="6374"/>
    <cellStyle name="Обычный 4 2 2 8 6 2 2" xfId="6375"/>
    <cellStyle name="Обычный 4 2 2 8 6 2 2 2" xfId="18276"/>
    <cellStyle name="Обычный 4 2 2 8 6 2 2 2 2" xfId="18277"/>
    <cellStyle name="Обычный 4 2 2 8 6 2 2 3" xfId="18278"/>
    <cellStyle name="Обычный 4 2 2 8 6 3" xfId="6376"/>
    <cellStyle name="Обычный 4 2 2 8 6 3 2" xfId="6377"/>
    <cellStyle name="Обычный 4 2 2 8 6 3 2 2" xfId="18279"/>
    <cellStyle name="Обычный 4 2 2 8 6 3 2 2 2" xfId="18280"/>
    <cellStyle name="Обычный 4 2 2 8 6 3 2 3" xfId="18281"/>
    <cellStyle name="Обычный 4 2 2 8 6 4" xfId="6378"/>
    <cellStyle name="Обычный 4 2 2 8 6 4 2" xfId="18282"/>
    <cellStyle name="Обычный 4 2 2 8 6 4 2 2" xfId="18283"/>
    <cellStyle name="Обычный 4 2 2 8 6 4 3" xfId="18284"/>
    <cellStyle name="Обычный 4 2 2 8 7" xfId="6379"/>
    <cellStyle name="Обычный 4 2 2 8 7 2" xfId="6380"/>
    <cellStyle name="Обычный 4 2 2 8 7 2 2" xfId="6381"/>
    <cellStyle name="Обычный 4 2 2 8 7 2 2 2" xfId="18285"/>
    <cellStyle name="Обычный 4 2 2 8 7 2 2 2 2" xfId="18286"/>
    <cellStyle name="Обычный 4 2 2 8 7 2 2 3" xfId="18287"/>
    <cellStyle name="Обычный 4 2 2 8 7 3" xfId="6382"/>
    <cellStyle name="Обычный 4 2 2 8 7 3 2" xfId="6383"/>
    <cellStyle name="Обычный 4 2 2 8 7 3 2 2" xfId="18288"/>
    <cellStyle name="Обычный 4 2 2 8 7 3 2 2 2" xfId="18289"/>
    <cellStyle name="Обычный 4 2 2 8 7 3 2 3" xfId="18290"/>
    <cellStyle name="Обычный 4 2 2 8 7 4" xfId="6384"/>
    <cellStyle name="Обычный 4 2 2 8 7 4 2" xfId="18291"/>
    <cellStyle name="Обычный 4 2 2 8 7 4 2 2" xfId="18292"/>
    <cellStyle name="Обычный 4 2 2 8 7 4 3" xfId="18293"/>
    <cellStyle name="Обычный 4 2 2 8 8" xfId="6385"/>
    <cellStyle name="Обычный 4 2 2 8 8 2" xfId="6386"/>
    <cellStyle name="Обычный 4 2 2 8 8 2 2" xfId="6387"/>
    <cellStyle name="Обычный 4 2 2 8 8 2 2 2" xfId="18294"/>
    <cellStyle name="Обычный 4 2 2 8 8 2 2 2 2" xfId="18295"/>
    <cellStyle name="Обычный 4 2 2 8 8 2 2 3" xfId="18296"/>
    <cellStyle name="Обычный 4 2 2 8 8 3" xfId="6388"/>
    <cellStyle name="Обычный 4 2 2 8 8 3 2" xfId="6389"/>
    <cellStyle name="Обычный 4 2 2 8 8 3 2 2" xfId="18297"/>
    <cellStyle name="Обычный 4 2 2 8 8 3 2 2 2" xfId="18298"/>
    <cellStyle name="Обычный 4 2 2 8 8 3 2 3" xfId="18299"/>
    <cellStyle name="Обычный 4 2 2 8 8 4" xfId="6390"/>
    <cellStyle name="Обычный 4 2 2 8 8 4 2" xfId="18300"/>
    <cellStyle name="Обычный 4 2 2 8 8 4 2 2" xfId="18301"/>
    <cellStyle name="Обычный 4 2 2 8 8 4 3" xfId="18302"/>
    <cellStyle name="Обычный 4 2 2 8 9" xfId="6391"/>
    <cellStyle name="Обычный 4 2 2 8 9 2" xfId="6392"/>
    <cellStyle name="Обычный 4 2 2 8 9 2 2" xfId="18303"/>
    <cellStyle name="Обычный 4 2 2 8 9 2 2 2" xfId="18304"/>
    <cellStyle name="Обычный 4 2 2 8 9 2 3" xfId="18305"/>
    <cellStyle name="Обычный 4 2 2 9" xfId="6393"/>
    <cellStyle name="Обычный 4 2 2 9 2" xfId="6394"/>
    <cellStyle name="Обычный 4 2 2 9 2 2" xfId="6395"/>
    <cellStyle name="Обычный 4 2 2 9 2 2 2" xfId="6396"/>
    <cellStyle name="Обычный 4 2 2 9 2 2 2 2" xfId="6397"/>
    <cellStyle name="Обычный 4 2 2 9 2 2 2 2 2" xfId="18306"/>
    <cellStyle name="Обычный 4 2 2 9 2 2 2 2 2 2" xfId="18307"/>
    <cellStyle name="Обычный 4 2 2 9 2 2 2 2 3" xfId="18308"/>
    <cellStyle name="Обычный 4 2 2 9 2 2 3" xfId="6398"/>
    <cellStyle name="Обычный 4 2 2 9 2 2 3 2" xfId="6399"/>
    <cellStyle name="Обычный 4 2 2 9 2 2 3 2 2" xfId="18309"/>
    <cellStyle name="Обычный 4 2 2 9 2 2 3 2 2 2" xfId="18310"/>
    <cellStyle name="Обычный 4 2 2 9 2 2 3 2 3" xfId="18311"/>
    <cellStyle name="Обычный 4 2 2 9 2 2 4" xfId="6400"/>
    <cellStyle name="Обычный 4 2 2 9 2 2 4 2" xfId="18312"/>
    <cellStyle name="Обычный 4 2 2 9 2 2 4 2 2" xfId="18313"/>
    <cellStyle name="Обычный 4 2 2 9 2 2 4 3" xfId="18314"/>
    <cellStyle name="Обычный 4 2 2 9 2 3" xfId="6401"/>
    <cellStyle name="Обычный 4 2 2 9 2 3 2" xfId="6402"/>
    <cellStyle name="Обычный 4 2 2 9 2 3 2 2" xfId="6403"/>
    <cellStyle name="Обычный 4 2 2 9 2 3 2 2 2" xfId="18315"/>
    <cellStyle name="Обычный 4 2 2 9 2 3 2 2 2 2" xfId="18316"/>
    <cellStyle name="Обычный 4 2 2 9 2 3 2 2 3" xfId="18317"/>
    <cellStyle name="Обычный 4 2 2 9 2 3 3" xfId="6404"/>
    <cellStyle name="Обычный 4 2 2 9 2 3 3 2" xfId="6405"/>
    <cellStyle name="Обычный 4 2 2 9 2 3 3 2 2" xfId="18318"/>
    <cellStyle name="Обычный 4 2 2 9 2 3 3 2 2 2" xfId="18319"/>
    <cellStyle name="Обычный 4 2 2 9 2 3 3 2 3" xfId="18320"/>
    <cellStyle name="Обычный 4 2 2 9 2 3 4" xfId="6406"/>
    <cellStyle name="Обычный 4 2 2 9 2 3 4 2" xfId="18321"/>
    <cellStyle name="Обычный 4 2 2 9 2 3 4 2 2" xfId="18322"/>
    <cellStyle name="Обычный 4 2 2 9 2 3 4 3" xfId="18323"/>
    <cellStyle name="Обычный 4 2 2 9 2 4" xfId="6407"/>
    <cellStyle name="Обычный 4 2 2 9 2 4 2" xfId="6408"/>
    <cellStyle name="Обычный 4 2 2 9 2 4 2 2" xfId="18324"/>
    <cellStyle name="Обычный 4 2 2 9 2 4 2 2 2" xfId="18325"/>
    <cellStyle name="Обычный 4 2 2 9 2 4 2 3" xfId="18326"/>
    <cellStyle name="Обычный 4 2 2 9 2 5" xfId="6409"/>
    <cellStyle name="Обычный 4 2 2 9 2 5 2" xfId="6410"/>
    <cellStyle name="Обычный 4 2 2 9 2 5 2 2" xfId="18327"/>
    <cellStyle name="Обычный 4 2 2 9 2 5 2 2 2" xfId="18328"/>
    <cellStyle name="Обычный 4 2 2 9 2 5 2 3" xfId="18329"/>
    <cellStyle name="Обычный 4 2 2 9 2 6" xfId="6411"/>
    <cellStyle name="Обычный 4 2 2 9 2 6 2" xfId="18330"/>
    <cellStyle name="Обычный 4 2 2 9 2 6 2 2" xfId="18331"/>
    <cellStyle name="Обычный 4 2 2 9 2 6 3" xfId="18332"/>
    <cellStyle name="Обычный 4 2 2 9 3" xfId="6412"/>
    <cellStyle name="Обычный 4 2 2 9 3 2" xfId="6413"/>
    <cellStyle name="Обычный 4 2 2 9 3 2 2" xfId="6414"/>
    <cellStyle name="Обычный 4 2 2 9 3 2 2 2" xfId="6415"/>
    <cellStyle name="Обычный 4 2 2 9 3 2 2 2 2" xfId="18333"/>
    <cellStyle name="Обычный 4 2 2 9 3 2 2 2 2 2" xfId="18334"/>
    <cellStyle name="Обычный 4 2 2 9 3 2 2 2 3" xfId="18335"/>
    <cellStyle name="Обычный 4 2 2 9 3 2 3" xfId="6416"/>
    <cellStyle name="Обычный 4 2 2 9 3 2 3 2" xfId="6417"/>
    <cellStyle name="Обычный 4 2 2 9 3 2 3 2 2" xfId="18336"/>
    <cellStyle name="Обычный 4 2 2 9 3 2 3 2 2 2" xfId="18337"/>
    <cellStyle name="Обычный 4 2 2 9 3 2 3 2 3" xfId="18338"/>
    <cellStyle name="Обычный 4 2 2 9 3 2 4" xfId="6418"/>
    <cellStyle name="Обычный 4 2 2 9 3 2 4 2" xfId="18339"/>
    <cellStyle name="Обычный 4 2 2 9 3 2 4 2 2" xfId="18340"/>
    <cellStyle name="Обычный 4 2 2 9 3 2 4 3" xfId="18341"/>
    <cellStyle name="Обычный 4 2 2 9 3 3" xfId="6419"/>
    <cellStyle name="Обычный 4 2 2 9 3 3 2" xfId="6420"/>
    <cellStyle name="Обычный 4 2 2 9 3 3 2 2" xfId="6421"/>
    <cellStyle name="Обычный 4 2 2 9 3 3 2 2 2" xfId="18342"/>
    <cellStyle name="Обычный 4 2 2 9 3 3 2 2 2 2" xfId="18343"/>
    <cellStyle name="Обычный 4 2 2 9 3 3 2 2 3" xfId="18344"/>
    <cellStyle name="Обычный 4 2 2 9 3 3 3" xfId="6422"/>
    <cellStyle name="Обычный 4 2 2 9 3 3 3 2" xfId="6423"/>
    <cellStyle name="Обычный 4 2 2 9 3 3 3 2 2" xfId="18345"/>
    <cellStyle name="Обычный 4 2 2 9 3 3 3 2 2 2" xfId="18346"/>
    <cellStyle name="Обычный 4 2 2 9 3 3 3 2 3" xfId="18347"/>
    <cellStyle name="Обычный 4 2 2 9 3 3 4" xfId="6424"/>
    <cellStyle name="Обычный 4 2 2 9 3 3 4 2" xfId="18348"/>
    <cellStyle name="Обычный 4 2 2 9 3 3 4 2 2" xfId="18349"/>
    <cellStyle name="Обычный 4 2 2 9 3 3 4 3" xfId="18350"/>
    <cellStyle name="Обычный 4 2 2 9 3 4" xfId="6425"/>
    <cellStyle name="Обычный 4 2 2 9 3 4 2" xfId="6426"/>
    <cellStyle name="Обычный 4 2 2 9 3 4 2 2" xfId="18351"/>
    <cellStyle name="Обычный 4 2 2 9 3 4 2 2 2" xfId="18352"/>
    <cellStyle name="Обычный 4 2 2 9 3 4 2 3" xfId="18353"/>
    <cellStyle name="Обычный 4 2 2 9 3 5" xfId="6427"/>
    <cellStyle name="Обычный 4 2 2 9 3 5 2" xfId="6428"/>
    <cellStyle name="Обычный 4 2 2 9 3 5 2 2" xfId="18354"/>
    <cellStyle name="Обычный 4 2 2 9 3 5 2 2 2" xfId="18355"/>
    <cellStyle name="Обычный 4 2 2 9 3 5 2 3" xfId="18356"/>
    <cellStyle name="Обычный 4 2 2 9 3 6" xfId="6429"/>
    <cellStyle name="Обычный 4 2 2 9 3 6 2" xfId="18357"/>
    <cellStyle name="Обычный 4 2 2 9 3 6 2 2" xfId="18358"/>
    <cellStyle name="Обычный 4 2 2 9 3 6 3" xfId="18359"/>
    <cellStyle name="Обычный 4 2 2 9 4" xfId="6430"/>
    <cellStyle name="Обычный 4 2 2 9 4 2" xfId="6431"/>
    <cellStyle name="Обычный 4 2 2 9 4 2 2" xfId="6432"/>
    <cellStyle name="Обычный 4 2 2 9 4 2 2 2" xfId="6433"/>
    <cellStyle name="Обычный 4 2 2 9 4 2 2 2 2" xfId="18360"/>
    <cellStyle name="Обычный 4 2 2 9 4 2 2 2 2 2" xfId="18361"/>
    <cellStyle name="Обычный 4 2 2 9 4 2 2 2 3" xfId="18362"/>
    <cellStyle name="Обычный 4 2 2 9 4 2 3" xfId="6434"/>
    <cellStyle name="Обычный 4 2 2 9 4 2 3 2" xfId="6435"/>
    <cellStyle name="Обычный 4 2 2 9 4 2 3 2 2" xfId="18363"/>
    <cellStyle name="Обычный 4 2 2 9 4 2 3 2 2 2" xfId="18364"/>
    <cellStyle name="Обычный 4 2 2 9 4 2 3 2 3" xfId="18365"/>
    <cellStyle name="Обычный 4 2 2 9 4 2 4" xfId="6436"/>
    <cellStyle name="Обычный 4 2 2 9 4 2 4 2" xfId="18366"/>
    <cellStyle name="Обычный 4 2 2 9 4 2 4 2 2" xfId="18367"/>
    <cellStyle name="Обычный 4 2 2 9 4 2 4 3" xfId="18368"/>
    <cellStyle name="Обычный 4 2 2 9 4 3" xfId="6437"/>
    <cellStyle name="Обычный 4 2 2 9 4 3 2" xfId="6438"/>
    <cellStyle name="Обычный 4 2 2 9 4 3 2 2" xfId="18369"/>
    <cellStyle name="Обычный 4 2 2 9 4 3 2 2 2" xfId="18370"/>
    <cellStyle name="Обычный 4 2 2 9 4 3 2 3" xfId="18371"/>
    <cellStyle name="Обычный 4 2 2 9 4 4" xfId="6439"/>
    <cellStyle name="Обычный 4 2 2 9 4 4 2" xfId="6440"/>
    <cellStyle name="Обычный 4 2 2 9 4 4 2 2" xfId="18372"/>
    <cellStyle name="Обычный 4 2 2 9 4 4 2 2 2" xfId="18373"/>
    <cellStyle name="Обычный 4 2 2 9 4 4 2 3" xfId="18374"/>
    <cellStyle name="Обычный 4 2 2 9 4 5" xfId="6441"/>
    <cellStyle name="Обычный 4 2 2 9 4 5 2" xfId="18375"/>
    <cellStyle name="Обычный 4 2 2 9 4 5 2 2" xfId="18376"/>
    <cellStyle name="Обычный 4 2 2 9 4 5 3" xfId="18377"/>
    <cellStyle name="Обычный 4 2 2 9 5" xfId="6442"/>
    <cellStyle name="Обычный 4 2 2 9 5 2" xfId="6443"/>
    <cellStyle name="Обычный 4 2 2 9 5 2 2" xfId="6444"/>
    <cellStyle name="Обычный 4 2 2 9 5 2 2 2" xfId="18378"/>
    <cellStyle name="Обычный 4 2 2 9 5 2 2 2 2" xfId="18379"/>
    <cellStyle name="Обычный 4 2 2 9 5 2 2 3" xfId="18380"/>
    <cellStyle name="Обычный 4 2 2 9 5 3" xfId="6445"/>
    <cellStyle name="Обычный 4 2 2 9 5 3 2" xfId="6446"/>
    <cellStyle name="Обычный 4 2 2 9 5 3 2 2" xfId="18381"/>
    <cellStyle name="Обычный 4 2 2 9 5 3 2 2 2" xfId="18382"/>
    <cellStyle name="Обычный 4 2 2 9 5 3 2 3" xfId="18383"/>
    <cellStyle name="Обычный 4 2 2 9 5 4" xfId="6447"/>
    <cellStyle name="Обычный 4 2 2 9 5 4 2" xfId="18384"/>
    <cellStyle name="Обычный 4 2 2 9 5 4 2 2" xfId="18385"/>
    <cellStyle name="Обычный 4 2 2 9 5 4 3" xfId="18386"/>
    <cellStyle name="Обычный 4 2 2 9 6" xfId="6448"/>
    <cellStyle name="Обычный 4 2 2 9 6 2" xfId="6449"/>
    <cellStyle name="Обычный 4 2 2 9 6 2 2" xfId="18387"/>
    <cellStyle name="Обычный 4 2 2 9 6 2 2 2" xfId="18388"/>
    <cellStyle name="Обычный 4 2 2 9 6 2 3" xfId="18389"/>
    <cellStyle name="Обычный 4 2 2 9 7" xfId="6450"/>
    <cellStyle name="Обычный 4 2 2 9 7 2" xfId="6451"/>
    <cellStyle name="Обычный 4 2 2 9 7 2 2" xfId="18390"/>
    <cellStyle name="Обычный 4 2 2 9 7 2 2 2" xfId="18391"/>
    <cellStyle name="Обычный 4 2 2 9 7 2 3" xfId="18392"/>
    <cellStyle name="Обычный 4 2 2 9 8" xfId="6452"/>
    <cellStyle name="Обычный 4 2 2 9 8 2" xfId="18393"/>
    <cellStyle name="Обычный 4 2 2 9 8 2 2" xfId="18394"/>
    <cellStyle name="Обычный 4 2 2 9 8 3" xfId="18395"/>
    <cellStyle name="Обычный 4 2 3" xfId="6453"/>
    <cellStyle name="Обычный 4 2 3 2" xfId="6454"/>
    <cellStyle name="Обычный 4 3" xfId="6455"/>
    <cellStyle name="Обычный 4 3 2" xfId="6456"/>
    <cellStyle name="Обычный 4 4" xfId="6457"/>
    <cellStyle name="Обычный 4 4 2" xfId="6458"/>
    <cellStyle name="Обычный 4 4 2 2" xfId="6459"/>
    <cellStyle name="Обычный 4 4 2 2 2" xfId="6460"/>
    <cellStyle name="Обычный 4 4 2 2 2 2" xfId="6461"/>
    <cellStyle name="Обычный 4 4 2 2 2 2 2" xfId="18396"/>
    <cellStyle name="Обычный 4 4 2 2 2 2 2 2" xfId="18397"/>
    <cellStyle name="Обычный 4 4 2 2 2 2 3" xfId="18398"/>
    <cellStyle name="Обычный 4 4 2 2 3" xfId="6462"/>
    <cellStyle name="Обычный 4 4 2 2 3 2" xfId="6463"/>
    <cellStyle name="Обычный 4 4 2 2 3 2 2" xfId="18399"/>
    <cellStyle name="Обычный 4 4 2 2 3 2 2 2" xfId="18400"/>
    <cellStyle name="Обычный 4 4 2 2 3 2 3" xfId="18401"/>
    <cellStyle name="Обычный 4 4 2 2 4" xfId="6464"/>
    <cellStyle name="Обычный 4 4 2 2 4 2" xfId="18402"/>
    <cellStyle name="Обычный 4 4 2 2 4 2 2" xfId="18403"/>
    <cellStyle name="Обычный 4 4 2 2 4 3" xfId="18404"/>
    <cellStyle name="Обычный 4 4 2 3" xfId="6465"/>
    <cellStyle name="Обычный 4 4 2 3 2" xfId="6466"/>
    <cellStyle name="Обычный 4 4 2 3 2 2" xfId="6467"/>
    <cellStyle name="Обычный 4 4 2 3 2 2 2" xfId="18405"/>
    <cellStyle name="Обычный 4 4 2 3 2 2 2 2" xfId="18406"/>
    <cellStyle name="Обычный 4 4 2 3 2 2 3" xfId="18407"/>
    <cellStyle name="Обычный 4 4 2 3 3" xfId="6468"/>
    <cellStyle name="Обычный 4 4 2 3 3 2" xfId="6469"/>
    <cellStyle name="Обычный 4 4 2 3 3 2 2" xfId="18408"/>
    <cellStyle name="Обычный 4 4 2 3 3 2 2 2" xfId="18409"/>
    <cellStyle name="Обычный 4 4 2 3 3 2 3" xfId="18410"/>
    <cellStyle name="Обычный 4 4 2 3 4" xfId="6470"/>
    <cellStyle name="Обычный 4 4 2 3 4 2" xfId="18411"/>
    <cellStyle name="Обычный 4 4 2 3 4 2 2" xfId="18412"/>
    <cellStyle name="Обычный 4 4 2 3 4 3" xfId="18413"/>
    <cellStyle name="Обычный 4 4 2 4" xfId="6471"/>
    <cellStyle name="Обычный 4 4 2 4 2" xfId="6472"/>
    <cellStyle name="Обычный 4 4 2 4 2 2" xfId="18414"/>
    <cellStyle name="Обычный 4 4 2 4 2 2 2" xfId="18415"/>
    <cellStyle name="Обычный 4 4 2 4 2 3" xfId="18416"/>
    <cellStyle name="Обычный 4 4 2 5" xfId="6473"/>
    <cellStyle name="Обычный 4 4 2 5 2" xfId="6474"/>
    <cellStyle name="Обычный 4 4 2 5 2 2" xfId="18417"/>
    <cellStyle name="Обычный 4 4 2 5 2 2 2" xfId="18418"/>
    <cellStyle name="Обычный 4 4 2 5 2 3" xfId="18419"/>
    <cellStyle name="Обычный 4 4 2 6" xfId="6475"/>
    <cellStyle name="Обычный 4 4 2 6 2" xfId="18420"/>
    <cellStyle name="Обычный 4 4 2 6 2 2" xfId="18421"/>
    <cellStyle name="Обычный 4 4 2 6 3" xfId="18422"/>
    <cellStyle name="Обычный 4 4 3" xfId="6476"/>
    <cellStyle name="Обычный 4 4 3 2" xfId="6477"/>
    <cellStyle name="Обычный 4 4 3 2 2" xfId="6478"/>
    <cellStyle name="Обычный 4 4 3 2 2 2" xfId="6479"/>
    <cellStyle name="Обычный 4 4 3 2 2 2 2" xfId="18423"/>
    <cellStyle name="Обычный 4 4 3 2 2 2 2 2" xfId="18424"/>
    <cellStyle name="Обычный 4 4 3 2 2 2 3" xfId="18425"/>
    <cellStyle name="Обычный 4 4 3 2 3" xfId="6480"/>
    <cellStyle name="Обычный 4 4 3 2 3 2" xfId="6481"/>
    <cellStyle name="Обычный 4 4 3 2 3 2 2" xfId="18426"/>
    <cellStyle name="Обычный 4 4 3 2 3 2 2 2" xfId="18427"/>
    <cellStyle name="Обычный 4 4 3 2 3 2 3" xfId="18428"/>
    <cellStyle name="Обычный 4 4 3 2 4" xfId="6482"/>
    <cellStyle name="Обычный 4 4 3 2 4 2" xfId="18429"/>
    <cellStyle name="Обычный 4 4 3 2 4 2 2" xfId="18430"/>
    <cellStyle name="Обычный 4 4 3 2 4 3" xfId="18431"/>
    <cellStyle name="Обычный 4 4 3 3" xfId="6483"/>
    <cellStyle name="Обычный 4 4 3 3 2" xfId="6484"/>
    <cellStyle name="Обычный 4 4 3 3 2 2" xfId="6485"/>
    <cellStyle name="Обычный 4 4 3 3 2 2 2" xfId="18432"/>
    <cellStyle name="Обычный 4 4 3 3 2 2 2 2" xfId="18433"/>
    <cellStyle name="Обычный 4 4 3 3 2 2 3" xfId="18434"/>
    <cellStyle name="Обычный 4 4 3 3 3" xfId="6486"/>
    <cellStyle name="Обычный 4 4 3 3 3 2" xfId="6487"/>
    <cellStyle name="Обычный 4 4 3 3 3 2 2" xfId="18435"/>
    <cellStyle name="Обычный 4 4 3 3 3 2 2 2" xfId="18436"/>
    <cellStyle name="Обычный 4 4 3 3 3 2 3" xfId="18437"/>
    <cellStyle name="Обычный 4 4 3 3 4" xfId="6488"/>
    <cellStyle name="Обычный 4 4 3 3 4 2" xfId="18438"/>
    <cellStyle name="Обычный 4 4 3 3 4 2 2" xfId="18439"/>
    <cellStyle name="Обычный 4 4 3 3 4 3" xfId="18440"/>
    <cellStyle name="Обычный 4 4 3 4" xfId="6489"/>
    <cellStyle name="Обычный 4 4 3 4 2" xfId="6490"/>
    <cellStyle name="Обычный 4 4 3 4 2 2" xfId="18441"/>
    <cellStyle name="Обычный 4 4 3 4 2 2 2" xfId="18442"/>
    <cellStyle name="Обычный 4 4 3 4 2 3" xfId="18443"/>
    <cellStyle name="Обычный 4 4 3 5" xfId="6491"/>
    <cellStyle name="Обычный 4 4 3 5 2" xfId="6492"/>
    <cellStyle name="Обычный 4 4 3 5 2 2" xfId="18444"/>
    <cellStyle name="Обычный 4 4 3 5 2 2 2" xfId="18445"/>
    <cellStyle name="Обычный 4 4 3 5 2 3" xfId="18446"/>
    <cellStyle name="Обычный 4 4 3 6" xfId="6493"/>
    <cellStyle name="Обычный 4 4 3 6 2" xfId="18447"/>
    <cellStyle name="Обычный 4 4 3 6 2 2" xfId="18448"/>
    <cellStyle name="Обычный 4 4 3 6 3" xfId="18449"/>
    <cellStyle name="Обычный 4 4 4" xfId="6494"/>
    <cellStyle name="Обычный 4 4 4 2" xfId="6495"/>
    <cellStyle name="Обычный 4 4 4 2 2" xfId="6496"/>
    <cellStyle name="Обычный 4 4 4 2 2 2" xfId="6497"/>
    <cellStyle name="Обычный 4 4 4 2 2 2 2" xfId="18450"/>
    <cellStyle name="Обычный 4 4 4 2 2 2 2 2" xfId="18451"/>
    <cellStyle name="Обычный 4 4 4 2 2 2 3" xfId="18452"/>
    <cellStyle name="Обычный 4 4 4 2 3" xfId="6498"/>
    <cellStyle name="Обычный 4 4 4 2 3 2" xfId="6499"/>
    <cellStyle name="Обычный 4 4 4 2 3 2 2" xfId="18453"/>
    <cellStyle name="Обычный 4 4 4 2 3 2 2 2" xfId="18454"/>
    <cellStyle name="Обычный 4 4 4 2 3 2 3" xfId="18455"/>
    <cellStyle name="Обычный 4 4 4 2 4" xfId="6500"/>
    <cellStyle name="Обычный 4 4 4 2 4 2" xfId="18456"/>
    <cellStyle name="Обычный 4 4 4 2 4 2 2" xfId="18457"/>
    <cellStyle name="Обычный 4 4 4 2 4 3" xfId="18458"/>
    <cellStyle name="Обычный 4 4 4 3" xfId="6501"/>
    <cellStyle name="Обычный 4 4 4 3 2" xfId="6502"/>
    <cellStyle name="Обычный 4 4 4 3 2 2" xfId="18459"/>
    <cellStyle name="Обычный 4 4 4 3 2 2 2" xfId="18460"/>
    <cellStyle name="Обычный 4 4 4 3 2 3" xfId="18461"/>
    <cellStyle name="Обычный 4 4 4 4" xfId="6503"/>
    <cellStyle name="Обычный 4 4 4 4 2" xfId="6504"/>
    <cellStyle name="Обычный 4 4 4 4 2 2" xfId="18462"/>
    <cellStyle name="Обычный 4 4 4 4 2 2 2" xfId="18463"/>
    <cellStyle name="Обычный 4 4 4 4 2 3" xfId="18464"/>
    <cellStyle name="Обычный 4 4 4 5" xfId="6505"/>
    <cellStyle name="Обычный 4 4 4 5 2" xfId="18465"/>
    <cellStyle name="Обычный 4 4 4 5 2 2" xfId="18466"/>
    <cellStyle name="Обычный 4 4 4 5 3" xfId="18467"/>
    <cellStyle name="Обычный 4 4 5" xfId="6506"/>
    <cellStyle name="Обычный 4 4 5 2" xfId="6507"/>
    <cellStyle name="Обычный 4 4 5 2 2" xfId="6508"/>
    <cellStyle name="Обычный 4 4 5 2 2 2" xfId="18468"/>
    <cellStyle name="Обычный 4 4 5 2 2 2 2" xfId="18469"/>
    <cellStyle name="Обычный 4 4 5 2 2 3" xfId="18470"/>
    <cellStyle name="Обычный 4 4 5 3" xfId="6509"/>
    <cellStyle name="Обычный 4 4 5 3 2" xfId="6510"/>
    <cellStyle name="Обычный 4 4 5 3 2 2" xfId="18471"/>
    <cellStyle name="Обычный 4 4 5 3 2 2 2" xfId="18472"/>
    <cellStyle name="Обычный 4 4 5 3 2 3" xfId="18473"/>
    <cellStyle name="Обычный 4 4 5 4" xfId="6511"/>
    <cellStyle name="Обычный 4 4 5 4 2" xfId="18474"/>
    <cellStyle name="Обычный 4 4 5 4 2 2" xfId="18475"/>
    <cellStyle name="Обычный 4 4 5 4 3" xfId="18476"/>
    <cellStyle name="Обычный 4 4 6" xfId="6512"/>
    <cellStyle name="Обычный 4 4 6 2" xfId="6513"/>
    <cellStyle name="Обычный 4 4 6 2 2" xfId="18477"/>
    <cellStyle name="Обычный 4 4 6 2 2 2" xfId="18478"/>
    <cellStyle name="Обычный 4 4 6 2 3" xfId="18479"/>
    <cellStyle name="Обычный 4 4 7" xfId="6514"/>
    <cellStyle name="Обычный 4 4 7 2" xfId="6515"/>
    <cellStyle name="Обычный 4 4 7 2 2" xfId="18480"/>
    <cellStyle name="Обычный 4 4 7 2 2 2" xfId="18481"/>
    <cellStyle name="Обычный 4 4 7 2 3" xfId="18482"/>
    <cellStyle name="Обычный 4 4 8" xfId="6516"/>
    <cellStyle name="Обычный 4 4 8 2" xfId="18483"/>
    <cellStyle name="Обычный 4 4 8 2 2" xfId="18484"/>
    <cellStyle name="Обычный 4 4 8 3" xfId="18485"/>
    <cellStyle name="Обычный 4 5" xfId="6517"/>
    <cellStyle name="Обычный 4 5 2" xfId="6518"/>
    <cellStyle name="Обычный 4 5 2 2" xfId="6519"/>
    <cellStyle name="Обычный 4 5 2 2 2" xfId="6520"/>
    <cellStyle name="Обычный 4 5 2 2 2 2" xfId="18486"/>
    <cellStyle name="Обычный 4 5 2 2 2 2 2" xfId="18487"/>
    <cellStyle name="Обычный 4 5 2 2 2 3" xfId="18488"/>
    <cellStyle name="Обычный 4 5 2 3" xfId="6521"/>
    <cellStyle name="Обычный 4 5 2 3 2" xfId="6522"/>
    <cellStyle name="Обычный 4 5 2 3 2 2" xfId="18489"/>
    <cellStyle name="Обычный 4 5 2 3 2 2 2" xfId="18490"/>
    <cellStyle name="Обычный 4 5 2 3 2 3" xfId="18491"/>
    <cellStyle name="Обычный 4 5 2 4" xfId="6523"/>
    <cellStyle name="Обычный 4 5 2 4 2" xfId="18492"/>
    <cellStyle name="Обычный 4 5 2 4 2 2" xfId="18493"/>
    <cellStyle name="Обычный 4 5 2 4 3" xfId="18494"/>
    <cellStyle name="Обычный 4 5 3" xfId="6524"/>
    <cellStyle name="Обычный 4 5 3 2" xfId="6525"/>
    <cellStyle name="Обычный 4 5 3 2 2" xfId="6526"/>
    <cellStyle name="Обычный 4 5 3 2 2 2" xfId="18495"/>
    <cellStyle name="Обычный 4 5 3 2 2 2 2" xfId="18496"/>
    <cellStyle name="Обычный 4 5 3 2 2 3" xfId="18497"/>
    <cellStyle name="Обычный 4 5 3 3" xfId="6527"/>
    <cellStyle name="Обычный 4 5 3 3 2" xfId="6528"/>
    <cellStyle name="Обычный 4 5 3 3 2 2" xfId="18498"/>
    <cellStyle name="Обычный 4 5 3 3 2 2 2" xfId="18499"/>
    <cellStyle name="Обычный 4 5 3 3 2 3" xfId="18500"/>
    <cellStyle name="Обычный 4 5 3 4" xfId="6529"/>
    <cellStyle name="Обычный 4 5 3 4 2" xfId="18501"/>
    <cellStyle name="Обычный 4 5 3 4 2 2" xfId="18502"/>
    <cellStyle name="Обычный 4 5 3 4 3" xfId="18503"/>
    <cellStyle name="Обычный 4 5 4" xfId="6530"/>
    <cellStyle name="Обычный 4 5 4 2" xfId="6531"/>
    <cellStyle name="Обычный 4 5 4 2 2" xfId="18504"/>
    <cellStyle name="Обычный 4 5 4 2 2 2" xfId="18505"/>
    <cellStyle name="Обычный 4 5 4 2 3" xfId="18506"/>
    <cellStyle name="Обычный 4 5 5" xfId="6532"/>
    <cellStyle name="Обычный 4 5 5 2" xfId="6533"/>
    <cellStyle name="Обычный 4 5 5 2 2" xfId="18507"/>
    <cellStyle name="Обычный 4 5 5 2 2 2" xfId="18508"/>
    <cellStyle name="Обычный 4 5 5 2 3" xfId="18509"/>
    <cellStyle name="Обычный 4 5 6" xfId="6534"/>
    <cellStyle name="Обычный 4 5 6 2" xfId="18510"/>
    <cellStyle name="Обычный 4 5 6 2 2" xfId="18511"/>
    <cellStyle name="Обычный 4 5 6 3" xfId="18512"/>
    <cellStyle name="Обычный 4 6" xfId="6535"/>
    <cellStyle name="Обычный 4 6 2" xfId="6536"/>
    <cellStyle name="Обычный 4 6 2 2" xfId="6537"/>
    <cellStyle name="Обычный 4 6 2 2 2" xfId="6538"/>
    <cellStyle name="Обычный 4 6 2 2 2 2" xfId="18513"/>
    <cellStyle name="Обычный 4 6 2 2 2 2 2" xfId="18514"/>
    <cellStyle name="Обычный 4 6 2 2 2 3" xfId="18515"/>
    <cellStyle name="Обычный 4 6 2 3" xfId="6539"/>
    <cellStyle name="Обычный 4 6 2 3 2" xfId="6540"/>
    <cellStyle name="Обычный 4 6 2 3 2 2" xfId="18516"/>
    <cellStyle name="Обычный 4 6 2 3 2 2 2" xfId="18517"/>
    <cellStyle name="Обычный 4 6 2 3 2 3" xfId="18518"/>
    <cellStyle name="Обычный 4 6 2 4" xfId="6541"/>
    <cellStyle name="Обычный 4 6 2 4 2" xfId="18519"/>
    <cellStyle name="Обычный 4 6 2 4 2 2" xfId="18520"/>
    <cellStyle name="Обычный 4 6 2 4 3" xfId="18521"/>
    <cellStyle name="Обычный 4 6 3" xfId="6542"/>
    <cellStyle name="Обычный 4 6 3 2" xfId="6543"/>
    <cellStyle name="Обычный 4 6 3 2 2" xfId="6544"/>
    <cellStyle name="Обычный 4 6 3 2 2 2" xfId="18522"/>
    <cellStyle name="Обычный 4 6 3 2 2 2 2" xfId="18523"/>
    <cellStyle name="Обычный 4 6 3 2 2 3" xfId="18524"/>
    <cellStyle name="Обычный 4 6 3 3" xfId="6545"/>
    <cellStyle name="Обычный 4 6 3 3 2" xfId="6546"/>
    <cellStyle name="Обычный 4 6 3 3 2 2" xfId="18525"/>
    <cellStyle name="Обычный 4 6 3 3 2 2 2" xfId="18526"/>
    <cellStyle name="Обычный 4 6 3 3 2 3" xfId="18527"/>
    <cellStyle name="Обычный 4 6 3 4" xfId="6547"/>
    <cellStyle name="Обычный 4 6 3 4 2" xfId="18528"/>
    <cellStyle name="Обычный 4 6 3 4 2 2" xfId="18529"/>
    <cellStyle name="Обычный 4 6 3 4 3" xfId="18530"/>
    <cellStyle name="Обычный 4 6 4" xfId="6548"/>
    <cellStyle name="Обычный 4 6 4 2" xfId="6549"/>
    <cellStyle name="Обычный 4 6 4 2 2" xfId="18531"/>
    <cellStyle name="Обычный 4 6 4 2 2 2" xfId="18532"/>
    <cellStyle name="Обычный 4 6 4 2 3" xfId="18533"/>
    <cellStyle name="Обычный 4 6 5" xfId="6550"/>
    <cellStyle name="Обычный 4 6 5 2" xfId="6551"/>
    <cellStyle name="Обычный 4 6 5 2 2" xfId="18534"/>
    <cellStyle name="Обычный 4 6 5 2 2 2" xfId="18535"/>
    <cellStyle name="Обычный 4 6 5 2 3" xfId="18536"/>
    <cellStyle name="Обычный 4 6 6" xfId="6552"/>
    <cellStyle name="Обычный 4 6 6 2" xfId="18537"/>
    <cellStyle name="Обычный 4 6 6 2 2" xfId="18538"/>
    <cellStyle name="Обычный 4 6 6 3" xfId="18539"/>
    <cellStyle name="Обычный 4 7" xfId="6553"/>
    <cellStyle name="Обычный 4 7 2" xfId="6554"/>
    <cellStyle name="Обычный 4 7 2 2" xfId="6555"/>
    <cellStyle name="Обычный 4 7 2 2 2" xfId="6556"/>
    <cellStyle name="Обычный 4 7 2 2 2 2" xfId="18540"/>
    <cellStyle name="Обычный 4 7 2 2 2 2 2" xfId="18541"/>
    <cellStyle name="Обычный 4 7 2 2 2 3" xfId="18542"/>
    <cellStyle name="Обычный 4 7 2 3" xfId="6557"/>
    <cellStyle name="Обычный 4 7 2 3 2" xfId="6558"/>
    <cellStyle name="Обычный 4 7 2 3 2 2" xfId="18543"/>
    <cellStyle name="Обычный 4 7 2 3 2 2 2" xfId="18544"/>
    <cellStyle name="Обычный 4 7 2 3 2 3" xfId="18545"/>
    <cellStyle name="Обычный 4 7 2 4" xfId="6559"/>
    <cellStyle name="Обычный 4 7 2 4 2" xfId="18546"/>
    <cellStyle name="Обычный 4 7 2 4 2 2" xfId="18547"/>
    <cellStyle name="Обычный 4 7 2 4 3" xfId="18548"/>
    <cellStyle name="Обычный 4 7 3" xfId="6560"/>
    <cellStyle name="Обычный 4 7 3 2" xfId="6561"/>
    <cellStyle name="Обычный 4 7 3 2 2" xfId="18549"/>
    <cellStyle name="Обычный 4 7 3 2 2 2" xfId="18550"/>
    <cellStyle name="Обычный 4 7 3 2 3" xfId="18551"/>
    <cellStyle name="Обычный 4 7 4" xfId="6562"/>
    <cellStyle name="Обычный 4 7 4 2" xfId="6563"/>
    <cellStyle name="Обычный 4 7 4 2 2" xfId="18552"/>
    <cellStyle name="Обычный 4 7 4 2 2 2" xfId="18553"/>
    <cellStyle name="Обычный 4 7 4 2 3" xfId="18554"/>
    <cellStyle name="Обычный 4 7 5" xfId="6564"/>
    <cellStyle name="Обычный 4 7 5 2" xfId="18555"/>
    <cellStyle name="Обычный 4 7 5 2 2" xfId="18556"/>
    <cellStyle name="Обычный 4 7 5 3" xfId="18557"/>
    <cellStyle name="Обычный 4 8" xfId="6565"/>
    <cellStyle name="Обычный 4 8 2" xfId="6566"/>
    <cellStyle name="Обычный 4 8 2 2" xfId="6567"/>
    <cellStyle name="Обычный 4 8 2 2 2" xfId="18558"/>
    <cellStyle name="Обычный 4 8 2 2 2 2" xfId="18559"/>
    <cellStyle name="Обычный 4 8 2 2 3" xfId="18560"/>
    <cellStyle name="Обычный 4 8 3" xfId="6568"/>
    <cellStyle name="Обычный 4 8 3 2" xfId="6569"/>
    <cellStyle name="Обычный 4 8 3 2 2" xfId="18561"/>
    <cellStyle name="Обычный 4 8 3 2 2 2" xfId="18562"/>
    <cellStyle name="Обычный 4 8 3 2 3" xfId="18563"/>
    <cellStyle name="Обычный 4 8 4" xfId="6570"/>
    <cellStyle name="Обычный 4 8 4 2" xfId="18564"/>
    <cellStyle name="Обычный 4 8 4 2 2" xfId="18565"/>
    <cellStyle name="Обычный 4 8 4 3" xfId="18566"/>
    <cellStyle name="Обычный 4 9" xfId="6571"/>
    <cellStyle name="Обычный 4 9 2" xfId="6572"/>
    <cellStyle name="Обычный 4 9 2 2" xfId="6573"/>
    <cellStyle name="Обычный 4 9 2 2 2" xfId="18567"/>
    <cellStyle name="Обычный 4 9 2 2 2 2" xfId="18568"/>
    <cellStyle name="Обычный 4 9 2 2 3" xfId="18569"/>
    <cellStyle name="Обычный 4 9 3" xfId="6574"/>
    <cellStyle name="Обычный 4 9 3 2" xfId="6575"/>
    <cellStyle name="Обычный 4 9 3 2 2" xfId="18570"/>
    <cellStyle name="Обычный 4 9 3 2 2 2" xfId="18571"/>
    <cellStyle name="Обычный 4 9 3 2 3" xfId="18572"/>
    <cellStyle name="Обычный 4 9 4" xfId="6576"/>
    <cellStyle name="Обычный 4 9 4 2" xfId="18573"/>
    <cellStyle name="Обычный 4 9 4 2 2" xfId="18574"/>
    <cellStyle name="Обычный 4 9 4 3" xfId="18575"/>
    <cellStyle name="Обычный 5" xfId="6577"/>
    <cellStyle name="Обычный 5 2" xfId="6578"/>
    <cellStyle name="Обычный 5 2 2" xfId="6579"/>
    <cellStyle name="Обычный 5 3" xfId="6580"/>
    <cellStyle name="Обычный 6" xfId="6581"/>
    <cellStyle name="Обычный 6 2" xfId="6582"/>
    <cellStyle name="Обычный 6 2 2" xfId="6583"/>
    <cellStyle name="Обычный 6 3" xfId="6584"/>
    <cellStyle name="Обычный 6 3 2" xfId="6585"/>
    <cellStyle name="Обычный 6 4" xfId="6586"/>
    <cellStyle name="Обычный 642 5 3 4" xfId="6587"/>
    <cellStyle name="Обычный 642 5 3 4 10" xfId="6588"/>
    <cellStyle name="Обычный 642 5 3 4 10 2" xfId="6589"/>
    <cellStyle name="Обычный 642 5 3 4 10 2 2" xfId="18576"/>
    <cellStyle name="Обычный 642 5 3 4 10 2 2 2" xfId="18577"/>
    <cellStyle name="Обычный 642 5 3 4 10 2 3" xfId="18578"/>
    <cellStyle name="Обычный 642 5 3 4 11" xfId="6590"/>
    <cellStyle name="Обычный 642 5 3 4 11 2" xfId="6591"/>
    <cellStyle name="Обычный 642 5 3 4 11 2 2" xfId="18579"/>
    <cellStyle name="Обычный 642 5 3 4 11 2 2 2" xfId="18580"/>
    <cellStyle name="Обычный 642 5 3 4 11 2 3" xfId="18581"/>
    <cellStyle name="Обычный 642 5 3 4 12" xfId="6592"/>
    <cellStyle name="Обычный 642 5 3 4 12 2" xfId="18582"/>
    <cellStyle name="Обычный 642 5 3 4 12 2 2" xfId="18583"/>
    <cellStyle name="Обычный 642 5 3 4 12 3" xfId="18584"/>
    <cellStyle name="Обычный 642 5 3 4 2" xfId="6593"/>
    <cellStyle name="Обычный 642 5 3 4 2 10" xfId="6594"/>
    <cellStyle name="Обычный 642 5 3 4 2 10 2" xfId="6595"/>
    <cellStyle name="Обычный 642 5 3 4 2 10 2 2" xfId="18585"/>
    <cellStyle name="Обычный 642 5 3 4 2 10 2 2 2" xfId="18586"/>
    <cellStyle name="Обычный 642 5 3 4 2 10 2 3" xfId="18587"/>
    <cellStyle name="Обычный 642 5 3 4 2 11" xfId="6596"/>
    <cellStyle name="Обычный 642 5 3 4 2 11 2" xfId="18588"/>
    <cellStyle name="Обычный 642 5 3 4 2 11 2 2" xfId="18589"/>
    <cellStyle name="Обычный 642 5 3 4 2 11 3" xfId="18590"/>
    <cellStyle name="Обычный 642 5 3 4 2 2" xfId="6597"/>
    <cellStyle name="Обычный 642 5 3 4 2 2 2" xfId="6598"/>
    <cellStyle name="Обычный 642 5 3 4 2 2 2 2" xfId="6599"/>
    <cellStyle name="Обычный 642 5 3 4 2 2 2 2 2" xfId="6600"/>
    <cellStyle name="Обычный 642 5 3 4 2 2 2 2 2 2" xfId="6601"/>
    <cellStyle name="Обычный 642 5 3 4 2 2 2 2 2 2 2" xfId="18591"/>
    <cellStyle name="Обычный 642 5 3 4 2 2 2 2 2 2 2 2" xfId="18592"/>
    <cellStyle name="Обычный 642 5 3 4 2 2 2 2 2 2 3" xfId="18593"/>
    <cellStyle name="Обычный 642 5 3 4 2 2 2 2 3" xfId="6602"/>
    <cellStyle name="Обычный 642 5 3 4 2 2 2 2 3 2" xfId="6603"/>
    <cellStyle name="Обычный 642 5 3 4 2 2 2 2 3 2 2" xfId="18594"/>
    <cellStyle name="Обычный 642 5 3 4 2 2 2 2 3 2 2 2" xfId="18595"/>
    <cellStyle name="Обычный 642 5 3 4 2 2 2 2 3 2 3" xfId="18596"/>
    <cellStyle name="Обычный 642 5 3 4 2 2 2 2 4" xfId="6604"/>
    <cellStyle name="Обычный 642 5 3 4 2 2 2 2 4 2" xfId="18597"/>
    <cellStyle name="Обычный 642 5 3 4 2 2 2 2 4 2 2" xfId="18598"/>
    <cellStyle name="Обычный 642 5 3 4 2 2 2 2 4 3" xfId="18599"/>
    <cellStyle name="Обычный 642 5 3 4 2 2 2 3" xfId="6605"/>
    <cellStyle name="Обычный 642 5 3 4 2 2 2 3 2" xfId="6606"/>
    <cellStyle name="Обычный 642 5 3 4 2 2 2 3 2 2" xfId="6607"/>
    <cellStyle name="Обычный 642 5 3 4 2 2 2 3 2 2 2" xfId="18600"/>
    <cellStyle name="Обычный 642 5 3 4 2 2 2 3 2 2 2 2" xfId="18601"/>
    <cellStyle name="Обычный 642 5 3 4 2 2 2 3 2 2 3" xfId="18602"/>
    <cellStyle name="Обычный 642 5 3 4 2 2 2 3 3" xfId="6608"/>
    <cellStyle name="Обычный 642 5 3 4 2 2 2 3 3 2" xfId="6609"/>
    <cellStyle name="Обычный 642 5 3 4 2 2 2 3 3 2 2" xfId="18603"/>
    <cellStyle name="Обычный 642 5 3 4 2 2 2 3 3 2 2 2" xfId="18604"/>
    <cellStyle name="Обычный 642 5 3 4 2 2 2 3 3 2 3" xfId="18605"/>
    <cellStyle name="Обычный 642 5 3 4 2 2 2 3 4" xfId="6610"/>
    <cellStyle name="Обычный 642 5 3 4 2 2 2 3 4 2" xfId="18606"/>
    <cellStyle name="Обычный 642 5 3 4 2 2 2 3 4 2 2" xfId="18607"/>
    <cellStyle name="Обычный 642 5 3 4 2 2 2 3 4 3" xfId="18608"/>
    <cellStyle name="Обычный 642 5 3 4 2 2 2 4" xfId="6611"/>
    <cellStyle name="Обычный 642 5 3 4 2 2 2 4 2" xfId="6612"/>
    <cellStyle name="Обычный 642 5 3 4 2 2 2 4 2 2" xfId="18609"/>
    <cellStyle name="Обычный 642 5 3 4 2 2 2 4 2 2 2" xfId="18610"/>
    <cellStyle name="Обычный 642 5 3 4 2 2 2 4 2 3" xfId="18611"/>
    <cellStyle name="Обычный 642 5 3 4 2 2 2 5" xfId="6613"/>
    <cellStyle name="Обычный 642 5 3 4 2 2 2 5 2" xfId="6614"/>
    <cellStyle name="Обычный 642 5 3 4 2 2 2 5 2 2" xfId="18612"/>
    <cellStyle name="Обычный 642 5 3 4 2 2 2 5 2 2 2" xfId="18613"/>
    <cellStyle name="Обычный 642 5 3 4 2 2 2 5 2 3" xfId="18614"/>
    <cellStyle name="Обычный 642 5 3 4 2 2 2 6" xfId="6615"/>
    <cellStyle name="Обычный 642 5 3 4 2 2 2 6 2" xfId="18615"/>
    <cellStyle name="Обычный 642 5 3 4 2 2 2 6 2 2" xfId="18616"/>
    <cellStyle name="Обычный 642 5 3 4 2 2 2 6 3" xfId="18617"/>
    <cellStyle name="Обычный 642 5 3 4 2 2 3" xfId="6616"/>
    <cellStyle name="Обычный 642 5 3 4 2 2 3 2" xfId="6617"/>
    <cellStyle name="Обычный 642 5 3 4 2 2 3 2 2" xfId="6618"/>
    <cellStyle name="Обычный 642 5 3 4 2 2 3 2 2 2" xfId="6619"/>
    <cellStyle name="Обычный 642 5 3 4 2 2 3 2 2 2 2" xfId="18618"/>
    <cellStyle name="Обычный 642 5 3 4 2 2 3 2 2 2 2 2" xfId="18619"/>
    <cellStyle name="Обычный 642 5 3 4 2 2 3 2 2 2 3" xfId="18620"/>
    <cellStyle name="Обычный 642 5 3 4 2 2 3 2 3" xfId="6620"/>
    <cellStyle name="Обычный 642 5 3 4 2 2 3 2 3 2" xfId="6621"/>
    <cellStyle name="Обычный 642 5 3 4 2 2 3 2 3 2 2" xfId="18621"/>
    <cellStyle name="Обычный 642 5 3 4 2 2 3 2 3 2 2 2" xfId="18622"/>
    <cellStyle name="Обычный 642 5 3 4 2 2 3 2 3 2 3" xfId="18623"/>
    <cellStyle name="Обычный 642 5 3 4 2 2 3 2 4" xfId="6622"/>
    <cellStyle name="Обычный 642 5 3 4 2 2 3 2 4 2" xfId="18624"/>
    <cellStyle name="Обычный 642 5 3 4 2 2 3 2 4 2 2" xfId="18625"/>
    <cellStyle name="Обычный 642 5 3 4 2 2 3 2 4 3" xfId="18626"/>
    <cellStyle name="Обычный 642 5 3 4 2 2 3 3" xfId="6623"/>
    <cellStyle name="Обычный 642 5 3 4 2 2 3 3 2" xfId="6624"/>
    <cellStyle name="Обычный 642 5 3 4 2 2 3 3 2 2" xfId="6625"/>
    <cellStyle name="Обычный 642 5 3 4 2 2 3 3 2 2 2" xfId="18627"/>
    <cellStyle name="Обычный 642 5 3 4 2 2 3 3 2 2 2 2" xfId="18628"/>
    <cellStyle name="Обычный 642 5 3 4 2 2 3 3 2 2 3" xfId="18629"/>
    <cellStyle name="Обычный 642 5 3 4 2 2 3 3 3" xfId="6626"/>
    <cellStyle name="Обычный 642 5 3 4 2 2 3 3 3 2" xfId="6627"/>
    <cellStyle name="Обычный 642 5 3 4 2 2 3 3 3 2 2" xfId="18630"/>
    <cellStyle name="Обычный 642 5 3 4 2 2 3 3 3 2 2 2" xfId="18631"/>
    <cellStyle name="Обычный 642 5 3 4 2 2 3 3 3 2 3" xfId="18632"/>
    <cellStyle name="Обычный 642 5 3 4 2 2 3 3 4" xfId="6628"/>
    <cellStyle name="Обычный 642 5 3 4 2 2 3 3 4 2" xfId="18633"/>
    <cellStyle name="Обычный 642 5 3 4 2 2 3 3 4 2 2" xfId="18634"/>
    <cellStyle name="Обычный 642 5 3 4 2 2 3 3 4 3" xfId="18635"/>
    <cellStyle name="Обычный 642 5 3 4 2 2 3 4" xfId="6629"/>
    <cellStyle name="Обычный 642 5 3 4 2 2 3 4 2" xfId="6630"/>
    <cellStyle name="Обычный 642 5 3 4 2 2 3 4 2 2" xfId="18636"/>
    <cellStyle name="Обычный 642 5 3 4 2 2 3 4 2 2 2" xfId="18637"/>
    <cellStyle name="Обычный 642 5 3 4 2 2 3 4 2 3" xfId="18638"/>
    <cellStyle name="Обычный 642 5 3 4 2 2 3 5" xfId="6631"/>
    <cellStyle name="Обычный 642 5 3 4 2 2 3 5 2" xfId="6632"/>
    <cellStyle name="Обычный 642 5 3 4 2 2 3 5 2 2" xfId="18639"/>
    <cellStyle name="Обычный 642 5 3 4 2 2 3 5 2 2 2" xfId="18640"/>
    <cellStyle name="Обычный 642 5 3 4 2 2 3 5 2 3" xfId="18641"/>
    <cellStyle name="Обычный 642 5 3 4 2 2 3 6" xfId="6633"/>
    <cellStyle name="Обычный 642 5 3 4 2 2 3 6 2" xfId="18642"/>
    <cellStyle name="Обычный 642 5 3 4 2 2 3 6 2 2" xfId="18643"/>
    <cellStyle name="Обычный 642 5 3 4 2 2 3 6 3" xfId="18644"/>
    <cellStyle name="Обычный 642 5 3 4 2 2 4" xfId="6634"/>
    <cellStyle name="Обычный 642 5 3 4 2 2 4 2" xfId="6635"/>
    <cellStyle name="Обычный 642 5 3 4 2 2 4 2 2" xfId="6636"/>
    <cellStyle name="Обычный 642 5 3 4 2 2 4 2 2 2" xfId="6637"/>
    <cellStyle name="Обычный 642 5 3 4 2 2 4 2 2 2 2" xfId="18645"/>
    <cellStyle name="Обычный 642 5 3 4 2 2 4 2 2 2 2 2" xfId="18646"/>
    <cellStyle name="Обычный 642 5 3 4 2 2 4 2 2 2 3" xfId="18647"/>
    <cellStyle name="Обычный 642 5 3 4 2 2 4 2 3" xfId="6638"/>
    <cellStyle name="Обычный 642 5 3 4 2 2 4 2 3 2" xfId="6639"/>
    <cellStyle name="Обычный 642 5 3 4 2 2 4 2 3 2 2" xfId="18648"/>
    <cellStyle name="Обычный 642 5 3 4 2 2 4 2 3 2 2 2" xfId="18649"/>
    <cellStyle name="Обычный 642 5 3 4 2 2 4 2 3 2 3" xfId="18650"/>
    <cellStyle name="Обычный 642 5 3 4 2 2 4 2 4" xfId="6640"/>
    <cellStyle name="Обычный 642 5 3 4 2 2 4 2 4 2" xfId="18651"/>
    <cellStyle name="Обычный 642 5 3 4 2 2 4 2 4 2 2" xfId="18652"/>
    <cellStyle name="Обычный 642 5 3 4 2 2 4 2 4 3" xfId="18653"/>
    <cellStyle name="Обычный 642 5 3 4 2 2 4 3" xfId="6641"/>
    <cellStyle name="Обычный 642 5 3 4 2 2 4 3 2" xfId="6642"/>
    <cellStyle name="Обычный 642 5 3 4 2 2 4 3 2 2" xfId="18654"/>
    <cellStyle name="Обычный 642 5 3 4 2 2 4 3 2 2 2" xfId="18655"/>
    <cellStyle name="Обычный 642 5 3 4 2 2 4 3 2 3" xfId="18656"/>
    <cellStyle name="Обычный 642 5 3 4 2 2 4 4" xfId="6643"/>
    <cellStyle name="Обычный 642 5 3 4 2 2 4 4 2" xfId="6644"/>
    <cellStyle name="Обычный 642 5 3 4 2 2 4 4 2 2" xfId="18657"/>
    <cellStyle name="Обычный 642 5 3 4 2 2 4 4 2 2 2" xfId="18658"/>
    <cellStyle name="Обычный 642 5 3 4 2 2 4 4 2 3" xfId="18659"/>
    <cellStyle name="Обычный 642 5 3 4 2 2 4 5" xfId="6645"/>
    <cellStyle name="Обычный 642 5 3 4 2 2 4 5 2" xfId="18660"/>
    <cellStyle name="Обычный 642 5 3 4 2 2 4 5 2 2" xfId="18661"/>
    <cellStyle name="Обычный 642 5 3 4 2 2 4 5 3" xfId="18662"/>
    <cellStyle name="Обычный 642 5 3 4 2 2 5" xfId="6646"/>
    <cellStyle name="Обычный 642 5 3 4 2 2 5 2" xfId="6647"/>
    <cellStyle name="Обычный 642 5 3 4 2 2 5 2 2" xfId="6648"/>
    <cellStyle name="Обычный 642 5 3 4 2 2 5 2 2 2" xfId="18663"/>
    <cellStyle name="Обычный 642 5 3 4 2 2 5 2 2 2 2" xfId="18664"/>
    <cellStyle name="Обычный 642 5 3 4 2 2 5 2 2 3" xfId="18665"/>
    <cellStyle name="Обычный 642 5 3 4 2 2 5 3" xfId="6649"/>
    <cellStyle name="Обычный 642 5 3 4 2 2 5 3 2" xfId="6650"/>
    <cellStyle name="Обычный 642 5 3 4 2 2 5 3 2 2" xfId="18666"/>
    <cellStyle name="Обычный 642 5 3 4 2 2 5 3 2 2 2" xfId="18667"/>
    <cellStyle name="Обычный 642 5 3 4 2 2 5 3 2 3" xfId="18668"/>
    <cellStyle name="Обычный 642 5 3 4 2 2 5 4" xfId="6651"/>
    <cellStyle name="Обычный 642 5 3 4 2 2 5 4 2" xfId="18669"/>
    <cellStyle name="Обычный 642 5 3 4 2 2 5 4 2 2" xfId="18670"/>
    <cellStyle name="Обычный 642 5 3 4 2 2 5 4 3" xfId="18671"/>
    <cellStyle name="Обычный 642 5 3 4 2 2 6" xfId="6652"/>
    <cellStyle name="Обычный 642 5 3 4 2 2 6 2" xfId="6653"/>
    <cellStyle name="Обычный 642 5 3 4 2 2 6 2 2" xfId="18672"/>
    <cellStyle name="Обычный 642 5 3 4 2 2 6 2 2 2" xfId="18673"/>
    <cellStyle name="Обычный 642 5 3 4 2 2 6 2 3" xfId="18674"/>
    <cellStyle name="Обычный 642 5 3 4 2 2 7" xfId="6654"/>
    <cellStyle name="Обычный 642 5 3 4 2 2 7 2" xfId="6655"/>
    <cellStyle name="Обычный 642 5 3 4 2 2 7 2 2" xfId="18675"/>
    <cellStyle name="Обычный 642 5 3 4 2 2 7 2 2 2" xfId="18676"/>
    <cellStyle name="Обычный 642 5 3 4 2 2 7 2 3" xfId="18677"/>
    <cellStyle name="Обычный 642 5 3 4 2 2 8" xfId="6656"/>
    <cellStyle name="Обычный 642 5 3 4 2 2 8 2" xfId="18678"/>
    <cellStyle name="Обычный 642 5 3 4 2 2 8 2 2" xfId="18679"/>
    <cellStyle name="Обычный 642 5 3 4 2 2 8 3" xfId="18680"/>
    <cellStyle name="Обычный 642 5 3 4 2 3" xfId="6657"/>
    <cellStyle name="Обычный 642 5 3 4 2 3 2" xfId="6658"/>
    <cellStyle name="Обычный 642 5 3 4 2 3 2 2" xfId="6659"/>
    <cellStyle name="Обычный 642 5 3 4 2 3 2 2 2" xfId="6660"/>
    <cellStyle name="Обычный 642 5 3 4 2 3 2 2 2 2" xfId="18681"/>
    <cellStyle name="Обычный 642 5 3 4 2 3 2 2 2 2 2" xfId="18682"/>
    <cellStyle name="Обычный 642 5 3 4 2 3 2 2 2 3" xfId="18683"/>
    <cellStyle name="Обычный 642 5 3 4 2 3 2 3" xfId="6661"/>
    <cellStyle name="Обычный 642 5 3 4 2 3 2 3 2" xfId="6662"/>
    <cellStyle name="Обычный 642 5 3 4 2 3 2 3 2 2" xfId="18684"/>
    <cellStyle name="Обычный 642 5 3 4 2 3 2 3 2 2 2" xfId="18685"/>
    <cellStyle name="Обычный 642 5 3 4 2 3 2 3 2 3" xfId="18686"/>
    <cellStyle name="Обычный 642 5 3 4 2 3 2 4" xfId="6663"/>
    <cellStyle name="Обычный 642 5 3 4 2 3 2 4 2" xfId="18687"/>
    <cellStyle name="Обычный 642 5 3 4 2 3 2 4 2 2" xfId="18688"/>
    <cellStyle name="Обычный 642 5 3 4 2 3 2 4 3" xfId="18689"/>
    <cellStyle name="Обычный 642 5 3 4 2 3 3" xfId="6664"/>
    <cellStyle name="Обычный 642 5 3 4 2 3 3 2" xfId="6665"/>
    <cellStyle name="Обычный 642 5 3 4 2 3 3 2 2" xfId="6666"/>
    <cellStyle name="Обычный 642 5 3 4 2 3 3 2 2 2" xfId="18690"/>
    <cellStyle name="Обычный 642 5 3 4 2 3 3 2 2 2 2" xfId="18691"/>
    <cellStyle name="Обычный 642 5 3 4 2 3 3 2 2 3" xfId="18692"/>
    <cellStyle name="Обычный 642 5 3 4 2 3 3 3" xfId="6667"/>
    <cellStyle name="Обычный 642 5 3 4 2 3 3 3 2" xfId="6668"/>
    <cellStyle name="Обычный 642 5 3 4 2 3 3 3 2 2" xfId="18693"/>
    <cellStyle name="Обычный 642 5 3 4 2 3 3 3 2 2 2" xfId="18694"/>
    <cellStyle name="Обычный 642 5 3 4 2 3 3 3 2 3" xfId="18695"/>
    <cellStyle name="Обычный 642 5 3 4 2 3 3 4" xfId="6669"/>
    <cellStyle name="Обычный 642 5 3 4 2 3 3 4 2" xfId="18696"/>
    <cellStyle name="Обычный 642 5 3 4 2 3 3 4 2 2" xfId="18697"/>
    <cellStyle name="Обычный 642 5 3 4 2 3 3 4 3" xfId="18698"/>
    <cellStyle name="Обычный 642 5 3 4 2 3 4" xfId="6670"/>
    <cellStyle name="Обычный 642 5 3 4 2 3 4 2" xfId="6671"/>
    <cellStyle name="Обычный 642 5 3 4 2 3 4 2 2" xfId="18699"/>
    <cellStyle name="Обычный 642 5 3 4 2 3 4 2 2 2" xfId="18700"/>
    <cellStyle name="Обычный 642 5 3 4 2 3 4 2 3" xfId="18701"/>
    <cellStyle name="Обычный 642 5 3 4 2 3 5" xfId="6672"/>
    <cellStyle name="Обычный 642 5 3 4 2 3 5 2" xfId="6673"/>
    <cellStyle name="Обычный 642 5 3 4 2 3 5 2 2" xfId="18702"/>
    <cellStyle name="Обычный 642 5 3 4 2 3 5 2 2 2" xfId="18703"/>
    <cellStyle name="Обычный 642 5 3 4 2 3 5 2 3" xfId="18704"/>
    <cellStyle name="Обычный 642 5 3 4 2 3 6" xfId="6674"/>
    <cellStyle name="Обычный 642 5 3 4 2 3 6 2" xfId="18705"/>
    <cellStyle name="Обычный 642 5 3 4 2 3 6 2 2" xfId="18706"/>
    <cellStyle name="Обычный 642 5 3 4 2 3 6 3" xfId="18707"/>
    <cellStyle name="Обычный 642 5 3 4 2 4" xfId="6675"/>
    <cellStyle name="Обычный 642 5 3 4 2 4 2" xfId="6676"/>
    <cellStyle name="Обычный 642 5 3 4 2 4 2 2" xfId="6677"/>
    <cellStyle name="Обычный 642 5 3 4 2 4 2 2 2" xfId="6678"/>
    <cellStyle name="Обычный 642 5 3 4 2 4 2 2 2 2" xfId="18708"/>
    <cellStyle name="Обычный 642 5 3 4 2 4 2 2 2 2 2" xfId="18709"/>
    <cellStyle name="Обычный 642 5 3 4 2 4 2 2 2 3" xfId="18710"/>
    <cellStyle name="Обычный 642 5 3 4 2 4 2 3" xfId="6679"/>
    <cellStyle name="Обычный 642 5 3 4 2 4 2 3 2" xfId="6680"/>
    <cellStyle name="Обычный 642 5 3 4 2 4 2 3 2 2" xfId="18711"/>
    <cellStyle name="Обычный 642 5 3 4 2 4 2 3 2 2 2" xfId="18712"/>
    <cellStyle name="Обычный 642 5 3 4 2 4 2 3 2 3" xfId="18713"/>
    <cellStyle name="Обычный 642 5 3 4 2 4 2 4" xfId="6681"/>
    <cellStyle name="Обычный 642 5 3 4 2 4 2 4 2" xfId="18714"/>
    <cellStyle name="Обычный 642 5 3 4 2 4 2 4 2 2" xfId="18715"/>
    <cellStyle name="Обычный 642 5 3 4 2 4 2 4 3" xfId="18716"/>
    <cellStyle name="Обычный 642 5 3 4 2 4 3" xfId="6682"/>
    <cellStyle name="Обычный 642 5 3 4 2 4 3 2" xfId="6683"/>
    <cellStyle name="Обычный 642 5 3 4 2 4 3 2 2" xfId="6684"/>
    <cellStyle name="Обычный 642 5 3 4 2 4 3 2 2 2" xfId="18717"/>
    <cellStyle name="Обычный 642 5 3 4 2 4 3 2 2 2 2" xfId="18718"/>
    <cellStyle name="Обычный 642 5 3 4 2 4 3 2 2 3" xfId="18719"/>
    <cellStyle name="Обычный 642 5 3 4 2 4 3 3" xfId="6685"/>
    <cellStyle name="Обычный 642 5 3 4 2 4 3 3 2" xfId="6686"/>
    <cellStyle name="Обычный 642 5 3 4 2 4 3 3 2 2" xfId="18720"/>
    <cellStyle name="Обычный 642 5 3 4 2 4 3 3 2 2 2" xfId="18721"/>
    <cellStyle name="Обычный 642 5 3 4 2 4 3 3 2 3" xfId="18722"/>
    <cellStyle name="Обычный 642 5 3 4 2 4 3 4" xfId="6687"/>
    <cellStyle name="Обычный 642 5 3 4 2 4 3 4 2" xfId="18723"/>
    <cellStyle name="Обычный 642 5 3 4 2 4 3 4 2 2" xfId="18724"/>
    <cellStyle name="Обычный 642 5 3 4 2 4 3 4 3" xfId="18725"/>
    <cellStyle name="Обычный 642 5 3 4 2 4 4" xfId="6688"/>
    <cellStyle name="Обычный 642 5 3 4 2 4 4 2" xfId="6689"/>
    <cellStyle name="Обычный 642 5 3 4 2 4 4 2 2" xfId="18726"/>
    <cellStyle name="Обычный 642 5 3 4 2 4 4 2 2 2" xfId="18727"/>
    <cellStyle name="Обычный 642 5 3 4 2 4 4 2 3" xfId="18728"/>
    <cellStyle name="Обычный 642 5 3 4 2 4 5" xfId="6690"/>
    <cellStyle name="Обычный 642 5 3 4 2 4 5 2" xfId="6691"/>
    <cellStyle name="Обычный 642 5 3 4 2 4 5 2 2" xfId="18729"/>
    <cellStyle name="Обычный 642 5 3 4 2 4 5 2 2 2" xfId="18730"/>
    <cellStyle name="Обычный 642 5 3 4 2 4 5 2 3" xfId="18731"/>
    <cellStyle name="Обычный 642 5 3 4 2 4 6" xfId="6692"/>
    <cellStyle name="Обычный 642 5 3 4 2 4 6 2" xfId="18732"/>
    <cellStyle name="Обычный 642 5 3 4 2 4 6 2 2" xfId="18733"/>
    <cellStyle name="Обычный 642 5 3 4 2 4 6 3" xfId="18734"/>
    <cellStyle name="Обычный 642 5 3 4 2 5" xfId="6693"/>
    <cellStyle name="Обычный 642 5 3 4 2 5 2" xfId="6694"/>
    <cellStyle name="Обычный 642 5 3 4 2 5 2 2" xfId="6695"/>
    <cellStyle name="Обычный 642 5 3 4 2 5 2 2 2" xfId="6696"/>
    <cellStyle name="Обычный 642 5 3 4 2 5 2 2 2 2" xfId="18735"/>
    <cellStyle name="Обычный 642 5 3 4 2 5 2 2 2 2 2" xfId="18736"/>
    <cellStyle name="Обычный 642 5 3 4 2 5 2 2 2 3" xfId="18737"/>
    <cellStyle name="Обычный 642 5 3 4 2 5 2 3" xfId="6697"/>
    <cellStyle name="Обычный 642 5 3 4 2 5 2 3 2" xfId="6698"/>
    <cellStyle name="Обычный 642 5 3 4 2 5 2 3 2 2" xfId="18738"/>
    <cellStyle name="Обычный 642 5 3 4 2 5 2 3 2 2 2" xfId="18739"/>
    <cellStyle name="Обычный 642 5 3 4 2 5 2 3 2 3" xfId="18740"/>
    <cellStyle name="Обычный 642 5 3 4 2 5 2 4" xfId="6699"/>
    <cellStyle name="Обычный 642 5 3 4 2 5 2 4 2" xfId="18741"/>
    <cellStyle name="Обычный 642 5 3 4 2 5 2 4 2 2" xfId="18742"/>
    <cellStyle name="Обычный 642 5 3 4 2 5 2 4 3" xfId="18743"/>
    <cellStyle name="Обычный 642 5 3 4 2 5 3" xfId="6700"/>
    <cellStyle name="Обычный 642 5 3 4 2 5 3 2" xfId="6701"/>
    <cellStyle name="Обычный 642 5 3 4 2 5 3 2 2" xfId="18744"/>
    <cellStyle name="Обычный 642 5 3 4 2 5 3 2 2 2" xfId="18745"/>
    <cellStyle name="Обычный 642 5 3 4 2 5 3 2 3" xfId="18746"/>
    <cellStyle name="Обычный 642 5 3 4 2 5 4" xfId="6702"/>
    <cellStyle name="Обычный 642 5 3 4 2 5 4 2" xfId="6703"/>
    <cellStyle name="Обычный 642 5 3 4 2 5 4 2 2" xfId="18747"/>
    <cellStyle name="Обычный 642 5 3 4 2 5 4 2 2 2" xfId="18748"/>
    <cellStyle name="Обычный 642 5 3 4 2 5 4 2 3" xfId="18749"/>
    <cellStyle name="Обычный 642 5 3 4 2 5 5" xfId="6704"/>
    <cellStyle name="Обычный 642 5 3 4 2 5 5 2" xfId="18750"/>
    <cellStyle name="Обычный 642 5 3 4 2 5 5 2 2" xfId="18751"/>
    <cellStyle name="Обычный 642 5 3 4 2 5 5 3" xfId="18752"/>
    <cellStyle name="Обычный 642 5 3 4 2 6" xfId="6705"/>
    <cellStyle name="Обычный 642 5 3 4 2 6 2" xfId="6706"/>
    <cellStyle name="Обычный 642 5 3 4 2 6 2 2" xfId="6707"/>
    <cellStyle name="Обычный 642 5 3 4 2 6 2 2 2" xfId="18753"/>
    <cellStyle name="Обычный 642 5 3 4 2 6 2 2 2 2" xfId="18754"/>
    <cellStyle name="Обычный 642 5 3 4 2 6 2 2 3" xfId="18755"/>
    <cellStyle name="Обычный 642 5 3 4 2 6 3" xfId="6708"/>
    <cellStyle name="Обычный 642 5 3 4 2 6 3 2" xfId="6709"/>
    <cellStyle name="Обычный 642 5 3 4 2 6 3 2 2" xfId="18756"/>
    <cellStyle name="Обычный 642 5 3 4 2 6 3 2 2 2" xfId="18757"/>
    <cellStyle name="Обычный 642 5 3 4 2 6 3 2 3" xfId="18758"/>
    <cellStyle name="Обычный 642 5 3 4 2 6 4" xfId="6710"/>
    <cellStyle name="Обычный 642 5 3 4 2 6 4 2" xfId="18759"/>
    <cellStyle name="Обычный 642 5 3 4 2 6 4 2 2" xfId="18760"/>
    <cellStyle name="Обычный 642 5 3 4 2 6 4 3" xfId="18761"/>
    <cellStyle name="Обычный 642 5 3 4 2 7" xfId="6711"/>
    <cellStyle name="Обычный 642 5 3 4 2 7 2" xfId="6712"/>
    <cellStyle name="Обычный 642 5 3 4 2 7 2 2" xfId="6713"/>
    <cellStyle name="Обычный 642 5 3 4 2 7 2 2 2" xfId="18762"/>
    <cellStyle name="Обычный 642 5 3 4 2 7 2 2 2 2" xfId="18763"/>
    <cellStyle name="Обычный 642 5 3 4 2 7 2 2 3" xfId="18764"/>
    <cellStyle name="Обычный 642 5 3 4 2 7 3" xfId="6714"/>
    <cellStyle name="Обычный 642 5 3 4 2 7 3 2" xfId="6715"/>
    <cellStyle name="Обычный 642 5 3 4 2 7 3 2 2" xfId="18765"/>
    <cellStyle name="Обычный 642 5 3 4 2 7 3 2 2 2" xfId="18766"/>
    <cellStyle name="Обычный 642 5 3 4 2 7 3 2 3" xfId="18767"/>
    <cellStyle name="Обычный 642 5 3 4 2 7 4" xfId="6716"/>
    <cellStyle name="Обычный 642 5 3 4 2 7 4 2" xfId="18768"/>
    <cellStyle name="Обычный 642 5 3 4 2 7 4 2 2" xfId="18769"/>
    <cellStyle name="Обычный 642 5 3 4 2 7 4 3" xfId="18770"/>
    <cellStyle name="Обычный 642 5 3 4 2 8" xfId="6717"/>
    <cellStyle name="Обычный 642 5 3 4 2 8 2" xfId="6718"/>
    <cellStyle name="Обычный 642 5 3 4 2 8 2 2" xfId="6719"/>
    <cellStyle name="Обычный 642 5 3 4 2 8 2 2 2" xfId="18771"/>
    <cellStyle name="Обычный 642 5 3 4 2 8 2 2 2 2" xfId="18772"/>
    <cellStyle name="Обычный 642 5 3 4 2 8 2 2 3" xfId="18773"/>
    <cellStyle name="Обычный 642 5 3 4 2 8 3" xfId="6720"/>
    <cellStyle name="Обычный 642 5 3 4 2 8 3 2" xfId="6721"/>
    <cellStyle name="Обычный 642 5 3 4 2 8 3 2 2" xfId="18774"/>
    <cellStyle name="Обычный 642 5 3 4 2 8 3 2 2 2" xfId="18775"/>
    <cellStyle name="Обычный 642 5 3 4 2 8 3 2 3" xfId="18776"/>
    <cellStyle name="Обычный 642 5 3 4 2 8 4" xfId="6722"/>
    <cellStyle name="Обычный 642 5 3 4 2 8 4 2" xfId="18777"/>
    <cellStyle name="Обычный 642 5 3 4 2 8 4 2 2" xfId="18778"/>
    <cellStyle name="Обычный 642 5 3 4 2 8 4 3" xfId="18779"/>
    <cellStyle name="Обычный 642 5 3 4 2 9" xfId="6723"/>
    <cellStyle name="Обычный 642 5 3 4 2 9 2" xfId="6724"/>
    <cellStyle name="Обычный 642 5 3 4 2 9 2 2" xfId="18780"/>
    <cellStyle name="Обычный 642 5 3 4 2 9 2 2 2" xfId="18781"/>
    <cellStyle name="Обычный 642 5 3 4 2 9 2 3" xfId="18782"/>
    <cellStyle name="Обычный 642 5 3 4 3" xfId="6725"/>
    <cellStyle name="Обычный 642 5 3 4 3 2" xfId="6726"/>
    <cellStyle name="Обычный 642 5 3 4 3 2 2" xfId="6727"/>
    <cellStyle name="Обычный 642 5 3 4 3 2 2 2" xfId="6728"/>
    <cellStyle name="Обычный 642 5 3 4 3 2 2 2 2" xfId="6729"/>
    <cellStyle name="Обычный 642 5 3 4 3 2 2 2 2 2" xfId="18783"/>
    <cellStyle name="Обычный 642 5 3 4 3 2 2 2 2 2 2" xfId="18784"/>
    <cellStyle name="Обычный 642 5 3 4 3 2 2 2 2 3" xfId="18785"/>
    <cellStyle name="Обычный 642 5 3 4 3 2 2 3" xfId="6730"/>
    <cellStyle name="Обычный 642 5 3 4 3 2 2 3 2" xfId="6731"/>
    <cellStyle name="Обычный 642 5 3 4 3 2 2 3 2 2" xfId="18786"/>
    <cellStyle name="Обычный 642 5 3 4 3 2 2 3 2 2 2" xfId="18787"/>
    <cellStyle name="Обычный 642 5 3 4 3 2 2 3 2 3" xfId="18788"/>
    <cellStyle name="Обычный 642 5 3 4 3 2 2 4" xfId="6732"/>
    <cellStyle name="Обычный 642 5 3 4 3 2 2 4 2" xfId="18789"/>
    <cellStyle name="Обычный 642 5 3 4 3 2 2 4 2 2" xfId="18790"/>
    <cellStyle name="Обычный 642 5 3 4 3 2 2 4 3" xfId="18791"/>
    <cellStyle name="Обычный 642 5 3 4 3 2 3" xfId="6733"/>
    <cellStyle name="Обычный 642 5 3 4 3 2 3 2" xfId="6734"/>
    <cellStyle name="Обычный 642 5 3 4 3 2 3 2 2" xfId="6735"/>
    <cellStyle name="Обычный 642 5 3 4 3 2 3 2 2 2" xfId="18792"/>
    <cellStyle name="Обычный 642 5 3 4 3 2 3 2 2 2 2" xfId="18793"/>
    <cellStyle name="Обычный 642 5 3 4 3 2 3 2 2 3" xfId="18794"/>
    <cellStyle name="Обычный 642 5 3 4 3 2 3 3" xfId="6736"/>
    <cellStyle name="Обычный 642 5 3 4 3 2 3 3 2" xfId="6737"/>
    <cellStyle name="Обычный 642 5 3 4 3 2 3 3 2 2" xfId="18795"/>
    <cellStyle name="Обычный 642 5 3 4 3 2 3 3 2 2 2" xfId="18796"/>
    <cellStyle name="Обычный 642 5 3 4 3 2 3 3 2 3" xfId="18797"/>
    <cellStyle name="Обычный 642 5 3 4 3 2 3 4" xfId="6738"/>
    <cellStyle name="Обычный 642 5 3 4 3 2 3 4 2" xfId="18798"/>
    <cellStyle name="Обычный 642 5 3 4 3 2 3 4 2 2" xfId="18799"/>
    <cellStyle name="Обычный 642 5 3 4 3 2 3 4 3" xfId="18800"/>
    <cellStyle name="Обычный 642 5 3 4 3 2 4" xfId="6739"/>
    <cellStyle name="Обычный 642 5 3 4 3 2 4 2" xfId="6740"/>
    <cellStyle name="Обычный 642 5 3 4 3 2 4 2 2" xfId="18801"/>
    <cellStyle name="Обычный 642 5 3 4 3 2 4 2 2 2" xfId="18802"/>
    <cellStyle name="Обычный 642 5 3 4 3 2 4 2 3" xfId="18803"/>
    <cellStyle name="Обычный 642 5 3 4 3 2 5" xfId="6741"/>
    <cellStyle name="Обычный 642 5 3 4 3 2 5 2" xfId="6742"/>
    <cellStyle name="Обычный 642 5 3 4 3 2 5 2 2" xfId="18804"/>
    <cellStyle name="Обычный 642 5 3 4 3 2 5 2 2 2" xfId="18805"/>
    <cellStyle name="Обычный 642 5 3 4 3 2 5 2 3" xfId="18806"/>
    <cellStyle name="Обычный 642 5 3 4 3 2 6" xfId="6743"/>
    <cellStyle name="Обычный 642 5 3 4 3 2 6 2" xfId="18807"/>
    <cellStyle name="Обычный 642 5 3 4 3 2 6 2 2" xfId="18808"/>
    <cellStyle name="Обычный 642 5 3 4 3 2 6 3" xfId="18809"/>
    <cellStyle name="Обычный 642 5 3 4 3 3" xfId="6744"/>
    <cellStyle name="Обычный 642 5 3 4 3 3 2" xfId="6745"/>
    <cellStyle name="Обычный 642 5 3 4 3 3 2 2" xfId="6746"/>
    <cellStyle name="Обычный 642 5 3 4 3 3 2 2 2" xfId="6747"/>
    <cellStyle name="Обычный 642 5 3 4 3 3 2 2 2 2" xfId="18810"/>
    <cellStyle name="Обычный 642 5 3 4 3 3 2 2 2 2 2" xfId="18811"/>
    <cellStyle name="Обычный 642 5 3 4 3 3 2 2 2 3" xfId="18812"/>
    <cellStyle name="Обычный 642 5 3 4 3 3 2 3" xfId="6748"/>
    <cellStyle name="Обычный 642 5 3 4 3 3 2 3 2" xfId="6749"/>
    <cellStyle name="Обычный 642 5 3 4 3 3 2 3 2 2" xfId="18813"/>
    <cellStyle name="Обычный 642 5 3 4 3 3 2 3 2 2 2" xfId="18814"/>
    <cellStyle name="Обычный 642 5 3 4 3 3 2 3 2 3" xfId="18815"/>
    <cellStyle name="Обычный 642 5 3 4 3 3 2 4" xfId="6750"/>
    <cellStyle name="Обычный 642 5 3 4 3 3 2 4 2" xfId="18816"/>
    <cellStyle name="Обычный 642 5 3 4 3 3 2 4 2 2" xfId="18817"/>
    <cellStyle name="Обычный 642 5 3 4 3 3 2 4 3" xfId="18818"/>
    <cellStyle name="Обычный 642 5 3 4 3 3 3" xfId="6751"/>
    <cellStyle name="Обычный 642 5 3 4 3 3 3 2" xfId="6752"/>
    <cellStyle name="Обычный 642 5 3 4 3 3 3 2 2" xfId="6753"/>
    <cellStyle name="Обычный 642 5 3 4 3 3 3 2 2 2" xfId="18819"/>
    <cellStyle name="Обычный 642 5 3 4 3 3 3 2 2 2 2" xfId="18820"/>
    <cellStyle name="Обычный 642 5 3 4 3 3 3 2 2 3" xfId="18821"/>
    <cellStyle name="Обычный 642 5 3 4 3 3 3 3" xfId="6754"/>
    <cellStyle name="Обычный 642 5 3 4 3 3 3 3 2" xfId="6755"/>
    <cellStyle name="Обычный 642 5 3 4 3 3 3 3 2 2" xfId="18822"/>
    <cellStyle name="Обычный 642 5 3 4 3 3 3 3 2 2 2" xfId="18823"/>
    <cellStyle name="Обычный 642 5 3 4 3 3 3 3 2 3" xfId="18824"/>
    <cellStyle name="Обычный 642 5 3 4 3 3 3 4" xfId="6756"/>
    <cellStyle name="Обычный 642 5 3 4 3 3 3 4 2" xfId="18825"/>
    <cellStyle name="Обычный 642 5 3 4 3 3 3 4 2 2" xfId="18826"/>
    <cellStyle name="Обычный 642 5 3 4 3 3 3 4 3" xfId="18827"/>
    <cellStyle name="Обычный 642 5 3 4 3 3 4" xfId="6757"/>
    <cellStyle name="Обычный 642 5 3 4 3 3 4 2" xfId="6758"/>
    <cellStyle name="Обычный 642 5 3 4 3 3 4 2 2" xfId="18828"/>
    <cellStyle name="Обычный 642 5 3 4 3 3 4 2 2 2" xfId="18829"/>
    <cellStyle name="Обычный 642 5 3 4 3 3 4 2 3" xfId="18830"/>
    <cellStyle name="Обычный 642 5 3 4 3 3 5" xfId="6759"/>
    <cellStyle name="Обычный 642 5 3 4 3 3 5 2" xfId="6760"/>
    <cellStyle name="Обычный 642 5 3 4 3 3 5 2 2" xfId="18831"/>
    <cellStyle name="Обычный 642 5 3 4 3 3 5 2 2 2" xfId="18832"/>
    <cellStyle name="Обычный 642 5 3 4 3 3 5 2 3" xfId="18833"/>
    <cellStyle name="Обычный 642 5 3 4 3 3 6" xfId="6761"/>
    <cellStyle name="Обычный 642 5 3 4 3 3 6 2" xfId="18834"/>
    <cellStyle name="Обычный 642 5 3 4 3 3 6 2 2" xfId="18835"/>
    <cellStyle name="Обычный 642 5 3 4 3 3 6 3" xfId="18836"/>
    <cellStyle name="Обычный 642 5 3 4 3 4" xfId="6762"/>
    <cellStyle name="Обычный 642 5 3 4 3 4 2" xfId="6763"/>
    <cellStyle name="Обычный 642 5 3 4 3 4 2 2" xfId="6764"/>
    <cellStyle name="Обычный 642 5 3 4 3 4 2 2 2" xfId="6765"/>
    <cellStyle name="Обычный 642 5 3 4 3 4 2 2 2 2" xfId="18837"/>
    <cellStyle name="Обычный 642 5 3 4 3 4 2 2 2 2 2" xfId="18838"/>
    <cellStyle name="Обычный 642 5 3 4 3 4 2 2 2 3" xfId="18839"/>
    <cellStyle name="Обычный 642 5 3 4 3 4 2 3" xfId="6766"/>
    <cellStyle name="Обычный 642 5 3 4 3 4 2 3 2" xfId="6767"/>
    <cellStyle name="Обычный 642 5 3 4 3 4 2 3 2 2" xfId="18840"/>
    <cellStyle name="Обычный 642 5 3 4 3 4 2 3 2 2 2" xfId="18841"/>
    <cellStyle name="Обычный 642 5 3 4 3 4 2 3 2 3" xfId="18842"/>
    <cellStyle name="Обычный 642 5 3 4 3 4 2 4" xfId="6768"/>
    <cellStyle name="Обычный 642 5 3 4 3 4 2 4 2" xfId="18843"/>
    <cellStyle name="Обычный 642 5 3 4 3 4 2 4 2 2" xfId="18844"/>
    <cellStyle name="Обычный 642 5 3 4 3 4 2 4 3" xfId="18845"/>
    <cellStyle name="Обычный 642 5 3 4 3 4 3" xfId="6769"/>
    <cellStyle name="Обычный 642 5 3 4 3 4 3 2" xfId="6770"/>
    <cellStyle name="Обычный 642 5 3 4 3 4 3 2 2" xfId="18846"/>
    <cellStyle name="Обычный 642 5 3 4 3 4 3 2 2 2" xfId="18847"/>
    <cellStyle name="Обычный 642 5 3 4 3 4 3 2 3" xfId="18848"/>
    <cellStyle name="Обычный 642 5 3 4 3 4 4" xfId="6771"/>
    <cellStyle name="Обычный 642 5 3 4 3 4 4 2" xfId="6772"/>
    <cellStyle name="Обычный 642 5 3 4 3 4 4 2 2" xfId="18849"/>
    <cellStyle name="Обычный 642 5 3 4 3 4 4 2 2 2" xfId="18850"/>
    <cellStyle name="Обычный 642 5 3 4 3 4 4 2 3" xfId="18851"/>
    <cellStyle name="Обычный 642 5 3 4 3 4 5" xfId="6773"/>
    <cellStyle name="Обычный 642 5 3 4 3 4 5 2" xfId="18852"/>
    <cellStyle name="Обычный 642 5 3 4 3 4 5 2 2" xfId="18853"/>
    <cellStyle name="Обычный 642 5 3 4 3 4 5 3" xfId="18854"/>
    <cellStyle name="Обычный 642 5 3 4 3 5" xfId="6774"/>
    <cellStyle name="Обычный 642 5 3 4 3 5 2" xfId="6775"/>
    <cellStyle name="Обычный 642 5 3 4 3 5 2 2" xfId="6776"/>
    <cellStyle name="Обычный 642 5 3 4 3 5 2 2 2" xfId="18855"/>
    <cellStyle name="Обычный 642 5 3 4 3 5 2 2 2 2" xfId="18856"/>
    <cellStyle name="Обычный 642 5 3 4 3 5 2 2 3" xfId="18857"/>
    <cellStyle name="Обычный 642 5 3 4 3 5 3" xfId="6777"/>
    <cellStyle name="Обычный 642 5 3 4 3 5 3 2" xfId="6778"/>
    <cellStyle name="Обычный 642 5 3 4 3 5 3 2 2" xfId="18858"/>
    <cellStyle name="Обычный 642 5 3 4 3 5 3 2 2 2" xfId="18859"/>
    <cellStyle name="Обычный 642 5 3 4 3 5 3 2 3" xfId="18860"/>
    <cellStyle name="Обычный 642 5 3 4 3 5 4" xfId="6779"/>
    <cellStyle name="Обычный 642 5 3 4 3 5 4 2" xfId="18861"/>
    <cellStyle name="Обычный 642 5 3 4 3 5 4 2 2" xfId="18862"/>
    <cellStyle name="Обычный 642 5 3 4 3 5 4 3" xfId="18863"/>
    <cellStyle name="Обычный 642 5 3 4 3 6" xfId="6780"/>
    <cellStyle name="Обычный 642 5 3 4 3 6 2" xfId="6781"/>
    <cellStyle name="Обычный 642 5 3 4 3 6 2 2" xfId="18864"/>
    <cellStyle name="Обычный 642 5 3 4 3 6 2 2 2" xfId="18865"/>
    <cellStyle name="Обычный 642 5 3 4 3 6 2 3" xfId="18866"/>
    <cellStyle name="Обычный 642 5 3 4 3 7" xfId="6782"/>
    <cellStyle name="Обычный 642 5 3 4 3 7 2" xfId="6783"/>
    <cellStyle name="Обычный 642 5 3 4 3 7 2 2" xfId="18867"/>
    <cellStyle name="Обычный 642 5 3 4 3 7 2 2 2" xfId="18868"/>
    <cellStyle name="Обычный 642 5 3 4 3 7 2 3" xfId="18869"/>
    <cellStyle name="Обычный 642 5 3 4 3 8" xfId="6784"/>
    <cellStyle name="Обычный 642 5 3 4 3 8 2" xfId="18870"/>
    <cellStyle name="Обычный 642 5 3 4 3 8 2 2" xfId="18871"/>
    <cellStyle name="Обычный 642 5 3 4 3 8 3" xfId="18872"/>
    <cellStyle name="Обычный 642 5 3 4 4" xfId="6785"/>
    <cellStyle name="Обычный 642 5 3 4 4 2" xfId="6786"/>
    <cellStyle name="Обычный 642 5 3 4 4 2 2" xfId="6787"/>
    <cellStyle name="Обычный 642 5 3 4 4 2 2 2" xfId="6788"/>
    <cellStyle name="Обычный 642 5 3 4 4 2 2 2 2" xfId="18873"/>
    <cellStyle name="Обычный 642 5 3 4 4 2 2 2 2 2" xfId="18874"/>
    <cellStyle name="Обычный 642 5 3 4 4 2 2 2 3" xfId="18875"/>
    <cellStyle name="Обычный 642 5 3 4 4 2 3" xfId="6789"/>
    <cellStyle name="Обычный 642 5 3 4 4 2 3 2" xfId="6790"/>
    <cellStyle name="Обычный 642 5 3 4 4 2 3 2 2" xfId="18876"/>
    <cellStyle name="Обычный 642 5 3 4 4 2 3 2 2 2" xfId="18877"/>
    <cellStyle name="Обычный 642 5 3 4 4 2 3 2 3" xfId="18878"/>
    <cellStyle name="Обычный 642 5 3 4 4 2 4" xfId="6791"/>
    <cellStyle name="Обычный 642 5 3 4 4 2 4 2" xfId="18879"/>
    <cellStyle name="Обычный 642 5 3 4 4 2 4 2 2" xfId="18880"/>
    <cellStyle name="Обычный 642 5 3 4 4 2 4 3" xfId="18881"/>
    <cellStyle name="Обычный 642 5 3 4 4 3" xfId="6792"/>
    <cellStyle name="Обычный 642 5 3 4 4 3 2" xfId="6793"/>
    <cellStyle name="Обычный 642 5 3 4 4 3 2 2" xfId="6794"/>
    <cellStyle name="Обычный 642 5 3 4 4 3 2 2 2" xfId="18882"/>
    <cellStyle name="Обычный 642 5 3 4 4 3 2 2 2 2" xfId="18883"/>
    <cellStyle name="Обычный 642 5 3 4 4 3 2 2 3" xfId="18884"/>
    <cellStyle name="Обычный 642 5 3 4 4 3 3" xfId="6795"/>
    <cellStyle name="Обычный 642 5 3 4 4 3 3 2" xfId="6796"/>
    <cellStyle name="Обычный 642 5 3 4 4 3 3 2 2" xfId="18885"/>
    <cellStyle name="Обычный 642 5 3 4 4 3 3 2 2 2" xfId="18886"/>
    <cellStyle name="Обычный 642 5 3 4 4 3 3 2 3" xfId="18887"/>
    <cellStyle name="Обычный 642 5 3 4 4 3 4" xfId="6797"/>
    <cellStyle name="Обычный 642 5 3 4 4 3 4 2" xfId="18888"/>
    <cellStyle name="Обычный 642 5 3 4 4 3 4 2 2" xfId="18889"/>
    <cellStyle name="Обычный 642 5 3 4 4 3 4 3" xfId="18890"/>
    <cellStyle name="Обычный 642 5 3 4 4 4" xfId="6798"/>
    <cellStyle name="Обычный 642 5 3 4 4 4 2" xfId="6799"/>
    <cellStyle name="Обычный 642 5 3 4 4 4 2 2" xfId="18891"/>
    <cellStyle name="Обычный 642 5 3 4 4 4 2 2 2" xfId="18892"/>
    <cellStyle name="Обычный 642 5 3 4 4 4 2 3" xfId="18893"/>
    <cellStyle name="Обычный 642 5 3 4 4 5" xfId="6800"/>
    <cellStyle name="Обычный 642 5 3 4 4 5 2" xfId="6801"/>
    <cellStyle name="Обычный 642 5 3 4 4 5 2 2" xfId="18894"/>
    <cellStyle name="Обычный 642 5 3 4 4 5 2 2 2" xfId="18895"/>
    <cellStyle name="Обычный 642 5 3 4 4 5 2 3" xfId="18896"/>
    <cellStyle name="Обычный 642 5 3 4 4 6" xfId="6802"/>
    <cellStyle name="Обычный 642 5 3 4 4 6 2" xfId="18897"/>
    <cellStyle name="Обычный 642 5 3 4 4 6 2 2" xfId="18898"/>
    <cellStyle name="Обычный 642 5 3 4 4 6 3" xfId="18899"/>
    <cellStyle name="Обычный 642 5 3 4 5" xfId="6803"/>
    <cellStyle name="Обычный 642 5 3 4 5 2" xfId="6804"/>
    <cellStyle name="Обычный 642 5 3 4 5 2 2" xfId="6805"/>
    <cellStyle name="Обычный 642 5 3 4 5 2 2 2" xfId="6806"/>
    <cellStyle name="Обычный 642 5 3 4 5 2 2 2 2" xfId="18900"/>
    <cellStyle name="Обычный 642 5 3 4 5 2 2 2 2 2" xfId="18901"/>
    <cellStyle name="Обычный 642 5 3 4 5 2 2 2 3" xfId="18902"/>
    <cellStyle name="Обычный 642 5 3 4 5 2 3" xfId="6807"/>
    <cellStyle name="Обычный 642 5 3 4 5 2 3 2" xfId="6808"/>
    <cellStyle name="Обычный 642 5 3 4 5 2 3 2 2" xfId="18903"/>
    <cellStyle name="Обычный 642 5 3 4 5 2 3 2 2 2" xfId="18904"/>
    <cellStyle name="Обычный 642 5 3 4 5 2 3 2 3" xfId="18905"/>
    <cellStyle name="Обычный 642 5 3 4 5 2 4" xfId="6809"/>
    <cellStyle name="Обычный 642 5 3 4 5 2 4 2" xfId="18906"/>
    <cellStyle name="Обычный 642 5 3 4 5 2 4 2 2" xfId="18907"/>
    <cellStyle name="Обычный 642 5 3 4 5 2 4 3" xfId="18908"/>
    <cellStyle name="Обычный 642 5 3 4 5 3" xfId="6810"/>
    <cellStyle name="Обычный 642 5 3 4 5 3 2" xfId="6811"/>
    <cellStyle name="Обычный 642 5 3 4 5 3 2 2" xfId="6812"/>
    <cellStyle name="Обычный 642 5 3 4 5 3 2 2 2" xfId="18909"/>
    <cellStyle name="Обычный 642 5 3 4 5 3 2 2 2 2" xfId="18910"/>
    <cellStyle name="Обычный 642 5 3 4 5 3 2 2 3" xfId="18911"/>
    <cellStyle name="Обычный 642 5 3 4 5 3 3" xfId="6813"/>
    <cellStyle name="Обычный 642 5 3 4 5 3 3 2" xfId="6814"/>
    <cellStyle name="Обычный 642 5 3 4 5 3 3 2 2" xfId="18912"/>
    <cellStyle name="Обычный 642 5 3 4 5 3 3 2 2 2" xfId="18913"/>
    <cellStyle name="Обычный 642 5 3 4 5 3 3 2 3" xfId="18914"/>
    <cellStyle name="Обычный 642 5 3 4 5 3 4" xfId="6815"/>
    <cellStyle name="Обычный 642 5 3 4 5 3 4 2" xfId="18915"/>
    <cellStyle name="Обычный 642 5 3 4 5 3 4 2 2" xfId="18916"/>
    <cellStyle name="Обычный 642 5 3 4 5 3 4 3" xfId="18917"/>
    <cellStyle name="Обычный 642 5 3 4 5 4" xfId="6816"/>
    <cellStyle name="Обычный 642 5 3 4 5 4 2" xfId="6817"/>
    <cellStyle name="Обычный 642 5 3 4 5 4 2 2" xfId="18918"/>
    <cellStyle name="Обычный 642 5 3 4 5 4 2 2 2" xfId="18919"/>
    <cellStyle name="Обычный 642 5 3 4 5 4 2 3" xfId="18920"/>
    <cellStyle name="Обычный 642 5 3 4 5 5" xfId="6818"/>
    <cellStyle name="Обычный 642 5 3 4 5 5 2" xfId="6819"/>
    <cellStyle name="Обычный 642 5 3 4 5 5 2 2" xfId="18921"/>
    <cellStyle name="Обычный 642 5 3 4 5 5 2 2 2" xfId="18922"/>
    <cellStyle name="Обычный 642 5 3 4 5 5 2 3" xfId="18923"/>
    <cellStyle name="Обычный 642 5 3 4 5 6" xfId="6820"/>
    <cellStyle name="Обычный 642 5 3 4 5 6 2" xfId="18924"/>
    <cellStyle name="Обычный 642 5 3 4 5 6 2 2" xfId="18925"/>
    <cellStyle name="Обычный 642 5 3 4 5 6 3" xfId="18926"/>
    <cellStyle name="Обычный 642 5 3 4 6" xfId="6821"/>
    <cellStyle name="Обычный 642 5 3 4 6 2" xfId="6822"/>
    <cellStyle name="Обычный 642 5 3 4 6 2 2" xfId="6823"/>
    <cellStyle name="Обычный 642 5 3 4 6 2 2 2" xfId="6824"/>
    <cellStyle name="Обычный 642 5 3 4 6 2 2 2 2" xfId="18927"/>
    <cellStyle name="Обычный 642 5 3 4 6 2 2 2 2 2" xfId="18928"/>
    <cellStyle name="Обычный 642 5 3 4 6 2 2 2 3" xfId="18929"/>
    <cellStyle name="Обычный 642 5 3 4 6 2 3" xfId="6825"/>
    <cellStyle name="Обычный 642 5 3 4 6 2 3 2" xfId="6826"/>
    <cellStyle name="Обычный 642 5 3 4 6 2 3 2 2" xfId="18930"/>
    <cellStyle name="Обычный 642 5 3 4 6 2 3 2 2 2" xfId="18931"/>
    <cellStyle name="Обычный 642 5 3 4 6 2 3 2 3" xfId="18932"/>
    <cellStyle name="Обычный 642 5 3 4 6 2 4" xfId="6827"/>
    <cellStyle name="Обычный 642 5 3 4 6 2 4 2" xfId="18933"/>
    <cellStyle name="Обычный 642 5 3 4 6 2 4 2 2" xfId="18934"/>
    <cellStyle name="Обычный 642 5 3 4 6 2 4 3" xfId="18935"/>
    <cellStyle name="Обычный 642 5 3 4 6 3" xfId="6828"/>
    <cellStyle name="Обычный 642 5 3 4 6 3 2" xfId="6829"/>
    <cellStyle name="Обычный 642 5 3 4 6 3 2 2" xfId="18936"/>
    <cellStyle name="Обычный 642 5 3 4 6 3 2 2 2" xfId="18937"/>
    <cellStyle name="Обычный 642 5 3 4 6 3 2 3" xfId="18938"/>
    <cellStyle name="Обычный 642 5 3 4 6 4" xfId="6830"/>
    <cellStyle name="Обычный 642 5 3 4 6 4 2" xfId="6831"/>
    <cellStyle name="Обычный 642 5 3 4 6 4 2 2" xfId="18939"/>
    <cellStyle name="Обычный 642 5 3 4 6 4 2 2 2" xfId="18940"/>
    <cellStyle name="Обычный 642 5 3 4 6 4 2 3" xfId="18941"/>
    <cellStyle name="Обычный 642 5 3 4 6 5" xfId="6832"/>
    <cellStyle name="Обычный 642 5 3 4 6 5 2" xfId="18942"/>
    <cellStyle name="Обычный 642 5 3 4 6 5 2 2" xfId="18943"/>
    <cellStyle name="Обычный 642 5 3 4 6 5 3" xfId="18944"/>
    <cellStyle name="Обычный 642 5 3 4 7" xfId="6833"/>
    <cellStyle name="Обычный 642 5 3 4 7 2" xfId="6834"/>
    <cellStyle name="Обычный 642 5 3 4 7 2 2" xfId="6835"/>
    <cellStyle name="Обычный 642 5 3 4 7 2 2 2" xfId="18945"/>
    <cellStyle name="Обычный 642 5 3 4 7 2 2 2 2" xfId="18946"/>
    <cellStyle name="Обычный 642 5 3 4 7 2 2 3" xfId="18947"/>
    <cellStyle name="Обычный 642 5 3 4 7 3" xfId="6836"/>
    <cellStyle name="Обычный 642 5 3 4 7 3 2" xfId="6837"/>
    <cellStyle name="Обычный 642 5 3 4 7 3 2 2" xfId="18948"/>
    <cellStyle name="Обычный 642 5 3 4 7 3 2 2 2" xfId="18949"/>
    <cellStyle name="Обычный 642 5 3 4 7 3 2 3" xfId="18950"/>
    <cellStyle name="Обычный 642 5 3 4 7 4" xfId="6838"/>
    <cellStyle name="Обычный 642 5 3 4 7 4 2" xfId="18951"/>
    <cellStyle name="Обычный 642 5 3 4 7 4 2 2" xfId="18952"/>
    <cellStyle name="Обычный 642 5 3 4 7 4 3" xfId="18953"/>
    <cellStyle name="Обычный 642 5 3 4 8" xfId="6839"/>
    <cellStyle name="Обычный 642 5 3 4 8 2" xfId="6840"/>
    <cellStyle name="Обычный 642 5 3 4 8 2 2" xfId="6841"/>
    <cellStyle name="Обычный 642 5 3 4 8 2 2 2" xfId="18954"/>
    <cellStyle name="Обычный 642 5 3 4 8 2 2 2 2" xfId="18955"/>
    <cellStyle name="Обычный 642 5 3 4 8 2 2 3" xfId="18956"/>
    <cellStyle name="Обычный 642 5 3 4 8 3" xfId="6842"/>
    <cellStyle name="Обычный 642 5 3 4 8 3 2" xfId="6843"/>
    <cellStyle name="Обычный 642 5 3 4 8 3 2 2" xfId="18957"/>
    <cellStyle name="Обычный 642 5 3 4 8 3 2 2 2" xfId="18958"/>
    <cellStyle name="Обычный 642 5 3 4 8 3 2 3" xfId="18959"/>
    <cellStyle name="Обычный 642 5 3 4 8 4" xfId="6844"/>
    <cellStyle name="Обычный 642 5 3 4 8 4 2" xfId="18960"/>
    <cellStyle name="Обычный 642 5 3 4 8 4 2 2" xfId="18961"/>
    <cellStyle name="Обычный 642 5 3 4 8 4 3" xfId="18962"/>
    <cellStyle name="Обычный 642 5 3 4 9" xfId="6845"/>
    <cellStyle name="Обычный 642 5 3 4 9 2" xfId="6846"/>
    <cellStyle name="Обычный 642 5 3 4 9 2 2" xfId="6847"/>
    <cellStyle name="Обычный 642 5 3 4 9 2 2 2" xfId="18963"/>
    <cellStyle name="Обычный 642 5 3 4 9 2 2 2 2" xfId="18964"/>
    <cellStyle name="Обычный 642 5 3 4 9 2 2 3" xfId="18965"/>
    <cellStyle name="Обычный 642 5 3 4 9 3" xfId="6848"/>
    <cellStyle name="Обычный 642 5 3 4 9 3 2" xfId="6849"/>
    <cellStyle name="Обычный 642 5 3 4 9 3 2 2" xfId="18966"/>
    <cellStyle name="Обычный 642 5 3 4 9 3 2 2 2" xfId="18967"/>
    <cellStyle name="Обычный 642 5 3 4 9 3 2 3" xfId="18968"/>
    <cellStyle name="Обычный 642 5 3 4 9 4" xfId="6850"/>
    <cellStyle name="Обычный 642 5 3 4 9 4 2" xfId="18969"/>
    <cellStyle name="Обычный 642 5 3 4 9 4 2 2" xfId="18970"/>
    <cellStyle name="Обычный 642 5 3 4 9 4 3" xfId="18971"/>
    <cellStyle name="Обычный 7" xfId="6851"/>
    <cellStyle name="Обычный 7 10" xfId="6852"/>
    <cellStyle name="Обычный 7 10 2" xfId="6853"/>
    <cellStyle name="Обычный 7 10 2 2" xfId="6854"/>
    <cellStyle name="Обычный 7 10 2 2 2" xfId="18972"/>
    <cellStyle name="Обычный 7 10 2 2 2 2" xfId="18973"/>
    <cellStyle name="Обычный 7 10 2 2 3" xfId="18974"/>
    <cellStyle name="Обычный 7 10 3" xfId="6855"/>
    <cellStyle name="Обычный 7 10 3 2" xfId="6856"/>
    <cellStyle name="Обычный 7 10 3 2 2" xfId="18975"/>
    <cellStyle name="Обычный 7 10 3 2 2 2" xfId="18976"/>
    <cellStyle name="Обычный 7 10 3 2 3" xfId="18977"/>
    <cellStyle name="Обычный 7 10 4" xfId="6857"/>
    <cellStyle name="Обычный 7 10 4 2" xfId="18978"/>
    <cellStyle name="Обычный 7 10 4 2 2" xfId="18979"/>
    <cellStyle name="Обычный 7 10 4 3" xfId="18980"/>
    <cellStyle name="Обычный 7 11" xfId="6858"/>
    <cellStyle name="Обычный 7 11 2" xfId="6859"/>
    <cellStyle name="Обычный 7 11 2 2" xfId="18981"/>
    <cellStyle name="Обычный 7 11 2 2 2" xfId="18982"/>
    <cellStyle name="Обычный 7 11 2 3" xfId="18983"/>
    <cellStyle name="Обычный 7 12" xfId="6860"/>
    <cellStyle name="Обычный 7 12 2" xfId="6861"/>
    <cellStyle name="Обычный 7 12 2 2" xfId="18984"/>
    <cellStyle name="Обычный 7 12 2 2 2" xfId="18985"/>
    <cellStyle name="Обычный 7 12 2 3" xfId="18986"/>
    <cellStyle name="Обычный 7 13" xfId="6862"/>
    <cellStyle name="Обычный 7 13 2" xfId="18987"/>
    <cellStyle name="Обычный 7 13 2 2" xfId="18988"/>
    <cellStyle name="Обычный 7 13 3" xfId="18989"/>
    <cellStyle name="Обычный 7 2" xfId="6863"/>
    <cellStyle name="Обычный 7 2 10" xfId="6864"/>
    <cellStyle name="Обычный 7 2 10 2" xfId="6865"/>
    <cellStyle name="Обычный 7 2 10 2 2" xfId="18990"/>
    <cellStyle name="Обычный 7 2 10 2 2 2" xfId="18991"/>
    <cellStyle name="Обычный 7 2 10 2 3" xfId="18992"/>
    <cellStyle name="Обычный 7 2 11" xfId="6866"/>
    <cellStyle name="Обычный 7 2 11 2" xfId="6867"/>
    <cellStyle name="Обычный 7 2 11 2 2" xfId="18993"/>
    <cellStyle name="Обычный 7 2 11 2 2 2" xfId="18994"/>
    <cellStyle name="Обычный 7 2 11 2 3" xfId="18995"/>
    <cellStyle name="Обычный 7 2 12" xfId="6868"/>
    <cellStyle name="Обычный 7 2 12 2" xfId="18996"/>
    <cellStyle name="Обычный 7 2 12 2 2" xfId="18997"/>
    <cellStyle name="Обычный 7 2 12 3" xfId="18998"/>
    <cellStyle name="Обычный 7 2 2" xfId="6869"/>
    <cellStyle name="Обычный 7 2 2 10" xfId="6870"/>
    <cellStyle name="Обычный 7 2 2 10 2" xfId="6871"/>
    <cellStyle name="Обычный 7 2 2 10 2 2" xfId="18999"/>
    <cellStyle name="Обычный 7 2 2 10 2 2 2" xfId="19000"/>
    <cellStyle name="Обычный 7 2 2 10 2 3" xfId="19001"/>
    <cellStyle name="Обычный 7 2 2 11" xfId="6872"/>
    <cellStyle name="Обычный 7 2 2 11 2" xfId="19002"/>
    <cellStyle name="Обычный 7 2 2 11 2 2" xfId="19003"/>
    <cellStyle name="Обычный 7 2 2 11 3" xfId="19004"/>
    <cellStyle name="Обычный 7 2 2 2" xfId="6873"/>
    <cellStyle name="Обычный 7 2 2 2 2" xfId="6874"/>
    <cellStyle name="Обычный 7 2 2 2 2 2" xfId="6875"/>
    <cellStyle name="Обычный 7 2 2 2 2 2 2" xfId="6876"/>
    <cellStyle name="Обычный 7 2 2 2 2 2 2 2" xfId="6877"/>
    <cellStyle name="Обычный 7 2 2 2 2 2 2 2 2" xfId="19005"/>
    <cellStyle name="Обычный 7 2 2 2 2 2 2 2 2 2" xfId="19006"/>
    <cellStyle name="Обычный 7 2 2 2 2 2 2 2 3" xfId="19007"/>
    <cellStyle name="Обычный 7 2 2 2 2 2 3" xfId="6878"/>
    <cellStyle name="Обычный 7 2 2 2 2 2 3 2" xfId="6879"/>
    <cellStyle name="Обычный 7 2 2 2 2 2 3 2 2" xfId="19008"/>
    <cellStyle name="Обычный 7 2 2 2 2 2 3 2 2 2" xfId="19009"/>
    <cellStyle name="Обычный 7 2 2 2 2 2 3 2 3" xfId="19010"/>
    <cellStyle name="Обычный 7 2 2 2 2 2 4" xfId="6880"/>
    <cellStyle name="Обычный 7 2 2 2 2 2 4 2" xfId="19011"/>
    <cellStyle name="Обычный 7 2 2 2 2 2 4 2 2" xfId="19012"/>
    <cellStyle name="Обычный 7 2 2 2 2 2 4 3" xfId="19013"/>
    <cellStyle name="Обычный 7 2 2 2 2 3" xfId="6881"/>
    <cellStyle name="Обычный 7 2 2 2 2 3 2" xfId="6882"/>
    <cellStyle name="Обычный 7 2 2 2 2 3 2 2" xfId="6883"/>
    <cellStyle name="Обычный 7 2 2 2 2 3 2 2 2" xfId="19014"/>
    <cellStyle name="Обычный 7 2 2 2 2 3 2 2 2 2" xfId="19015"/>
    <cellStyle name="Обычный 7 2 2 2 2 3 2 2 3" xfId="19016"/>
    <cellStyle name="Обычный 7 2 2 2 2 3 3" xfId="6884"/>
    <cellStyle name="Обычный 7 2 2 2 2 3 3 2" xfId="6885"/>
    <cellStyle name="Обычный 7 2 2 2 2 3 3 2 2" xfId="19017"/>
    <cellStyle name="Обычный 7 2 2 2 2 3 3 2 2 2" xfId="19018"/>
    <cellStyle name="Обычный 7 2 2 2 2 3 3 2 3" xfId="19019"/>
    <cellStyle name="Обычный 7 2 2 2 2 3 4" xfId="6886"/>
    <cellStyle name="Обычный 7 2 2 2 2 3 4 2" xfId="19020"/>
    <cellStyle name="Обычный 7 2 2 2 2 3 4 2 2" xfId="19021"/>
    <cellStyle name="Обычный 7 2 2 2 2 3 4 3" xfId="19022"/>
    <cellStyle name="Обычный 7 2 2 2 2 4" xfId="6887"/>
    <cellStyle name="Обычный 7 2 2 2 2 4 2" xfId="6888"/>
    <cellStyle name="Обычный 7 2 2 2 2 4 2 2" xfId="19023"/>
    <cellStyle name="Обычный 7 2 2 2 2 4 2 2 2" xfId="19024"/>
    <cellStyle name="Обычный 7 2 2 2 2 4 2 3" xfId="19025"/>
    <cellStyle name="Обычный 7 2 2 2 2 5" xfId="6889"/>
    <cellStyle name="Обычный 7 2 2 2 2 5 2" xfId="6890"/>
    <cellStyle name="Обычный 7 2 2 2 2 5 2 2" xfId="19026"/>
    <cellStyle name="Обычный 7 2 2 2 2 5 2 2 2" xfId="19027"/>
    <cellStyle name="Обычный 7 2 2 2 2 5 2 3" xfId="19028"/>
    <cellStyle name="Обычный 7 2 2 2 2 6" xfId="6891"/>
    <cellStyle name="Обычный 7 2 2 2 2 6 2" xfId="19029"/>
    <cellStyle name="Обычный 7 2 2 2 2 6 2 2" xfId="19030"/>
    <cellStyle name="Обычный 7 2 2 2 2 6 3" xfId="19031"/>
    <cellStyle name="Обычный 7 2 2 2 3" xfId="6892"/>
    <cellStyle name="Обычный 7 2 2 2 3 2" xfId="6893"/>
    <cellStyle name="Обычный 7 2 2 2 3 2 2" xfId="6894"/>
    <cellStyle name="Обычный 7 2 2 2 3 2 2 2" xfId="6895"/>
    <cellStyle name="Обычный 7 2 2 2 3 2 2 2 2" xfId="19032"/>
    <cellStyle name="Обычный 7 2 2 2 3 2 2 2 2 2" xfId="19033"/>
    <cellStyle name="Обычный 7 2 2 2 3 2 2 2 3" xfId="19034"/>
    <cellStyle name="Обычный 7 2 2 2 3 2 3" xfId="6896"/>
    <cellStyle name="Обычный 7 2 2 2 3 2 3 2" xfId="6897"/>
    <cellStyle name="Обычный 7 2 2 2 3 2 3 2 2" xfId="19035"/>
    <cellStyle name="Обычный 7 2 2 2 3 2 3 2 2 2" xfId="19036"/>
    <cellStyle name="Обычный 7 2 2 2 3 2 3 2 3" xfId="19037"/>
    <cellStyle name="Обычный 7 2 2 2 3 2 4" xfId="6898"/>
    <cellStyle name="Обычный 7 2 2 2 3 2 4 2" xfId="19038"/>
    <cellStyle name="Обычный 7 2 2 2 3 2 4 2 2" xfId="19039"/>
    <cellStyle name="Обычный 7 2 2 2 3 2 4 3" xfId="19040"/>
    <cellStyle name="Обычный 7 2 2 2 3 3" xfId="6899"/>
    <cellStyle name="Обычный 7 2 2 2 3 3 2" xfId="6900"/>
    <cellStyle name="Обычный 7 2 2 2 3 3 2 2" xfId="6901"/>
    <cellStyle name="Обычный 7 2 2 2 3 3 2 2 2" xfId="19041"/>
    <cellStyle name="Обычный 7 2 2 2 3 3 2 2 2 2" xfId="19042"/>
    <cellStyle name="Обычный 7 2 2 2 3 3 2 2 3" xfId="19043"/>
    <cellStyle name="Обычный 7 2 2 2 3 3 3" xfId="6902"/>
    <cellStyle name="Обычный 7 2 2 2 3 3 3 2" xfId="6903"/>
    <cellStyle name="Обычный 7 2 2 2 3 3 3 2 2" xfId="19044"/>
    <cellStyle name="Обычный 7 2 2 2 3 3 3 2 2 2" xfId="19045"/>
    <cellStyle name="Обычный 7 2 2 2 3 3 3 2 3" xfId="19046"/>
    <cellStyle name="Обычный 7 2 2 2 3 3 4" xfId="6904"/>
    <cellStyle name="Обычный 7 2 2 2 3 3 4 2" xfId="19047"/>
    <cellStyle name="Обычный 7 2 2 2 3 3 4 2 2" xfId="19048"/>
    <cellStyle name="Обычный 7 2 2 2 3 3 4 3" xfId="19049"/>
    <cellStyle name="Обычный 7 2 2 2 3 4" xfId="6905"/>
    <cellStyle name="Обычный 7 2 2 2 3 4 2" xfId="6906"/>
    <cellStyle name="Обычный 7 2 2 2 3 4 2 2" xfId="19050"/>
    <cellStyle name="Обычный 7 2 2 2 3 4 2 2 2" xfId="19051"/>
    <cellStyle name="Обычный 7 2 2 2 3 4 2 3" xfId="19052"/>
    <cellStyle name="Обычный 7 2 2 2 3 5" xfId="6907"/>
    <cellStyle name="Обычный 7 2 2 2 3 5 2" xfId="6908"/>
    <cellStyle name="Обычный 7 2 2 2 3 5 2 2" xfId="19053"/>
    <cellStyle name="Обычный 7 2 2 2 3 5 2 2 2" xfId="19054"/>
    <cellStyle name="Обычный 7 2 2 2 3 5 2 3" xfId="19055"/>
    <cellStyle name="Обычный 7 2 2 2 3 6" xfId="6909"/>
    <cellStyle name="Обычный 7 2 2 2 3 6 2" xfId="19056"/>
    <cellStyle name="Обычный 7 2 2 2 3 6 2 2" xfId="19057"/>
    <cellStyle name="Обычный 7 2 2 2 3 6 3" xfId="19058"/>
    <cellStyle name="Обычный 7 2 2 2 4" xfId="6910"/>
    <cellStyle name="Обычный 7 2 2 2 4 2" xfId="6911"/>
    <cellStyle name="Обычный 7 2 2 2 4 2 2" xfId="6912"/>
    <cellStyle name="Обычный 7 2 2 2 4 2 2 2" xfId="6913"/>
    <cellStyle name="Обычный 7 2 2 2 4 2 2 2 2" xfId="19059"/>
    <cellStyle name="Обычный 7 2 2 2 4 2 2 2 2 2" xfId="19060"/>
    <cellStyle name="Обычный 7 2 2 2 4 2 2 2 3" xfId="19061"/>
    <cellStyle name="Обычный 7 2 2 2 4 2 3" xfId="6914"/>
    <cellStyle name="Обычный 7 2 2 2 4 2 3 2" xfId="6915"/>
    <cellStyle name="Обычный 7 2 2 2 4 2 3 2 2" xfId="19062"/>
    <cellStyle name="Обычный 7 2 2 2 4 2 3 2 2 2" xfId="19063"/>
    <cellStyle name="Обычный 7 2 2 2 4 2 3 2 3" xfId="19064"/>
    <cellStyle name="Обычный 7 2 2 2 4 2 4" xfId="6916"/>
    <cellStyle name="Обычный 7 2 2 2 4 2 4 2" xfId="19065"/>
    <cellStyle name="Обычный 7 2 2 2 4 2 4 2 2" xfId="19066"/>
    <cellStyle name="Обычный 7 2 2 2 4 2 4 3" xfId="19067"/>
    <cellStyle name="Обычный 7 2 2 2 4 3" xfId="6917"/>
    <cellStyle name="Обычный 7 2 2 2 4 3 2" xfId="6918"/>
    <cellStyle name="Обычный 7 2 2 2 4 3 2 2" xfId="19068"/>
    <cellStyle name="Обычный 7 2 2 2 4 3 2 2 2" xfId="19069"/>
    <cellStyle name="Обычный 7 2 2 2 4 3 2 3" xfId="19070"/>
    <cellStyle name="Обычный 7 2 2 2 4 4" xfId="6919"/>
    <cellStyle name="Обычный 7 2 2 2 4 4 2" xfId="6920"/>
    <cellStyle name="Обычный 7 2 2 2 4 4 2 2" xfId="19071"/>
    <cellStyle name="Обычный 7 2 2 2 4 4 2 2 2" xfId="19072"/>
    <cellStyle name="Обычный 7 2 2 2 4 4 2 3" xfId="19073"/>
    <cellStyle name="Обычный 7 2 2 2 4 5" xfId="6921"/>
    <cellStyle name="Обычный 7 2 2 2 4 5 2" xfId="19074"/>
    <cellStyle name="Обычный 7 2 2 2 4 5 2 2" xfId="19075"/>
    <cellStyle name="Обычный 7 2 2 2 4 5 3" xfId="19076"/>
    <cellStyle name="Обычный 7 2 2 2 5" xfId="6922"/>
    <cellStyle name="Обычный 7 2 2 2 5 2" xfId="6923"/>
    <cellStyle name="Обычный 7 2 2 2 5 2 2" xfId="6924"/>
    <cellStyle name="Обычный 7 2 2 2 5 2 2 2" xfId="19077"/>
    <cellStyle name="Обычный 7 2 2 2 5 2 2 2 2" xfId="19078"/>
    <cellStyle name="Обычный 7 2 2 2 5 2 2 3" xfId="19079"/>
    <cellStyle name="Обычный 7 2 2 2 5 3" xfId="6925"/>
    <cellStyle name="Обычный 7 2 2 2 5 3 2" xfId="6926"/>
    <cellStyle name="Обычный 7 2 2 2 5 3 2 2" xfId="19080"/>
    <cellStyle name="Обычный 7 2 2 2 5 3 2 2 2" xfId="19081"/>
    <cellStyle name="Обычный 7 2 2 2 5 3 2 3" xfId="19082"/>
    <cellStyle name="Обычный 7 2 2 2 5 4" xfId="6927"/>
    <cellStyle name="Обычный 7 2 2 2 5 4 2" xfId="19083"/>
    <cellStyle name="Обычный 7 2 2 2 5 4 2 2" xfId="19084"/>
    <cellStyle name="Обычный 7 2 2 2 5 4 3" xfId="19085"/>
    <cellStyle name="Обычный 7 2 2 2 6" xfId="6928"/>
    <cellStyle name="Обычный 7 2 2 2 6 2" xfId="6929"/>
    <cellStyle name="Обычный 7 2 2 2 6 2 2" xfId="19086"/>
    <cellStyle name="Обычный 7 2 2 2 6 2 2 2" xfId="19087"/>
    <cellStyle name="Обычный 7 2 2 2 6 2 3" xfId="19088"/>
    <cellStyle name="Обычный 7 2 2 2 7" xfId="6930"/>
    <cellStyle name="Обычный 7 2 2 2 7 2" xfId="6931"/>
    <cellStyle name="Обычный 7 2 2 2 7 2 2" xfId="19089"/>
    <cellStyle name="Обычный 7 2 2 2 7 2 2 2" xfId="19090"/>
    <cellStyle name="Обычный 7 2 2 2 7 2 3" xfId="19091"/>
    <cellStyle name="Обычный 7 2 2 2 8" xfId="6932"/>
    <cellStyle name="Обычный 7 2 2 2 8 2" xfId="19092"/>
    <cellStyle name="Обычный 7 2 2 2 8 2 2" xfId="19093"/>
    <cellStyle name="Обычный 7 2 2 2 8 3" xfId="19094"/>
    <cellStyle name="Обычный 7 2 2 3" xfId="6933"/>
    <cellStyle name="Обычный 7 2 2 3 2" xfId="6934"/>
    <cellStyle name="Обычный 7 2 2 3 2 2" xfId="6935"/>
    <cellStyle name="Обычный 7 2 2 3 2 2 2" xfId="6936"/>
    <cellStyle name="Обычный 7 2 2 3 2 2 2 2" xfId="19095"/>
    <cellStyle name="Обычный 7 2 2 3 2 2 2 2 2" xfId="19096"/>
    <cellStyle name="Обычный 7 2 2 3 2 2 2 3" xfId="19097"/>
    <cellStyle name="Обычный 7 2 2 3 2 3" xfId="6937"/>
    <cellStyle name="Обычный 7 2 2 3 2 3 2" xfId="6938"/>
    <cellStyle name="Обычный 7 2 2 3 2 3 2 2" xfId="19098"/>
    <cellStyle name="Обычный 7 2 2 3 2 3 2 2 2" xfId="19099"/>
    <cellStyle name="Обычный 7 2 2 3 2 3 2 3" xfId="19100"/>
    <cellStyle name="Обычный 7 2 2 3 2 4" xfId="6939"/>
    <cellStyle name="Обычный 7 2 2 3 2 4 2" xfId="19101"/>
    <cellStyle name="Обычный 7 2 2 3 2 4 2 2" xfId="19102"/>
    <cellStyle name="Обычный 7 2 2 3 2 4 3" xfId="19103"/>
    <cellStyle name="Обычный 7 2 2 3 3" xfId="6940"/>
    <cellStyle name="Обычный 7 2 2 3 3 2" xfId="6941"/>
    <cellStyle name="Обычный 7 2 2 3 3 2 2" xfId="6942"/>
    <cellStyle name="Обычный 7 2 2 3 3 2 2 2" xfId="19104"/>
    <cellStyle name="Обычный 7 2 2 3 3 2 2 2 2" xfId="19105"/>
    <cellStyle name="Обычный 7 2 2 3 3 2 2 3" xfId="19106"/>
    <cellStyle name="Обычный 7 2 2 3 3 3" xfId="6943"/>
    <cellStyle name="Обычный 7 2 2 3 3 3 2" xfId="6944"/>
    <cellStyle name="Обычный 7 2 2 3 3 3 2 2" xfId="19107"/>
    <cellStyle name="Обычный 7 2 2 3 3 3 2 2 2" xfId="19108"/>
    <cellStyle name="Обычный 7 2 2 3 3 3 2 3" xfId="19109"/>
    <cellStyle name="Обычный 7 2 2 3 3 4" xfId="6945"/>
    <cellStyle name="Обычный 7 2 2 3 3 4 2" xfId="19110"/>
    <cellStyle name="Обычный 7 2 2 3 3 4 2 2" xfId="19111"/>
    <cellStyle name="Обычный 7 2 2 3 3 4 3" xfId="19112"/>
    <cellStyle name="Обычный 7 2 2 3 4" xfId="6946"/>
    <cellStyle name="Обычный 7 2 2 3 4 2" xfId="6947"/>
    <cellStyle name="Обычный 7 2 2 3 4 2 2" xfId="19113"/>
    <cellStyle name="Обычный 7 2 2 3 4 2 2 2" xfId="19114"/>
    <cellStyle name="Обычный 7 2 2 3 4 2 3" xfId="19115"/>
    <cellStyle name="Обычный 7 2 2 3 5" xfId="6948"/>
    <cellStyle name="Обычный 7 2 2 3 5 2" xfId="6949"/>
    <cellStyle name="Обычный 7 2 2 3 5 2 2" xfId="19116"/>
    <cellStyle name="Обычный 7 2 2 3 5 2 2 2" xfId="19117"/>
    <cellStyle name="Обычный 7 2 2 3 5 2 3" xfId="19118"/>
    <cellStyle name="Обычный 7 2 2 3 6" xfId="6950"/>
    <cellStyle name="Обычный 7 2 2 3 6 2" xfId="19119"/>
    <cellStyle name="Обычный 7 2 2 3 6 2 2" xfId="19120"/>
    <cellStyle name="Обычный 7 2 2 3 6 3" xfId="19121"/>
    <cellStyle name="Обычный 7 2 2 4" xfId="6951"/>
    <cellStyle name="Обычный 7 2 2 4 2" xfId="6952"/>
    <cellStyle name="Обычный 7 2 2 4 2 2" xfId="6953"/>
    <cellStyle name="Обычный 7 2 2 4 2 2 2" xfId="6954"/>
    <cellStyle name="Обычный 7 2 2 4 2 2 2 2" xfId="19122"/>
    <cellStyle name="Обычный 7 2 2 4 2 2 2 2 2" xfId="19123"/>
    <cellStyle name="Обычный 7 2 2 4 2 2 2 3" xfId="19124"/>
    <cellStyle name="Обычный 7 2 2 4 2 3" xfId="6955"/>
    <cellStyle name="Обычный 7 2 2 4 2 3 2" xfId="6956"/>
    <cellStyle name="Обычный 7 2 2 4 2 3 2 2" xfId="19125"/>
    <cellStyle name="Обычный 7 2 2 4 2 3 2 2 2" xfId="19126"/>
    <cellStyle name="Обычный 7 2 2 4 2 3 2 3" xfId="19127"/>
    <cellStyle name="Обычный 7 2 2 4 2 4" xfId="6957"/>
    <cellStyle name="Обычный 7 2 2 4 2 4 2" xfId="19128"/>
    <cellStyle name="Обычный 7 2 2 4 2 4 2 2" xfId="19129"/>
    <cellStyle name="Обычный 7 2 2 4 2 4 3" xfId="19130"/>
    <cellStyle name="Обычный 7 2 2 4 3" xfId="6958"/>
    <cellStyle name="Обычный 7 2 2 4 3 2" xfId="6959"/>
    <cellStyle name="Обычный 7 2 2 4 3 2 2" xfId="6960"/>
    <cellStyle name="Обычный 7 2 2 4 3 2 2 2" xfId="19131"/>
    <cellStyle name="Обычный 7 2 2 4 3 2 2 2 2" xfId="19132"/>
    <cellStyle name="Обычный 7 2 2 4 3 2 2 3" xfId="19133"/>
    <cellStyle name="Обычный 7 2 2 4 3 3" xfId="6961"/>
    <cellStyle name="Обычный 7 2 2 4 3 3 2" xfId="6962"/>
    <cellStyle name="Обычный 7 2 2 4 3 3 2 2" xfId="19134"/>
    <cellStyle name="Обычный 7 2 2 4 3 3 2 2 2" xfId="19135"/>
    <cellStyle name="Обычный 7 2 2 4 3 3 2 3" xfId="19136"/>
    <cellStyle name="Обычный 7 2 2 4 3 4" xfId="6963"/>
    <cellStyle name="Обычный 7 2 2 4 3 4 2" xfId="19137"/>
    <cellStyle name="Обычный 7 2 2 4 3 4 2 2" xfId="19138"/>
    <cellStyle name="Обычный 7 2 2 4 3 4 3" xfId="19139"/>
    <cellStyle name="Обычный 7 2 2 4 4" xfId="6964"/>
    <cellStyle name="Обычный 7 2 2 4 4 2" xfId="6965"/>
    <cellStyle name="Обычный 7 2 2 4 4 2 2" xfId="19140"/>
    <cellStyle name="Обычный 7 2 2 4 4 2 2 2" xfId="19141"/>
    <cellStyle name="Обычный 7 2 2 4 4 2 3" xfId="19142"/>
    <cellStyle name="Обычный 7 2 2 4 5" xfId="6966"/>
    <cellStyle name="Обычный 7 2 2 4 5 2" xfId="6967"/>
    <cellStyle name="Обычный 7 2 2 4 5 2 2" xfId="19143"/>
    <cellStyle name="Обычный 7 2 2 4 5 2 2 2" xfId="19144"/>
    <cellStyle name="Обычный 7 2 2 4 5 2 3" xfId="19145"/>
    <cellStyle name="Обычный 7 2 2 4 6" xfId="6968"/>
    <cellStyle name="Обычный 7 2 2 4 6 2" xfId="19146"/>
    <cellStyle name="Обычный 7 2 2 4 6 2 2" xfId="19147"/>
    <cellStyle name="Обычный 7 2 2 4 6 3" xfId="19148"/>
    <cellStyle name="Обычный 7 2 2 5" xfId="6969"/>
    <cellStyle name="Обычный 7 2 2 5 2" xfId="6970"/>
    <cellStyle name="Обычный 7 2 2 5 2 2" xfId="6971"/>
    <cellStyle name="Обычный 7 2 2 5 2 2 2" xfId="6972"/>
    <cellStyle name="Обычный 7 2 2 5 2 2 2 2" xfId="19149"/>
    <cellStyle name="Обычный 7 2 2 5 2 2 2 2 2" xfId="19150"/>
    <cellStyle name="Обычный 7 2 2 5 2 2 2 3" xfId="19151"/>
    <cellStyle name="Обычный 7 2 2 5 2 3" xfId="6973"/>
    <cellStyle name="Обычный 7 2 2 5 2 3 2" xfId="6974"/>
    <cellStyle name="Обычный 7 2 2 5 2 3 2 2" xfId="19152"/>
    <cellStyle name="Обычный 7 2 2 5 2 3 2 2 2" xfId="19153"/>
    <cellStyle name="Обычный 7 2 2 5 2 3 2 3" xfId="19154"/>
    <cellStyle name="Обычный 7 2 2 5 2 4" xfId="6975"/>
    <cellStyle name="Обычный 7 2 2 5 2 4 2" xfId="19155"/>
    <cellStyle name="Обычный 7 2 2 5 2 4 2 2" xfId="19156"/>
    <cellStyle name="Обычный 7 2 2 5 2 4 3" xfId="19157"/>
    <cellStyle name="Обычный 7 2 2 5 3" xfId="6976"/>
    <cellStyle name="Обычный 7 2 2 5 3 2" xfId="6977"/>
    <cellStyle name="Обычный 7 2 2 5 3 2 2" xfId="19158"/>
    <cellStyle name="Обычный 7 2 2 5 3 2 2 2" xfId="19159"/>
    <cellStyle name="Обычный 7 2 2 5 3 2 3" xfId="19160"/>
    <cellStyle name="Обычный 7 2 2 5 4" xfId="6978"/>
    <cellStyle name="Обычный 7 2 2 5 4 2" xfId="6979"/>
    <cellStyle name="Обычный 7 2 2 5 4 2 2" xfId="19161"/>
    <cellStyle name="Обычный 7 2 2 5 4 2 2 2" xfId="19162"/>
    <cellStyle name="Обычный 7 2 2 5 4 2 3" xfId="19163"/>
    <cellStyle name="Обычный 7 2 2 5 5" xfId="6980"/>
    <cellStyle name="Обычный 7 2 2 5 5 2" xfId="19164"/>
    <cellStyle name="Обычный 7 2 2 5 5 2 2" xfId="19165"/>
    <cellStyle name="Обычный 7 2 2 5 5 3" xfId="19166"/>
    <cellStyle name="Обычный 7 2 2 6" xfId="6981"/>
    <cellStyle name="Обычный 7 2 2 6 2" xfId="6982"/>
    <cellStyle name="Обычный 7 2 2 6 2 2" xfId="6983"/>
    <cellStyle name="Обычный 7 2 2 6 2 2 2" xfId="19167"/>
    <cellStyle name="Обычный 7 2 2 6 2 2 2 2" xfId="19168"/>
    <cellStyle name="Обычный 7 2 2 6 2 2 3" xfId="19169"/>
    <cellStyle name="Обычный 7 2 2 6 3" xfId="6984"/>
    <cellStyle name="Обычный 7 2 2 6 3 2" xfId="6985"/>
    <cellStyle name="Обычный 7 2 2 6 3 2 2" xfId="19170"/>
    <cellStyle name="Обычный 7 2 2 6 3 2 2 2" xfId="19171"/>
    <cellStyle name="Обычный 7 2 2 6 3 2 3" xfId="19172"/>
    <cellStyle name="Обычный 7 2 2 6 4" xfId="6986"/>
    <cellStyle name="Обычный 7 2 2 6 4 2" xfId="19173"/>
    <cellStyle name="Обычный 7 2 2 6 4 2 2" xfId="19174"/>
    <cellStyle name="Обычный 7 2 2 6 4 3" xfId="19175"/>
    <cellStyle name="Обычный 7 2 2 7" xfId="6987"/>
    <cellStyle name="Обычный 7 2 2 7 2" xfId="6988"/>
    <cellStyle name="Обычный 7 2 2 7 2 2" xfId="6989"/>
    <cellStyle name="Обычный 7 2 2 7 2 2 2" xfId="19176"/>
    <cellStyle name="Обычный 7 2 2 7 2 2 2 2" xfId="19177"/>
    <cellStyle name="Обычный 7 2 2 7 2 2 3" xfId="19178"/>
    <cellStyle name="Обычный 7 2 2 7 3" xfId="6990"/>
    <cellStyle name="Обычный 7 2 2 7 3 2" xfId="6991"/>
    <cellStyle name="Обычный 7 2 2 7 3 2 2" xfId="19179"/>
    <cellStyle name="Обычный 7 2 2 7 3 2 2 2" xfId="19180"/>
    <cellStyle name="Обычный 7 2 2 7 3 2 3" xfId="19181"/>
    <cellStyle name="Обычный 7 2 2 7 4" xfId="6992"/>
    <cellStyle name="Обычный 7 2 2 7 4 2" xfId="19182"/>
    <cellStyle name="Обычный 7 2 2 7 4 2 2" xfId="19183"/>
    <cellStyle name="Обычный 7 2 2 7 4 3" xfId="19184"/>
    <cellStyle name="Обычный 7 2 2 8" xfId="6993"/>
    <cellStyle name="Обычный 7 2 2 8 2" xfId="6994"/>
    <cellStyle name="Обычный 7 2 2 8 2 2" xfId="6995"/>
    <cellStyle name="Обычный 7 2 2 8 2 2 2" xfId="19185"/>
    <cellStyle name="Обычный 7 2 2 8 2 2 2 2" xfId="19186"/>
    <cellStyle name="Обычный 7 2 2 8 2 2 3" xfId="19187"/>
    <cellStyle name="Обычный 7 2 2 8 3" xfId="6996"/>
    <cellStyle name="Обычный 7 2 2 8 3 2" xfId="6997"/>
    <cellStyle name="Обычный 7 2 2 8 3 2 2" xfId="19188"/>
    <cellStyle name="Обычный 7 2 2 8 3 2 2 2" xfId="19189"/>
    <cellStyle name="Обычный 7 2 2 8 3 2 3" xfId="19190"/>
    <cellStyle name="Обычный 7 2 2 8 4" xfId="6998"/>
    <cellStyle name="Обычный 7 2 2 8 4 2" xfId="19191"/>
    <cellStyle name="Обычный 7 2 2 8 4 2 2" xfId="19192"/>
    <cellStyle name="Обычный 7 2 2 8 4 3" xfId="19193"/>
    <cellStyle name="Обычный 7 2 2 9" xfId="6999"/>
    <cellStyle name="Обычный 7 2 2 9 2" xfId="7000"/>
    <cellStyle name="Обычный 7 2 2 9 2 2" xfId="19194"/>
    <cellStyle name="Обычный 7 2 2 9 2 2 2" xfId="19195"/>
    <cellStyle name="Обычный 7 2 2 9 2 3" xfId="19196"/>
    <cellStyle name="Обычный 7 2 3" xfId="7001"/>
    <cellStyle name="Обычный 7 2 3 2" xfId="7002"/>
    <cellStyle name="Обычный 7 2 3 2 2" xfId="7003"/>
    <cellStyle name="Обычный 7 2 3 2 2 2" xfId="7004"/>
    <cellStyle name="Обычный 7 2 3 2 2 2 2" xfId="7005"/>
    <cellStyle name="Обычный 7 2 3 2 2 2 2 2" xfId="19197"/>
    <cellStyle name="Обычный 7 2 3 2 2 2 2 2 2" xfId="19198"/>
    <cellStyle name="Обычный 7 2 3 2 2 2 2 3" xfId="19199"/>
    <cellStyle name="Обычный 7 2 3 2 2 3" xfId="7006"/>
    <cellStyle name="Обычный 7 2 3 2 2 3 2" xfId="7007"/>
    <cellStyle name="Обычный 7 2 3 2 2 3 2 2" xfId="19200"/>
    <cellStyle name="Обычный 7 2 3 2 2 3 2 2 2" xfId="19201"/>
    <cellStyle name="Обычный 7 2 3 2 2 3 2 3" xfId="19202"/>
    <cellStyle name="Обычный 7 2 3 2 2 4" xfId="7008"/>
    <cellStyle name="Обычный 7 2 3 2 2 4 2" xfId="19203"/>
    <cellStyle name="Обычный 7 2 3 2 2 4 2 2" xfId="19204"/>
    <cellStyle name="Обычный 7 2 3 2 2 4 3" xfId="19205"/>
    <cellStyle name="Обычный 7 2 3 2 3" xfId="7009"/>
    <cellStyle name="Обычный 7 2 3 2 3 2" xfId="7010"/>
    <cellStyle name="Обычный 7 2 3 2 3 2 2" xfId="7011"/>
    <cellStyle name="Обычный 7 2 3 2 3 2 2 2" xfId="19206"/>
    <cellStyle name="Обычный 7 2 3 2 3 2 2 2 2" xfId="19207"/>
    <cellStyle name="Обычный 7 2 3 2 3 2 2 3" xfId="19208"/>
    <cellStyle name="Обычный 7 2 3 2 3 3" xfId="7012"/>
    <cellStyle name="Обычный 7 2 3 2 3 3 2" xfId="7013"/>
    <cellStyle name="Обычный 7 2 3 2 3 3 2 2" xfId="19209"/>
    <cellStyle name="Обычный 7 2 3 2 3 3 2 2 2" xfId="19210"/>
    <cellStyle name="Обычный 7 2 3 2 3 3 2 3" xfId="19211"/>
    <cellStyle name="Обычный 7 2 3 2 3 4" xfId="7014"/>
    <cellStyle name="Обычный 7 2 3 2 3 4 2" xfId="19212"/>
    <cellStyle name="Обычный 7 2 3 2 3 4 2 2" xfId="19213"/>
    <cellStyle name="Обычный 7 2 3 2 3 4 3" xfId="19214"/>
    <cellStyle name="Обычный 7 2 3 2 4" xfId="7015"/>
    <cellStyle name="Обычный 7 2 3 2 4 2" xfId="7016"/>
    <cellStyle name="Обычный 7 2 3 2 4 2 2" xfId="19215"/>
    <cellStyle name="Обычный 7 2 3 2 4 2 2 2" xfId="19216"/>
    <cellStyle name="Обычный 7 2 3 2 4 2 3" xfId="19217"/>
    <cellStyle name="Обычный 7 2 3 2 5" xfId="7017"/>
    <cellStyle name="Обычный 7 2 3 2 5 2" xfId="7018"/>
    <cellStyle name="Обычный 7 2 3 2 5 2 2" xfId="19218"/>
    <cellStyle name="Обычный 7 2 3 2 5 2 2 2" xfId="19219"/>
    <cellStyle name="Обычный 7 2 3 2 5 2 3" xfId="19220"/>
    <cellStyle name="Обычный 7 2 3 2 6" xfId="7019"/>
    <cellStyle name="Обычный 7 2 3 2 6 2" xfId="19221"/>
    <cellStyle name="Обычный 7 2 3 2 6 2 2" xfId="19222"/>
    <cellStyle name="Обычный 7 2 3 2 6 3" xfId="19223"/>
    <cellStyle name="Обычный 7 2 3 3" xfId="7020"/>
    <cellStyle name="Обычный 7 2 3 3 2" xfId="7021"/>
    <cellStyle name="Обычный 7 2 3 3 2 2" xfId="7022"/>
    <cellStyle name="Обычный 7 2 3 3 2 2 2" xfId="7023"/>
    <cellStyle name="Обычный 7 2 3 3 2 2 2 2" xfId="19224"/>
    <cellStyle name="Обычный 7 2 3 3 2 2 2 2 2" xfId="19225"/>
    <cellStyle name="Обычный 7 2 3 3 2 2 2 3" xfId="19226"/>
    <cellStyle name="Обычный 7 2 3 3 2 3" xfId="7024"/>
    <cellStyle name="Обычный 7 2 3 3 2 3 2" xfId="7025"/>
    <cellStyle name="Обычный 7 2 3 3 2 3 2 2" xfId="19227"/>
    <cellStyle name="Обычный 7 2 3 3 2 3 2 2 2" xfId="19228"/>
    <cellStyle name="Обычный 7 2 3 3 2 3 2 3" xfId="19229"/>
    <cellStyle name="Обычный 7 2 3 3 2 4" xfId="7026"/>
    <cellStyle name="Обычный 7 2 3 3 2 4 2" xfId="19230"/>
    <cellStyle name="Обычный 7 2 3 3 2 4 2 2" xfId="19231"/>
    <cellStyle name="Обычный 7 2 3 3 2 4 3" xfId="19232"/>
    <cellStyle name="Обычный 7 2 3 3 3" xfId="7027"/>
    <cellStyle name="Обычный 7 2 3 3 3 2" xfId="7028"/>
    <cellStyle name="Обычный 7 2 3 3 3 2 2" xfId="7029"/>
    <cellStyle name="Обычный 7 2 3 3 3 2 2 2" xfId="19233"/>
    <cellStyle name="Обычный 7 2 3 3 3 2 2 2 2" xfId="19234"/>
    <cellStyle name="Обычный 7 2 3 3 3 2 2 3" xfId="19235"/>
    <cellStyle name="Обычный 7 2 3 3 3 3" xfId="7030"/>
    <cellStyle name="Обычный 7 2 3 3 3 3 2" xfId="7031"/>
    <cellStyle name="Обычный 7 2 3 3 3 3 2 2" xfId="19236"/>
    <cellStyle name="Обычный 7 2 3 3 3 3 2 2 2" xfId="19237"/>
    <cellStyle name="Обычный 7 2 3 3 3 3 2 3" xfId="19238"/>
    <cellStyle name="Обычный 7 2 3 3 3 4" xfId="7032"/>
    <cellStyle name="Обычный 7 2 3 3 3 4 2" xfId="19239"/>
    <cellStyle name="Обычный 7 2 3 3 3 4 2 2" xfId="19240"/>
    <cellStyle name="Обычный 7 2 3 3 3 4 3" xfId="19241"/>
    <cellStyle name="Обычный 7 2 3 3 4" xfId="7033"/>
    <cellStyle name="Обычный 7 2 3 3 4 2" xfId="7034"/>
    <cellStyle name="Обычный 7 2 3 3 4 2 2" xfId="19242"/>
    <cellStyle name="Обычный 7 2 3 3 4 2 2 2" xfId="19243"/>
    <cellStyle name="Обычный 7 2 3 3 4 2 3" xfId="19244"/>
    <cellStyle name="Обычный 7 2 3 3 5" xfId="7035"/>
    <cellStyle name="Обычный 7 2 3 3 5 2" xfId="7036"/>
    <cellStyle name="Обычный 7 2 3 3 5 2 2" xfId="19245"/>
    <cellStyle name="Обычный 7 2 3 3 5 2 2 2" xfId="19246"/>
    <cellStyle name="Обычный 7 2 3 3 5 2 3" xfId="19247"/>
    <cellStyle name="Обычный 7 2 3 3 6" xfId="7037"/>
    <cellStyle name="Обычный 7 2 3 3 6 2" xfId="19248"/>
    <cellStyle name="Обычный 7 2 3 3 6 2 2" xfId="19249"/>
    <cellStyle name="Обычный 7 2 3 3 6 3" xfId="19250"/>
    <cellStyle name="Обычный 7 2 3 4" xfId="7038"/>
    <cellStyle name="Обычный 7 2 3 4 2" xfId="7039"/>
    <cellStyle name="Обычный 7 2 3 4 2 2" xfId="7040"/>
    <cellStyle name="Обычный 7 2 3 4 2 2 2" xfId="7041"/>
    <cellStyle name="Обычный 7 2 3 4 2 2 2 2" xfId="19251"/>
    <cellStyle name="Обычный 7 2 3 4 2 2 2 2 2" xfId="19252"/>
    <cellStyle name="Обычный 7 2 3 4 2 2 2 3" xfId="19253"/>
    <cellStyle name="Обычный 7 2 3 4 2 3" xfId="7042"/>
    <cellStyle name="Обычный 7 2 3 4 2 3 2" xfId="7043"/>
    <cellStyle name="Обычный 7 2 3 4 2 3 2 2" xfId="19254"/>
    <cellStyle name="Обычный 7 2 3 4 2 3 2 2 2" xfId="19255"/>
    <cellStyle name="Обычный 7 2 3 4 2 3 2 3" xfId="19256"/>
    <cellStyle name="Обычный 7 2 3 4 2 4" xfId="7044"/>
    <cellStyle name="Обычный 7 2 3 4 2 4 2" xfId="19257"/>
    <cellStyle name="Обычный 7 2 3 4 2 4 2 2" xfId="19258"/>
    <cellStyle name="Обычный 7 2 3 4 2 4 3" xfId="19259"/>
    <cellStyle name="Обычный 7 2 3 4 3" xfId="7045"/>
    <cellStyle name="Обычный 7 2 3 4 3 2" xfId="7046"/>
    <cellStyle name="Обычный 7 2 3 4 3 2 2" xfId="19260"/>
    <cellStyle name="Обычный 7 2 3 4 3 2 2 2" xfId="19261"/>
    <cellStyle name="Обычный 7 2 3 4 3 2 3" xfId="19262"/>
    <cellStyle name="Обычный 7 2 3 4 4" xfId="7047"/>
    <cellStyle name="Обычный 7 2 3 4 4 2" xfId="7048"/>
    <cellStyle name="Обычный 7 2 3 4 4 2 2" xfId="19263"/>
    <cellStyle name="Обычный 7 2 3 4 4 2 2 2" xfId="19264"/>
    <cellStyle name="Обычный 7 2 3 4 4 2 3" xfId="19265"/>
    <cellStyle name="Обычный 7 2 3 4 5" xfId="7049"/>
    <cellStyle name="Обычный 7 2 3 4 5 2" xfId="19266"/>
    <cellStyle name="Обычный 7 2 3 4 5 2 2" xfId="19267"/>
    <cellStyle name="Обычный 7 2 3 4 5 3" xfId="19268"/>
    <cellStyle name="Обычный 7 2 3 5" xfId="7050"/>
    <cellStyle name="Обычный 7 2 3 5 2" xfId="7051"/>
    <cellStyle name="Обычный 7 2 3 5 2 2" xfId="7052"/>
    <cellStyle name="Обычный 7 2 3 5 2 2 2" xfId="19269"/>
    <cellStyle name="Обычный 7 2 3 5 2 2 2 2" xfId="19270"/>
    <cellStyle name="Обычный 7 2 3 5 2 2 3" xfId="19271"/>
    <cellStyle name="Обычный 7 2 3 5 3" xfId="7053"/>
    <cellStyle name="Обычный 7 2 3 5 3 2" xfId="7054"/>
    <cellStyle name="Обычный 7 2 3 5 3 2 2" xfId="19272"/>
    <cellStyle name="Обычный 7 2 3 5 3 2 2 2" xfId="19273"/>
    <cellStyle name="Обычный 7 2 3 5 3 2 3" xfId="19274"/>
    <cellStyle name="Обычный 7 2 3 5 4" xfId="7055"/>
    <cellStyle name="Обычный 7 2 3 5 4 2" xfId="19275"/>
    <cellStyle name="Обычный 7 2 3 5 4 2 2" xfId="19276"/>
    <cellStyle name="Обычный 7 2 3 5 4 3" xfId="19277"/>
    <cellStyle name="Обычный 7 2 3 6" xfId="7056"/>
    <cellStyle name="Обычный 7 2 3 6 2" xfId="7057"/>
    <cellStyle name="Обычный 7 2 3 6 2 2" xfId="19278"/>
    <cellStyle name="Обычный 7 2 3 6 2 2 2" xfId="19279"/>
    <cellStyle name="Обычный 7 2 3 6 2 3" xfId="19280"/>
    <cellStyle name="Обычный 7 2 3 7" xfId="7058"/>
    <cellStyle name="Обычный 7 2 3 7 2" xfId="7059"/>
    <cellStyle name="Обычный 7 2 3 7 2 2" xfId="19281"/>
    <cellStyle name="Обычный 7 2 3 7 2 2 2" xfId="19282"/>
    <cellStyle name="Обычный 7 2 3 7 2 3" xfId="19283"/>
    <cellStyle name="Обычный 7 2 3 8" xfId="7060"/>
    <cellStyle name="Обычный 7 2 3 8 2" xfId="19284"/>
    <cellStyle name="Обычный 7 2 3 8 2 2" xfId="19285"/>
    <cellStyle name="Обычный 7 2 3 8 3" xfId="19286"/>
    <cellStyle name="Обычный 7 2 4" xfId="7061"/>
    <cellStyle name="Обычный 7 2 4 2" xfId="7062"/>
    <cellStyle name="Обычный 7 2 4 2 2" xfId="7063"/>
    <cellStyle name="Обычный 7 2 4 2 2 2" xfId="7064"/>
    <cellStyle name="Обычный 7 2 4 2 2 2 2" xfId="19287"/>
    <cellStyle name="Обычный 7 2 4 2 2 2 2 2" xfId="19288"/>
    <cellStyle name="Обычный 7 2 4 2 2 2 3" xfId="19289"/>
    <cellStyle name="Обычный 7 2 4 2 3" xfId="7065"/>
    <cellStyle name="Обычный 7 2 4 2 3 2" xfId="7066"/>
    <cellStyle name="Обычный 7 2 4 2 3 2 2" xfId="19290"/>
    <cellStyle name="Обычный 7 2 4 2 3 2 2 2" xfId="19291"/>
    <cellStyle name="Обычный 7 2 4 2 3 2 3" xfId="19292"/>
    <cellStyle name="Обычный 7 2 4 2 4" xfId="7067"/>
    <cellStyle name="Обычный 7 2 4 2 4 2" xfId="19293"/>
    <cellStyle name="Обычный 7 2 4 2 4 2 2" xfId="19294"/>
    <cellStyle name="Обычный 7 2 4 2 4 3" xfId="19295"/>
    <cellStyle name="Обычный 7 2 4 3" xfId="7068"/>
    <cellStyle name="Обычный 7 2 4 3 2" xfId="7069"/>
    <cellStyle name="Обычный 7 2 4 3 2 2" xfId="7070"/>
    <cellStyle name="Обычный 7 2 4 3 2 2 2" xfId="19296"/>
    <cellStyle name="Обычный 7 2 4 3 2 2 2 2" xfId="19297"/>
    <cellStyle name="Обычный 7 2 4 3 2 2 3" xfId="19298"/>
    <cellStyle name="Обычный 7 2 4 3 3" xfId="7071"/>
    <cellStyle name="Обычный 7 2 4 3 3 2" xfId="7072"/>
    <cellStyle name="Обычный 7 2 4 3 3 2 2" xfId="19299"/>
    <cellStyle name="Обычный 7 2 4 3 3 2 2 2" xfId="19300"/>
    <cellStyle name="Обычный 7 2 4 3 3 2 3" xfId="19301"/>
    <cellStyle name="Обычный 7 2 4 3 4" xfId="7073"/>
    <cellStyle name="Обычный 7 2 4 3 4 2" xfId="19302"/>
    <cellStyle name="Обычный 7 2 4 3 4 2 2" xfId="19303"/>
    <cellStyle name="Обычный 7 2 4 3 4 3" xfId="19304"/>
    <cellStyle name="Обычный 7 2 4 4" xfId="7074"/>
    <cellStyle name="Обычный 7 2 4 4 2" xfId="7075"/>
    <cellStyle name="Обычный 7 2 4 4 2 2" xfId="19305"/>
    <cellStyle name="Обычный 7 2 4 4 2 2 2" xfId="19306"/>
    <cellStyle name="Обычный 7 2 4 4 2 3" xfId="19307"/>
    <cellStyle name="Обычный 7 2 4 5" xfId="7076"/>
    <cellStyle name="Обычный 7 2 4 5 2" xfId="7077"/>
    <cellStyle name="Обычный 7 2 4 5 2 2" xfId="19308"/>
    <cellStyle name="Обычный 7 2 4 5 2 2 2" xfId="19309"/>
    <cellStyle name="Обычный 7 2 4 5 2 3" xfId="19310"/>
    <cellStyle name="Обычный 7 2 4 6" xfId="7078"/>
    <cellStyle name="Обычный 7 2 4 6 2" xfId="19311"/>
    <cellStyle name="Обычный 7 2 4 6 2 2" xfId="19312"/>
    <cellStyle name="Обычный 7 2 4 6 3" xfId="19313"/>
    <cellStyle name="Обычный 7 2 5" xfId="7079"/>
    <cellStyle name="Обычный 7 2 5 2" xfId="7080"/>
    <cellStyle name="Обычный 7 2 5 2 2" xfId="7081"/>
    <cellStyle name="Обычный 7 2 5 2 2 2" xfId="7082"/>
    <cellStyle name="Обычный 7 2 5 2 2 2 2" xfId="19314"/>
    <cellStyle name="Обычный 7 2 5 2 2 2 2 2" xfId="19315"/>
    <cellStyle name="Обычный 7 2 5 2 2 2 3" xfId="19316"/>
    <cellStyle name="Обычный 7 2 5 2 3" xfId="7083"/>
    <cellStyle name="Обычный 7 2 5 2 3 2" xfId="7084"/>
    <cellStyle name="Обычный 7 2 5 2 3 2 2" xfId="19317"/>
    <cellStyle name="Обычный 7 2 5 2 3 2 2 2" xfId="19318"/>
    <cellStyle name="Обычный 7 2 5 2 3 2 3" xfId="19319"/>
    <cellStyle name="Обычный 7 2 5 2 4" xfId="7085"/>
    <cellStyle name="Обычный 7 2 5 2 4 2" xfId="19320"/>
    <cellStyle name="Обычный 7 2 5 2 4 2 2" xfId="19321"/>
    <cellStyle name="Обычный 7 2 5 2 4 3" xfId="19322"/>
    <cellStyle name="Обычный 7 2 5 3" xfId="7086"/>
    <cellStyle name="Обычный 7 2 5 3 2" xfId="7087"/>
    <cellStyle name="Обычный 7 2 5 3 2 2" xfId="7088"/>
    <cellStyle name="Обычный 7 2 5 3 2 2 2" xfId="19323"/>
    <cellStyle name="Обычный 7 2 5 3 2 2 2 2" xfId="19324"/>
    <cellStyle name="Обычный 7 2 5 3 2 2 3" xfId="19325"/>
    <cellStyle name="Обычный 7 2 5 3 3" xfId="7089"/>
    <cellStyle name="Обычный 7 2 5 3 3 2" xfId="7090"/>
    <cellStyle name="Обычный 7 2 5 3 3 2 2" xfId="19326"/>
    <cellStyle name="Обычный 7 2 5 3 3 2 2 2" xfId="19327"/>
    <cellStyle name="Обычный 7 2 5 3 3 2 3" xfId="19328"/>
    <cellStyle name="Обычный 7 2 5 3 4" xfId="7091"/>
    <cellStyle name="Обычный 7 2 5 3 4 2" xfId="19329"/>
    <cellStyle name="Обычный 7 2 5 3 4 2 2" xfId="19330"/>
    <cellStyle name="Обычный 7 2 5 3 4 3" xfId="19331"/>
    <cellStyle name="Обычный 7 2 5 4" xfId="7092"/>
    <cellStyle name="Обычный 7 2 5 4 2" xfId="7093"/>
    <cellStyle name="Обычный 7 2 5 4 2 2" xfId="19332"/>
    <cellStyle name="Обычный 7 2 5 4 2 2 2" xfId="19333"/>
    <cellStyle name="Обычный 7 2 5 4 2 3" xfId="19334"/>
    <cellStyle name="Обычный 7 2 5 5" xfId="7094"/>
    <cellStyle name="Обычный 7 2 5 5 2" xfId="7095"/>
    <cellStyle name="Обычный 7 2 5 5 2 2" xfId="19335"/>
    <cellStyle name="Обычный 7 2 5 5 2 2 2" xfId="19336"/>
    <cellStyle name="Обычный 7 2 5 5 2 3" xfId="19337"/>
    <cellStyle name="Обычный 7 2 5 6" xfId="7096"/>
    <cellStyle name="Обычный 7 2 5 6 2" xfId="19338"/>
    <cellStyle name="Обычный 7 2 5 6 2 2" xfId="19339"/>
    <cellStyle name="Обычный 7 2 5 6 3" xfId="19340"/>
    <cellStyle name="Обычный 7 2 6" xfId="7097"/>
    <cellStyle name="Обычный 7 2 6 2" xfId="7098"/>
    <cellStyle name="Обычный 7 2 6 2 2" xfId="7099"/>
    <cellStyle name="Обычный 7 2 6 2 2 2" xfId="7100"/>
    <cellStyle name="Обычный 7 2 6 2 2 2 2" xfId="19341"/>
    <cellStyle name="Обычный 7 2 6 2 2 2 2 2" xfId="19342"/>
    <cellStyle name="Обычный 7 2 6 2 2 2 3" xfId="19343"/>
    <cellStyle name="Обычный 7 2 6 2 3" xfId="7101"/>
    <cellStyle name="Обычный 7 2 6 2 3 2" xfId="7102"/>
    <cellStyle name="Обычный 7 2 6 2 3 2 2" xfId="19344"/>
    <cellStyle name="Обычный 7 2 6 2 3 2 2 2" xfId="19345"/>
    <cellStyle name="Обычный 7 2 6 2 3 2 3" xfId="19346"/>
    <cellStyle name="Обычный 7 2 6 2 4" xfId="7103"/>
    <cellStyle name="Обычный 7 2 6 2 4 2" xfId="19347"/>
    <cellStyle name="Обычный 7 2 6 2 4 2 2" xfId="19348"/>
    <cellStyle name="Обычный 7 2 6 2 4 3" xfId="19349"/>
    <cellStyle name="Обычный 7 2 6 3" xfId="7104"/>
    <cellStyle name="Обычный 7 2 6 3 2" xfId="7105"/>
    <cellStyle name="Обычный 7 2 6 3 2 2" xfId="19350"/>
    <cellStyle name="Обычный 7 2 6 3 2 2 2" xfId="19351"/>
    <cellStyle name="Обычный 7 2 6 3 2 3" xfId="19352"/>
    <cellStyle name="Обычный 7 2 6 4" xfId="7106"/>
    <cellStyle name="Обычный 7 2 6 4 2" xfId="7107"/>
    <cellStyle name="Обычный 7 2 6 4 2 2" xfId="19353"/>
    <cellStyle name="Обычный 7 2 6 4 2 2 2" xfId="19354"/>
    <cellStyle name="Обычный 7 2 6 4 2 3" xfId="19355"/>
    <cellStyle name="Обычный 7 2 6 5" xfId="7108"/>
    <cellStyle name="Обычный 7 2 6 5 2" xfId="19356"/>
    <cellStyle name="Обычный 7 2 6 5 2 2" xfId="19357"/>
    <cellStyle name="Обычный 7 2 6 5 3" xfId="19358"/>
    <cellStyle name="Обычный 7 2 7" xfId="7109"/>
    <cellStyle name="Обычный 7 2 7 2" xfId="7110"/>
    <cellStyle name="Обычный 7 2 7 2 2" xfId="7111"/>
    <cellStyle name="Обычный 7 2 7 2 2 2" xfId="19359"/>
    <cellStyle name="Обычный 7 2 7 2 2 2 2" xfId="19360"/>
    <cellStyle name="Обычный 7 2 7 2 2 3" xfId="19361"/>
    <cellStyle name="Обычный 7 2 7 3" xfId="7112"/>
    <cellStyle name="Обычный 7 2 7 3 2" xfId="7113"/>
    <cellStyle name="Обычный 7 2 7 3 2 2" xfId="19362"/>
    <cellStyle name="Обычный 7 2 7 3 2 2 2" xfId="19363"/>
    <cellStyle name="Обычный 7 2 7 3 2 3" xfId="19364"/>
    <cellStyle name="Обычный 7 2 7 4" xfId="7114"/>
    <cellStyle name="Обычный 7 2 7 4 2" xfId="19365"/>
    <cellStyle name="Обычный 7 2 7 4 2 2" xfId="19366"/>
    <cellStyle name="Обычный 7 2 7 4 3" xfId="19367"/>
    <cellStyle name="Обычный 7 2 8" xfId="7115"/>
    <cellStyle name="Обычный 7 2 8 2" xfId="7116"/>
    <cellStyle name="Обычный 7 2 8 2 2" xfId="7117"/>
    <cellStyle name="Обычный 7 2 8 2 2 2" xfId="19368"/>
    <cellStyle name="Обычный 7 2 8 2 2 2 2" xfId="19369"/>
    <cellStyle name="Обычный 7 2 8 2 2 3" xfId="19370"/>
    <cellStyle name="Обычный 7 2 8 3" xfId="7118"/>
    <cellStyle name="Обычный 7 2 8 3 2" xfId="7119"/>
    <cellStyle name="Обычный 7 2 8 3 2 2" xfId="19371"/>
    <cellStyle name="Обычный 7 2 8 3 2 2 2" xfId="19372"/>
    <cellStyle name="Обычный 7 2 8 3 2 3" xfId="19373"/>
    <cellStyle name="Обычный 7 2 8 4" xfId="7120"/>
    <cellStyle name="Обычный 7 2 8 4 2" xfId="19374"/>
    <cellStyle name="Обычный 7 2 8 4 2 2" xfId="19375"/>
    <cellStyle name="Обычный 7 2 8 4 3" xfId="19376"/>
    <cellStyle name="Обычный 7 2 9" xfId="7121"/>
    <cellStyle name="Обычный 7 2 9 2" xfId="7122"/>
    <cellStyle name="Обычный 7 2 9 2 2" xfId="7123"/>
    <cellStyle name="Обычный 7 2 9 2 2 2" xfId="19377"/>
    <cellStyle name="Обычный 7 2 9 2 2 2 2" xfId="19378"/>
    <cellStyle name="Обычный 7 2 9 2 2 3" xfId="19379"/>
    <cellStyle name="Обычный 7 2 9 3" xfId="7124"/>
    <cellStyle name="Обычный 7 2 9 3 2" xfId="7125"/>
    <cellStyle name="Обычный 7 2 9 3 2 2" xfId="19380"/>
    <cellStyle name="Обычный 7 2 9 3 2 2 2" xfId="19381"/>
    <cellStyle name="Обычный 7 2 9 3 2 3" xfId="19382"/>
    <cellStyle name="Обычный 7 2 9 4" xfId="7126"/>
    <cellStyle name="Обычный 7 2 9 4 2" xfId="19383"/>
    <cellStyle name="Обычный 7 2 9 4 2 2" xfId="19384"/>
    <cellStyle name="Обычный 7 2 9 4 3" xfId="19385"/>
    <cellStyle name="Обычный 7 3" xfId="7127"/>
    <cellStyle name="Обычный 7 3 10" xfId="7128"/>
    <cellStyle name="Обычный 7 3 10 2" xfId="7129"/>
    <cellStyle name="Обычный 7 3 10 2 2" xfId="19386"/>
    <cellStyle name="Обычный 7 3 10 2 2 2" xfId="19387"/>
    <cellStyle name="Обычный 7 3 10 2 3" xfId="19388"/>
    <cellStyle name="Обычный 7 3 11" xfId="7130"/>
    <cellStyle name="Обычный 7 3 11 2" xfId="19389"/>
    <cellStyle name="Обычный 7 3 11 2 2" xfId="19390"/>
    <cellStyle name="Обычный 7 3 11 3" xfId="19391"/>
    <cellStyle name="Обычный 7 3 2" xfId="7131"/>
    <cellStyle name="Обычный 7 3 2 2" xfId="7132"/>
    <cellStyle name="Обычный 7 3 2 2 2" xfId="7133"/>
    <cellStyle name="Обычный 7 3 2 2 2 2" xfId="7134"/>
    <cellStyle name="Обычный 7 3 2 2 2 2 2" xfId="7135"/>
    <cellStyle name="Обычный 7 3 2 2 2 2 2 2" xfId="19392"/>
    <cellStyle name="Обычный 7 3 2 2 2 2 2 2 2" xfId="19393"/>
    <cellStyle name="Обычный 7 3 2 2 2 2 2 3" xfId="19394"/>
    <cellStyle name="Обычный 7 3 2 2 2 3" xfId="7136"/>
    <cellStyle name="Обычный 7 3 2 2 2 3 2" xfId="7137"/>
    <cellStyle name="Обычный 7 3 2 2 2 3 2 2" xfId="19395"/>
    <cellStyle name="Обычный 7 3 2 2 2 3 2 2 2" xfId="19396"/>
    <cellStyle name="Обычный 7 3 2 2 2 3 2 3" xfId="19397"/>
    <cellStyle name="Обычный 7 3 2 2 2 4" xfId="7138"/>
    <cellStyle name="Обычный 7 3 2 2 2 4 2" xfId="19398"/>
    <cellStyle name="Обычный 7 3 2 2 2 4 2 2" xfId="19399"/>
    <cellStyle name="Обычный 7 3 2 2 2 4 3" xfId="19400"/>
    <cellStyle name="Обычный 7 3 2 2 3" xfId="7139"/>
    <cellStyle name="Обычный 7 3 2 2 3 2" xfId="7140"/>
    <cellStyle name="Обычный 7 3 2 2 3 2 2" xfId="7141"/>
    <cellStyle name="Обычный 7 3 2 2 3 2 2 2" xfId="19401"/>
    <cellStyle name="Обычный 7 3 2 2 3 2 2 2 2" xfId="19402"/>
    <cellStyle name="Обычный 7 3 2 2 3 2 2 3" xfId="19403"/>
    <cellStyle name="Обычный 7 3 2 2 3 3" xfId="7142"/>
    <cellStyle name="Обычный 7 3 2 2 3 3 2" xfId="7143"/>
    <cellStyle name="Обычный 7 3 2 2 3 3 2 2" xfId="19404"/>
    <cellStyle name="Обычный 7 3 2 2 3 3 2 2 2" xfId="19405"/>
    <cellStyle name="Обычный 7 3 2 2 3 3 2 3" xfId="19406"/>
    <cellStyle name="Обычный 7 3 2 2 3 4" xfId="7144"/>
    <cellStyle name="Обычный 7 3 2 2 3 4 2" xfId="19407"/>
    <cellStyle name="Обычный 7 3 2 2 3 4 2 2" xfId="19408"/>
    <cellStyle name="Обычный 7 3 2 2 3 4 3" xfId="19409"/>
    <cellStyle name="Обычный 7 3 2 2 4" xfId="7145"/>
    <cellStyle name="Обычный 7 3 2 2 4 2" xfId="7146"/>
    <cellStyle name="Обычный 7 3 2 2 4 2 2" xfId="19410"/>
    <cellStyle name="Обычный 7 3 2 2 4 2 2 2" xfId="19411"/>
    <cellStyle name="Обычный 7 3 2 2 4 2 3" xfId="19412"/>
    <cellStyle name="Обычный 7 3 2 2 5" xfId="7147"/>
    <cellStyle name="Обычный 7 3 2 2 5 2" xfId="7148"/>
    <cellStyle name="Обычный 7 3 2 2 5 2 2" xfId="19413"/>
    <cellStyle name="Обычный 7 3 2 2 5 2 2 2" xfId="19414"/>
    <cellStyle name="Обычный 7 3 2 2 5 2 3" xfId="19415"/>
    <cellStyle name="Обычный 7 3 2 2 6" xfId="7149"/>
    <cellStyle name="Обычный 7 3 2 2 6 2" xfId="19416"/>
    <cellStyle name="Обычный 7 3 2 2 6 2 2" xfId="19417"/>
    <cellStyle name="Обычный 7 3 2 2 6 3" xfId="19418"/>
    <cellStyle name="Обычный 7 3 2 3" xfId="7150"/>
    <cellStyle name="Обычный 7 3 2 3 2" xfId="7151"/>
    <cellStyle name="Обычный 7 3 2 3 2 2" xfId="7152"/>
    <cellStyle name="Обычный 7 3 2 3 2 2 2" xfId="7153"/>
    <cellStyle name="Обычный 7 3 2 3 2 2 2 2" xfId="19419"/>
    <cellStyle name="Обычный 7 3 2 3 2 2 2 2 2" xfId="19420"/>
    <cellStyle name="Обычный 7 3 2 3 2 2 2 3" xfId="19421"/>
    <cellStyle name="Обычный 7 3 2 3 2 3" xfId="7154"/>
    <cellStyle name="Обычный 7 3 2 3 2 3 2" xfId="7155"/>
    <cellStyle name="Обычный 7 3 2 3 2 3 2 2" xfId="19422"/>
    <cellStyle name="Обычный 7 3 2 3 2 3 2 2 2" xfId="19423"/>
    <cellStyle name="Обычный 7 3 2 3 2 3 2 3" xfId="19424"/>
    <cellStyle name="Обычный 7 3 2 3 2 4" xfId="7156"/>
    <cellStyle name="Обычный 7 3 2 3 2 4 2" xfId="19425"/>
    <cellStyle name="Обычный 7 3 2 3 2 4 2 2" xfId="19426"/>
    <cellStyle name="Обычный 7 3 2 3 2 4 3" xfId="19427"/>
    <cellStyle name="Обычный 7 3 2 3 3" xfId="7157"/>
    <cellStyle name="Обычный 7 3 2 3 3 2" xfId="7158"/>
    <cellStyle name="Обычный 7 3 2 3 3 2 2" xfId="7159"/>
    <cellStyle name="Обычный 7 3 2 3 3 2 2 2" xfId="19428"/>
    <cellStyle name="Обычный 7 3 2 3 3 2 2 2 2" xfId="19429"/>
    <cellStyle name="Обычный 7 3 2 3 3 2 2 3" xfId="19430"/>
    <cellStyle name="Обычный 7 3 2 3 3 3" xfId="7160"/>
    <cellStyle name="Обычный 7 3 2 3 3 3 2" xfId="7161"/>
    <cellStyle name="Обычный 7 3 2 3 3 3 2 2" xfId="19431"/>
    <cellStyle name="Обычный 7 3 2 3 3 3 2 2 2" xfId="19432"/>
    <cellStyle name="Обычный 7 3 2 3 3 3 2 3" xfId="19433"/>
    <cellStyle name="Обычный 7 3 2 3 3 4" xfId="7162"/>
    <cellStyle name="Обычный 7 3 2 3 3 4 2" xfId="19434"/>
    <cellStyle name="Обычный 7 3 2 3 3 4 2 2" xfId="19435"/>
    <cellStyle name="Обычный 7 3 2 3 3 4 3" xfId="19436"/>
    <cellStyle name="Обычный 7 3 2 3 4" xfId="7163"/>
    <cellStyle name="Обычный 7 3 2 3 4 2" xfId="7164"/>
    <cellStyle name="Обычный 7 3 2 3 4 2 2" xfId="19437"/>
    <cellStyle name="Обычный 7 3 2 3 4 2 2 2" xfId="19438"/>
    <cellStyle name="Обычный 7 3 2 3 4 2 3" xfId="19439"/>
    <cellStyle name="Обычный 7 3 2 3 5" xfId="7165"/>
    <cellStyle name="Обычный 7 3 2 3 5 2" xfId="7166"/>
    <cellStyle name="Обычный 7 3 2 3 5 2 2" xfId="19440"/>
    <cellStyle name="Обычный 7 3 2 3 5 2 2 2" xfId="19441"/>
    <cellStyle name="Обычный 7 3 2 3 5 2 3" xfId="19442"/>
    <cellStyle name="Обычный 7 3 2 3 6" xfId="7167"/>
    <cellStyle name="Обычный 7 3 2 3 6 2" xfId="19443"/>
    <cellStyle name="Обычный 7 3 2 3 6 2 2" xfId="19444"/>
    <cellStyle name="Обычный 7 3 2 3 6 3" xfId="19445"/>
    <cellStyle name="Обычный 7 3 2 4" xfId="7168"/>
    <cellStyle name="Обычный 7 3 2 4 2" xfId="7169"/>
    <cellStyle name="Обычный 7 3 2 4 2 2" xfId="7170"/>
    <cellStyle name="Обычный 7 3 2 4 2 2 2" xfId="7171"/>
    <cellStyle name="Обычный 7 3 2 4 2 2 2 2" xfId="19446"/>
    <cellStyle name="Обычный 7 3 2 4 2 2 2 2 2" xfId="19447"/>
    <cellStyle name="Обычный 7 3 2 4 2 2 2 3" xfId="19448"/>
    <cellStyle name="Обычный 7 3 2 4 2 3" xfId="7172"/>
    <cellStyle name="Обычный 7 3 2 4 2 3 2" xfId="7173"/>
    <cellStyle name="Обычный 7 3 2 4 2 3 2 2" xfId="19449"/>
    <cellStyle name="Обычный 7 3 2 4 2 3 2 2 2" xfId="19450"/>
    <cellStyle name="Обычный 7 3 2 4 2 3 2 3" xfId="19451"/>
    <cellStyle name="Обычный 7 3 2 4 2 4" xfId="7174"/>
    <cellStyle name="Обычный 7 3 2 4 2 4 2" xfId="19452"/>
    <cellStyle name="Обычный 7 3 2 4 2 4 2 2" xfId="19453"/>
    <cellStyle name="Обычный 7 3 2 4 2 4 3" xfId="19454"/>
    <cellStyle name="Обычный 7 3 2 4 3" xfId="7175"/>
    <cellStyle name="Обычный 7 3 2 4 3 2" xfId="7176"/>
    <cellStyle name="Обычный 7 3 2 4 3 2 2" xfId="19455"/>
    <cellStyle name="Обычный 7 3 2 4 3 2 2 2" xfId="19456"/>
    <cellStyle name="Обычный 7 3 2 4 3 2 3" xfId="19457"/>
    <cellStyle name="Обычный 7 3 2 4 4" xfId="7177"/>
    <cellStyle name="Обычный 7 3 2 4 4 2" xfId="7178"/>
    <cellStyle name="Обычный 7 3 2 4 4 2 2" xfId="19458"/>
    <cellStyle name="Обычный 7 3 2 4 4 2 2 2" xfId="19459"/>
    <cellStyle name="Обычный 7 3 2 4 4 2 3" xfId="19460"/>
    <cellStyle name="Обычный 7 3 2 4 5" xfId="7179"/>
    <cellStyle name="Обычный 7 3 2 4 5 2" xfId="19461"/>
    <cellStyle name="Обычный 7 3 2 4 5 2 2" xfId="19462"/>
    <cellStyle name="Обычный 7 3 2 4 5 3" xfId="19463"/>
    <cellStyle name="Обычный 7 3 2 5" xfId="7180"/>
    <cellStyle name="Обычный 7 3 2 5 2" xfId="7181"/>
    <cellStyle name="Обычный 7 3 2 5 2 2" xfId="7182"/>
    <cellStyle name="Обычный 7 3 2 5 2 2 2" xfId="19464"/>
    <cellStyle name="Обычный 7 3 2 5 2 2 2 2" xfId="19465"/>
    <cellStyle name="Обычный 7 3 2 5 2 2 3" xfId="19466"/>
    <cellStyle name="Обычный 7 3 2 5 3" xfId="7183"/>
    <cellStyle name="Обычный 7 3 2 5 3 2" xfId="7184"/>
    <cellStyle name="Обычный 7 3 2 5 3 2 2" xfId="19467"/>
    <cellStyle name="Обычный 7 3 2 5 3 2 2 2" xfId="19468"/>
    <cellStyle name="Обычный 7 3 2 5 3 2 3" xfId="19469"/>
    <cellStyle name="Обычный 7 3 2 5 4" xfId="7185"/>
    <cellStyle name="Обычный 7 3 2 5 4 2" xfId="19470"/>
    <cellStyle name="Обычный 7 3 2 5 4 2 2" xfId="19471"/>
    <cellStyle name="Обычный 7 3 2 5 4 3" xfId="19472"/>
    <cellStyle name="Обычный 7 3 2 6" xfId="7186"/>
    <cellStyle name="Обычный 7 3 2 6 2" xfId="7187"/>
    <cellStyle name="Обычный 7 3 2 6 2 2" xfId="19473"/>
    <cellStyle name="Обычный 7 3 2 6 2 2 2" xfId="19474"/>
    <cellStyle name="Обычный 7 3 2 6 2 3" xfId="19475"/>
    <cellStyle name="Обычный 7 3 2 7" xfId="7188"/>
    <cellStyle name="Обычный 7 3 2 7 2" xfId="7189"/>
    <cellStyle name="Обычный 7 3 2 7 2 2" xfId="19476"/>
    <cellStyle name="Обычный 7 3 2 7 2 2 2" xfId="19477"/>
    <cellStyle name="Обычный 7 3 2 7 2 3" xfId="19478"/>
    <cellStyle name="Обычный 7 3 2 8" xfId="7190"/>
    <cellStyle name="Обычный 7 3 2 8 2" xfId="19479"/>
    <cellStyle name="Обычный 7 3 2 8 2 2" xfId="19480"/>
    <cellStyle name="Обычный 7 3 2 8 3" xfId="19481"/>
    <cellStyle name="Обычный 7 3 3" xfId="7191"/>
    <cellStyle name="Обычный 7 3 3 2" xfId="7192"/>
    <cellStyle name="Обычный 7 3 3 2 2" xfId="7193"/>
    <cellStyle name="Обычный 7 3 3 2 2 2" xfId="7194"/>
    <cellStyle name="Обычный 7 3 3 2 2 2 2" xfId="19482"/>
    <cellStyle name="Обычный 7 3 3 2 2 2 2 2" xfId="19483"/>
    <cellStyle name="Обычный 7 3 3 2 2 2 3" xfId="19484"/>
    <cellStyle name="Обычный 7 3 3 2 3" xfId="7195"/>
    <cellStyle name="Обычный 7 3 3 2 3 2" xfId="7196"/>
    <cellStyle name="Обычный 7 3 3 2 3 2 2" xfId="19485"/>
    <cellStyle name="Обычный 7 3 3 2 3 2 2 2" xfId="19486"/>
    <cellStyle name="Обычный 7 3 3 2 3 2 3" xfId="19487"/>
    <cellStyle name="Обычный 7 3 3 2 4" xfId="7197"/>
    <cellStyle name="Обычный 7 3 3 2 4 2" xfId="19488"/>
    <cellStyle name="Обычный 7 3 3 2 4 2 2" xfId="19489"/>
    <cellStyle name="Обычный 7 3 3 2 4 3" xfId="19490"/>
    <cellStyle name="Обычный 7 3 3 3" xfId="7198"/>
    <cellStyle name="Обычный 7 3 3 3 2" xfId="7199"/>
    <cellStyle name="Обычный 7 3 3 3 2 2" xfId="7200"/>
    <cellStyle name="Обычный 7 3 3 3 2 2 2" xfId="19491"/>
    <cellStyle name="Обычный 7 3 3 3 2 2 2 2" xfId="19492"/>
    <cellStyle name="Обычный 7 3 3 3 2 2 3" xfId="19493"/>
    <cellStyle name="Обычный 7 3 3 3 3" xfId="7201"/>
    <cellStyle name="Обычный 7 3 3 3 3 2" xfId="7202"/>
    <cellStyle name="Обычный 7 3 3 3 3 2 2" xfId="19494"/>
    <cellStyle name="Обычный 7 3 3 3 3 2 2 2" xfId="19495"/>
    <cellStyle name="Обычный 7 3 3 3 3 2 3" xfId="19496"/>
    <cellStyle name="Обычный 7 3 3 3 4" xfId="7203"/>
    <cellStyle name="Обычный 7 3 3 3 4 2" xfId="19497"/>
    <cellStyle name="Обычный 7 3 3 3 4 2 2" xfId="19498"/>
    <cellStyle name="Обычный 7 3 3 3 4 3" xfId="19499"/>
    <cellStyle name="Обычный 7 3 3 4" xfId="7204"/>
    <cellStyle name="Обычный 7 3 3 4 2" xfId="7205"/>
    <cellStyle name="Обычный 7 3 3 4 2 2" xfId="19500"/>
    <cellStyle name="Обычный 7 3 3 4 2 2 2" xfId="19501"/>
    <cellStyle name="Обычный 7 3 3 4 2 3" xfId="19502"/>
    <cellStyle name="Обычный 7 3 3 5" xfId="7206"/>
    <cellStyle name="Обычный 7 3 3 5 2" xfId="7207"/>
    <cellStyle name="Обычный 7 3 3 5 2 2" xfId="19503"/>
    <cellStyle name="Обычный 7 3 3 5 2 2 2" xfId="19504"/>
    <cellStyle name="Обычный 7 3 3 5 2 3" xfId="19505"/>
    <cellStyle name="Обычный 7 3 3 6" xfId="7208"/>
    <cellStyle name="Обычный 7 3 3 6 2" xfId="19506"/>
    <cellStyle name="Обычный 7 3 3 6 2 2" xfId="19507"/>
    <cellStyle name="Обычный 7 3 3 6 3" xfId="19508"/>
    <cellStyle name="Обычный 7 3 4" xfId="7209"/>
    <cellStyle name="Обычный 7 3 4 2" xfId="7210"/>
    <cellStyle name="Обычный 7 3 4 2 2" xfId="7211"/>
    <cellStyle name="Обычный 7 3 4 2 2 2" xfId="7212"/>
    <cellStyle name="Обычный 7 3 4 2 2 2 2" xfId="19509"/>
    <cellStyle name="Обычный 7 3 4 2 2 2 2 2" xfId="19510"/>
    <cellStyle name="Обычный 7 3 4 2 2 2 3" xfId="19511"/>
    <cellStyle name="Обычный 7 3 4 2 3" xfId="7213"/>
    <cellStyle name="Обычный 7 3 4 2 3 2" xfId="7214"/>
    <cellStyle name="Обычный 7 3 4 2 3 2 2" xfId="19512"/>
    <cellStyle name="Обычный 7 3 4 2 3 2 2 2" xfId="19513"/>
    <cellStyle name="Обычный 7 3 4 2 3 2 3" xfId="19514"/>
    <cellStyle name="Обычный 7 3 4 2 4" xfId="7215"/>
    <cellStyle name="Обычный 7 3 4 2 4 2" xfId="19515"/>
    <cellStyle name="Обычный 7 3 4 2 4 2 2" xfId="19516"/>
    <cellStyle name="Обычный 7 3 4 2 4 3" xfId="19517"/>
    <cellStyle name="Обычный 7 3 4 3" xfId="7216"/>
    <cellStyle name="Обычный 7 3 4 3 2" xfId="7217"/>
    <cellStyle name="Обычный 7 3 4 3 2 2" xfId="7218"/>
    <cellStyle name="Обычный 7 3 4 3 2 2 2" xfId="19518"/>
    <cellStyle name="Обычный 7 3 4 3 2 2 2 2" xfId="19519"/>
    <cellStyle name="Обычный 7 3 4 3 2 2 3" xfId="19520"/>
    <cellStyle name="Обычный 7 3 4 3 3" xfId="7219"/>
    <cellStyle name="Обычный 7 3 4 3 3 2" xfId="7220"/>
    <cellStyle name="Обычный 7 3 4 3 3 2 2" xfId="19521"/>
    <cellStyle name="Обычный 7 3 4 3 3 2 2 2" xfId="19522"/>
    <cellStyle name="Обычный 7 3 4 3 3 2 3" xfId="19523"/>
    <cellStyle name="Обычный 7 3 4 3 4" xfId="7221"/>
    <cellStyle name="Обычный 7 3 4 3 4 2" xfId="19524"/>
    <cellStyle name="Обычный 7 3 4 3 4 2 2" xfId="19525"/>
    <cellStyle name="Обычный 7 3 4 3 4 3" xfId="19526"/>
    <cellStyle name="Обычный 7 3 4 4" xfId="7222"/>
    <cellStyle name="Обычный 7 3 4 4 2" xfId="7223"/>
    <cellStyle name="Обычный 7 3 4 4 2 2" xfId="19527"/>
    <cellStyle name="Обычный 7 3 4 4 2 2 2" xfId="19528"/>
    <cellStyle name="Обычный 7 3 4 4 2 3" xfId="19529"/>
    <cellStyle name="Обычный 7 3 4 5" xfId="7224"/>
    <cellStyle name="Обычный 7 3 4 5 2" xfId="7225"/>
    <cellStyle name="Обычный 7 3 4 5 2 2" xfId="19530"/>
    <cellStyle name="Обычный 7 3 4 5 2 2 2" xfId="19531"/>
    <cellStyle name="Обычный 7 3 4 5 2 3" xfId="19532"/>
    <cellStyle name="Обычный 7 3 4 6" xfId="7226"/>
    <cellStyle name="Обычный 7 3 4 6 2" xfId="19533"/>
    <cellStyle name="Обычный 7 3 4 6 2 2" xfId="19534"/>
    <cellStyle name="Обычный 7 3 4 6 3" xfId="19535"/>
    <cellStyle name="Обычный 7 3 5" xfId="7227"/>
    <cellStyle name="Обычный 7 3 5 2" xfId="7228"/>
    <cellStyle name="Обычный 7 3 5 2 2" xfId="7229"/>
    <cellStyle name="Обычный 7 3 5 2 2 2" xfId="7230"/>
    <cellStyle name="Обычный 7 3 5 2 2 2 2" xfId="19536"/>
    <cellStyle name="Обычный 7 3 5 2 2 2 2 2" xfId="19537"/>
    <cellStyle name="Обычный 7 3 5 2 2 2 3" xfId="19538"/>
    <cellStyle name="Обычный 7 3 5 2 3" xfId="7231"/>
    <cellStyle name="Обычный 7 3 5 2 3 2" xfId="7232"/>
    <cellStyle name="Обычный 7 3 5 2 3 2 2" xfId="19539"/>
    <cellStyle name="Обычный 7 3 5 2 3 2 2 2" xfId="19540"/>
    <cellStyle name="Обычный 7 3 5 2 3 2 3" xfId="19541"/>
    <cellStyle name="Обычный 7 3 5 2 4" xfId="7233"/>
    <cellStyle name="Обычный 7 3 5 2 4 2" xfId="19542"/>
    <cellStyle name="Обычный 7 3 5 2 4 2 2" xfId="19543"/>
    <cellStyle name="Обычный 7 3 5 2 4 3" xfId="19544"/>
    <cellStyle name="Обычный 7 3 5 3" xfId="7234"/>
    <cellStyle name="Обычный 7 3 5 3 2" xfId="7235"/>
    <cellStyle name="Обычный 7 3 5 3 2 2" xfId="19545"/>
    <cellStyle name="Обычный 7 3 5 3 2 2 2" xfId="19546"/>
    <cellStyle name="Обычный 7 3 5 3 2 3" xfId="19547"/>
    <cellStyle name="Обычный 7 3 5 4" xfId="7236"/>
    <cellStyle name="Обычный 7 3 5 4 2" xfId="7237"/>
    <cellStyle name="Обычный 7 3 5 4 2 2" xfId="19548"/>
    <cellStyle name="Обычный 7 3 5 4 2 2 2" xfId="19549"/>
    <cellStyle name="Обычный 7 3 5 4 2 3" xfId="19550"/>
    <cellStyle name="Обычный 7 3 5 5" xfId="7238"/>
    <cellStyle name="Обычный 7 3 5 5 2" xfId="19551"/>
    <cellStyle name="Обычный 7 3 5 5 2 2" xfId="19552"/>
    <cellStyle name="Обычный 7 3 5 5 3" xfId="19553"/>
    <cellStyle name="Обычный 7 3 6" xfId="7239"/>
    <cellStyle name="Обычный 7 3 6 2" xfId="7240"/>
    <cellStyle name="Обычный 7 3 6 2 2" xfId="7241"/>
    <cellStyle name="Обычный 7 3 6 2 2 2" xfId="19554"/>
    <cellStyle name="Обычный 7 3 6 2 2 2 2" xfId="19555"/>
    <cellStyle name="Обычный 7 3 6 2 2 3" xfId="19556"/>
    <cellStyle name="Обычный 7 3 6 3" xfId="7242"/>
    <cellStyle name="Обычный 7 3 6 3 2" xfId="7243"/>
    <cellStyle name="Обычный 7 3 6 3 2 2" xfId="19557"/>
    <cellStyle name="Обычный 7 3 6 3 2 2 2" xfId="19558"/>
    <cellStyle name="Обычный 7 3 6 3 2 3" xfId="19559"/>
    <cellStyle name="Обычный 7 3 6 4" xfId="7244"/>
    <cellStyle name="Обычный 7 3 6 4 2" xfId="19560"/>
    <cellStyle name="Обычный 7 3 6 4 2 2" xfId="19561"/>
    <cellStyle name="Обычный 7 3 6 4 3" xfId="19562"/>
    <cellStyle name="Обычный 7 3 7" xfId="7245"/>
    <cellStyle name="Обычный 7 3 7 2" xfId="7246"/>
    <cellStyle name="Обычный 7 3 7 2 2" xfId="7247"/>
    <cellStyle name="Обычный 7 3 7 2 2 2" xfId="19563"/>
    <cellStyle name="Обычный 7 3 7 2 2 2 2" xfId="19564"/>
    <cellStyle name="Обычный 7 3 7 2 2 3" xfId="19565"/>
    <cellStyle name="Обычный 7 3 7 3" xfId="7248"/>
    <cellStyle name="Обычный 7 3 7 3 2" xfId="7249"/>
    <cellStyle name="Обычный 7 3 7 3 2 2" xfId="19566"/>
    <cellStyle name="Обычный 7 3 7 3 2 2 2" xfId="19567"/>
    <cellStyle name="Обычный 7 3 7 3 2 3" xfId="19568"/>
    <cellStyle name="Обычный 7 3 7 4" xfId="7250"/>
    <cellStyle name="Обычный 7 3 7 4 2" xfId="19569"/>
    <cellStyle name="Обычный 7 3 7 4 2 2" xfId="19570"/>
    <cellStyle name="Обычный 7 3 7 4 3" xfId="19571"/>
    <cellStyle name="Обычный 7 3 8" xfId="7251"/>
    <cellStyle name="Обычный 7 3 8 2" xfId="7252"/>
    <cellStyle name="Обычный 7 3 8 2 2" xfId="7253"/>
    <cellStyle name="Обычный 7 3 8 2 2 2" xfId="19572"/>
    <cellStyle name="Обычный 7 3 8 2 2 2 2" xfId="19573"/>
    <cellStyle name="Обычный 7 3 8 2 2 3" xfId="19574"/>
    <cellStyle name="Обычный 7 3 8 3" xfId="7254"/>
    <cellStyle name="Обычный 7 3 8 3 2" xfId="7255"/>
    <cellStyle name="Обычный 7 3 8 3 2 2" xfId="19575"/>
    <cellStyle name="Обычный 7 3 8 3 2 2 2" xfId="19576"/>
    <cellStyle name="Обычный 7 3 8 3 2 3" xfId="19577"/>
    <cellStyle name="Обычный 7 3 8 4" xfId="7256"/>
    <cellStyle name="Обычный 7 3 8 4 2" xfId="19578"/>
    <cellStyle name="Обычный 7 3 8 4 2 2" xfId="19579"/>
    <cellStyle name="Обычный 7 3 8 4 3" xfId="19580"/>
    <cellStyle name="Обычный 7 3 9" xfId="7257"/>
    <cellStyle name="Обычный 7 3 9 2" xfId="7258"/>
    <cellStyle name="Обычный 7 3 9 2 2" xfId="19581"/>
    <cellStyle name="Обычный 7 3 9 2 2 2" xfId="19582"/>
    <cellStyle name="Обычный 7 3 9 2 3" xfId="19583"/>
    <cellStyle name="Обычный 7 4" xfId="7259"/>
    <cellStyle name="Обычный 7 4 2" xfId="7260"/>
    <cellStyle name="Обычный 7 4 2 2" xfId="7261"/>
    <cellStyle name="Обычный 7 4 2 2 2" xfId="7262"/>
    <cellStyle name="Обычный 7 4 2 2 2 2" xfId="7263"/>
    <cellStyle name="Обычный 7 4 2 2 2 2 2" xfId="19584"/>
    <cellStyle name="Обычный 7 4 2 2 2 2 2 2" xfId="19585"/>
    <cellStyle name="Обычный 7 4 2 2 2 2 3" xfId="19586"/>
    <cellStyle name="Обычный 7 4 2 2 3" xfId="7264"/>
    <cellStyle name="Обычный 7 4 2 2 3 2" xfId="7265"/>
    <cellStyle name="Обычный 7 4 2 2 3 2 2" xfId="19587"/>
    <cellStyle name="Обычный 7 4 2 2 3 2 2 2" xfId="19588"/>
    <cellStyle name="Обычный 7 4 2 2 3 2 3" xfId="19589"/>
    <cellStyle name="Обычный 7 4 2 2 4" xfId="7266"/>
    <cellStyle name="Обычный 7 4 2 2 4 2" xfId="19590"/>
    <cellStyle name="Обычный 7 4 2 2 4 2 2" xfId="19591"/>
    <cellStyle name="Обычный 7 4 2 2 4 3" xfId="19592"/>
    <cellStyle name="Обычный 7 4 2 3" xfId="7267"/>
    <cellStyle name="Обычный 7 4 2 3 2" xfId="7268"/>
    <cellStyle name="Обычный 7 4 2 3 2 2" xfId="7269"/>
    <cellStyle name="Обычный 7 4 2 3 2 2 2" xfId="19593"/>
    <cellStyle name="Обычный 7 4 2 3 2 2 2 2" xfId="19594"/>
    <cellStyle name="Обычный 7 4 2 3 2 2 3" xfId="19595"/>
    <cellStyle name="Обычный 7 4 2 3 3" xfId="7270"/>
    <cellStyle name="Обычный 7 4 2 3 3 2" xfId="7271"/>
    <cellStyle name="Обычный 7 4 2 3 3 2 2" xfId="19596"/>
    <cellStyle name="Обычный 7 4 2 3 3 2 2 2" xfId="19597"/>
    <cellStyle name="Обычный 7 4 2 3 3 2 3" xfId="19598"/>
    <cellStyle name="Обычный 7 4 2 3 4" xfId="7272"/>
    <cellStyle name="Обычный 7 4 2 3 4 2" xfId="19599"/>
    <cellStyle name="Обычный 7 4 2 3 4 2 2" xfId="19600"/>
    <cellStyle name="Обычный 7 4 2 3 4 3" xfId="19601"/>
    <cellStyle name="Обычный 7 4 2 4" xfId="7273"/>
    <cellStyle name="Обычный 7 4 2 4 2" xfId="7274"/>
    <cellStyle name="Обычный 7 4 2 4 2 2" xfId="19602"/>
    <cellStyle name="Обычный 7 4 2 4 2 2 2" xfId="19603"/>
    <cellStyle name="Обычный 7 4 2 4 2 3" xfId="19604"/>
    <cellStyle name="Обычный 7 4 2 5" xfId="7275"/>
    <cellStyle name="Обычный 7 4 2 5 2" xfId="7276"/>
    <cellStyle name="Обычный 7 4 2 5 2 2" xfId="19605"/>
    <cellStyle name="Обычный 7 4 2 5 2 2 2" xfId="19606"/>
    <cellStyle name="Обычный 7 4 2 5 2 3" xfId="19607"/>
    <cellStyle name="Обычный 7 4 2 6" xfId="7277"/>
    <cellStyle name="Обычный 7 4 2 6 2" xfId="19608"/>
    <cellStyle name="Обычный 7 4 2 6 2 2" xfId="19609"/>
    <cellStyle name="Обычный 7 4 2 6 3" xfId="19610"/>
    <cellStyle name="Обычный 7 4 3" xfId="7278"/>
    <cellStyle name="Обычный 7 4 3 2" xfId="7279"/>
    <cellStyle name="Обычный 7 4 3 2 2" xfId="7280"/>
    <cellStyle name="Обычный 7 4 3 2 2 2" xfId="7281"/>
    <cellStyle name="Обычный 7 4 3 2 2 2 2" xfId="19611"/>
    <cellStyle name="Обычный 7 4 3 2 2 2 2 2" xfId="19612"/>
    <cellStyle name="Обычный 7 4 3 2 2 2 3" xfId="19613"/>
    <cellStyle name="Обычный 7 4 3 2 3" xfId="7282"/>
    <cellStyle name="Обычный 7 4 3 2 3 2" xfId="7283"/>
    <cellStyle name="Обычный 7 4 3 2 3 2 2" xfId="19614"/>
    <cellStyle name="Обычный 7 4 3 2 3 2 2 2" xfId="19615"/>
    <cellStyle name="Обычный 7 4 3 2 3 2 3" xfId="19616"/>
    <cellStyle name="Обычный 7 4 3 2 4" xfId="7284"/>
    <cellStyle name="Обычный 7 4 3 2 4 2" xfId="19617"/>
    <cellStyle name="Обычный 7 4 3 2 4 2 2" xfId="19618"/>
    <cellStyle name="Обычный 7 4 3 2 4 3" xfId="19619"/>
    <cellStyle name="Обычный 7 4 3 3" xfId="7285"/>
    <cellStyle name="Обычный 7 4 3 3 2" xfId="7286"/>
    <cellStyle name="Обычный 7 4 3 3 2 2" xfId="7287"/>
    <cellStyle name="Обычный 7 4 3 3 2 2 2" xfId="19620"/>
    <cellStyle name="Обычный 7 4 3 3 2 2 2 2" xfId="19621"/>
    <cellStyle name="Обычный 7 4 3 3 2 2 3" xfId="19622"/>
    <cellStyle name="Обычный 7 4 3 3 3" xfId="7288"/>
    <cellStyle name="Обычный 7 4 3 3 3 2" xfId="7289"/>
    <cellStyle name="Обычный 7 4 3 3 3 2 2" xfId="19623"/>
    <cellStyle name="Обычный 7 4 3 3 3 2 2 2" xfId="19624"/>
    <cellStyle name="Обычный 7 4 3 3 3 2 3" xfId="19625"/>
    <cellStyle name="Обычный 7 4 3 3 4" xfId="7290"/>
    <cellStyle name="Обычный 7 4 3 3 4 2" xfId="19626"/>
    <cellStyle name="Обычный 7 4 3 3 4 2 2" xfId="19627"/>
    <cellStyle name="Обычный 7 4 3 3 4 3" xfId="19628"/>
    <cellStyle name="Обычный 7 4 3 4" xfId="7291"/>
    <cellStyle name="Обычный 7 4 3 4 2" xfId="7292"/>
    <cellStyle name="Обычный 7 4 3 4 2 2" xfId="19629"/>
    <cellStyle name="Обычный 7 4 3 4 2 2 2" xfId="19630"/>
    <cellStyle name="Обычный 7 4 3 4 2 3" xfId="19631"/>
    <cellStyle name="Обычный 7 4 3 5" xfId="7293"/>
    <cellStyle name="Обычный 7 4 3 5 2" xfId="7294"/>
    <cellStyle name="Обычный 7 4 3 5 2 2" xfId="19632"/>
    <cellStyle name="Обычный 7 4 3 5 2 2 2" xfId="19633"/>
    <cellStyle name="Обычный 7 4 3 5 2 3" xfId="19634"/>
    <cellStyle name="Обычный 7 4 3 6" xfId="7295"/>
    <cellStyle name="Обычный 7 4 3 6 2" xfId="19635"/>
    <cellStyle name="Обычный 7 4 3 6 2 2" xfId="19636"/>
    <cellStyle name="Обычный 7 4 3 6 3" xfId="19637"/>
    <cellStyle name="Обычный 7 4 4" xfId="7296"/>
    <cellStyle name="Обычный 7 4 4 2" xfId="7297"/>
    <cellStyle name="Обычный 7 4 4 2 2" xfId="7298"/>
    <cellStyle name="Обычный 7 4 4 2 2 2" xfId="7299"/>
    <cellStyle name="Обычный 7 4 4 2 2 2 2" xfId="19638"/>
    <cellStyle name="Обычный 7 4 4 2 2 2 2 2" xfId="19639"/>
    <cellStyle name="Обычный 7 4 4 2 2 2 3" xfId="19640"/>
    <cellStyle name="Обычный 7 4 4 2 3" xfId="7300"/>
    <cellStyle name="Обычный 7 4 4 2 3 2" xfId="7301"/>
    <cellStyle name="Обычный 7 4 4 2 3 2 2" xfId="19641"/>
    <cellStyle name="Обычный 7 4 4 2 3 2 2 2" xfId="19642"/>
    <cellStyle name="Обычный 7 4 4 2 3 2 3" xfId="19643"/>
    <cellStyle name="Обычный 7 4 4 2 4" xfId="7302"/>
    <cellStyle name="Обычный 7 4 4 2 4 2" xfId="19644"/>
    <cellStyle name="Обычный 7 4 4 2 4 2 2" xfId="19645"/>
    <cellStyle name="Обычный 7 4 4 2 4 3" xfId="19646"/>
    <cellStyle name="Обычный 7 4 4 3" xfId="7303"/>
    <cellStyle name="Обычный 7 4 4 3 2" xfId="7304"/>
    <cellStyle name="Обычный 7 4 4 3 2 2" xfId="19647"/>
    <cellStyle name="Обычный 7 4 4 3 2 2 2" xfId="19648"/>
    <cellStyle name="Обычный 7 4 4 3 2 3" xfId="19649"/>
    <cellStyle name="Обычный 7 4 4 4" xfId="7305"/>
    <cellStyle name="Обычный 7 4 4 4 2" xfId="7306"/>
    <cellStyle name="Обычный 7 4 4 4 2 2" xfId="19650"/>
    <cellStyle name="Обычный 7 4 4 4 2 2 2" xfId="19651"/>
    <cellStyle name="Обычный 7 4 4 4 2 3" xfId="19652"/>
    <cellStyle name="Обычный 7 4 4 5" xfId="7307"/>
    <cellStyle name="Обычный 7 4 4 5 2" xfId="19653"/>
    <cellStyle name="Обычный 7 4 4 5 2 2" xfId="19654"/>
    <cellStyle name="Обычный 7 4 4 5 3" xfId="19655"/>
    <cellStyle name="Обычный 7 4 5" xfId="7308"/>
    <cellStyle name="Обычный 7 4 5 2" xfId="7309"/>
    <cellStyle name="Обычный 7 4 5 2 2" xfId="7310"/>
    <cellStyle name="Обычный 7 4 5 2 2 2" xfId="19656"/>
    <cellStyle name="Обычный 7 4 5 2 2 2 2" xfId="19657"/>
    <cellStyle name="Обычный 7 4 5 2 2 3" xfId="19658"/>
    <cellStyle name="Обычный 7 4 5 3" xfId="7311"/>
    <cellStyle name="Обычный 7 4 5 3 2" xfId="7312"/>
    <cellStyle name="Обычный 7 4 5 3 2 2" xfId="19659"/>
    <cellStyle name="Обычный 7 4 5 3 2 2 2" xfId="19660"/>
    <cellStyle name="Обычный 7 4 5 3 2 3" xfId="19661"/>
    <cellStyle name="Обычный 7 4 5 4" xfId="7313"/>
    <cellStyle name="Обычный 7 4 5 4 2" xfId="19662"/>
    <cellStyle name="Обычный 7 4 5 4 2 2" xfId="19663"/>
    <cellStyle name="Обычный 7 4 5 4 3" xfId="19664"/>
    <cellStyle name="Обычный 7 4 6" xfId="7314"/>
    <cellStyle name="Обычный 7 4 6 2" xfId="7315"/>
    <cellStyle name="Обычный 7 4 6 2 2" xfId="19665"/>
    <cellStyle name="Обычный 7 4 6 2 2 2" xfId="19666"/>
    <cellStyle name="Обычный 7 4 6 2 3" xfId="19667"/>
    <cellStyle name="Обычный 7 4 7" xfId="7316"/>
    <cellStyle name="Обычный 7 4 7 2" xfId="7317"/>
    <cellStyle name="Обычный 7 4 7 2 2" xfId="19668"/>
    <cellStyle name="Обычный 7 4 7 2 2 2" xfId="19669"/>
    <cellStyle name="Обычный 7 4 7 2 3" xfId="19670"/>
    <cellStyle name="Обычный 7 4 8" xfId="7318"/>
    <cellStyle name="Обычный 7 4 8 2" xfId="19671"/>
    <cellStyle name="Обычный 7 4 8 2 2" xfId="19672"/>
    <cellStyle name="Обычный 7 4 8 3" xfId="19673"/>
    <cellStyle name="Обычный 7 5" xfId="7319"/>
    <cellStyle name="Обычный 7 5 2" xfId="7320"/>
    <cellStyle name="Обычный 7 5 2 2" xfId="7321"/>
    <cellStyle name="Обычный 7 5 2 2 2" xfId="7322"/>
    <cellStyle name="Обычный 7 5 2 2 2 2" xfId="19674"/>
    <cellStyle name="Обычный 7 5 2 2 2 2 2" xfId="19675"/>
    <cellStyle name="Обычный 7 5 2 2 2 3" xfId="19676"/>
    <cellStyle name="Обычный 7 5 2 3" xfId="7323"/>
    <cellStyle name="Обычный 7 5 2 3 2" xfId="7324"/>
    <cellStyle name="Обычный 7 5 2 3 2 2" xfId="19677"/>
    <cellStyle name="Обычный 7 5 2 3 2 2 2" xfId="19678"/>
    <cellStyle name="Обычный 7 5 2 3 2 3" xfId="19679"/>
    <cellStyle name="Обычный 7 5 2 4" xfId="7325"/>
    <cellStyle name="Обычный 7 5 2 4 2" xfId="19680"/>
    <cellStyle name="Обычный 7 5 2 4 2 2" xfId="19681"/>
    <cellStyle name="Обычный 7 5 2 4 3" xfId="19682"/>
    <cellStyle name="Обычный 7 5 3" xfId="7326"/>
    <cellStyle name="Обычный 7 5 3 2" xfId="7327"/>
    <cellStyle name="Обычный 7 5 3 2 2" xfId="7328"/>
    <cellStyle name="Обычный 7 5 3 2 2 2" xfId="19683"/>
    <cellStyle name="Обычный 7 5 3 2 2 2 2" xfId="19684"/>
    <cellStyle name="Обычный 7 5 3 2 2 3" xfId="19685"/>
    <cellStyle name="Обычный 7 5 3 3" xfId="7329"/>
    <cellStyle name="Обычный 7 5 3 3 2" xfId="7330"/>
    <cellStyle name="Обычный 7 5 3 3 2 2" xfId="19686"/>
    <cellStyle name="Обычный 7 5 3 3 2 2 2" xfId="19687"/>
    <cellStyle name="Обычный 7 5 3 3 2 3" xfId="19688"/>
    <cellStyle name="Обычный 7 5 3 4" xfId="7331"/>
    <cellStyle name="Обычный 7 5 3 4 2" xfId="19689"/>
    <cellStyle name="Обычный 7 5 3 4 2 2" xfId="19690"/>
    <cellStyle name="Обычный 7 5 3 4 3" xfId="19691"/>
    <cellStyle name="Обычный 7 5 4" xfId="7332"/>
    <cellStyle name="Обычный 7 5 4 2" xfId="7333"/>
    <cellStyle name="Обычный 7 5 4 2 2" xfId="19692"/>
    <cellStyle name="Обычный 7 5 4 2 2 2" xfId="19693"/>
    <cellStyle name="Обычный 7 5 4 2 3" xfId="19694"/>
    <cellStyle name="Обычный 7 5 5" xfId="7334"/>
    <cellStyle name="Обычный 7 5 5 2" xfId="7335"/>
    <cellStyle name="Обычный 7 5 5 2 2" xfId="19695"/>
    <cellStyle name="Обычный 7 5 5 2 2 2" xfId="19696"/>
    <cellStyle name="Обычный 7 5 5 2 3" xfId="19697"/>
    <cellStyle name="Обычный 7 5 6" xfId="7336"/>
    <cellStyle name="Обычный 7 5 6 2" xfId="19698"/>
    <cellStyle name="Обычный 7 5 6 2 2" xfId="19699"/>
    <cellStyle name="Обычный 7 5 6 3" xfId="19700"/>
    <cellStyle name="Обычный 7 6" xfId="7337"/>
    <cellStyle name="Обычный 7 6 2" xfId="7338"/>
    <cellStyle name="Обычный 7 6 2 2" xfId="7339"/>
    <cellStyle name="Обычный 7 6 2 2 2" xfId="7340"/>
    <cellStyle name="Обычный 7 6 2 2 2 2" xfId="19701"/>
    <cellStyle name="Обычный 7 6 2 2 2 2 2" xfId="19702"/>
    <cellStyle name="Обычный 7 6 2 2 2 3" xfId="19703"/>
    <cellStyle name="Обычный 7 6 2 3" xfId="7341"/>
    <cellStyle name="Обычный 7 6 2 3 2" xfId="7342"/>
    <cellStyle name="Обычный 7 6 2 3 2 2" xfId="19704"/>
    <cellStyle name="Обычный 7 6 2 3 2 2 2" xfId="19705"/>
    <cellStyle name="Обычный 7 6 2 3 2 3" xfId="19706"/>
    <cellStyle name="Обычный 7 6 2 4" xfId="7343"/>
    <cellStyle name="Обычный 7 6 2 4 2" xfId="19707"/>
    <cellStyle name="Обычный 7 6 2 4 2 2" xfId="19708"/>
    <cellStyle name="Обычный 7 6 2 4 3" xfId="19709"/>
    <cellStyle name="Обычный 7 6 3" xfId="7344"/>
    <cellStyle name="Обычный 7 6 3 2" xfId="7345"/>
    <cellStyle name="Обычный 7 6 3 2 2" xfId="7346"/>
    <cellStyle name="Обычный 7 6 3 2 2 2" xfId="19710"/>
    <cellStyle name="Обычный 7 6 3 2 2 2 2" xfId="19711"/>
    <cellStyle name="Обычный 7 6 3 2 2 3" xfId="19712"/>
    <cellStyle name="Обычный 7 6 3 3" xfId="7347"/>
    <cellStyle name="Обычный 7 6 3 3 2" xfId="7348"/>
    <cellStyle name="Обычный 7 6 3 3 2 2" xfId="19713"/>
    <cellStyle name="Обычный 7 6 3 3 2 2 2" xfId="19714"/>
    <cellStyle name="Обычный 7 6 3 3 2 3" xfId="19715"/>
    <cellStyle name="Обычный 7 6 3 4" xfId="7349"/>
    <cellStyle name="Обычный 7 6 3 4 2" xfId="19716"/>
    <cellStyle name="Обычный 7 6 3 4 2 2" xfId="19717"/>
    <cellStyle name="Обычный 7 6 3 4 3" xfId="19718"/>
    <cellStyle name="Обычный 7 6 4" xfId="7350"/>
    <cellStyle name="Обычный 7 6 4 2" xfId="7351"/>
    <cellStyle name="Обычный 7 6 4 2 2" xfId="19719"/>
    <cellStyle name="Обычный 7 6 4 2 2 2" xfId="19720"/>
    <cellStyle name="Обычный 7 6 4 2 3" xfId="19721"/>
    <cellStyle name="Обычный 7 6 5" xfId="7352"/>
    <cellStyle name="Обычный 7 6 5 2" xfId="7353"/>
    <cellStyle name="Обычный 7 6 5 2 2" xfId="19722"/>
    <cellStyle name="Обычный 7 6 5 2 2 2" xfId="19723"/>
    <cellStyle name="Обычный 7 6 5 2 3" xfId="19724"/>
    <cellStyle name="Обычный 7 6 6" xfId="7354"/>
    <cellStyle name="Обычный 7 6 6 2" xfId="19725"/>
    <cellStyle name="Обычный 7 6 6 2 2" xfId="19726"/>
    <cellStyle name="Обычный 7 6 6 3" xfId="19727"/>
    <cellStyle name="Обычный 7 7" xfId="7355"/>
    <cellStyle name="Обычный 7 7 2" xfId="7356"/>
    <cellStyle name="Обычный 7 7 2 2" xfId="7357"/>
    <cellStyle name="Обычный 7 7 2 2 2" xfId="7358"/>
    <cellStyle name="Обычный 7 7 2 2 2 2" xfId="19728"/>
    <cellStyle name="Обычный 7 7 2 2 2 2 2" xfId="19729"/>
    <cellStyle name="Обычный 7 7 2 2 2 3" xfId="19730"/>
    <cellStyle name="Обычный 7 7 2 3" xfId="7359"/>
    <cellStyle name="Обычный 7 7 2 3 2" xfId="7360"/>
    <cellStyle name="Обычный 7 7 2 3 2 2" xfId="19731"/>
    <cellStyle name="Обычный 7 7 2 3 2 2 2" xfId="19732"/>
    <cellStyle name="Обычный 7 7 2 3 2 3" xfId="19733"/>
    <cellStyle name="Обычный 7 7 2 4" xfId="7361"/>
    <cellStyle name="Обычный 7 7 2 4 2" xfId="19734"/>
    <cellStyle name="Обычный 7 7 2 4 2 2" xfId="19735"/>
    <cellStyle name="Обычный 7 7 2 4 3" xfId="19736"/>
    <cellStyle name="Обычный 7 7 3" xfId="7362"/>
    <cellStyle name="Обычный 7 7 3 2" xfId="7363"/>
    <cellStyle name="Обычный 7 7 3 2 2" xfId="19737"/>
    <cellStyle name="Обычный 7 7 3 2 2 2" xfId="19738"/>
    <cellStyle name="Обычный 7 7 3 2 3" xfId="19739"/>
    <cellStyle name="Обычный 7 7 4" xfId="7364"/>
    <cellStyle name="Обычный 7 7 4 2" xfId="7365"/>
    <cellStyle name="Обычный 7 7 4 2 2" xfId="19740"/>
    <cellStyle name="Обычный 7 7 4 2 2 2" xfId="19741"/>
    <cellStyle name="Обычный 7 7 4 2 3" xfId="19742"/>
    <cellStyle name="Обычный 7 7 5" xfId="7366"/>
    <cellStyle name="Обычный 7 7 5 2" xfId="19743"/>
    <cellStyle name="Обычный 7 7 5 2 2" xfId="19744"/>
    <cellStyle name="Обычный 7 7 5 3" xfId="19745"/>
    <cellStyle name="Обычный 7 8" xfId="7367"/>
    <cellStyle name="Обычный 7 8 2" xfId="7368"/>
    <cellStyle name="Обычный 7 8 2 2" xfId="7369"/>
    <cellStyle name="Обычный 7 8 2 2 2" xfId="19746"/>
    <cellStyle name="Обычный 7 8 2 2 2 2" xfId="19747"/>
    <cellStyle name="Обычный 7 8 2 2 3" xfId="19748"/>
    <cellStyle name="Обычный 7 8 3" xfId="7370"/>
    <cellStyle name="Обычный 7 8 3 2" xfId="7371"/>
    <cellStyle name="Обычный 7 8 3 2 2" xfId="19749"/>
    <cellStyle name="Обычный 7 8 3 2 2 2" xfId="19750"/>
    <cellStyle name="Обычный 7 8 3 2 3" xfId="19751"/>
    <cellStyle name="Обычный 7 8 4" xfId="7372"/>
    <cellStyle name="Обычный 7 8 4 2" xfId="19752"/>
    <cellStyle name="Обычный 7 8 4 2 2" xfId="19753"/>
    <cellStyle name="Обычный 7 8 4 3" xfId="19754"/>
    <cellStyle name="Обычный 7 9" xfId="7373"/>
    <cellStyle name="Обычный 7 9 2" xfId="7374"/>
    <cellStyle name="Обычный 7 9 2 2" xfId="7375"/>
    <cellStyle name="Обычный 7 9 2 2 2" xfId="19755"/>
    <cellStyle name="Обычный 7 9 2 2 2 2" xfId="19756"/>
    <cellStyle name="Обычный 7 9 2 2 3" xfId="19757"/>
    <cellStyle name="Обычный 7 9 3" xfId="7376"/>
    <cellStyle name="Обычный 7 9 3 2" xfId="7377"/>
    <cellStyle name="Обычный 7 9 3 2 2" xfId="19758"/>
    <cellStyle name="Обычный 7 9 3 2 2 2" xfId="19759"/>
    <cellStyle name="Обычный 7 9 3 2 3" xfId="19760"/>
    <cellStyle name="Обычный 7 9 4" xfId="7378"/>
    <cellStyle name="Обычный 7 9 4 2" xfId="19761"/>
    <cellStyle name="Обычный 7 9 4 2 2" xfId="19762"/>
    <cellStyle name="Обычный 7 9 4 3" xfId="19763"/>
    <cellStyle name="Обычный 8" xfId="7379"/>
    <cellStyle name="Обычный 8 10" xfId="7380"/>
    <cellStyle name="Обычный 8 10 2" xfId="7381"/>
    <cellStyle name="Обычный 8 11" xfId="7382"/>
    <cellStyle name="Обычный 8 11 2" xfId="7383"/>
    <cellStyle name="Обычный 8 11 2 2" xfId="7384"/>
    <cellStyle name="Обычный 8 11 2 2 2" xfId="19764"/>
    <cellStyle name="Обычный 8 11 2 2 2 2" xfId="19765"/>
    <cellStyle name="Обычный 8 11 2 2 3" xfId="19766"/>
    <cellStyle name="Обычный 8 11 3" xfId="7385"/>
    <cellStyle name="Обычный 8 11 3 2" xfId="7386"/>
    <cellStyle name="Обычный 8 11 3 2 2" xfId="19767"/>
    <cellStyle name="Обычный 8 11 3 2 2 2" xfId="19768"/>
    <cellStyle name="Обычный 8 11 3 2 3" xfId="19769"/>
    <cellStyle name="Обычный 8 11 4" xfId="7387"/>
    <cellStyle name="Обычный 8 11 4 2" xfId="19770"/>
    <cellStyle name="Обычный 8 11 4 2 2" xfId="19771"/>
    <cellStyle name="Обычный 8 11 4 3" xfId="19772"/>
    <cellStyle name="Обычный 8 12" xfId="7388"/>
    <cellStyle name="Обычный 8 12 2" xfId="7389"/>
    <cellStyle name="Обычный 8 12 2 2" xfId="19773"/>
    <cellStyle name="Обычный 8 12 2 2 2" xfId="19774"/>
    <cellStyle name="Обычный 8 12 2 3" xfId="19775"/>
    <cellStyle name="Обычный 8 13" xfId="7390"/>
    <cellStyle name="Обычный 8 13 2" xfId="7391"/>
    <cellStyle name="Обычный 8 13 2 2" xfId="19776"/>
    <cellStyle name="Обычный 8 13 2 2 2" xfId="19777"/>
    <cellStyle name="Обычный 8 13 2 3" xfId="19778"/>
    <cellStyle name="Обычный 8 14" xfId="7392"/>
    <cellStyle name="Обычный 8 14 2" xfId="19779"/>
    <cellStyle name="Обычный 8 14 2 2" xfId="19780"/>
    <cellStyle name="Обычный 8 14 3" xfId="19781"/>
    <cellStyle name="Обычный 8 2" xfId="7393"/>
    <cellStyle name="Обычный 8 2 10" xfId="7394"/>
    <cellStyle name="Обычный 8 2 10 2" xfId="7395"/>
    <cellStyle name="Обычный 8 2 10 2 2" xfId="19782"/>
    <cellStyle name="Обычный 8 2 10 2 2 2" xfId="19783"/>
    <cellStyle name="Обычный 8 2 10 2 3" xfId="19784"/>
    <cellStyle name="Обычный 8 2 11" xfId="7396"/>
    <cellStyle name="Обычный 8 2 11 2" xfId="7397"/>
    <cellStyle name="Обычный 8 2 11 2 2" xfId="19785"/>
    <cellStyle name="Обычный 8 2 11 2 2 2" xfId="19786"/>
    <cellStyle name="Обычный 8 2 11 2 3" xfId="19787"/>
    <cellStyle name="Обычный 8 2 12" xfId="7398"/>
    <cellStyle name="Обычный 8 2 12 2" xfId="19788"/>
    <cellStyle name="Обычный 8 2 12 2 2" xfId="19789"/>
    <cellStyle name="Обычный 8 2 12 3" xfId="19790"/>
    <cellStyle name="Обычный 8 2 2" xfId="7399"/>
    <cellStyle name="Обычный 8 2 2 10" xfId="7400"/>
    <cellStyle name="Обычный 8 2 2 10 2" xfId="7401"/>
    <cellStyle name="Обычный 8 2 2 10 2 2" xfId="19791"/>
    <cellStyle name="Обычный 8 2 2 10 2 2 2" xfId="19792"/>
    <cellStyle name="Обычный 8 2 2 10 2 3" xfId="19793"/>
    <cellStyle name="Обычный 8 2 2 11" xfId="7402"/>
    <cellStyle name="Обычный 8 2 2 11 2" xfId="19794"/>
    <cellStyle name="Обычный 8 2 2 11 2 2" xfId="19795"/>
    <cellStyle name="Обычный 8 2 2 11 3" xfId="19796"/>
    <cellStyle name="Обычный 8 2 2 2" xfId="7403"/>
    <cellStyle name="Обычный 8 2 2 2 2" xfId="7404"/>
    <cellStyle name="Обычный 8 2 2 2 2 2" xfId="7405"/>
    <cellStyle name="Обычный 8 2 2 2 2 2 2" xfId="7406"/>
    <cellStyle name="Обычный 8 2 2 2 2 2 2 2" xfId="7407"/>
    <cellStyle name="Обычный 8 2 2 2 2 2 2 2 2" xfId="19797"/>
    <cellStyle name="Обычный 8 2 2 2 2 2 2 2 2 2" xfId="19798"/>
    <cellStyle name="Обычный 8 2 2 2 2 2 2 2 3" xfId="19799"/>
    <cellStyle name="Обычный 8 2 2 2 2 2 3" xfId="7408"/>
    <cellStyle name="Обычный 8 2 2 2 2 2 3 2" xfId="7409"/>
    <cellStyle name="Обычный 8 2 2 2 2 2 3 2 2" xfId="19800"/>
    <cellStyle name="Обычный 8 2 2 2 2 2 3 2 2 2" xfId="19801"/>
    <cellStyle name="Обычный 8 2 2 2 2 2 3 2 3" xfId="19802"/>
    <cellStyle name="Обычный 8 2 2 2 2 2 4" xfId="7410"/>
    <cellStyle name="Обычный 8 2 2 2 2 2 4 2" xfId="19803"/>
    <cellStyle name="Обычный 8 2 2 2 2 2 4 2 2" xfId="19804"/>
    <cellStyle name="Обычный 8 2 2 2 2 2 4 3" xfId="19805"/>
    <cellStyle name="Обычный 8 2 2 2 2 3" xfId="7411"/>
    <cellStyle name="Обычный 8 2 2 2 2 3 2" xfId="7412"/>
    <cellStyle name="Обычный 8 2 2 2 2 3 2 2" xfId="7413"/>
    <cellStyle name="Обычный 8 2 2 2 2 3 2 2 2" xfId="19806"/>
    <cellStyle name="Обычный 8 2 2 2 2 3 2 2 2 2" xfId="19807"/>
    <cellStyle name="Обычный 8 2 2 2 2 3 2 2 3" xfId="19808"/>
    <cellStyle name="Обычный 8 2 2 2 2 3 3" xfId="7414"/>
    <cellStyle name="Обычный 8 2 2 2 2 3 3 2" xfId="7415"/>
    <cellStyle name="Обычный 8 2 2 2 2 3 3 2 2" xfId="19809"/>
    <cellStyle name="Обычный 8 2 2 2 2 3 3 2 2 2" xfId="19810"/>
    <cellStyle name="Обычный 8 2 2 2 2 3 3 2 3" xfId="19811"/>
    <cellStyle name="Обычный 8 2 2 2 2 3 4" xfId="7416"/>
    <cellStyle name="Обычный 8 2 2 2 2 3 4 2" xfId="19812"/>
    <cellStyle name="Обычный 8 2 2 2 2 3 4 2 2" xfId="19813"/>
    <cellStyle name="Обычный 8 2 2 2 2 3 4 3" xfId="19814"/>
    <cellStyle name="Обычный 8 2 2 2 2 4" xfId="7417"/>
    <cellStyle name="Обычный 8 2 2 2 2 4 2" xfId="7418"/>
    <cellStyle name="Обычный 8 2 2 2 2 4 2 2" xfId="19815"/>
    <cellStyle name="Обычный 8 2 2 2 2 4 2 2 2" xfId="19816"/>
    <cellStyle name="Обычный 8 2 2 2 2 4 2 3" xfId="19817"/>
    <cellStyle name="Обычный 8 2 2 2 2 5" xfId="7419"/>
    <cellStyle name="Обычный 8 2 2 2 2 5 2" xfId="7420"/>
    <cellStyle name="Обычный 8 2 2 2 2 5 2 2" xfId="19818"/>
    <cellStyle name="Обычный 8 2 2 2 2 5 2 2 2" xfId="19819"/>
    <cellStyle name="Обычный 8 2 2 2 2 5 2 3" xfId="19820"/>
    <cellStyle name="Обычный 8 2 2 2 2 6" xfId="7421"/>
    <cellStyle name="Обычный 8 2 2 2 2 6 2" xfId="19821"/>
    <cellStyle name="Обычный 8 2 2 2 2 6 2 2" xfId="19822"/>
    <cellStyle name="Обычный 8 2 2 2 2 6 3" xfId="19823"/>
    <cellStyle name="Обычный 8 2 2 2 3" xfId="7422"/>
    <cellStyle name="Обычный 8 2 2 2 3 2" xfId="7423"/>
    <cellStyle name="Обычный 8 2 2 2 3 2 2" xfId="7424"/>
    <cellStyle name="Обычный 8 2 2 2 3 2 2 2" xfId="7425"/>
    <cellStyle name="Обычный 8 2 2 2 3 2 2 2 2" xfId="19824"/>
    <cellStyle name="Обычный 8 2 2 2 3 2 2 2 2 2" xfId="19825"/>
    <cellStyle name="Обычный 8 2 2 2 3 2 2 2 3" xfId="19826"/>
    <cellStyle name="Обычный 8 2 2 2 3 2 3" xfId="7426"/>
    <cellStyle name="Обычный 8 2 2 2 3 2 3 2" xfId="7427"/>
    <cellStyle name="Обычный 8 2 2 2 3 2 3 2 2" xfId="19827"/>
    <cellStyle name="Обычный 8 2 2 2 3 2 3 2 2 2" xfId="19828"/>
    <cellStyle name="Обычный 8 2 2 2 3 2 3 2 3" xfId="19829"/>
    <cellStyle name="Обычный 8 2 2 2 3 2 4" xfId="7428"/>
    <cellStyle name="Обычный 8 2 2 2 3 2 4 2" xfId="19830"/>
    <cellStyle name="Обычный 8 2 2 2 3 2 4 2 2" xfId="19831"/>
    <cellStyle name="Обычный 8 2 2 2 3 2 4 3" xfId="19832"/>
    <cellStyle name="Обычный 8 2 2 2 3 3" xfId="7429"/>
    <cellStyle name="Обычный 8 2 2 2 3 3 2" xfId="7430"/>
    <cellStyle name="Обычный 8 2 2 2 3 3 2 2" xfId="7431"/>
    <cellStyle name="Обычный 8 2 2 2 3 3 2 2 2" xfId="19833"/>
    <cellStyle name="Обычный 8 2 2 2 3 3 2 2 2 2" xfId="19834"/>
    <cellStyle name="Обычный 8 2 2 2 3 3 2 2 3" xfId="19835"/>
    <cellStyle name="Обычный 8 2 2 2 3 3 3" xfId="7432"/>
    <cellStyle name="Обычный 8 2 2 2 3 3 3 2" xfId="7433"/>
    <cellStyle name="Обычный 8 2 2 2 3 3 3 2 2" xfId="19836"/>
    <cellStyle name="Обычный 8 2 2 2 3 3 3 2 2 2" xfId="19837"/>
    <cellStyle name="Обычный 8 2 2 2 3 3 3 2 3" xfId="19838"/>
    <cellStyle name="Обычный 8 2 2 2 3 3 4" xfId="7434"/>
    <cellStyle name="Обычный 8 2 2 2 3 3 4 2" xfId="19839"/>
    <cellStyle name="Обычный 8 2 2 2 3 3 4 2 2" xfId="19840"/>
    <cellStyle name="Обычный 8 2 2 2 3 3 4 3" xfId="19841"/>
    <cellStyle name="Обычный 8 2 2 2 3 4" xfId="7435"/>
    <cellStyle name="Обычный 8 2 2 2 3 4 2" xfId="7436"/>
    <cellStyle name="Обычный 8 2 2 2 3 4 2 2" xfId="19842"/>
    <cellStyle name="Обычный 8 2 2 2 3 4 2 2 2" xfId="19843"/>
    <cellStyle name="Обычный 8 2 2 2 3 4 2 3" xfId="19844"/>
    <cellStyle name="Обычный 8 2 2 2 3 5" xfId="7437"/>
    <cellStyle name="Обычный 8 2 2 2 3 5 2" xfId="7438"/>
    <cellStyle name="Обычный 8 2 2 2 3 5 2 2" xfId="19845"/>
    <cellStyle name="Обычный 8 2 2 2 3 5 2 2 2" xfId="19846"/>
    <cellStyle name="Обычный 8 2 2 2 3 5 2 3" xfId="19847"/>
    <cellStyle name="Обычный 8 2 2 2 3 6" xfId="7439"/>
    <cellStyle name="Обычный 8 2 2 2 3 6 2" xfId="19848"/>
    <cellStyle name="Обычный 8 2 2 2 3 6 2 2" xfId="19849"/>
    <cellStyle name="Обычный 8 2 2 2 3 6 3" xfId="19850"/>
    <cellStyle name="Обычный 8 2 2 2 4" xfId="7440"/>
    <cellStyle name="Обычный 8 2 2 2 4 2" xfId="7441"/>
    <cellStyle name="Обычный 8 2 2 2 4 2 2" xfId="7442"/>
    <cellStyle name="Обычный 8 2 2 2 4 2 2 2" xfId="7443"/>
    <cellStyle name="Обычный 8 2 2 2 4 2 2 2 2" xfId="19851"/>
    <cellStyle name="Обычный 8 2 2 2 4 2 2 2 2 2" xfId="19852"/>
    <cellStyle name="Обычный 8 2 2 2 4 2 2 2 3" xfId="19853"/>
    <cellStyle name="Обычный 8 2 2 2 4 2 3" xfId="7444"/>
    <cellStyle name="Обычный 8 2 2 2 4 2 3 2" xfId="7445"/>
    <cellStyle name="Обычный 8 2 2 2 4 2 3 2 2" xfId="19854"/>
    <cellStyle name="Обычный 8 2 2 2 4 2 3 2 2 2" xfId="19855"/>
    <cellStyle name="Обычный 8 2 2 2 4 2 3 2 3" xfId="19856"/>
    <cellStyle name="Обычный 8 2 2 2 4 2 4" xfId="7446"/>
    <cellStyle name="Обычный 8 2 2 2 4 2 4 2" xfId="19857"/>
    <cellStyle name="Обычный 8 2 2 2 4 2 4 2 2" xfId="19858"/>
    <cellStyle name="Обычный 8 2 2 2 4 2 4 3" xfId="19859"/>
    <cellStyle name="Обычный 8 2 2 2 4 3" xfId="7447"/>
    <cellStyle name="Обычный 8 2 2 2 4 3 2" xfId="7448"/>
    <cellStyle name="Обычный 8 2 2 2 4 3 2 2" xfId="19860"/>
    <cellStyle name="Обычный 8 2 2 2 4 3 2 2 2" xfId="19861"/>
    <cellStyle name="Обычный 8 2 2 2 4 3 2 3" xfId="19862"/>
    <cellStyle name="Обычный 8 2 2 2 4 4" xfId="7449"/>
    <cellStyle name="Обычный 8 2 2 2 4 4 2" xfId="7450"/>
    <cellStyle name="Обычный 8 2 2 2 4 4 2 2" xfId="19863"/>
    <cellStyle name="Обычный 8 2 2 2 4 4 2 2 2" xfId="19864"/>
    <cellStyle name="Обычный 8 2 2 2 4 4 2 3" xfId="19865"/>
    <cellStyle name="Обычный 8 2 2 2 4 5" xfId="7451"/>
    <cellStyle name="Обычный 8 2 2 2 4 5 2" xfId="19866"/>
    <cellStyle name="Обычный 8 2 2 2 4 5 2 2" xfId="19867"/>
    <cellStyle name="Обычный 8 2 2 2 4 5 3" xfId="19868"/>
    <cellStyle name="Обычный 8 2 2 2 5" xfId="7452"/>
    <cellStyle name="Обычный 8 2 2 2 5 2" xfId="7453"/>
    <cellStyle name="Обычный 8 2 2 2 5 2 2" xfId="7454"/>
    <cellStyle name="Обычный 8 2 2 2 5 2 2 2" xfId="19869"/>
    <cellStyle name="Обычный 8 2 2 2 5 2 2 2 2" xfId="19870"/>
    <cellStyle name="Обычный 8 2 2 2 5 2 2 3" xfId="19871"/>
    <cellStyle name="Обычный 8 2 2 2 5 3" xfId="7455"/>
    <cellStyle name="Обычный 8 2 2 2 5 3 2" xfId="7456"/>
    <cellStyle name="Обычный 8 2 2 2 5 3 2 2" xfId="19872"/>
    <cellStyle name="Обычный 8 2 2 2 5 3 2 2 2" xfId="19873"/>
    <cellStyle name="Обычный 8 2 2 2 5 3 2 3" xfId="19874"/>
    <cellStyle name="Обычный 8 2 2 2 5 4" xfId="7457"/>
    <cellStyle name="Обычный 8 2 2 2 5 4 2" xfId="19875"/>
    <cellStyle name="Обычный 8 2 2 2 5 4 2 2" xfId="19876"/>
    <cellStyle name="Обычный 8 2 2 2 5 4 3" xfId="19877"/>
    <cellStyle name="Обычный 8 2 2 2 6" xfId="7458"/>
    <cellStyle name="Обычный 8 2 2 2 6 2" xfId="7459"/>
    <cellStyle name="Обычный 8 2 2 2 6 2 2" xfId="19878"/>
    <cellStyle name="Обычный 8 2 2 2 6 2 2 2" xfId="19879"/>
    <cellStyle name="Обычный 8 2 2 2 6 2 3" xfId="19880"/>
    <cellStyle name="Обычный 8 2 2 2 7" xfId="7460"/>
    <cellStyle name="Обычный 8 2 2 2 7 2" xfId="7461"/>
    <cellStyle name="Обычный 8 2 2 2 7 2 2" xfId="19881"/>
    <cellStyle name="Обычный 8 2 2 2 7 2 2 2" xfId="19882"/>
    <cellStyle name="Обычный 8 2 2 2 7 2 3" xfId="19883"/>
    <cellStyle name="Обычный 8 2 2 2 8" xfId="7462"/>
    <cellStyle name="Обычный 8 2 2 2 8 2" xfId="19884"/>
    <cellStyle name="Обычный 8 2 2 2 8 2 2" xfId="19885"/>
    <cellStyle name="Обычный 8 2 2 2 8 3" xfId="19886"/>
    <cellStyle name="Обычный 8 2 2 3" xfId="7463"/>
    <cellStyle name="Обычный 8 2 2 3 2" xfId="7464"/>
    <cellStyle name="Обычный 8 2 2 3 2 2" xfId="7465"/>
    <cellStyle name="Обычный 8 2 2 3 2 2 2" xfId="7466"/>
    <cellStyle name="Обычный 8 2 2 3 2 2 2 2" xfId="19887"/>
    <cellStyle name="Обычный 8 2 2 3 2 2 2 2 2" xfId="19888"/>
    <cellStyle name="Обычный 8 2 2 3 2 2 2 3" xfId="19889"/>
    <cellStyle name="Обычный 8 2 2 3 2 3" xfId="7467"/>
    <cellStyle name="Обычный 8 2 2 3 2 3 2" xfId="7468"/>
    <cellStyle name="Обычный 8 2 2 3 2 3 2 2" xfId="19890"/>
    <cellStyle name="Обычный 8 2 2 3 2 3 2 2 2" xfId="19891"/>
    <cellStyle name="Обычный 8 2 2 3 2 3 2 3" xfId="19892"/>
    <cellStyle name="Обычный 8 2 2 3 2 4" xfId="7469"/>
    <cellStyle name="Обычный 8 2 2 3 2 4 2" xfId="19893"/>
    <cellStyle name="Обычный 8 2 2 3 2 4 2 2" xfId="19894"/>
    <cellStyle name="Обычный 8 2 2 3 2 4 3" xfId="19895"/>
    <cellStyle name="Обычный 8 2 2 3 3" xfId="7470"/>
    <cellStyle name="Обычный 8 2 2 3 3 2" xfId="7471"/>
    <cellStyle name="Обычный 8 2 2 3 3 2 2" xfId="7472"/>
    <cellStyle name="Обычный 8 2 2 3 3 2 2 2" xfId="19896"/>
    <cellStyle name="Обычный 8 2 2 3 3 2 2 2 2" xfId="19897"/>
    <cellStyle name="Обычный 8 2 2 3 3 2 2 3" xfId="19898"/>
    <cellStyle name="Обычный 8 2 2 3 3 3" xfId="7473"/>
    <cellStyle name="Обычный 8 2 2 3 3 3 2" xfId="7474"/>
    <cellStyle name="Обычный 8 2 2 3 3 3 2 2" xfId="19899"/>
    <cellStyle name="Обычный 8 2 2 3 3 3 2 2 2" xfId="19900"/>
    <cellStyle name="Обычный 8 2 2 3 3 3 2 3" xfId="19901"/>
    <cellStyle name="Обычный 8 2 2 3 3 4" xfId="7475"/>
    <cellStyle name="Обычный 8 2 2 3 3 4 2" xfId="19902"/>
    <cellStyle name="Обычный 8 2 2 3 3 4 2 2" xfId="19903"/>
    <cellStyle name="Обычный 8 2 2 3 3 4 3" xfId="19904"/>
    <cellStyle name="Обычный 8 2 2 3 4" xfId="7476"/>
    <cellStyle name="Обычный 8 2 2 3 4 2" xfId="7477"/>
    <cellStyle name="Обычный 8 2 2 3 4 2 2" xfId="19905"/>
    <cellStyle name="Обычный 8 2 2 3 4 2 2 2" xfId="19906"/>
    <cellStyle name="Обычный 8 2 2 3 4 2 3" xfId="19907"/>
    <cellStyle name="Обычный 8 2 2 3 5" xfId="7478"/>
    <cellStyle name="Обычный 8 2 2 3 5 2" xfId="7479"/>
    <cellStyle name="Обычный 8 2 2 3 5 2 2" xfId="19908"/>
    <cellStyle name="Обычный 8 2 2 3 5 2 2 2" xfId="19909"/>
    <cellStyle name="Обычный 8 2 2 3 5 2 3" xfId="19910"/>
    <cellStyle name="Обычный 8 2 2 3 6" xfId="7480"/>
    <cellStyle name="Обычный 8 2 2 3 6 2" xfId="19911"/>
    <cellStyle name="Обычный 8 2 2 3 6 2 2" xfId="19912"/>
    <cellStyle name="Обычный 8 2 2 3 6 3" xfId="19913"/>
    <cellStyle name="Обычный 8 2 2 4" xfId="7481"/>
    <cellStyle name="Обычный 8 2 2 4 2" xfId="7482"/>
    <cellStyle name="Обычный 8 2 2 4 2 2" xfId="7483"/>
    <cellStyle name="Обычный 8 2 2 4 2 2 2" xfId="7484"/>
    <cellStyle name="Обычный 8 2 2 4 2 2 2 2" xfId="19914"/>
    <cellStyle name="Обычный 8 2 2 4 2 2 2 2 2" xfId="19915"/>
    <cellStyle name="Обычный 8 2 2 4 2 2 2 3" xfId="19916"/>
    <cellStyle name="Обычный 8 2 2 4 2 3" xfId="7485"/>
    <cellStyle name="Обычный 8 2 2 4 2 3 2" xfId="7486"/>
    <cellStyle name="Обычный 8 2 2 4 2 3 2 2" xfId="19917"/>
    <cellStyle name="Обычный 8 2 2 4 2 3 2 2 2" xfId="19918"/>
    <cellStyle name="Обычный 8 2 2 4 2 3 2 3" xfId="19919"/>
    <cellStyle name="Обычный 8 2 2 4 2 4" xfId="7487"/>
    <cellStyle name="Обычный 8 2 2 4 2 4 2" xfId="19920"/>
    <cellStyle name="Обычный 8 2 2 4 2 4 2 2" xfId="19921"/>
    <cellStyle name="Обычный 8 2 2 4 2 4 3" xfId="19922"/>
    <cellStyle name="Обычный 8 2 2 4 3" xfId="7488"/>
    <cellStyle name="Обычный 8 2 2 4 3 2" xfId="7489"/>
    <cellStyle name="Обычный 8 2 2 4 3 2 2" xfId="7490"/>
    <cellStyle name="Обычный 8 2 2 4 3 2 2 2" xfId="19923"/>
    <cellStyle name="Обычный 8 2 2 4 3 2 2 2 2" xfId="19924"/>
    <cellStyle name="Обычный 8 2 2 4 3 2 2 3" xfId="19925"/>
    <cellStyle name="Обычный 8 2 2 4 3 3" xfId="7491"/>
    <cellStyle name="Обычный 8 2 2 4 3 3 2" xfId="7492"/>
    <cellStyle name="Обычный 8 2 2 4 3 3 2 2" xfId="19926"/>
    <cellStyle name="Обычный 8 2 2 4 3 3 2 2 2" xfId="19927"/>
    <cellStyle name="Обычный 8 2 2 4 3 3 2 3" xfId="19928"/>
    <cellStyle name="Обычный 8 2 2 4 3 4" xfId="7493"/>
    <cellStyle name="Обычный 8 2 2 4 3 4 2" xfId="19929"/>
    <cellStyle name="Обычный 8 2 2 4 3 4 2 2" xfId="19930"/>
    <cellStyle name="Обычный 8 2 2 4 3 4 3" xfId="19931"/>
    <cellStyle name="Обычный 8 2 2 4 4" xfId="7494"/>
    <cellStyle name="Обычный 8 2 2 4 4 2" xfId="7495"/>
    <cellStyle name="Обычный 8 2 2 4 4 2 2" xfId="19932"/>
    <cellStyle name="Обычный 8 2 2 4 4 2 2 2" xfId="19933"/>
    <cellStyle name="Обычный 8 2 2 4 4 2 3" xfId="19934"/>
    <cellStyle name="Обычный 8 2 2 4 5" xfId="7496"/>
    <cellStyle name="Обычный 8 2 2 4 5 2" xfId="7497"/>
    <cellStyle name="Обычный 8 2 2 4 5 2 2" xfId="19935"/>
    <cellStyle name="Обычный 8 2 2 4 5 2 2 2" xfId="19936"/>
    <cellStyle name="Обычный 8 2 2 4 5 2 3" xfId="19937"/>
    <cellStyle name="Обычный 8 2 2 4 6" xfId="7498"/>
    <cellStyle name="Обычный 8 2 2 4 6 2" xfId="19938"/>
    <cellStyle name="Обычный 8 2 2 4 6 2 2" xfId="19939"/>
    <cellStyle name="Обычный 8 2 2 4 6 3" xfId="19940"/>
    <cellStyle name="Обычный 8 2 2 5" xfId="7499"/>
    <cellStyle name="Обычный 8 2 2 5 2" xfId="7500"/>
    <cellStyle name="Обычный 8 2 2 5 2 2" xfId="7501"/>
    <cellStyle name="Обычный 8 2 2 5 2 2 2" xfId="7502"/>
    <cellStyle name="Обычный 8 2 2 5 2 2 2 2" xfId="19941"/>
    <cellStyle name="Обычный 8 2 2 5 2 2 2 2 2" xfId="19942"/>
    <cellStyle name="Обычный 8 2 2 5 2 2 2 3" xfId="19943"/>
    <cellStyle name="Обычный 8 2 2 5 2 3" xfId="7503"/>
    <cellStyle name="Обычный 8 2 2 5 2 3 2" xfId="7504"/>
    <cellStyle name="Обычный 8 2 2 5 2 3 2 2" xfId="19944"/>
    <cellStyle name="Обычный 8 2 2 5 2 3 2 2 2" xfId="19945"/>
    <cellStyle name="Обычный 8 2 2 5 2 3 2 3" xfId="19946"/>
    <cellStyle name="Обычный 8 2 2 5 2 4" xfId="7505"/>
    <cellStyle name="Обычный 8 2 2 5 2 4 2" xfId="19947"/>
    <cellStyle name="Обычный 8 2 2 5 2 4 2 2" xfId="19948"/>
    <cellStyle name="Обычный 8 2 2 5 2 4 3" xfId="19949"/>
    <cellStyle name="Обычный 8 2 2 5 3" xfId="7506"/>
    <cellStyle name="Обычный 8 2 2 5 3 2" xfId="7507"/>
    <cellStyle name="Обычный 8 2 2 5 3 2 2" xfId="19950"/>
    <cellStyle name="Обычный 8 2 2 5 3 2 2 2" xfId="19951"/>
    <cellStyle name="Обычный 8 2 2 5 3 2 3" xfId="19952"/>
    <cellStyle name="Обычный 8 2 2 5 4" xfId="7508"/>
    <cellStyle name="Обычный 8 2 2 5 4 2" xfId="7509"/>
    <cellStyle name="Обычный 8 2 2 5 4 2 2" xfId="19953"/>
    <cellStyle name="Обычный 8 2 2 5 4 2 2 2" xfId="19954"/>
    <cellStyle name="Обычный 8 2 2 5 4 2 3" xfId="19955"/>
    <cellStyle name="Обычный 8 2 2 5 5" xfId="7510"/>
    <cellStyle name="Обычный 8 2 2 5 5 2" xfId="19956"/>
    <cellStyle name="Обычный 8 2 2 5 5 2 2" xfId="19957"/>
    <cellStyle name="Обычный 8 2 2 5 5 3" xfId="19958"/>
    <cellStyle name="Обычный 8 2 2 6" xfId="7511"/>
    <cellStyle name="Обычный 8 2 2 6 2" xfId="7512"/>
    <cellStyle name="Обычный 8 2 2 6 2 2" xfId="7513"/>
    <cellStyle name="Обычный 8 2 2 6 2 2 2" xfId="19959"/>
    <cellStyle name="Обычный 8 2 2 6 2 2 2 2" xfId="19960"/>
    <cellStyle name="Обычный 8 2 2 6 2 2 3" xfId="19961"/>
    <cellStyle name="Обычный 8 2 2 6 3" xfId="7514"/>
    <cellStyle name="Обычный 8 2 2 6 3 2" xfId="7515"/>
    <cellStyle name="Обычный 8 2 2 6 3 2 2" xfId="19962"/>
    <cellStyle name="Обычный 8 2 2 6 3 2 2 2" xfId="19963"/>
    <cellStyle name="Обычный 8 2 2 6 3 2 3" xfId="19964"/>
    <cellStyle name="Обычный 8 2 2 6 4" xfId="7516"/>
    <cellStyle name="Обычный 8 2 2 6 4 2" xfId="19965"/>
    <cellStyle name="Обычный 8 2 2 6 4 2 2" xfId="19966"/>
    <cellStyle name="Обычный 8 2 2 6 4 3" xfId="19967"/>
    <cellStyle name="Обычный 8 2 2 7" xfId="7517"/>
    <cellStyle name="Обычный 8 2 2 7 2" xfId="7518"/>
    <cellStyle name="Обычный 8 2 2 7 2 2" xfId="7519"/>
    <cellStyle name="Обычный 8 2 2 7 2 2 2" xfId="19968"/>
    <cellStyle name="Обычный 8 2 2 7 2 2 2 2" xfId="19969"/>
    <cellStyle name="Обычный 8 2 2 7 2 2 3" xfId="19970"/>
    <cellStyle name="Обычный 8 2 2 7 3" xfId="7520"/>
    <cellStyle name="Обычный 8 2 2 7 3 2" xfId="7521"/>
    <cellStyle name="Обычный 8 2 2 7 3 2 2" xfId="19971"/>
    <cellStyle name="Обычный 8 2 2 7 3 2 2 2" xfId="19972"/>
    <cellStyle name="Обычный 8 2 2 7 3 2 3" xfId="19973"/>
    <cellStyle name="Обычный 8 2 2 7 4" xfId="7522"/>
    <cellStyle name="Обычный 8 2 2 7 4 2" xfId="19974"/>
    <cellStyle name="Обычный 8 2 2 7 4 2 2" xfId="19975"/>
    <cellStyle name="Обычный 8 2 2 7 4 3" xfId="19976"/>
    <cellStyle name="Обычный 8 2 2 8" xfId="7523"/>
    <cellStyle name="Обычный 8 2 2 8 2" xfId="7524"/>
    <cellStyle name="Обычный 8 2 2 8 2 2" xfId="7525"/>
    <cellStyle name="Обычный 8 2 2 8 2 2 2" xfId="19977"/>
    <cellStyle name="Обычный 8 2 2 8 2 2 2 2" xfId="19978"/>
    <cellStyle name="Обычный 8 2 2 8 2 2 3" xfId="19979"/>
    <cellStyle name="Обычный 8 2 2 8 3" xfId="7526"/>
    <cellStyle name="Обычный 8 2 2 8 3 2" xfId="7527"/>
    <cellStyle name="Обычный 8 2 2 8 3 2 2" xfId="19980"/>
    <cellStyle name="Обычный 8 2 2 8 3 2 2 2" xfId="19981"/>
    <cellStyle name="Обычный 8 2 2 8 3 2 3" xfId="19982"/>
    <cellStyle name="Обычный 8 2 2 8 4" xfId="7528"/>
    <cellStyle name="Обычный 8 2 2 8 4 2" xfId="19983"/>
    <cellStyle name="Обычный 8 2 2 8 4 2 2" xfId="19984"/>
    <cellStyle name="Обычный 8 2 2 8 4 3" xfId="19985"/>
    <cellStyle name="Обычный 8 2 2 9" xfId="7529"/>
    <cellStyle name="Обычный 8 2 2 9 2" xfId="7530"/>
    <cellStyle name="Обычный 8 2 2 9 2 2" xfId="19986"/>
    <cellStyle name="Обычный 8 2 2 9 2 2 2" xfId="19987"/>
    <cellStyle name="Обычный 8 2 2 9 2 3" xfId="19988"/>
    <cellStyle name="Обычный 8 2 3" xfId="7531"/>
    <cellStyle name="Обычный 8 2 3 2" xfId="7532"/>
    <cellStyle name="Обычный 8 2 3 2 2" xfId="7533"/>
    <cellStyle name="Обычный 8 2 3 2 2 2" xfId="7534"/>
    <cellStyle name="Обычный 8 2 3 2 2 2 2" xfId="7535"/>
    <cellStyle name="Обычный 8 2 3 2 2 2 2 2" xfId="19989"/>
    <cellStyle name="Обычный 8 2 3 2 2 2 2 2 2" xfId="19990"/>
    <cellStyle name="Обычный 8 2 3 2 2 2 2 3" xfId="19991"/>
    <cellStyle name="Обычный 8 2 3 2 2 3" xfId="7536"/>
    <cellStyle name="Обычный 8 2 3 2 2 3 2" xfId="7537"/>
    <cellStyle name="Обычный 8 2 3 2 2 3 2 2" xfId="19992"/>
    <cellStyle name="Обычный 8 2 3 2 2 3 2 2 2" xfId="19993"/>
    <cellStyle name="Обычный 8 2 3 2 2 3 2 3" xfId="19994"/>
    <cellStyle name="Обычный 8 2 3 2 2 4" xfId="7538"/>
    <cellStyle name="Обычный 8 2 3 2 2 4 2" xfId="19995"/>
    <cellStyle name="Обычный 8 2 3 2 2 4 2 2" xfId="19996"/>
    <cellStyle name="Обычный 8 2 3 2 2 4 3" xfId="19997"/>
    <cellStyle name="Обычный 8 2 3 2 3" xfId="7539"/>
    <cellStyle name="Обычный 8 2 3 2 3 2" xfId="7540"/>
    <cellStyle name="Обычный 8 2 3 2 3 2 2" xfId="7541"/>
    <cellStyle name="Обычный 8 2 3 2 3 2 2 2" xfId="19998"/>
    <cellStyle name="Обычный 8 2 3 2 3 2 2 2 2" xfId="19999"/>
    <cellStyle name="Обычный 8 2 3 2 3 2 2 3" xfId="20000"/>
    <cellStyle name="Обычный 8 2 3 2 3 3" xfId="7542"/>
    <cellStyle name="Обычный 8 2 3 2 3 3 2" xfId="7543"/>
    <cellStyle name="Обычный 8 2 3 2 3 3 2 2" xfId="20001"/>
    <cellStyle name="Обычный 8 2 3 2 3 3 2 2 2" xfId="20002"/>
    <cellStyle name="Обычный 8 2 3 2 3 3 2 3" xfId="20003"/>
    <cellStyle name="Обычный 8 2 3 2 3 4" xfId="7544"/>
    <cellStyle name="Обычный 8 2 3 2 3 4 2" xfId="20004"/>
    <cellStyle name="Обычный 8 2 3 2 3 4 2 2" xfId="20005"/>
    <cellStyle name="Обычный 8 2 3 2 3 4 3" xfId="20006"/>
    <cellStyle name="Обычный 8 2 3 2 4" xfId="7545"/>
    <cellStyle name="Обычный 8 2 3 2 4 2" xfId="7546"/>
    <cellStyle name="Обычный 8 2 3 2 4 2 2" xfId="20007"/>
    <cellStyle name="Обычный 8 2 3 2 4 2 2 2" xfId="20008"/>
    <cellStyle name="Обычный 8 2 3 2 4 2 3" xfId="20009"/>
    <cellStyle name="Обычный 8 2 3 2 5" xfId="7547"/>
    <cellStyle name="Обычный 8 2 3 2 5 2" xfId="7548"/>
    <cellStyle name="Обычный 8 2 3 2 5 2 2" xfId="20010"/>
    <cellStyle name="Обычный 8 2 3 2 5 2 2 2" xfId="20011"/>
    <cellStyle name="Обычный 8 2 3 2 5 2 3" xfId="20012"/>
    <cellStyle name="Обычный 8 2 3 2 6" xfId="7549"/>
    <cellStyle name="Обычный 8 2 3 2 6 2" xfId="20013"/>
    <cellStyle name="Обычный 8 2 3 2 6 2 2" xfId="20014"/>
    <cellStyle name="Обычный 8 2 3 2 6 3" xfId="20015"/>
    <cellStyle name="Обычный 8 2 3 3" xfId="7550"/>
    <cellStyle name="Обычный 8 2 3 3 2" xfId="7551"/>
    <cellStyle name="Обычный 8 2 3 3 2 2" xfId="7552"/>
    <cellStyle name="Обычный 8 2 3 3 2 2 2" xfId="7553"/>
    <cellStyle name="Обычный 8 2 3 3 2 2 2 2" xfId="20016"/>
    <cellStyle name="Обычный 8 2 3 3 2 2 2 2 2" xfId="20017"/>
    <cellStyle name="Обычный 8 2 3 3 2 2 2 3" xfId="20018"/>
    <cellStyle name="Обычный 8 2 3 3 2 3" xfId="7554"/>
    <cellStyle name="Обычный 8 2 3 3 2 3 2" xfId="7555"/>
    <cellStyle name="Обычный 8 2 3 3 2 3 2 2" xfId="20019"/>
    <cellStyle name="Обычный 8 2 3 3 2 3 2 2 2" xfId="20020"/>
    <cellStyle name="Обычный 8 2 3 3 2 3 2 3" xfId="20021"/>
    <cellStyle name="Обычный 8 2 3 3 2 4" xfId="7556"/>
    <cellStyle name="Обычный 8 2 3 3 2 4 2" xfId="20022"/>
    <cellStyle name="Обычный 8 2 3 3 2 4 2 2" xfId="20023"/>
    <cellStyle name="Обычный 8 2 3 3 2 4 3" xfId="20024"/>
    <cellStyle name="Обычный 8 2 3 3 3" xfId="7557"/>
    <cellStyle name="Обычный 8 2 3 3 3 2" xfId="7558"/>
    <cellStyle name="Обычный 8 2 3 3 3 2 2" xfId="7559"/>
    <cellStyle name="Обычный 8 2 3 3 3 2 2 2" xfId="20025"/>
    <cellStyle name="Обычный 8 2 3 3 3 2 2 2 2" xfId="20026"/>
    <cellStyle name="Обычный 8 2 3 3 3 2 2 3" xfId="20027"/>
    <cellStyle name="Обычный 8 2 3 3 3 3" xfId="7560"/>
    <cellStyle name="Обычный 8 2 3 3 3 3 2" xfId="7561"/>
    <cellStyle name="Обычный 8 2 3 3 3 3 2 2" xfId="20028"/>
    <cellStyle name="Обычный 8 2 3 3 3 3 2 2 2" xfId="20029"/>
    <cellStyle name="Обычный 8 2 3 3 3 3 2 3" xfId="20030"/>
    <cellStyle name="Обычный 8 2 3 3 3 4" xfId="7562"/>
    <cellStyle name="Обычный 8 2 3 3 3 4 2" xfId="20031"/>
    <cellStyle name="Обычный 8 2 3 3 3 4 2 2" xfId="20032"/>
    <cellStyle name="Обычный 8 2 3 3 3 4 3" xfId="20033"/>
    <cellStyle name="Обычный 8 2 3 3 4" xfId="7563"/>
    <cellStyle name="Обычный 8 2 3 3 4 2" xfId="7564"/>
    <cellStyle name="Обычный 8 2 3 3 4 2 2" xfId="20034"/>
    <cellStyle name="Обычный 8 2 3 3 4 2 2 2" xfId="20035"/>
    <cellStyle name="Обычный 8 2 3 3 4 2 3" xfId="20036"/>
    <cellStyle name="Обычный 8 2 3 3 5" xfId="7565"/>
    <cellStyle name="Обычный 8 2 3 3 5 2" xfId="7566"/>
    <cellStyle name="Обычный 8 2 3 3 5 2 2" xfId="20037"/>
    <cellStyle name="Обычный 8 2 3 3 5 2 2 2" xfId="20038"/>
    <cellStyle name="Обычный 8 2 3 3 5 2 3" xfId="20039"/>
    <cellStyle name="Обычный 8 2 3 3 6" xfId="7567"/>
    <cellStyle name="Обычный 8 2 3 3 6 2" xfId="20040"/>
    <cellStyle name="Обычный 8 2 3 3 6 2 2" xfId="20041"/>
    <cellStyle name="Обычный 8 2 3 3 6 3" xfId="20042"/>
    <cellStyle name="Обычный 8 2 3 4" xfId="7568"/>
    <cellStyle name="Обычный 8 2 3 4 2" xfId="7569"/>
    <cellStyle name="Обычный 8 2 3 4 2 2" xfId="7570"/>
    <cellStyle name="Обычный 8 2 3 4 2 2 2" xfId="7571"/>
    <cellStyle name="Обычный 8 2 3 4 2 2 2 2" xfId="20043"/>
    <cellStyle name="Обычный 8 2 3 4 2 2 2 2 2" xfId="20044"/>
    <cellStyle name="Обычный 8 2 3 4 2 2 2 3" xfId="20045"/>
    <cellStyle name="Обычный 8 2 3 4 2 3" xfId="7572"/>
    <cellStyle name="Обычный 8 2 3 4 2 3 2" xfId="7573"/>
    <cellStyle name="Обычный 8 2 3 4 2 3 2 2" xfId="20046"/>
    <cellStyle name="Обычный 8 2 3 4 2 3 2 2 2" xfId="20047"/>
    <cellStyle name="Обычный 8 2 3 4 2 3 2 3" xfId="20048"/>
    <cellStyle name="Обычный 8 2 3 4 2 4" xfId="7574"/>
    <cellStyle name="Обычный 8 2 3 4 2 4 2" xfId="20049"/>
    <cellStyle name="Обычный 8 2 3 4 2 4 2 2" xfId="20050"/>
    <cellStyle name="Обычный 8 2 3 4 2 4 3" xfId="20051"/>
    <cellStyle name="Обычный 8 2 3 4 3" xfId="7575"/>
    <cellStyle name="Обычный 8 2 3 4 3 2" xfId="7576"/>
    <cellStyle name="Обычный 8 2 3 4 3 2 2" xfId="20052"/>
    <cellStyle name="Обычный 8 2 3 4 3 2 2 2" xfId="20053"/>
    <cellStyle name="Обычный 8 2 3 4 3 2 3" xfId="20054"/>
    <cellStyle name="Обычный 8 2 3 4 4" xfId="7577"/>
    <cellStyle name="Обычный 8 2 3 4 4 2" xfId="7578"/>
    <cellStyle name="Обычный 8 2 3 4 4 2 2" xfId="20055"/>
    <cellStyle name="Обычный 8 2 3 4 4 2 2 2" xfId="20056"/>
    <cellStyle name="Обычный 8 2 3 4 4 2 3" xfId="20057"/>
    <cellStyle name="Обычный 8 2 3 4 5" xfId="7579"/>
    <cellStyle name="Обычный 8 2 3 4 5 2" xfId="20058"/>
    <cellStyle name="Обычный 8 2 3 4 5 2 2" xfId="20059"/>
    <cellStyle name="Обычный 8 2 3 4 5 3" xfId="20060"/>
    <cellStyle name="Обычный 8 2 3 5" xfId="7580"/>
    <cellStyle name="Обычный 8 2 3 5 2" xfId="7581"/>
    <cellStyle name="Обычный 8 2 3 5 2 2" xfId="7582"/>
    <cellStyle name="Обычный 8 2 3 5 2 2 2" xfId="20061"/>
    <cellStyle name="Обычный 8 2 3 5 2 2 2 2" xfId="20062"/>
    <cellStyle name="Обычный 8 2 3 5 2 2 3" xfId="20063"/>
    <cellStyle name="Обычный 8 2 3 5 3" xfId="7583"/>
    <cellStyle name="Обычный 8 2 3 5 3 2" xfId="7584"/>
    <cellStyle name="Обычный 8 2 3 5 3 2 2" xfId="20064"/>
    <cellStyle name="Обычный 8 2 3 5 3 2 2 2" xfId="20065"/>
    <cellStyle name="Обычный 8 2 3 5 3 2 3" xfId="20066"/>
    <cellStyle name="Обычный 8 2 3 5 4" xfId="7585"/>
    <cellStyle name="Обычный 8 2 3 5 4 2" xfId="20067"/>
    <cellStyle name="Обычный 8 2 3 5 4 2 2" xfId="20068"/>
    <cellStyle name="Обычный 8 2 3 5 4 3" xfId="20069"/>
    <cellStyle name="Обычный 8 2 3 6" xfId="7586"/>
    <cellStyle name="Обычный 8 2 3 6 2" xfId="7587"/>
    <cellStyle name="Обычный 8 2 3 6 2 2" xfId="20070"/>
    <cellStyle name="Обычный 8 2 3 6 2 2 2" xfId="20071"/>
    <cellStyle name="Обычный 8 2 3 6 2 3" xfId="20072"/>
    <cellStyle name="Обычный 8 2 3 7" xfId="7588"/>
    <cellStyle name="Обычный 8 2 3 7 2" xfId="7589"/>
    <cellStyle name="Обычный 8 2 3 7 2 2" xfId="20073"/>
    <cellStyle name="Обычный 8 2 3 7 2 2 2" xfId="20074"/>
    <cellStyle name="Обычный 8 2 3 7 2 3" xfId="20075"/>
    <cellStyle name="Обычный 8 2 3 8" xfId="7590"/>
    <cellStyle name="Обычный 8 2 3 8 2" xfId="20076"/>
    <cellStyle name="Обычный 8 2 3 8 2 2" xfId="20077"/>
    <cellStyle name="Обычный 8 2 3 8 3" xfId="20078"/>
    <cellStyle name="Обычный 8 2 4" xfId="7591"/>
    <cellStyle name="Обычный 8 2 4 2" xfId="7592"/>
    <cellStyle name="Обычный 8 2 4 2 2" xfId="7593"/>
    <cellStyle name="Обычный 8 2 4 2 2 2" xfId="7594"/>
    <cellStyle name="Обычный 8 2 4 2 2 2 2" xfId="20079"/>
    <cellStyle name="Обычный 8 2 4 2 2 2 2 2" xfId="20080"/>
    <cellStyle name="Обычный 8 2 4 2 2 2 3" xfId="20081"/>
    <cellStyle name="Обычный 8 2 4 2 3" xfId="7595"/>
    <cellStyle name="Обычный 8 2 4 2 3 2" xfId="7596"/>
    <cellStyle name="Обычный 8 2 4 2 3 2 2" xfId="20082"/>
    <cellStyle name="Обычный 8 2 4 2 3 2 2 2" xfId="20083"/>
    <cellStyle name="Обычный 8 2 4 2 3 2 3" xfId="20084"/>
    <cellStyle name="Обычный 8 2 4 2 4" xfId="7597"/>
    <cellStyle name="Обычный 8 2 4 2 4 2" xfId="20085"/>
    <cellStyle name="Обычный 8 2 4 2 4 2 2" xfId="20086"/>
    <cellStyle name="Обычный 8 2 4 2 4 3" xfId="20087"/>
    <cellStyle name="Обычный 8 2 4 3" xfId="7598"/>
    <cellStyle name="Обычный 8 2 4 3 2" xfId="7599"/>
    <cellStyle name="Обычный 8 2 4 3 2 2" xfId="7600"/>
    <cellStyle name="Обычный 8 2 4 3 2 2 2" xfId="20088"/>
    <cellStyle name="Обычный 8 2 4 3 2 2 2 2" xfId="20089"/>
    <cellStyle name="Обычный 8 2 4 3 2 2 3" xfId="20090"/>
    <cellStyle name="Обычный 8 2 4 3 3" xfId="7601"/>
    <cellStyle name="Обычный 8 2 4 3 3 2" xfId="7602"/>
    <cellStyle name="Обычный 8 2 4 3 3 2 2" xfId="20091"/>
    <cellStyle name="Обычный 8 2 4 3 3 2 2 2" xfId="20092"/>
    <cellStyle name="Обычный 8 2 4 3 3 2 3" xfId="20093"/>
    <cellStyle name="Обычный 8 2 4 3 4" xfId="7603"/>
    <cellStyle name="Обычный 8 2 4 3 4 2" xfId="20094"/>
    <cellStyle name="Обычный 8 2 4 3 4 2 2" xfId="20095"/>
    <cellStyle name="Обычный 8 2 4 3 4 3" xfId="20096"/>
    <cellStyle name="Обычный 8 2 4 4" xfId="7604"/>
    <cellStyle name="Обычный 8 2 4 4 2" xfId="7605"/>
    <cellStyle name="Обычный 8 2 4 4 2 2" xfId="20097"/>
    <cellStyle name="Обычный 8 2 4 4 2 2 2" xfId="20098"/>
    <cellStyle name="Обычный 8 2 4 4 2 3" xfId="20099"/>
    <cellStyle name="Обычный 8 2 4 5" xfId="7606"/>
    <cellStyle name="Обычный 8 2 4 5 2" xfId="7607"/>
    <cellStyle name="Обычный 8 2 4 5 2 2" xfId="20100"/>
    <cellStyle name="Обычный 8 2 4 5 2 2 2" xfId="20101"/>
    <cellStyle name="Обычный 8 2 4 5 2 3" xfId="20102"/>
    <cellStyle name="Обычный 8 2 4 6" xfId="7608"/>
    <cellStyle name="Обычный 8 2 4 6 2" xfId="20103"/>
    <cellStyle name="Обычный 8 2 4 6 2 2" xfId="20104"/>
    <cellStyle name="Обычный 8 2 4 6 3" xfId="20105"/>
    <cellStyle name="Обычный 8 2 5" xfId="7609"/>
    <cellStyle name="Обычный 8 2 5 2" xfId="7610"/>
    <cellStyle name="Обычный 8 2 5 2 2" xfId="7611"/>
    <cellStyle name="Обычный 8 2 5 2 2 2" xfId="7612"/>
    <cellStyle name="Обычный 8 2 5 2 2 2 2" xfId="20106"/>
    <cellStyle name="Обычный 8 2 5 2 2 2 2 2" xfId="20107"/>
    <cellStyle name="Обычный 8 2 5 2 2 2 3" xfId="20108"/>
    <cellStyle name="Обычный 8 2 5 2 3" xfId="7613"/>
    <cellStyle name="Обычный 8 2 5 2 3 2" xfId="7614"/>
    <cellStyle name="Обычный 8 2 5 2 3 2 2" xfId="20109"/>
    <cellStyle name="Обычный 8 2 5 2 3 2 2 2" xfId="20110"/>
    <cellStyle name="Обычный 8 2 5 2 3 2 3" xfId="20111"/>
    <cellStyle name="Обычный 8 2 5 2 4" xfId="7615"/>
    <cellStyle name="Обычный 8 2 5 2 4 2" xfId="20112"/>
    <cellStyle name="Обычный 8 2 5 2 4 2 2" xfId="20113"/>
    <cellStyle name="Обычный 8 2 5 2 4 3" xfId="20114"/>
    <cellStyle name="Обычный 8 2 5 3" xfId="7616"/>
    <cellStyle name="Обычный 8 2 5 3 2" xfId="7617"/>
    <cellStyle name="Обычный 8 2 5 3 2 2" xfId="7618"/>
    <cellStyle name="Обычный 8 2 5 3 2 2 2" xfId="20115"/>
    <cellStyle name="Обычный 8 2 5 3 2 2 2 2" xfId="20116"/>
    <cellStyle name="Обычный 8 2 5 3 2 2 3" xfId="20117"/>
    <cellStyle name="Обычный 8 2 5 3 3" xfId="7619"/>
    <cellStyle name="Обычный 8 2 5 3 3 2" xfId="7620"/>
    <cellStyle name="Обычный 8 2 5 3 3 2 2" xfId="20118"/>
    <cellStyle name="Обычный 8 2 5 3 3 2 2 2" xfId="20119"/>
    <cellStyle name="Обычный 8 2 5 3 3 2 3" xfId="20120"/>
    <cellStyle name="Обычный 8 2 5 3 4" xfId="7621"/>
    <cellStyle name="Обычный 8 2 5 3 4 2" xfId="20121"/>
    <cellStyle name="Обычный 8 2 5 3 4 2 2" xfId="20122"/>
    <cellStyle name="Обычный 8 2 5 3 4 3" xfId="20123"/>
    <cellStyle name="Обычный 8 2 5 4" xfId="7622"/>
    <cellStyle name="Обычный 8 2 5 4 2" xfId="7623"/>
    <cellStyle name="Обычный 8 2 5 4 2 2" xfId="20124"/>
    <cellStyle name="Обычный 8 2 5 4 2 2 2" xfId="20125"/>
    <cellStyle name="Обычный 8 2 5 4 2 3" xfId="20126"/>
    <cellStyle name="Обычный 8 2 5 5" xfId="7624"/>
    <cellStyle name="Обычный 8 2 5 5 2" xfId="7625"/>
    <cellStyle name="Обычный 8 2 5 5 2 2" xfId="20127"/>
    <cellStyle name="Обычный 8 2 5 5 2 2 2" xfId="20128"/>
    <cellStyle name="Обычный 8 2 5 5 2 3" xfId="20129"/>
    <cellStyle name="Обычный 8 2 5 6" xfId="7626"/>
    <cellStyle name="Обычный 8 2 5 6 2" xfId="20130"/>
    <cellStyle name="Обычный 8 2 5 6 2 2" xfId="20131"/>
    <cellStyle name="Обычный 8 2 5 6 3" xfId="20132"/>
    <cellStyle name="Обычный 8 2 6" xfId="7627"/>
    <cellStyle name="Обычный 8 2 6 2" xfId="7628"/>
    <cellStyle name="Обычный 8 2 6 2 2" xfId="7629"/>
    <cellStyle name="Обычный 8 2 6 2 2 2" xfId="7630"/>
    <cellStyle name="Обычный 8 2 6 2 2 2 2" xfId="20133"/>
    <cellStyle name="Обычный 8 2 6 2 2 2 2 2" xfId="20134"/>
    <cellStyle name="Обычный 8 2 6 2 2 2 3" xfId="20135"/>
    <cellStyle name="Обычный 8 2 6 2 3" xfId="7631"/>
    <cellStyle name="Обычный 8 2 6 2 3 2" xfId="7632"/>
    <cellStyle name="Обычный 8 2 6 2 3 2 2" xfId="20136"/>
    <cellStyle name="Обычный 8 2 6 2 3 2 2 2" xfId="20137"/>
    <cellStyle name="Обычный 8 2 6 2 3 2 3" xfId="20138"/>
    <cellStyle name="Обычный 8 2 6 2 4" xfId="7633"/>
    <cellStyle name="Обычный 8 2 6 2 4 2" xfId="20139"/>
    <cellStyle name="Обычный 8 2 6 2 4 2 2" xfId="20140"/>
    <cellStyle name="Обычный 8 2 6 2 4 3" xfId="20141"/>
    <cellStyle name="Обычный 8 2 6 3" xfId="7634"/>
    <cellStyle name="Обычный 8 2 6 3 2" xfId="7635"/>
    <cellStyle name="Обычный 8 2 6 3 2 2" xfId="20142"/>
    <cellStyle name="Обычный 8 2 6 3 2 2 2" xfId="20143"/>
    <cellStyle name="Обычный 8 2 6 3 2 3" xfId="20144"/>
    <cellStyle name="Обычный 8 2 6 4" xfId="7636"/>
    <cellStyle name="Обычный 8 2 6 4 2" xfId="7637"/>
    <cellStyle name="Обычный 8 2 6 4 2 2" xfId="20145"/>
    <cellStyle name="Обычный 8 2 6 4 2 2 2" xfId="20146"/>
    <cellStyle name="Обычный 8 2 6 4 2 3" xfId="20147"/>
    <cellStyle name="Обычный 8 2 6 5" xfId="7638"/>
    <cellStyle name="Обычный 8 2 6 5 2" xfId="20148"/>
    <cellStyle name="Обычный 8 2 6 5 2 2" xfId="20149"/>
    <cellStyle name="Обычный 8 2 6 5 3" xfId="20150"/>
    <cellStyle name="Обычный 8 2 7" xfId="7639"/>
    <cellStyle name="Обычный 8 2 7 2" xfId="7640"/>
    <cellStyle name="Обычный 8 2 7 2 2" xfId="7641"/>
    <cellStyle name="Обычный 8 2 7 2 2 2" xfId="20151"/>
    <cellStyle name="Обычный 8 2 7 2 2 2 2" xfId="20152"/>
    <cellStyle name="Обычный 8 2 7 2 2 3" xfId="20153"/>
    <cellStyle name="Обычный 8 2 7 3" xfId="7642"/>
    <cellStyle name="Обычный 8 2 7 3 2" xfId="7643"/>
    <cellStyle name="Обычный 8 2 7 3 2 2" xfId="20154"/>
    <cellStyle name="Обычный 8 2 7 3 2 2 2" xfId="20155"/>
    <cellStyle name="Обычный 8 2 7 3 2 3" xfId="20156"/>
    <cellStyle name="Обычный 8 2 7 4" xfId="7644"/>
    <cellStyle name="Обычный 8 2 7 4 2" xfId="20157"/>
    <cellStyle name="Обычный 8 2 7 4 2 2" xfId="20158"/>
    <cellStyle name="Обычный 8 2 7 4 3" xfId="20159"/>
    <cellStyle name="Обычный 8 2 8" xfId="7645"/>
    <cellStyle name="Обычный 8 2 8 2" xfId="7646"/>
    <cellStyle name="Обычный 8 2 8 2 2" xfId="7647"/>
    <cellStyle name="Обычный 8 2 8 2 2 2" xfId="20160"/>
    <cellStyle name="Обычный 8 2 8 2 2 2 2" xfId="20161"/>
    <cellStyle name="Обычный 8 2 8 2 2 3" xfId="20162"/>
    <cellStyle name="Обычный 8 2 8 3" xfId="7648"/>
    <cellStyle name="Обычный 8 2 8 3 2" xfId="7649"/>
    <cellStyle name="Обычный 8 2 8 3 2 2" xfId="20163"/>
    <cellStyle name="Обычный 8 2 8 3 2 2 2" xfId="20164"/>
    <cellStyle name="Обычный 8 2 8 3 2 3" xfId="20165"/>
    <cellStyle name="Обычный 8 2 8 4" xfId="7650"/>
    <cellStyle name="Обычный 8 2 8 4 2" xfId="20166"/>
    <cellStyle name="Обычный 8 2 8 4 2 2" xfId="20167"/>
    <cellStyle name="Обычный 8 2 8 4 3" xfId="20168"/>
    <cellStyle name="Обычный 8 2 9" xfId="7651"/>
    <cellStyle name="Обычный 8 2 9 2" xfId="7652"/>
    <cellStyle name="Обычный 8 2 9 2 2" xfId="7653"/>
    <cellStyle name="Обычный 8 2 9 2 2 2" xfId="20169"/>
    <cellStyle name="Обычный 8 2 9 2 2 2 2" xfId="20170"/>
    <cellStyle name="Обычный 8 2 9 2 2 3" xfId="20171"/>
    <cellStyle name="Обычный 8 2 9 3" xfId="7654"/>
    <cellStyle name="Обычный 8 2 9 3 2" xfId="7655"/>
    <cellStyle name="Обычный 8 2 9 3 2 2" xfId="20172"/>
    <cellStyle name="Обычный 8 2 9 3 2 2 2" xfId="20173"/>
    <cellStyle name="Обычный 8 2 9 3 2 3" xfId="20174"/>
    <cellStyle name="Обычный 8 2 9 4" xfId="7656"/>
    <cellStyle name="Обычный 8 2 9 4 2" xfId="20175"/>
    <cellStyle name="Обычный 8 2 9 4 2 2" xfId="20176"/>
    <cellStyle name="Обычный 8 2 9 4 3" xfId="20177"/>
    <cellStyle name="Обычный 8 3" xfId="7657"/>
    <cellStyle name="Обычный 8 3 10" xfId="7658"/>
    <cellStyle name="Обычный 8 3 10 2" xfId="7659"/>
    <cellStyle name="Обычный 8 3 10 2 2" xfId="20178"/>
    <cellStyle name="Обычный 8 3 10 2 2 2" xfId="20179"/>
    <cellStyle name="Обычный 8 3 10 2 3" xfId="20180"/>
    <cellStyle name="Обычный 8 3 11" xfId="7660"/>
    <cellStyle name="Обычный 8 3 11 2" xfId="20181"/>
    <cellStyle name="Обычный 8 3 11 2 2" xfId="20182"/>
    <cellStyle name="Обычный 8 3 11 3" xfId="20183"/>
    <cellStyle name="Обычный 8 3 2" xfId="7661"/>
    <cellStyle name="Обычный 8 3 2 2" xfId="7662"/>
    <cellStyle name="Обычный 8 3 2 2 2" xfId="7663"/>
    <cellStyle name="Обычный 8 3 2 2 2 2" xfId="7664"/>
    <cellStyle name="Обычный 8 3 2 2 2 2 2" xfId="7665"/>
    <cellStyle name="Обычный 8 3 2 2 2 2 2 2" xfId="20184"/>
    <cellStyle name="Обычный 8 3 2 2 2 2 2 2 2" xfId="20185"/>
    <cellStyle name="Обычный 8 3 2 2 2 2 2 3" xfId="20186"/>
    <cellStyle name="Обычный 8 3 2 2 2 3" xfId="7666"/>
    <cellStyle name="Обычный 8 3 2 2 2 3 2" xfId="7667"/>
    <cellStyle name="Обычный 8 3 2 2 2 3 2 2" xfId="20187"/>
    <cellStyle name="Обычный 8 3 2 2 2 3 2 2 2" xfId="20188"/>
    <cellStyle name="Обычный 8 3 2 2 2 3 2 3" xfId="20189"/>
    <cellStyle name="Обычный 8 3 2 2 2 4" xfId="7668"/>
    <cellStyle name="Обычный 8 3 2 2 2 4 2" xfId="20190"/>
    <cellStyle name="Обычный 8 3 2 2 2 4 2 2" xfId="20191"/>
    <cellStyle name="Обычный 8 3 2 2 2 4 3" xfId="20192"/>
    <cellStyle name="Обычный 8 3 2 2 3" xfId="7669"/>
    <cellStyle name="Обычный 8 3 2 2 3 2" xfId="7670"/>
    <cellStyle name="Обычный 8 3 2 2 3 2 2" xfId="7671"/>
    <cellStyle name="Обычный 8 3 2 2 3 2 2 2" xfId="20193"/>
    <cellStyle name="Обычный 8 3 2 2 3 2 2 2 2" xfId="20194"/>
    <cellStyle name="Обычный 8 3 2 2 3 2 2 3" xfId="20195"/>
    <cellStyle name="Обычный 8 3 2 2 3 3" xfId="7672"/>
    <cellStyle name="Обычный 8 3 2 2 3 3 2" xfId="7673"/>
    <cellStyle name="Обычный 8 3 2 2 3 3 2 2" xfId="20196"/>
    <cellStyle name="Обычный 8 3 2 2 3 3 2 2 2" xfId="20197"/>
    <cellStyle name="Обычный 8 3 2 2 3 3 2 3" xfId="20198"/>
    <cellStyle name="Обычный 8 3 2 2 3 4" xfId="7674"/>
    <cellStyle name="Обычный 8 3 2 2 3 4 2" xfId="20199"/>
    <cellStyle name="Обычный 8 3 2 2 3 4 2 2" xfId="20200"/>
    <cellStyle name="Обычный 8 3 2 2 3 4 3" xfId="20201"/>
    <cellStyle name="Обычный 8 3 2 2 4" xfId="7675"/>
    <cellStyle name="Обычный 8 3 2 2 4 2" xfId="7676"/>
    <cellStyle name="Обычный 8 3 2 2 4 2 2" xfId="20202"/>
    <cellStyle name="Обычный 8 3 2 2 4 2 2 2" xfId="20203"/>
    <cellStyle name="Обычный 8 3 2 2 4 2 3" xfId="20204"/>
    <cellStyle name="Обычный 8 3 2 2 5" xfId="7677"/>
    <cellStyle name="Обычный 8 3 2 2 5 2" xfId="7678"/>
    <cellStyle name="Обычный 8 3 2 2 5 2 2" xfId="20205"/>
    <cellStyle name="Обычный 8 3 2 2 5 2 2 2" xfId="20206"/>
    <cellStyle name="Обычный 8 3 2 2 5 2 3" xfId="20207"/>
    <cellStyle name="Обычный 8 3 2 2 6" xfId="7679"/>
    <cellStyle name="Обычный 8 3 2 2 6 2" xfId="20208"/>
    <cellStyle name="Обычный 8 3 2 2 6 2 2" xfId="20209"/>
    <cellStyle name="Обычный 8 3 2 2 6 3" xfId="20210"/>
    <cellStyle name="Обычный 8 3 2 3" xfId="7680"/>
    <cellStyle name="Обычный 8 3 2 3 2" xfId="7681"/>
    <cellStyle name="Обычный 8 3 2 3 2 2" xfId="7682"/>
    <cellStyle name="Обычный 8 3 2 3 2 2 2" xfId="7683"/>
    <cellStyle name="Обычный 8 3 2 3 2 2 2 2" xfId="20211"/>
    <cellStyle name="Обычный 8 3 2 3 2 2 2 2 2" xfId="20212"/>
    <cellStyle name="Обычный 8 3 2 3 2 2 2 3" xfId="20213"/>
    <cellStyle name="Обычный 8 3 2 3 2 3" xfId="7684"/>
    <cellStyle name="Обычный 8 3 2 3 2 3 2" xfId="7685"/>
    <cellStyle name="Обычный 8 3 2 3 2 3 2 2" xfId="20214"/>
    <cellStyle name="Обычный 8 3 2 3 2 3 2 2 2" xfId="20215"/>
    <cellStyle name="Обычный 8 3 2 3 2 3 2 3" xfId="20216"/>
    <cellStyle name="Обычный 8 3 2 3 2 4" xfId="7686"/>
    <cellStyle name="Обычный 8 3 2 3 2 4 2" xfId="20217"/>
    <cellStyle name="Обычный 8 3 2 3 2 4 2 2" xfId="20218"/>
    <cellStyle name="Обычный 8 3 2 3 2 4 3" xfId="20219"/>
    <cellStyle name="Обычный 8 3 2 3 3" xfId="7687"/>
    <cellStyle name="Обычный 8 3 2 3 3 2" xfId="7688"/>
    <cellStyle name="Обычный 8 3 2 3 3 2 2" xfId="7689"/>
    <cellStyle name="Обычный 8 3 2 3 3 2 2 2" xfId="20220"/>
    <cellStyle name="Обычный 8 3 2 3 3 2 2 2 2" xfId="20221"/>
    <cellStyle name="Обычный 8 3 2 3 3 2 2 3" xfId="20222"/>
    <cellStyle name="Обычный 8 3 2 3 3 3" xfId="7690"/>
    <cellStyle name="Обычный 8 3 2 3 3 3 2" xfId="7691"/>
    <cellStyle name="Обычный 8 3 2 3 3 3 2 2" xfId="20223"/>
    <cellStyle name="Обычный 8 3 2 3 3 3 2 2 2" xfId="20224"/>
    <cellStyle name="Обычный 8 3 2 3 3 3 2 3" xfId="20225"/>
    <cellStyle name="Обычный 8 3 2 3 3 4" xfId="7692"/>
    <cellStyle name="Обычный 8 3 2 3 3 4 2" xfId="20226"/>
    <cellStyle name="Обычный 8 3 2 3 3 4 2 2" xfId="20227"/>
    <cellStyle name="Обычный 8 3 2 3 3 4 3" xfId="20228"/>
    <cellStyle name="Обычный 8 3 2 3 4" xfId="7693"/>
    <cellStyle name="Обычный 8 3 2 3 4 2" xfId="7694"/>
    <cellStyle name="Обычный 8 3 2 3 4 2 2" xfId="20229"/>
    <cellStyle name="Обычный 8 3 2 3 4 2 2 2" xfId="20230"/>
    <cellStyle name="Обычный 8 3 2 3 4 2 3" xfId="20231"/>
    <cellStyle name="Обычный 8 3 2 3 5" xfId="7695"/>
    <cellStyle name="Обычный 8 3 2 3 5 2" xfId="7696"/>
    <cellStyle name="Обычный 8 3 2 3 5 2 2" xfId="20232"/>
    <cellStyle name="Обычный 8 3 2 3 5 2 2 2" xfId="20233"/>
    <cellStyle name="Обычный 8 3 2 3 5 2 3" xfId="20234"/>
    <cellStyle name="Обычный 8 3 2 3 6" xfId="7697"/>
    <cellStyle name="Обычный 8 3 2 3 6 2" xfId="20235"/>
    <cellStyle name="Обычный 8 3 2 3 6 2 2" xfId="20236"/>
    <cellStyle name="Обычный 8 3 2 3 6 3" xfId="20237"/>
    <cellStyle name="Обычный 8 3 2 4" xfId="7698"/>
    <cellStyle name="Обычный 8 3 2 4 2" xfId="7699"/>
    <cellStyle name="Обычный 8 3 2 4 2 2" xfId="7700"/>
    <cellStyle name="Обычный 8 3 2 4 2 2 2" xfId="7701"/>
    <cellStyle name="Обычный 8 3 2 4 2 2 2 2" xfId="20238"/>
    <cellStyle name="Обычный 8 3 2 4 2 2 2 2 2" xfId="20239"/>
    <cellStyle name="Обычный 8 3 2 4 2 2 2 3" xfId="20240"/>
    <cellStyle name="Обычный 8 3 2 4 2 3" xfId="7702"/>
    <cellStyle name="Обычный 8 3 2 4 2 3 2" xfId="7703"/>
    <cellStyle name="Обычный 8 3 2 4 2 3 2 2" xfId="20241"/>
    <cellStyle name="Обычный 8 3 2 4 2 3 2 2 2" xfId="20242"/>
    <cellStyle name="Обычный 8 3 2 4 2 3 2 3" xfId="20243"/>
    <cellStyle name="Обычный 8 3 2 4 2 4" xfId="7704"/>
    <cellStyle name="Обычный 8 3 2 4 2 4 2" xfId="20244"/>
    <cellStyle name="Обычный 8 3 2 4 2 4 2 2" xfId="20245"/>
    <cellStyle name="Обычный 8 3 2 4 2 4 3" xfId="20246"/>
    <cellStyle name="Обычный 8 3 2 4 3" xfId="7705"/>
    <cellStyle name="Обычный 8 3 2 4 3 2" xfId="7706"/>
    <cellStyle name="Обычный 8 3 2 4 3 2 2" xfId="20247"/>
    <cellStyle name="Обычный 8 3 2 4 3 2 2 2" xfId="20248"/>
    <cellStyle name="Обычный 8 3 2 4 3 2 3" xfId="20249"/>
    <cellStyle name="Обычный 8 3 2 4 4" xfId="7707"/>
    <cellStyle name="Обычный 8 3 2 4 4 2" xfId="7708"/>
    <cellStyle name="Обычный 8 3 2 4 4 2 2" xfId="20250"/>
    <cellStyle name="Обычный 8 3 2 4 4 2 2 2" xfId="20251"/>
    <cellStyle name="Обычный 8 3 2 4 4 2 3" xfId="20252"/>
    <cellStyle name="Обычный 8 3 2 4 5" xfId="7709"/>
    <cellStyle name="Обычный 8 3 2 4 5 2" xfId="20253"/>
    <cellStyle name="Обычный 8 3 2 4 5 2 2" xfId="20254"/>
    <cellStyle name="Обычный 8 3 2 4 5 3" xfId="20255"/>
    <cellStyle name="Обычный 8 3 2 5" xfId="7710"/>
    <cellStyle name="Обычный 8 3 2 5 2" xfId="7711"/>
    <cellStyle name="Обычный 8 3 2 5 2 2" xfId="7712"/>
    <cellStyle name="Обычный 8 3 2 5 2 2 2" xfId="20256"/>
    <cellStyle name="Обычный 8 3 2 5 2 2 2 2" xfId="20257"/>
    <cellStyle name="Обычный 8 3 2 5 2 2 3" xfId="20258"/>
    <cellStyle name="Обычный 8 3 2 5 3" xfId="7713"/>
    <cellStyle name="Обычный 8 3 2 5 3 2" xfId="7714"/>
    <cellStyle name="Обычный 8 3 2 5 3 2 2" xfId="20259"/>
    <cellStyle name="Обычный 8 3 2 5 3 2 2 2" xfId="20260"/>
    <cellStyle name="Обычный 8 3 2 5 3 2 3" xfId="20261"/>
    <cellStyle name="Обычный 8 3 2 5 4" xfId="7715"/>
    <cellStyle name="Обычный 8 3 2 5 4 2" xfId="20262"/>
    <cellStyle name="Обычный 8 3 2 5 4 2 2" xfId="20263"/>
    <cellStyle name="Обычный 8 3 2 5 4 3" xfId="20264"/>
    <cellStyle name="Обычный 8 3 2 6" xfId="7716"/>
    <cellStyle name="Обычный 8 3 2 6 2" xfId="7717"/>
    <cellStyle name="Обычный 8 3 2 6 2 2" xfId="20265"/>
    <cellStyle name="Обычный 8 3 2 6 2 2 2" xfId="20266"/>
    <cellStyle name="Обычный 8 3 2 6 2 3" xfId="20267"/>
    <cellStyle name="Обычный 8 3 2 7" xfId="7718"/>
    <cellStyle name="Обычный 8 3 2 7 2" xfId="7719"/>
    <cellStyle name="Обычный 8 3 2 7 2 2" xfId="20268"/>
    <cellStyle name="Обычный 8 3 2 7 2 2 2" xfId="20269"/>
    <cellStyle name="Обычный 8 3 2 7 2 3" xfId="20270"/>
    <cellStyle name="Обычный 8 3 2 8" xfId="7720"/>
    <cellStyle name="Обычный 8 3 2 8 2" xfId="20271"/>
    <cellStyle name="Обычный 8 3 2 8 2 2" xfId="20272"/>
    <cellStyle name="Обычный 8 3 2 8 3" xfId="20273"/>
    <cellStyle name="Обычный 8 3 3" xfId="7721"/>
    <cellStyle name="Обычный 8 3 3 2" xfId="7722"/>
    <cellStyle name="Обычный 8 3 3 2 2" xfId="7723"/>
    <cellStyle name="Обычный 8 3 3 2 2 2" xfId="7724"/>
    <cellStyle name="Обычный 8 3 3 2 2 2 2" xfId="20274"/>
    <cellStyle name="Обычный 8 3 3 2 2 2 2 2" xfId="20275"/>
    <cellStyle name="Обычный 8 3 3 2 2 2 3" xfId="20276"/>
    <cellStyle name="Обычный 8 3 3 2 3" xfId="7725"/>
    <cellStyle name="Обычный 8 3 3 2 3 2" xfId="7726"/>
    <cellStyle name="Обычный 8 3 3 2 3 2 2" xfId="20277"/>
    <cellStyle name="Обычный 8 3 3 2 3 2 2 2" xfId="20278"/>
    <cellStyle name="Обычный 8 3 3 2 3 2 3" xfId="20279"/>
    <cellStyle name="Обычный 8 3 3 2 4" xfId="7727"/>
    <cellStyle name="Обычный 8 3 3 2 4 2" xfId="20280"/>
    <cellStyle name="Обычный 8 3 3 2 4 2 2" xfId="20281"/>
    <cellStyle name="Обычный 8 3 3 2 4 3" xfId="20282"/>
    <cellStyle name="Обычный 8 3 3 3" xfId="7728"/>
    <cellStyle name="Обычный 8 3 3 3 2" xfId="7729"/>
    <cellStyle name="Обычный 8 3 3 3 2 2" xfId="7730"/>
    <cellStyle name="Обычный 8 3 3 3 2 2 2" xfId="20283"/>
    <cellStyle name="Обычный 8 3 3 3 2 2 2 2" xfId="20284"/>
    <cellStyle name="Обычный 8 3 3 3 2 2 3" xfId="20285"/>
    <cellStyle name="Обычный 8 3 3 3 3" xfId="7731"/>
    <cellStyle name="Обычный 8 3 3 3 3 2" xfId="7732"/>
    <cellStyle name="Обычный 8 3 3 3 3 2 2" xfId="20286"/>
    <cellStyle name="Обычный 8 3 3 3 3 2 2 2" xfId="20287"/>
    <cellStyle name="Обычный 8 3 3 3 3 2 3" xfId="20288"/>
    <cellStyle name="Обычный 8 3 3 3 4" xfId="7733"/>
    <cellStyle name="Обычный 8 3 3 3 4 2" xfId="20289"/>
    <cellStyle name="Обычный 8 3 3 3 4 2 2" xfId="20290"/>
    <cellStyle name="Обычный 8 3 3 3 4 3" xfId="20291"/>
    <cellStyle name="Обычный 8 3 3 4" xfId="7734"/>
    <cellStyle name="Обычный 8 3 3 4 2" xfId="7735"/>
    <cellStyle name="Обычный 8 3 3 4 2 2" xfId="20292"/>
    <cellStyle name="Обычный 8 3 3 4 2 2 2" xfId="20293"/>
    <cellStyle name="Обычный 8 3 3 4 2 3" xfId="20294"/>
    <cellStyle name="Обычный 8 3 3 5" xfId="7736"/>
    <cellStyle name="Обычный 8 3 3 5 2" xfId="7737"/>
    <cellStyle name="Обычный 8 3 3 5 2 2" xfId="20295"/>
    <cellStyle name="Обычный 8 3 3 5 2 2 2" xfId="20296"/>
    <cellStyle name="Обычный 8 3 3 5 2 3" xfId="20297"/>
    <cellStyle name="Обычный 8 3 3 6" xfId="7738"/>
    <cellStyle name="Обычный 8 3 3 6 2" xfId="20298"/>
    <cellStyle name="Обычный 8 3 3 6 2 2" xfId="20299"/>
    <cellStyle name="Обычный 8 3 3 6 3" xfId="20300"/>
    <cellStyle name="Обычный 8 3 4" xfId="7739"/>
    <cellStyle name="Обычный 8 3 4 2" xfId="7740"/>
    <cellStyle name="Обычный 8 3 4 2 2" xfId="7741"/>
    <cellStyle name="Обычный 8 3 4 2 2 2" xfId="7742"/>
    <cellStyle name="Обычный 8 3 4 2 2 2 2" xfId="20301"/>
    <cellStyle name="Обычный 8 3 4 2 2 2 2 2" xfId="20302"/>
    <cellStyle name="Обычный 8 3 4 2 2 2 3" xfId="20303"/>
    <cellStyle name="Обычный 8 3 4 2 3" xfId="7743"/>
    <cellStyle name="Обычный 8 3 4 2 3 2" xfId="7744"/>
    <cellStyle name="Обычный 8 3 4 2 3 2 2" xfId="20304"/>
    <cellStyle name="Обычный 8 3 4 2 3 2 2 2" xfId="20305"/>
    <cellStyle name="Обычный 8 3 4 2 3 2 3" xfId="20306"/>
    <cellStyle name="Обычный 8 3 4 2 4" xfId="7745"/>
    <cellStyle name="Обычный 8 3 4 2 4 2" xfId="20307"/>
    <cellStyle name="Обычный 8 3 4 2 4 2 2" xfId="20308"/>
    <cellStyle name="Обычный 8 3 4 2 4 3" xfId="20309"/>
    <cellStyle name="Обычный 8 3 4 3" xfId="7746"/>
    <cellStyle name="Обычный 8 3 4 3 2" xfId="7747"/>
    <cellStyle name="Обычный 8 3 4 3 2 2" xfId="7748"/>
    <cellStyle name="Обычный 8 3 4 3 2 2 2" xfId="20310"/>
    <cellStyle name="Обычный 8 3 4 3 2 2 2 2" xfId="20311"/>
    <cellStyle name="Обычный 8 3 4 3 2 2 3" xfId="20312"/>
    <cellStyle name="Обычный 8 3 4 3 3" xfId="7749"/>
    <cellStyle name="Обычный 8 3 4 3 3 2" xfId="7750"/>
    <cellStyle name="Обычный 8 3 4 3 3 2 2" xfId="20313"/>
    <cellStyle name="Обычный 8 3 4 3 3 2 2 2" xfId="20314"/>
    <cellStyle name="Обычный 8 3 4 3 3 2 3" xfId="20315"/>
    <cellStyle name="Обычный 8 3 4 3 4" xfId="7751"/>
    <cellStyle name="Обычный 8 3 4 3 4 2" xfId="20316"/>
    <cellStyle name="Обычный 8 3 4 3 4 2 2" xfId="20317"/>
    <cellStyle name="Обычный 8 3 4 3 4 3" xfId="20318"/>
    <cellStyle name="Обычный 8 3 4 4" xfId="7752"/>
    <cellStyle name="Обычный 8 3 4 4 2" xfId="7753"/>
    <cellStyle name="Обычный 8 3 4 4 2 2" xfId="20319"/>
    <cellStyle name="Обычный 8 3 4 4 2 2 2" xfId="20320"/>
    <cellStyle name="Обычный 8 3 4 4 2 3" xfId="20321"/>
    <cellStyle name="Обычный 8 3 4 5" xfId="7754"/>
    <cellStyle name="Обычный 8 3 4 5 2" xfId="7755"/>
    <cellStyle name="Обычный 8 3 4 5 2 2" xfId="20322"/>
    <cellStyle name="Обычный 8 3 4 5 2 2 2" xfId="20323"/>
    <cellStyle name="Обычный 8 3 4 5 2 3" xfId="20324"/>
    <cellStyle name="Обычный 8 3 4 6" xfId="7756"/>
    <cellStyle name="Обычный 8 3 4 6 2" xfId="20325"/>
    <cellStyle name="Обычный 8 3 4 6 2 2" xfId="20326"/>
    <cellStyle name="Обычный 8 3 4 6 3" xfId="20327"/>
    <cellStyle name="Обычный 8 3 5" xfId="7757"/>
    <cellStyle name="Обычный 8 3 5 2" xfId="7758"/>
    <cellStyle name="Обычный 8 3 5 2 2" xfId="7759"/>
    <cellStyle name="Обычный 8 3 5 2 2 2" xfId="7760"/>
    <cellStyle name="Обычный 8 3 5 2 2 2 2" xfId="20328"/>
    <cellStyle name="Обычный 8 3 5 2 2 2 2 2" xfId="20329"/>
    <cellStyle name="Обычный 8 3 5 2 2 2 3" xfId="20330"/>
    <cellStyle name="Обычный 8 3 5 2 3" xfId="7761"/>
    <cellStyle name="Обычный 8 3 5 2 3 2" xfId="7762"/>
    <cellStyle name="Обычный 8 3 5 2 3 2 2" xfId="20331"/>
    <cellStyle name="Обычный 8 3 5 2 3 2 2 2" xfId="20332"/>
    <cellStyle name="Обычный 8 3 5 2 3 2 3" xfId="20333"/>
    <cellStyle name="Обычный 8 3 5 2 4" xfId="7763"/>
    <cellStyle name="Обычный 8 3 5 2 4 2" xfId="20334"/>
    <cellStyle name="Обычный 8 3 5 2 4 2 2" xfId="20335"/>
    <cellStyle name="Обычный 8 3 5 2 4 3" xfId="20336"/>
    <cellStyle name="Обычный 8 3 5 3" xfId="7764"/>
    <cellStyle name="Обычный 8 3 5 3 2" xfId="7765"/>
    <cellStyle name="Обычный 8 3 5 3 2 2" xfId="20337"/>
    <cellStyle name="Обычный 8 3 5 3 2 2 2" xfId="20338"/>
    <cellStyle name="Обычный 8 3 5 3 2 3" xfId="20339"/>
    <cellStyle name="Обычный 8 3 5 4" xfId="7766"/>
    <cellStyle name="Обычный 8 3 5 4 2" xfId="7767"/>
    <cellStyle name="Обычный 8 3 5 4 2 2" xfId="20340"/>
    <cellStyle name="Обычный 8 3 5 4 2 2 2" xfId="20341"/>
    <cellStyle name="Обычный 8 3 5 4 2 3" xfId="20342"/>
    <cellStyle name="Обычный 8 3 5 5" xfId="7768"/>
    <cellStyle name="Обычный 8 3 5 5 2" xfId="20343"/>
    <cellStyle name="Обычный 8 3 5 5 2 2" xfId="20344"/>
    <cellStyle name="Обычный 8 3 5 5 3" xfId="20345"/>
    <cellStyle name="Обычный 8 3 6" xfId="7769"/>
    <cellStyle name="Обычный 8 3 6 2" xfId="7770"/>
    <cellStyle name="Обычный 8 3 6 2 2" xfId="7771"/>
    <cellStyle name="Обычный 8 3 6 2 2 2" xfId="20346"/>
    <cellStyle name="Обычный 8 3 6 2 2 2 2" xfId="20347"/>
    <cellStyle name="Обычный 8 3 6 2 2 3" xfId="20348"/>
    <cellStyle name="Обычный 8 3 6 3" xfId="7772"/>
    <cellStyle name="Обычный 8 3 6 3 2" xfId="7773"/>
    <cellStyle name="Обычный 8 3 6 3 2 2" xfId="20349"/>
    <cellStyle name="Обычный 8 3 6 3 2 2 2" xfId="20350"/>
    <cellStyle name="Обычный 8 3 6 3 2 3" xfId="20351"/>
    <cellStyle name="Обычный 8 3 6 4" xfId="7774"/>
    <cellStyle name="Обычный 8 3 6 4 2" xfId="20352"/>
    <cellStyle name="Обычный 8 3 6 4 2 2" xfId="20353"/>
    <cellStyle name="Обычный 8 3 6 4 3" xfId="20354"/>
    <cellStyle name="Обычный 8 3 7" xfId="7775"/>
    <cellStyle name="Обычный 8 3 7 2" xfId="7776"/>
    <cellStyle name="Обычный 8 3 7 2 2" xfId="7777"/>
    <cellStyle name="Обычный 8 3 7 2 2 2" xfId="20355"/>
    <cellStyle name="Обычный 8 3 7 2 2 2 2" xfId="20356"/>
    <cellStyle name="Обычный 8 3 7 2 2 3" xfId="20357"/>
    <cellStyle name="Обычный 8 3 7 3" xfId="7778"/>
    <cellStyle name="Обычный 8 3 7 3 2" xfId="7779"/>
    <cellStyle name="Обычный 8 3 7 3 2 2" xfId="20358"/>
    <cellStyle name="Обычный 8 3 7 3 2 2 2" xfId="20359"/>
    <cellStyle name="Обычный 8 3 7 3 2 3" xfId="20360"/>
    <cellStyle name="Обычный 8 3 7 4" xfId="7780"/>
    <cellStyle name="Обычный 8 3 7 4 2" xfId="20361"/>
    <cellStyle name="Обычный 8 3 7 4 2 2" xfId="20362"/>
    <cellStyle name="Обычный 8 3 7 4 3" xfId="20363"/>
    <cellStyle name="Обычный 8 3 8" xfId="7781"/>
    <cellStyle name="Обычный 8 3 8 2" xfId="7782"/>
    <cellStyle name="Обычный 8 3 8 2 2" xfId="7783"/>
    <cellStyle name="Обычный 8 3 8 2 2 2" xfId="20364"/>
    <cellStyle name="Обычный 8 3 8 2 2 2 2" xfId="20365"/>
    <cellStyle name="Обычный 8 3 8 2 2 3" xfId="20366"/>
    <cellStyle name="Обычный 8 3 8 3" xfId="7784"/>
    <cellStyle name="Обычный 8 3 8 3 2" xfId="7785"/>
    <cellStyle name="Обычный 8 3 8 3 2 2" xfId="20367"/>
    <cellStyle name="Обычный 8 3 8 3 2 2 2" xfId="20368"/>
    <cellStyle name="Обычный 8 3 8 3 2 3" xfId="20369"/>
    <cellStyle name="Обычный 8 3 8 4" xfId="7786"/>
    <cellStyle name="Обычный 8 3 8 4 2" xfId="20370"/>
    <cellStyle name="Обычный 8 3 8 4 2 2" xfId="20371"/>
    <cellStyle name="Обычный 8 3 8 4 3" xfId="20372"/>
    <cellStyle name="Обычный 8 3 9" xfId="7787"/>
    <cellStyle name="Обычный 8 3 9 2" xfId="7788"/>
    <cellStyle name="Обычный 8 3 9 2 2" xfId="20373"/>
    <cellStyle name="Обычный 8 3 9 2 2 2" xfId="20374"/>
    <cellStyle name="Обычный 8 3 9 2 3" xfId="20375"/>
    <cellStyle name="Обычный 8 4" xfId="7789"/>
    <cellStyle name="Обычный 8 4 2" xfId="7790"/>
    <cellStyle name="Обычный 8 4 2 2" xfId="7791"/>
    <cellStyle name="Обычный 8 4 2 2 2" xfId="7792"/>
    <cellStyle name="Обычный 8 4 2 2 2 2" xfId="7793"/>
    <cellStyle name="Обычный 8 4 2 2 2 2 2" xfId="20376"/>
    <cellStyle name="Обычный 8 4 2 2 2 2 2 2" xfId="20377"/>
    <cellStyle name="Обычный 8 4 2 2 2 2 3" xfId="20378"/>
    <cellStyle name="Обычный 8 4 2 2 3" xfId="7794"/>
    <cellStyle name="Обычный 8 4 2 2 3 2" xfId="7795"/>
    <cellStyle name="Обычный 8 4 2 2 3 2 2" xfId="20379"/>
    <cellStyle name="Обычный 8 4 2 2 3 2 2 2" xfId="20380"/>
    <cellStyle name="Обычный 8 4 2 2 3 2 3" xfId="20381"/>
    <cellStyle name="Обычный 8 4 2 2 4" xfId="7796"/>
    <cellStyle name="Обычный 8 4 2 2 4 2" xfId="20382"/>
    <cellStyle name="Обычный 8 4 2 2 4 2 2" xfId="20383"/>
    <cellStyle name="Обычный 8 4 2 2 4 3" xfId="20384"/>
    <cellStyle name="Обычный 8 4 2 3" xfId="7797"/>
    <cellStyle name="Обычный 8 4 2 3 2" xfId="7798"/>
    <cellStyle name="Обычный 8 4 2 3 2 2" xfId="7799"/>
    <cellStyle name="Обычный 8 4 2 3 2 2 2" xfId="20385"/>
    <cellStyle name="Обычный 8 4 2 3 2 2 2 2" xfId="20386"/>
    <cellStyle name="Обычный 8 4 2 3 2 2 3" xfId="20387"/>
    <cellStyle name="Обычный 8 4 2 3 3" xfId="7800"/>
    <cellStyle name="Обычный 8 4 2 3 3 2" xfId="7801"/>
    <cellStyle name="Обычный 8 4 2 3 3 2 2" xfId="20388"/>
    <cellStyle name="Обычный 8 4 2 3 3 2 2 2" xfId="20389"/>
    <cellStyle name="Обычный 8 4 2 3 3 2 3" xfId="20390"/>
    <cellStyle name="Обычный 8 4 2 3 4" xfId="7802"/>
    <cellStyle name="Обычный 8 4 2 3 4 2" xfId="20391"/>
    <cellStyle name="Обычный 8 4 2 3 4 2 2" xfId="20392"/>
    <cellStyle name="Обычный 8 4 2 3 4 3" xfId="20393"/>
    <cellStyle name="Обычный 8 4 2 4" xfId="7803"/>
    <cellStyle name="Обычный 8 4 2 4 2" xfId="7804"/>
    <cellStyle name="Обычный 8 4 2 4 2 2" xfId="20394"/>
    <cellStyle name="Обычный 8 4 2 4 2 2 2" xfId="20395"/>
    <cellStyle name="Обычный 8 4 2 4 2 3" xfId="20396"/>
    <cellStyle name="Обычный 8 4 2 5" xfId="7805"/>
    <cellStyle name="Обычный 8 4 2 5 2" xfId="7806"/>
    <cellStyle name="Обычный 8 4 2 5 2 2" xfId="20397"/>
    <cellStyle name="Обычный 8 4 2 5 2 2 2" xfId="20398"/>
    <cellStyle name="Обычный 8 4 2 5 2 3" xfId="20399"/>
    <cellStyle name="Обычный 8 4 2 6" xfId="7807"/>
    <cellStyle name="Обычный 8 4 2 6 2" xfId="20400"/>
    <cellStyle name="Обычный 8 4 2 6 2 2" xfId="20401"/>
    <cellStyle name="Обычный 8 4 2 6 3" xfId="20402"/>
    <cellStyle name="Обычный 8 4 3" xfId="7808"/>
    <cellStyle name="Обычный 8 4 3 2" xfId="7809"/>
    <cellStyle name="Обычный 8 4 3 2 2" xfId="7810"/>
    <cellStyle name="Обычный 8 4 3 2 2 2" xfId="7811"/>
    <cellStyle name="Обычный 8 4 3 2 2 2 2" xfId="20403"/>
    <cellStyle name="Обычный 8 4 3 2 2 2 2 2" xfId="20404"/>
    <cellStyle name="Обычный 8 4 3 2 2 2 3" xfId="20405"/>
    <cellStyle name="Обычный 8 4 3 2 3" xfId="7812"/>
    <cellStyle name="Обычный 8 4 3 2 3 2" xfId="7813"/>
    <cellStyle name="Обычный 8 4 3 2 3 2 2" xfId="20406"/>
    <cellStyle name="Обычный 8 4 3 2 3 2 2 2" xfId="20407"/>
    <cellStyle name="Обычный 8 4 3 2 3 2 3" xfId="20408"/>
    <cellStyle name="Обычный 8 4 3 2 4" xfId="7814"/>
    <cellStyle name="Обычный 8 4 3 2 4 2" xfId="20409"/>
    <cellStyle name="Обычный 8 4 3 2 4 2 2" xfId="20410"/>
    <cellStyle name="Обычный 8 4 3 2 4 3" xfId="20411"/>
    <cellStyle name="Обычный 8 4 3 3" xfId="7815"/>
    <cellStyle name="Обычный 8 4 3 3 2" xfId="7816"/>
    <cellStyle name="Обычный 8 4 3 3 2 2" xfId="7817"/>
    <cellStyle name="Обычный 8 4 3 3 2 2 2" xfId="20412"/>
    <cellStyle name="Обычный 8 4 3 3 2 2 2 2" xfId="20413"/>
    <cellStyle name="Обычный 8 4 3 3 2 2 3" xfId="20414"/>
    <cellStyle name="Обычный 8 4 3 3 3" xfId="7818"/>
    <cellStyle name="Обычный 8 4 3 3 3 2" xfId="7819"/>
    <cellStyle name="Обычный 8 4 3 3 3 2 2" xfId="20415"/>
    <cellStyle name="Обычный 8 4 3 3 3 2 2 2" xfId="20416"/>
    <cellStyle name="Обычный 8 4 3 3 3 2 3" xfId="20417"/>
    <cellStyle name="Обычный 8 4 3 3 4" xfId="7820"/>
    <cellStyle name="Обычный 8 4 3 3 4 2" xfId="20418"/>
    <cellStyle name="Обычный 8 4 3 3 4 2 2" xfId="20419"/>
    <cellStyle name="Обычный 8 4 3 3 4 3" xfId="20420"/>
    <cellStyle name="Обычный 8 4 3 4" xfId="7821"/>
    <cellStyle name="Обычный 8 4 3 4 2" xfId="7822"/>
    <cellStyle name="Обычный 8 4 3 4 2 2" xfId="20421"/>
    <cellStyle name="Обычный 8 4 3 4 2 2 2" xfId="20422"/>
    <cellStyle name="Обычный 8 4 3 4 2 3" xfId="20423"/>
    <cellStyle name="Обычный 8 4 3 5" xfId="7823"/>
    <cellStyle name="Обычный 8 4 3 5 2" xfId="7824"/>
    <cellStyle name="Обычный 8 4 3 5 2 2" xfId="20424"/>
    <cellStyle name="Обычный 8 4 3 5 2 2 2" xfId="20425"/>
    <cellStyle name="Обычный 8 4 3 5 2 3" xfId="20426"/>
    <cellStyle name="Обычный 8 4 3 6" xfId="7825"/>
    <cellStyle name="Обычный 8 4 3 6 2" xfId="20427"/>
    <cellStyle name="Обычный 8 4 3 6 2 2" xfId="20428"/>
    <cellStyle name="Обычный 8 4 3 6 3" xfId="20429"/>
    <cellStyle name="Обычный 8 4 4" xfId="7826"/>
    <cellStyle name="Обычный 8 4 4 2" xfId="7827"/>
    <cellStyle name="Обычный 8 4 4 2 2" xfId="7828"/>
    <cellStyle name="Обычный 8 4 4 2 2 2" xfId="7829"/>
    <cellStyle name="Обычный 8 4 4 2 2 2 2" xfId="20430"/>
    <cellStyle name="Обычный 8 4 4 2 2 2 2 2" xfId="20431"/>
    <cellStyle name="Обычный 8 4 4 2 2 2 3" xfId="20432"/>
    <cellStyle name="Обычный 8 4 4 2 3" xfId="7830"/>
    <cellStyle name="Обычный 8 4 4 2 3 2" xfId="7831"/>
    <cellStyle name="Обычный 8 4 4 2 3 2 2" xfId="20433"/>
    <cellStyle name="Обычный 8 4 4 2 3 2 2 2" xfId="20434"/>
    <cellStyle name="Обычный 8 4 4 2 3 2 3" xfId="20435"/>
    <cellStyle name="Обычный 8 4 4 2 4" xfId="7832"/>
    <cellStyle name="Обычный 8 4 4 2 4 2" xfId="20436"/>
    <cellStyle name="Обычный 8 4 4 2 4 2 2" xfId="20437"/>
    <cellStyle name="Обычный 8 4 4 2 4 3" xfId="20438"/>
    <cellStyle name="Обычный 8 4 4 3" xfId="7833"/>
    <cellStyle name="Обычный 8 4 4 3 2" xfId="7834"/>
    <cellStyle name="Обычный 8 4 4 3 2 2" xfId="20439"/>
    <cellStyle name="Обычный 8 4 4 3 2 2 2" xfId="20440"/>
    <cellStyle name="Обычный 8 4 4 3 2 3" xfId="20441"/>
    <cellStyle name="Обычный 8 4 4 4" xfId="7835"/>
    <cellStyle name="Обычный 8 4 4 4 2" xfId="7836"/>
    <cellStyle name="Обычный 8 4 4 4 2 2" xfId="20442"/>
    <cellStyle name="Обычный 8 4 4 4 2 2 2" xfId="20443"/>
    <cellStyle name="Обычный 8 4 4 4 2 3" xfId="20444"/>
    <cellStyle name="Обычный 8 4 4 5" xfId="7837"/>
    <cellStyle name="Обычный 8 4 4 5 2" xfId="20445"/>
    <cellStyle name="Обычный 8 4 4 5 2 2" xfId="20446"/>
    <cellStyle name="Обычный 8 4 4 5 3" xfId="20447"/>
    <cellStyle name="Обычный 8 4 5" xfId="7838"/>
    <cellStyle name="Обычный 8 4 5 2" xfId="7839"/>
    <cellStyle name="Обычный 8 4 5 2 2" xfId="7840"/>
    <cellStyle name="Обычный 8 4 5 2 2 2" xfId="20448"/>
    <cellStyle name="Обычный 8 4 5 2 2 2 2" xfId="20449"/>
    <cellStyle name="Обычный 8 4 5 2 2 3" xfId="20450"/>
    <cellStyle name="Обычный 8 4 5 3" xfId="7841"/>
    <cellStyle name="Обычный 8 4 5 3 2" xfId="7842"/>
    <cellStyle name="Обычный 8 4 5 3 2 2" xfId="20451"/>
    <cellStyle name="Обычный 8 4 5 3 2 2 2" xfId="20452"/>
    <cellStyle name="Обычный 8 4 5 3 2 3" xfId="20453"/>
    <cellStyle name="Обычный 8 4 5 4" xfId="7843"/>
    <cellStyle name="Обычный 8 4 5 4 2" xfId="20454"/>
    <cellStyle name="Обычный 8 4 5 4 2 2" xfId="20455"/>
    <cellStyle name="Обычный 8 4 5 4 3" xfId="20456"/>
    <cellStyle name="Обычный 8 4 6" xfId="7844"/>
    <cellStyle name="Обычный 8 4 6 2" xfId="7845"/>
    <cellStyle name="Обычный 8 4 6 2 2" xfId="20457"/>
    <cellStyle name="Обычный 8 4 6 2 2 2" xfId="20458"/>
    <cellStyle name="Обычный 8 4 6 2 3" xfId="20459"/>
    <cellStyle name="Обычный 8 4 7" xfId="7846"/>
    <cellStyle name="Обычный 8 4 7 2" xfId="7847"/>
    <cellStyle name="Обычный 8 4 7 2 2" xfId="20460"/>
    <cellStyle name="Обычный 8 4 7 2 2 2" xfId="20461"/>
    <cellStyle name="Обычный 8 4 7 2 3" xfId="20462"/>
    <cellStyle name="Обычный 8 4 8" xfId="7848"/>
    <cellStyle name="Обычный 8 4 8 2" xfId="20463"/>
    <cellStyle name="Обычный 8 4 8 2 2" xfId="20464"/>
    <cellStyle name="Обычный 8 4 8 3" xfId="20465"/>
    <cellStyle name="Обычный 8 5" xfId="7849"/>
    <cellStyle name="Обычный 8 5 2" xfId="7850"/>
    <cellStyle name="Обычный 8 5 2 2" xfId="7851"/>
    <cellStyle name="Обычный 8 5 2 2 2" xfId="7852"/>
    <cellStyle name="Обычный 8 5 2 2 2 2" xfId="20466"/>
    <cellStyle name="Обычный 8 5 2 2 2 2 2" xfId="20467"/>
    <cellStyle name="Обычный 8 5 2 2 2 3" xfId="20468"/>
    <cellStyle name="Обычный 8 5 2 3" xfId="7853"/>
    <cellStyle name="Обычный 8 5 2 3 2" xfId="7854"/>
    <cellStyle name="Обычный 8 5 2 3 2 2" xfId="20469"/>
    <cellStyle name="Обычный 8 5 2 3 2 2 2" xfId="20470"/>
    <cellStyle name="Обычный 8 5 2 3 2 3" xfId="20471"/>
    <cellStyle name="Обычный 8 5 2 4" xfId="7855"/>
    <cellStyle name="Обычный 8 5 2 4 2" xfId="20472"/>
    <cellStyle name="Обычный 8 5 2 4 2 2" xfId="20473"/>
    <cellStyle name="Обычный 8 5 2 4 3" xfId="20474"/>
    <cellStyle name="Обычный 8 5 3" xfId="7856"/>
    <cellStyle name="Обычный 8 5 3 2" xfId="7857"/>
    <cellStyle name="Обычный 8 5 3 2 2" xfId="7858"/>
    <cellStyle name="Обычный 8 5 3 2 2 2" xfId="20475"/>
    <cellStyle name="Обычный 8 5 3 2 2 2 2" xfId="20476"/>
    <cellStyle name="Обычный 8 5 3 2 2 3" xfId="20477"/>
    <cellStyle name="Обычный 8 5 3 3" xfId="7859"/>
    <cellStyle name="Обычный 8 5 3 3 2" xfId="7860"/>
    <cellStyle name="Обычный 8 5 3 3 2 2" xfId="20478"/>
    <cellStyle name="Обычный 8 5 3 3 2 2 2" xfId="20479"/>
    <cellStyle name="Обычный 8 5 3 3 2 3" xfId="20480"/>
    <cellStyle name="Обычный 8 5 3 4" xfId="7861"/>
    <cellStyle name="Обычный 8 5 3 4 2" xfId="20481"/>
    <cellStyle name="Обычный 8 5 3 4 2 2" xfId="20482"/>
    <cellStyle name="Обычный 8 5 3 4 3" xfId="20483"/>
    <cellStyle name="Обычный 8 5 4" xfId="7862"/>
    <cellStyle name="Обычный 8 5 4 2" xfId="7863"/>
    <cellStyle name="Обычный 8 5 4 2 2" xfId="20484"/>
    <cellStyle name="Обычный 8 5 4 2 2 2" xfId="20485"/>
    <cellStyle name="Обычный 8 5 4 2 3" xfId="20486"/>
    <cellStyle name="Обычный 8 5 5" xfId="7864"/>
    <cellStyle name="Обычный 8 5 5 2" xfId="7865"/>
    <cellStyle name="Обычный 8 5 5 2 2" xfId="20487"/>
    <cellStyle name="Обычный 8 5 5 2 2 2" xfId="20488"/>
    <cellStyle name="Обычный 8 5 5 2 3" xfId="20489"/>
    <cellStyle name="Обычный 8 5 6" xfId="7866"/>
    <cellStyle name="Обычный 8 5 6 2" xfId="20490"/>
    <cellStyle name="Обычный 8 5 6 2 2" xfId="20491"/>
    <cellStyle name="Обычный 8 5 6 3" xfId="20492"/>
    <cellStyle name="Обычный 8 6" xfId="7867"/>
    <cellStyle name="Обычный 8 6 2" xfId="7868"/>
    <cellStyle name="Обычный 8 6 2 2" xfId="7869"/>
    <cellStyle name="Обычный 8 6 2 2 2" xfId="7870"/>
    <cellStyle name="Обычный 8 6 2 2 2 2" xfId="20493"/>
    <cellStyle name="Обычный 8 6 2 2 2 2 2" xfId="20494"/>
    <cellStyle name="Обычный 8 6 2 2 2 3" xfId="20495"/>
    <cellStyle name="Обычный 8 6 2 3" xfId="7871"/>
    <cellStyle name="Обычный 8 6 2 3 2" xfId="7872"/>
    <cellStyle name="Обычный 8 6 2 3 2 2" xfId="20496"/>
    <cellStyle name="Обычный 8 6 2 3 2 2 2" xfId="20497"/>
    <cellStyle name="Обычный 8 6 2 3 2 3" xfId="20498"/>
    <cellStyle name="Обычный 8 6 2 4" xfId="7873"/>
    <cellStyle name="Обычный 8 6 2 4 2" xfId="20499"/>
    <cellStyle name="Обычный 8 6 2 4 2 2" xfId="20500"/>
    <cellStyle name="Обычный 8 6 2 4 3" xfId="20501"/>
    <cellStyle name="Обычный 8 6 3" xfId="7874"/>
    <cellStyle name="Обычный 8 6 3 2" xfId="7875"/>
    <cellStyle name="Обычный 8 6 3 2 2" xfId="7876"/>
    <cellStyle name="Обычный 8 6 3 2 2 2" xfId="20502"/>
    <cellStyle name="Обычный 8 6 3 2 2 2 2" xfId="20503"/>
    <cellStyle name="Обычный 8 6 3 2 2 3" xfId="20504"/>
    <cellStyle name="Обычный 8 6 3 3" xfId="7877"/>
    <cellStyle name="Обычный 8 6 3 3 2" xfId="7878"/>
    <cellStyle name="Обычный 8 6 3 3 2 2" xfId="20505"/>
    <cellStyle name="Обычный 8 6 3 3 2 2 2" xfId="20506"/>
    <cellStyle name="Обычный 8 6 3 3 2 3" xfId="20507"/>
    <cellStyle name="Обычный 8 6 3 4" xfId="7879"/>
    <cellStyle name="Обычный 8 6 3 4 2" xfId="20508"/>
    <cellStyle name="Обычный 8 6 3 4 2 2" xfId="20509"/>
    <cellStyle name="Обычный 8 6 3 4 3" xfId="20510"/>
    <cellStyle name="Обычный 8 6 4" xfId="7880"/>
    <cellStyle name="Обычный 8 6 4 2" xfId="7881"/>
    <cellStyle name="Обычный 8 6 4 2 2" xfId="20511"/>
    <cellStyle name="Обычный 8 6 4 2 2 2" xfId="20512"/>
    <cellStyle name="Обычный 8 6 4 2 3" xfId="20513"/>
    <cellStyle name="Обычный 8 6 5" xfId="7882"/>
    <cellStyle name="Обычный 8 6 5 2" xfId="7883"/>
    <cellStyle name="Обычный 8 6 5 2 2" xfId="20514"/>
    <cellStyle name="Обычный 8 6 5 2 2 2" xfId="20515"/>
    <cellStyle name="Обычный 8 6 5 2 3" xfId="20516"/>
    <cellStyle name="Обычный 8 6 6" xfId="7884"/>
    <cellStyle name="Обычный 8 6 6 2" xfId="20517"/>
    <cellStyle name="Обычный 8 6 6 2 2" xfId="20518"/>
    <cellStyle name="Обычный 8 6 6 3" xfId="20519"/>
    <cellStyle name="Обычный 8 7" xfId="7885"/>
    <cellStyle name="Обычный 8 7 2" xfId="7886"/>
    <cellStyle name="Обычный 8 7 2 2" xfId="7887"/>
    <cellStyle name="Обычный 8 7 2 2 2" xfId="7888"/>
    <cellStyle name="Обычный 8 7 2 2 2 2" xfId="20520"/>
    <cellStyle name="Обычный 8 7 2 2 2 2 2" xfId="20521"/>
    <cellStyle name="Обычный 8 7 2 2 2 3" xfId="20522"/>
    <cellStyle name="Обычный 8 7 2 3" xfId="7889"/>
    <cellStyle name="Обычный 8 7 2 3 2" xfId="7890"/>
    <cellStyle name="Обычный 8 7 2 3 2 2" xfId="20523"/>
    <cellStyle name="Обычный 8 7 2 3 2 2 2" xfId="20524"/>
    <cellStyle name="Обычный 8 7 2 3 2 3" xfId="20525"/>
    <cellStyle name="Обычный 8 7 2 4" xfId="7891"/>
    <cellStyle name="Обычный 8 7 2 4 2" xfId="20526"/>
    <cellStyle name="Обычный 8 7 2 4 2 2" xfId="20527"/>
    <cellStyle name="Обычный 8 7 2 4 3" xfId="20528"/>
    <cellStyle name="Обычный 8 7 3" xfId="7892"/>
    <cellStyle name="Обычный 8 7 3 2" xfId="7893"/>
    <cellStyle name="Обычный 8 7 3 2 2" xfId="20529"/>
    <cellStyle name="Обычный 8 7 3 2 2 2" xfId="20530"/>
    <cellStyle name="Обычный 8 7 3 2 3" xfId="20531"/>
    <cellStyle name="Обычный 8 7 4" xfId="7894"/>
    <cellStyle name="Обычный 8 7 4 2" xfId="7895"/>
    <cellStyle name="Обычный 8 7 4 2 2" xfId="20532"/>
    <cellStyle name="Обычный 8 7 4 2 2 2" xfId="20533"/>
    <cellStyle name="Обычный 8 7 4 2 3" xfId="20534"/>
    <cellStyle name="Обычный 8 7 5" xfId="7896"/>
    <cellStyle name="Обычный 8 7 5 2" xfId="20535"/>
    <cellStyle name="Обычный 8 7 5 2 2" xfId="20536"/>
    <cellStyle name="Обычный 8 7 5 3" xfId="20537"/>
    <cellStyle name="Обычный 8 8" xfId="7897"/>
    <cellStyle name="Обычный 8 8 2" xfId="7898"/>
    <cellStyle name="Обычный 8 8 2 2" xfId="7899"/>
    <cellStyle name="Обычный 8 8 2 2 2" xfId="20538"/>
    <cellStyle name="Обычный 8 8 2 2 2 2" xfId="20539"/>
    <cellStyle name="Обычный 8 8 2 2 3" xfId="20540"/>
    <cellStyle name="Обычный 8 8 3" xfId="7900"/>
    <cellStyle name="Обычный 8 8 3 2" xfId="7901"/>
    <cellStyle name="Обычный 8 8 3 2 2" xfId="20541"/>
    <cellStyle name="Обычный 8 8 3 2 2 2" xfId="20542"/>
    <cellStyle name="Обычный 8 8 3 2 3" xfId="20543"/>
    <cellStyle name="Обычный 8 8 4" xfId="7902"/>
    <cellStyle name="Обычный 8 8 4 2" xfId="20544"/>
    <cellStyle name="Обычный 8 8 4 2 2" xfId="20545"/>
    <cellStyle name="Обычный 8 8 4 3" xfId="20546"/>
    <cellStyle name="Обычный 8 9" xfId="7903"/>
    <cellStyle name="Обычный 8 9 2" xfId="7904"/>
    <cellStyle name="Обычный 8 9 2 2" xfId="7905"/>
    <cellStyle name="Обычный 8 9 2 2 2" xfId="20547"/>
    <cellStyle name="Обычный 8 9 2 2 2 2" xfId="20548"/>
    <cellStyle name="Обычный 8 9 2 2 3" xfId="20549"/>
    <cellStyle name="Обычный 8 9 3" xfId="7906"/>
    <cellStyle name="Обычный 8 9 3 2" xfId="7907"/>
    <cellStyle name="Обычный 8 9 3 2 2" xfId="20550"/>
    <cellStyle name="Обычный 8 9 3 2 2 2" xfId="20551"/>
    <cellStyle name="Обычный 8 9 3 2 3" xfId="20552"/>
    <cellStyle name="Обычный 8 9 4" xfId="7908"/>
    <cellStyle name="Обычный 8 9 4 2" xfId="20553"/>
    <cellStyle name="Обычный 8 9 4 2 2" xfId="20554"/>
    <cellStyle name="Обычный 8 9 4 3" xfId="20555"/>
    <cellStyle name="Обычный 9" xfId="7909"/>
    <cellStyle name="Обычный 9 10" xfId="7910"/>
    <cellStyle name="Обычный 9 10 2" xfId="7911"/>
    <cellStyle name="Обычный 9 10 2 2" xfId="20556"/>
    <cellStyle name="Обычный 9 10 2 2 2" xfId="20557"/>
    <cellStyle name="Обычный 9 10 2 3" xfId="20558"/>
    <cellStyle name="Обычный 9 11" xfId="7912"/>
    <cellStyle name="Обычный 9 11 2" xfId="20559"/>
    <cellStyle name="Обычный 9 11 2 2" xfId="20560"/>
    <cellStyle name="Обычный 9 11 3" xfId="20561"/>
    <cellStyle name="Обычный 9 2" xfId="7913"/>
    <cellStyle name="Обычный 9 2 2" xfId="7914"/>
    <cellStyle name="Обычный 9 2 2 2" xfId="7915"/>
    <cellStyle name="Обычный 9 2 2 2 2" xfId="7916"/>
    <cellStyle name="Обычный 9 2 2 2 2 2" xfId="7917"/>
    <cellStyle name="Обычный 9 2 2 2 2 2 2" xfId="20562"/>
    <cellStyle name="Обычный 9 2 2 2 2 2 2 2" xfId="20563"/>
    <cellStyle name="Обычный 9 2 2 2 2 2 3" xfId="20564"/>
    <cellStyle name="Обычный 9 2 2 2 3" xfId="7918"/>
    <cellStyle name="Обычный 9 2 2 2 3 2" xfId="7919"/>
    <cellStyle name="Обычный 9 2 2 2 3 2 2" xfId="20565"/>
    <cellStyle name="Обычный 9 2 2 2 3 2 2 2" xfId="20566"/>
    <cellStyle name="Обычный 9 2 2 2 3 2 3" xfId="20567"/>
    <cellStyle name="Обычный 9 2 2 2 4" xfId="7920"/>
    <cellStyle name="Обычный 9 2 2 2 4 2" xfId="20568"/>
    <cellStyle name="Обычный 9 2 2 2 4 2 2" xfId="20569"/>
    <cellStyle name="Обычный 9 2 2 2 4 3" xfId="20570"/>
    <cellStyle name="Обычный 9 2 2 3" xfId="7921"/>
    <cellStyle name="Обычный 9 2 2 3 2" xfId="7922"/>
    <cellStyle name="Обычный 9 2 2 3 2 2" xfId="7923"/>
    <cellStyle name="Обычный 9 2 2 3 2 2 2" xfId="20571"/>
    <cellStyle name="Обычный 9 2 2 3 2 2 2 2" xfId="20572"/>
    <cellStyle name="Обычный 9 2 2 3 2 2 3" xfId="20573"/>
    <cellStyle name="Обычный 9 2 2 3 3" xfId="7924"/>
    <cellStyle name="Обычный 9 2 2 3 3 2" xfId="7925"/>
    <cellStyle name="Обычный 9 2 2 3 3 2 2" xfId="20574"/>
    <cellStyle name="Обычный 9 2 2 3 3 2 2 2" xfId="20575"/>
    <cellStyle name="Обычный 9 2 2 3 3 2 3" xfId="20576"/>
    <cellStyle name="Обычный 9 2 2 3 4" xfId="7926"/>
    <cellStyle name="Обычный 9 2 2 3 4 2" xfId="20577"/>
    <cellStyle name="Обычный 9 2 2 3 4 2 2" xfId="20578"/>
    <cellStyle name="Обычный 9 2 2 3 4 3" xfId="20579"/>
    <cellStyle name="Обычный 9 2 2 4" xfId="7927"/>
    <cellStyle name="Обычный 9 2 2 4 2" xfId="7928"/>
    <cellStyle name="Обычный 9 2 2 4 2 2" xfId="20580"/>
    <cellStyle name="Обычный 9 2 2 4 2 2 2" xfId="20581"/>
    <cellStyle name="Обычный 9 2 2 4 2 3" xfId="20582"/>
    <cellStyle name="Обычный 9 2 2 5" xfId="7929"/>
    <cellStyle name="Обычный 9 2 2 5 2" xfId="7930"/>
    <cellStyle name="Обычный 9 2 2 5 2 2" xfId="20583"/>
    <cellStyle name="Обычный 9 2 2 5 2 2 2" xfId="20584"/>
    <cellStyle name="Обычный 9 2 2 5 2 3" xfId="20585"/>
    <cellStyle name="Обычный 9 2 2 6" xfId="7931"/>
    <cellStyle name="Обычный 9 2 2 6 2" xfId="20586"/>
    <cellStyle name="Обычный 9 2 2 6 2 2" xfId="20587"/>
    <cellStyle name="Обычный 9 2 2 6 3" xfId="20588"/>
    <cellStyle name="Обычный 9 2 3" xfId="7932"/>
    <cellStyle name="Обычный 9 2 3 2" xfId="7933"/>
    <cellStyle name="Обычный 9 2 3 2 2" xfId="7934"/>
    <cellStyle name="Обычный 9 2 3 2 2 2" xfId="7935"/>
    <cellStyle name="Обычный 9 2 3 2 2 2 2" xfId="20589"/>
    <cellStyle name="Обычный 9 2 3 2 2 2 2 2" xfId="20590"/>
    <cellStyle name="Обычный 9 2 3 2 2 2 3" xfId="20591"/>
    <cellStyle name="Обычный 9 2 3 2 3" xfId="7936"/>
    <cellStyle name="Обычный 9 2 3 2 3 2" xfId="7937"/>
    <cellStyle name="Обычный 9 2 3 2 3 2 2" xfId="20592"/>
    <cellStyle name="Обычный 9 2 3 2 3 2 2 2" xfId="20593"/>
    <cellStyle name="Обычный 9 2 3 2 3 2 3" xfId="20594"/>
    <cellStyle name="Обычный 9 2 3 2 4" xfId="7938"/>
    <cellStyle name="Обычный 9 2 3 2 4 2" xfId="20595"/>
    <cellStyle name="Обычный 9 2 3 2 4 2 2" xfId="20596"/>
    <cellStyle name="Обычный 9 2 3 2 4 3" xfId="20597"/>
    <cellStyle name="Обычный 9 2 3 3" xfId="7939"/>
    <cellStyle name="Обычный 9 2 3 3 2" xfId="7940"/>
    <cellStyle name="Обычный 9 2 3 3 2 2" xfId="7941"/>
    <cellStyle name="Обычный 9 2 3 3 2 2 2" xfId="20598"/>
    <cellStyle name="Обычный 9 2 3 3 2 2 2 2" xfId="20599"/>
    <cellStyle name="Обычный 9 2 3 3 2 2 3" xfId="20600"/>
    <cellStyle name="Обычный 9 2 3 3 3" xfId="7942"/>
    <cellStyle name="Обычный 9 2 3 3 3 2" xfId="7943"/>
    <cellStyle name="Обычный 9 2 3 3 3 2 2" xfId="20601"/>
    <cellStyle name="Обычный 9 2 3 3 3 2 2 2" xfId="20602"/>
    <cellStyle name="Обычный 9 2 3 3 3 2 3" xfId="20603"/>
    <cellStyle name="Обычный 9 2 3 3 4" xfId="7944"/>
    <cellStyle name="Обычный 9 2 3 3 4 2" xfId="20604"/>
    <cellStyle name="Обычный 9 2 3 3 4 2 2" xfId="20605"/>
    <cellStyle name="Обычный 9 2 3 3 4 3" xfId="20606"/>
    <cellStyle name="Обычный 9 2 3 4" xfId="7945"/>
    <cellStyle name="Обычный 9 2 3 4 2" xfId="7946"/>
    <cellStyle name="Обычный 9 2 3 4 2 2" xfId="20607"/>
    <cellStyle name="Обычный 9 2 3 4 2 2 2" xfId="20608"/>
    <cellStyle name="Обычный 9 2 3 4 2 3" xfId="20609"/>
    <cellStyle name="Обычный 9 2 3 5" xfId="7947"/>
    <cellStyle name="Обычный 9 2 3 5 2" xfId="7948"/>
    <cellStyle name="Обычный 9 2 3 5 2 2" xfId="20610"/>
    <cellStyle name="Обычный 9 2 3 5 2 2 2" xfId="20611"/>
    <cellStyle name="Обычный 9 2 3 5 2 3" xfId="20612"/>
    <cellStyle name="Обычный 9 2 3 6" xfId="7949"/>
    <cellStyle name="Обычный 9 2 3 6 2" xfId="20613"/>
    <cellStyle name="Обычный 9 2 3 6 2 2" xfId="20614"/>
    <cellStyle name="Обычный 9 2 3 6 3" xfId="20615"/>
    <cellStyle name="Обычный 9 2 4" xfId="7950"/>
    <cellStyle name="Обычный 9 2 4 2" xfId="7951"/>
    <cellStyle name="Обычный 9 2 4 2 2" xfId="7952"/>
    <cellStyle name="Обычный 9 2 4 2 2 2" xfId="7953"/>
    <cellStyle name="Обычный 9 2 4 2 2 2 2" xfId="20616"/>
    <cellStyle name="Обычный 9 2 4 2 2 2 2 2" xfId="20617"/>
    <cellStyle name="Обычный 9 2 4 2 2 2 3" xfId="20618"/>
    <cellStyle name="Обычный 9 2 4 2 3" xfId="7954"/>
    <cellStyle name="Обычный 9 2 4 2 3 2" xfId="7955"/>
    <cellStyle name="Обычный 9 2 4 2 3 2 2" xfId="20619"/>
    <cellStyle name="Обычный 9 2 4 2 3 2 2 2" xfId="20620"/>
    <cellStyle name="Обычный 9 2 4 2 3 2 3" xfId="20621"/>
    <cellStyle name="Обычный 9 2 4 2 4" xfId="7956"/>
    <cellStyle name="Обычный 9 2 4 2 4 2" xfId="20622"/>
    <cellStyle name="Обычный 9 2 4 2 4 2 2" xfId="20623"/>
    <cellStyle name="Обычный 9 2 4 2 4 3" xfId="20624"/>
    <cellStyle name="Обычный 9 2 4 3" xfId="7957"/>
    <cellStyle name="Обычный 9 2 4 3 2" xfId="7958"/>
    <cellStyle name="Обычный 9 2 4 3 2 2" xfId="20625"/>
    <cellStyle name="Обычный 9 2 4 3 2 2 2" xfId="20626"/>
    <cellStyle name="Обычный 9 2 4 3 2 3" xfId="20627"/>
    <cellStyle name="Обычный 9 2 4 4" xfId="7959"/>
    <cellStyle name="Обычный 9 2 4 4 2" xfId="7960"/>
    <cellStyle name="Обычный 9 2 4 4 2 2" xfId="20628"/>
    <cellStyle name="Обычный 9 2 4 4 2 2 2" xfId="20629"/>
    <cellStyle name="Обычный 9 2 4 4 2 3" xfId="20630"/>
    <cellStyle name="Обычный 9 2 4 5" xfId="7961"/>
    <cellStyle name="Обычный 9 2 4 5 2" xfId="20631"/>
    <cellStyle name="Обычный 9 2 4 5 2 2" xfId="20632"/>
    <cellStyle name="Обычный 9 2 4 5 3" xfId="20633"/>
    <cellStyle name="Обычный 9 2 5" xfId="7962"/>
    <cellStyle name="Обычный 9 2 5 2" xfId="7963"/>
    <cellStyle name="Обычный 9 2 5 2 2" xfId="7964"/>
    <cellStyle name="Обычный 9 2 5 2 2 2" xfId="20634"/>
    <cellStyle name="Обычный 9 2 5 2 2 2 2" xfId="20635"/>
    <cellStyle name="Обычный 9 2 5 2 2 3" xfId="20636"/>
    <cellStyle name="Обычный 9 2 5 3" xfId="7965"/>
    <cellStyle name="Обычный 9 2 5 3 2" xfId="7966"/>
    <cellStyle name="Обычный 9 2 5 3 2 2" xfId="20637"/>
    <cellStyle name="Обычный 9 2 5 3 2 2 2" xfId="20638"/>
    <cellStyle name="Обычный 9 2 5 3 2 3" xfId="20639"/>
    <cellStyle name="Обычный 9 2 5 4" xfId="7967"/>
    <cellStyle name="Обычный 9 2 5 4 2" xfId="20640"/>
    <cellStyle name="Обычный 9 2 5 4 2 2" xfId="20641"/>
    <cellStyle name="Обычный 9 2 5 4 3" xfId="20642"/>
    <cellStyle name="Обычный 9 2 6" xfId="7968"/>
    <cellStyle name="Обычный 9 2 6 2" xfId="7969"/>
    <cellStyle name="Обычный 9 2 6 2 2" xfId="20643"/>
    <cellStyle name="Обычный 9 2 6 2 2 2" xfId="20644"/>
    <cellStyle name="Обычный 9 2 6 2 3" xfId="20645"/>
    <cellStyle name="Обычный 9 2 7" xfId="7970"/>
    <cellStyle name="Обычный 9 2 7 2" xfId="7971"/>
    <cellStyle name="Обычный 9 2 7 2 2" xfId="20646"/>
    <cellStyle name="Обычный 9 2 7 2 2 2" xfId="20647"/>
    <cellStyle name="Обычный 9 2 7 2 3" xfId="20648"/>
    <cellStyle name="Обычный 9 2 8" xfId="7972"/>
    <cellStyle name="Обычный 9 2 8 2" xfId="20649"/>
    <cellStyle name="Обычный 9 2 8 2 2" xfId="20650"/>
    <cellStyle name="Обычный 9 2 8 3" xfId="20651"/>
    <cellStyle name="Обычный 9 3" xfId="7973"/>
    <cellStyle name="Обычный 9 3 2" xfId="7974"/>
    <cellStyle name="Обычный 9 3 2 2" xfId="7975"/>
    <cellStyle name="Обычный 9 3 2 2 2" xfId="7976"/>
    <cellStyle name="Обычный 9 3 2 2 2 2" xfId="20652"/>
    <cellStyle name="Обычный 9 3 2 2 2 2 2" xfId="20653"/>
    <cellStyle name="Обычный 9 3 2 2 2 3" xfId="20654"/>
    <cellStyle name="Обычный 9 3 2 3" xfId="7977"/>
    <cellStyle name="Обычный 9 3 2 3 2" xfId="7978"/>
    <cellStyle name="Обычный 9 3 2 3 2 2" xfId="20655"/>
    <cellStyle name="Обычный 9 3 2 3 2 2 2" xfId="20656"/>
    <cellStyle name="Обычный 9 3 2 3 2 3" xfId="20657"/>
    <cellStyle name="Обычный 9 3 2 4" xfId="7979"/>
    <cellStyle name="Обычный 9 3 2 4 2" xfId="20658"/>
    <cellStyle name="Обычный 9 3 2 4 2 2" xfId="20659"/>
    <cellStyle name="Обычный 9 3 2 4 3" xfId="20660"/>
    <cellStyle name="Обычный 9 3 3" xfId="7980"/>
    <cellStyle name="Обычный 9 3 3 2" xfId="7981"/>
    <cellStyle name="Обычный 9 3 3 2 2" xfId="7982"/>
    <cellStyle name="Обычный 9 3 3 2 2 2" xfId="20661"/>
    <cellStyle name="Обычный 9 3 3 2 2 2 2" xfId="20662"/>
    <cellStyle name="Обычный 9 3 3 2 2 3" xfId="20663"/>
    <cellStyle name="Обычный 9 3 3 3" xfId="7983"/>
    <cellStyle name="Обычный 9 3 3 3 2" xfId="7984"/>
    <cellStyle name="Обычный 9 3 3 3 2 2" xfId="20664"/>
    <cellStyle name="Обычный 9 3 3 3 2 2 2" xfId="20665"/>
    <cellStyle name="Обычный 9 3 3 3 2 3" xfId="20666"/>
    <cellStyle name="Обычный 9 3 3 4" xfId="7985"/>
    <cellStyle name="Обычный 9 3 3 4 2" xfId="20667"/>
    <cellStyle name="Обычный 9 3 3 4 2 2" xfId="20668"/>
    <cellStyle name="Обычный 9 3 3 4 3" xfId="20669"/>
    <cellStyle name="Обычный 9 3 4" xfId="7986"/>
    <cellStyle name="Обычный 9 3 4 2" xfId="7987"/>
    <cellStyle name="Обычный 9 3 4 2 2" xfId="20670"/>
    <cellStyle name="Обычный 9 3 4 2 2 2" xfId="20671"/>
    <cellStyle name="Обычный 9 3 4 2 3" xfId="20672"/>
    <cellStyle name="Обычный 9 3 5" xfId="7988"/>
    <cellStyle name="Обычный 9 3 5 2" xfId="7989"/>
    <cellStyle name="Обычный 9 3 5 2 2" xfId="20673"/>
    <cellStyle name="Обычный 9 3 5 2 2 2" xfId="20674"/>
    <cellStyle name="Обычный 9 3 5 2 3" xfId="20675"/>
    <cellStyle name="Обычный 9 3 6" xfId="7990"/>
    <cellStyle name="Обычный 9 3 6 2" xfId="20676"/>
    <cellStyle name="Обычный 9 3 6 2 2" xfId="20677"/>
    <cellStyle name="Обычный 9 3 6 3" xfId="20678"/>
    <cellStyle name="Обычный 9 4" xfId="7991"/>
    <cellStyle name="Обычный 9 4 2" xfId="7992"/>
    <cellStyle name="Обычный 9 4 2 2" xfId="7993"/>
    <cellStyle name="Обычный 9 4 2 2 2" xfId="7994"/>
    <cellStyle name="Обычный 9 4 2 2 2 2" xfId="20679"/>
    <cellStyle name="Обычный 9 4 2 2 2 2 2" xfId="20680"/>
    <cellStyle name="Обычный 9 4 2 2 2 3" xfId="20681"/>
    <cellStyle name="Обычный 9 4 2 3" xfId="7995"/>
    <cellStyle name="Обычный 9 4 2 3 2" xfId="7996"/>
    <cellStyle name="Обычный 9 4 2 3 2 2" xfId="20682"/>
    <cellStyle name="Обычный 9 4 2 3 2 2 2" xfId="20683"/>
    <cellStyle name="Обычный 9 4 2 3 2 3" xfId="20684"/>
    <cellStyle name="Обычный 9 4 2 4" xfId="7997"/>
    <cellStyle name="Обычный 9 4 2 4 2" xfId="20685"/>
    <cellStyle name="Обычный 9 4 2 4 2 2" xfId="20686"/>
    <cellStyle name="Обычный 9 4 2 4 3" xfId="20687"/>
    <cellStyle name="Обычный 9 4 3" xfId="7998"/>
    <cellStyle name="Обычный 9 4 3 2" xfId="7999"/>
    <cellStyle name="Обычный 9 4 3 2 2" xfId="8000"/>
    <cellStyle name="Обычный 9 4 3 2 2 2" xfId="20688"/>
    <cellStyle name="Обычный 9 4 3 2 2 2 2" xfId="20689"/>
    <cellStyle name="Обычный 9 4 3 2 2 3" xfId="20690"/>
    <cellStyle name="Обычный 9 4 3 3" xfId="8001"/>
    <cellStyle name="Обычный 9 4 3 3 2" xfId="8002"/>
    <cellStyle name="Обычный 9 4 3 3 2 2" xfId="20691"/>
    <cellStyle name="Обычный 9 4 3 3 2 2 2" xfId="20692"/>
    <cellStyle name="Обычный 9 4 3 3 2 3" xfId="20693"/>
    <cellStyle name="Обычный 9 4 3 4" xfId="8003"/>
    <cellStyle name="Обычный 9 4 3 4 2" xfId="20694"/>
    <cellStyle name="Обычный 9 4 3 4 2 2" xfId="20695"/>
    <cellStyle name="Обычный 9 4 3 4 3" xfId="20696"/>
    <cellStyle name="Обычный 9 4 4" xfId="8004"/>
    <cellStyle name="Обычный 9 4 4 2" xfId="8005"/>
    <cellStyle name="Обычный 9 4 4 2 2" xfId="20697"/>
    <cellStyle name="Обычный 9 4 4 2 2 2" xfId="20698"/>
    <cellStyle name="Обычный 9 4 4 2 3" xfId="20699"/>
    <cellStyle name="Обычный 9 4 5" xfId="8006"/>
    <cellStyle name="Обычный 9 4 5 2" xfId="8007"/>
    <cellStyle name="Обычный 9 4 5 2 2" xfId="20700"/>
    <cellStyle name="Обычный 9 4 5 2 2 2" xfId="20701"/>
    <cellStyle name="Обычный 9 4 5 2 3" xfId="20702"/>
    <cellStyle name="Обычный 9 4 6" xfId="8008"/>
    <cellStyle name="Обычный 9 4 6 2" xfId="20703"/>
    <cellStyle name="Обычный 9 4 6 2 2" xfId="20704"/>
    <cellStyle name="Обычный 9 4 6 3" xfId="20705"/>
    <cellStyle name="Обычный 9 5" xfId="8009"/>
    <cellStyle name="Обычный 9 5 2" xfId="8010"/>
    <cellStyle name="Обычный 9 5 2 2" xfId="8011"/>
    <cellStyle name="Обычный 9 5 2 2 2" xfId="8012"/>
    <cellStyle name="Обычный 9 5 2 2 2 2" xfId="20706"/>
    <cellStyle name="Обычный 9 5 2 2 2 2 2" xfId="20707"/>
    <cellStyle name="Обычный 9 5 2 2 2 3" xfId="20708"/>
    <cellStyle name="Обычный 9 5 2 3" xfId="8013"/>
    <cellStyle name="Обычный 9 5 2 3 2" xfId="8014"/>
    <cellStyle name="Обычный 9 5 2 3 2 2" xfId="20709"/>
    <cellStyle name="Обычный 9 5 2 3 2 2 2" xfId="20710"/>
    <cellStyle name="Обычный 9 5 2 3 2 3" xfId="20711"/>
    <cellStyle name="Обычный 9 5 2 4" xfId="8015"/>
    <cellStyle name="Обычный 9 5 2 4 2" xfId="20712"/>
    <cellStyle name="Обычный 9 5 2 4 2 2" xfId="20713"/>
    <cellStyle name="Обычный 9 5 2 4 3" xfId="20714"/>
    <cellStyle name="Обычный 9 5 3" xfId="8016"/>
    <cellStyle name="Обычный 9 5 3 2" xfId="8017"/>
    <cellStyle name="Обычный 9 5 3 2 2" xfId="20715"/>
    <cellStyle name="Обычный 9 5 3 2 2 2" xfId="20716"/>
    <cellStyle name="Обычный 9 5 3 2 3" xfId="20717"/>
    <cellStyle name="Обычный 9 5 4" xfId="8018"/>
    <cellStyle name="Обычный 9 5 4 2" xfId="8019"/>
    <cellStyle name="Обычный 9 5 4 2 2" xfId="20718"/>
    <cellStyle name="Обычный 9 5 4 2 2 2" xfId="20719"/>
    <cellStyle name="Обычный 9 5 4 2 3" xfId="20720"/>
    <cellStyle name="Обычный 9 5 5" xfId="8020"/>
    <cellStyle name="Обычный 9 5 5 2" xfId="20721"/>
    <cellStyle name="Обычный 9 5 5 2 2" xfId="20722"/>
    <cellStyle name="Обычный 9 5 5 3" xfId="20723"/>
    <cellStyle name="Обычный 9 6" xfId="8021"/>
    <cellStyle name="Обычный 9 6 2" xfId="8022"/>
    <cellStyle name="Обычный 9 6 2 2" xfId="8023"/>
    <cellStyle name="Обычный 9 6 2 2 2" xfId="20724"/>
    <cellStyle name="Обычный 9 6 2 2 2 2" xfId="20725"/>
    <cellStyle name="Обычный 9 6 2 2 3" xfId="20726"/>
    <cellStyle name="Обычный 9 6 3" xfId="8024"/>
    <cellStyle name="Обычный 9 6 3 2" xfId="8025"/>
    <cellStyle name="Обычный 9 6 3 2 2" xfId="20727"/>
    <cellStyle name="Обычный 9 6 3 2 2 2" xfId="20728"/>
    <cellStyle name="Обычный 9 6 3 2 3" xfId="20729"/>
    <cellStyle name="Обычный 9 6 4" xfId="8026"/>
    <cellStyle name="Обычный 9 6 4 2" xfId="20730"/>
    <cellStyle name="Обычный 9 6 4 2 2" xfId="20731"/>
    <cellStyle name="Обычный 9 6 4 3" xfId="20732"/>
    <cellStyle name="Обычный 9 7" xfId="8027"/>
    <cellStyle name="Обычный 9 7 2" xfId="8028"/>
    <cellStyle name="Обычный 9 7 2 2" xfId="8029"/>
    <cellStyle name="Обычный 9 7 2 2 2" xfId="20733"/>
    <cellStyle name="Обычный 9 7 2 2 2 2" xfId="20734"/>
    <cellStyle name="Обычный 9 7 2 2 3" xfId="20735"/>
    <cellStyle name="Обычный 9 7 3" xfId="8030"/>
    <cellStyle name="Обычный 9 7 3 2" xfId="8031"/>
    <cellStyle name="Обычный 9 7 3 2 2" xfId="20736"/>
    <cellStyle name="Обычный 9 7 3 2 2 2" xfId="20737"/>
    <cellStyle name="Обычный 9 7 3 2 3" xfId="20738"/>
    <cellStyle name="Обычный 9 7 4" xfId="8032"/>
    <cellStyle name="Обычный 9 7 4 2" xfId="20739"/>
    <cellStyle name="Обычный 9 7 4 2 2" xfId="20740"/>
    <cellStyle name="Обычный 9 7 4 3" xfId="20741"/>
    <cellStyle name="Обычный 9 8" xfId="8033"/>
    <cellStyle name="Обычный 9 8 2" xfId="8034"/>
    <cellStyle name="Обычный 9 8 2 2" xfId="8035"/>
    <cellStyle name="Обычный 9 8 2 2 2" xfId="20742"/>
    <cellStyle name="Обычный 9 8 2 2 2 2" xfId="20743"/>
    <cellStyle name="Обычный 9 8 2 2 3" xfId="20744"/>
    <cellStyle name="Обычный 9 8 3" xfId="8036"/>
    <cellStyle name="Обычный 9 8 3 2" xfId="8037"/>
    <cellStyle name="Обычный 9 8 3 2 2" xfId="20745"/>
    <cellStyle name="Обычный 9 8 3 2 2 2" xfId="20746"/>
    <cellStyle name="Обычный 9 8 3 2 3" xfId="20747"/>
    <cellStyle name="Обычный 9 8 4" xfId="8038"/>
    <cellStyle name="Обычный 9 8 4 2" xfId="20748"/>
    <cellStyle name="Обычный 9 8 4 2 2" xfId="20749"/>
    <cellStyle name="Обычный 9 8 4 3" xfId="20750"/>
    <cellStyle name="Обычный 9 9" xfId="8039"/>
    <cellStyle name="Обычный 9 9 2" xfId="8040"/>
    <cellStyle name="Обычный 9 9 2 2" xfId="20751"/>
    <cellStyle name="Обычный 9 9 2 2 2" xfId="20752"/>
    <cellStyle name="Обычный 9 9 2 3" xfId="20753"/>
    <cellStyle name="Обычный_РУслан" xfId="8"/>
    <cellStyle name="Плохой 2" xfId="8041"/>
    <cellStyle name="Плохой 2 2" xfId="8042"/>
    <cellStyle name="Пояснение 2" xfId="8043"/>
    <cellStyle name="Пояснение 2 2" xfId="8044"/>
    <cellStyle name="Примечание 2" xfId="8045"/>
    <cellStyle name="Примечание 2 2" xfId="8046"/>
    <cellStyle name="Примечание 2 2 2" xfId="8047"/>
    <cellStyle name="Примечание 2 2 2 2" xfId="8048"/>
    <cellStyle name="Примечание 2 2 2 2 10" xfId="8049"/>
    <cellStyle name="Примечание 2 2 2 2 10 2" xfId="8050"/>
    <cellStyle name="Примечание 2 2 2 2 10 2 2" xfId="8051"/>
    <cellStyle name="Примечание 2 2 2 2 10 2 2 2" xfId="8052"/>
    <cellStyle name="Примечание 2 2 2 2 10 2 2 2 2" xfId="20754"/>
    <cellStyle name="Примечание 2 2 2 2 10 2 2 2 2 2" xfId="28084"/>
    <cellStyle name="Примечание 2 2 2 2 10 2 2 2 3" xfId="28083"/>
    <cellStyle name="Примечание 2 2 2 2 10 2 2 3" xfId="8053"/>
    <cellStyle name="Примечание 2 2 2 2 10 2 2 3 2" xfId="28085"/>
    <cellStyle name="Примечание 2 2 2 2 10 2 2 4" xfId="8054"/>
    <cellStyle name="Примечание 2 2 2 2 10 2 2 4 2" xfId="28086"/>
    <cellStyle name="Примечание 2 2 2 2 10 2 2 5" xfId="28082"/>
    <cellStyle name="Примечание 2 2 2 2 10 2 3" xfId="8055"/>
    <cellStyle name="Примечание 2 2 2 2 10 2 3 2" xfId="20755"/>
    <cellStyle name="Примечание 2 2 2 2 10 2 3 2 2" xfId="28088"/>
    <cellStyle name="Примечание 2 2 2 2 10 2 3 3" xfId="28087"/>
    <cellStyle name="Примечание 2 2 2 2 10 2 4" xfId="8056"/>
    <cellStyle name="Примечание 2 2 2 2 10 2 4 2" xfId="28089"/>
    <cellStyle name="Примечание 2 2 2 2 10 2 5" xfId="8057"/>
    <cellStyle name="Примечание 2 2 2 2 10 2 5 2" xfId="28090"/>
    <cellStyle name="Примечание 2 2 2 2 10 2 6" xfId="28081"/>
    <cellStyle name="Примечание 2 2 2 2 10 3" xfId="8058"/>
    <cellStyle name="Примечание 2 2 2 2 10 3 2" xfId="8059"/>
    <cellStyle name="Примечание 2 2 2 2 10 3 2 2" xfId="20756"/>
    <cellStyle name="Примечание 2 2 2 2 10 3 2 2 2" xfId="28093"/>
    <cellStyle name="Примечание 2 2 2 2 10 3 2 3" xfId="28092"/>
    <cellStyle name="Примечание 2 2 2 2 10 3 3" xfId="8060"/>
    <cellStyle name="Примечание 2 2 2 2 10 3 3 2" xfId="28094"/>
    <cellStyle name="Примечание 2 2 2 2 10 3 4" xfId="8061"/>
    <cellStyle name="Примечание 2 2 2 2 10 3 4 2" xfId="28095"/>
    <cellStyle name="Примечание 2 2 2 2 10 3 5" xfId="28091"/>
    <cellStyle name="Примечание 2 2 2 2 10 4" xfId="8062"/>
    <cellStyle name="Примечание 2 2 2 2 10 4 2" xfId="20757"/>
    <cellStyle name="Примечание 2 2 2 2 10 4 2 2" xfId="28097"/>
    <cellStyle name="Примечание 2 2 2 2 10 4 3" xfId="28096"/>
    <cellStyle name="Примечание 2 2 2 2 10 5" xfId="8063"/>
    <cellStyle name="Примечание 2 2 2 2 10 5 2" xfId="28098"/>
    <cellStyle name="Примечание 2 2 2 2 10 6" xfId="8064"/>
    <cellStyle name="Примечание 2 2 2 2 10 6 2" xfId="28099"/>
    <cellStyle name="Примечание 2 2 2 2 10 7" xfId="28080"/>
    <cellStyle name="Примечание 2 2 2 2 11" xfId="8065"/>
    <cellStyle name="Примечание 2 2 2 2 11 2" xfId="8066"/>
    <cellStyle name="Примечание 2 2 2 2 11 2 2" xfId="8067"/>
    <cellStyle name="Примечание 2 2 2 2 11 2 2 2" xfId="8068"/>
    <cellStyle name="Примечание 2 2 2 2 11 2 2 2 2" xfId="20758"/>
    <cellStyle name="Примечание 2 2 2 2 11 2 2 2 2 2" xfId="28104"/>
    <cellStyle name="Примечание 2 2 2 2 11 2 2 2 3" xfId="28103"/>
    <cellStyle name="Примечание 2 2 2 2 11 2 2 3" xfId="8069"/>
    <cellStyle name="Примечание 2 2 2 2 11 2 2 3 2" xfId="28105"/>
    <cellStyle name="Примечание 2 2 2 2 11 2 2 4" xfId="8070"/>
    <cellStyle name="Примечание 2 2 2 2 11 2 2 4 2" xfId="28106"/>
    <cellStyle name="Примечание 2 2 2 2 11 2 2 5" xfId="28102"/>
    <cellStyle name="Примечание 2 2 2 2 11 2 3" xfId="8071"/>
    <cellStyle name="Примечание 2 2 2 2 11 2 3 2" xfId="20759"/>
    <cellStyle name="Примечание 2 2 2 2 11 2 3 2 2" xfId="28108"/>
    <cellStyle name="Примечание 2 2 2 2 11 2 3 3" xfId="28107"/>
    <cellStyle name="Примечание 2 2 2 2 11 2 4" xfId="8072"/>
    <cellStyle name="Примечание 2 2 2 2 11 2 4 2" xfId="28109"/>
    <cellStyle name="Примечание 2 2 2 2 11 2 5" xfId="8073"/>
    <cellStyle name="Примечание 2 2 2 2 11 2 5 2" xfId="28110"/>
    <cellStyle name="Примечание 2 2 2 2 11 2 6" xfId="28101"/>
    <cellStyle name="Примечание 2 2 2 2 11 3" xfId="8074"/>
    <cellStyle name="Примечание 2 2 2 2 11 3 2" xfId="8075"/>
    <cellStyle name="Примечание 2 2 2 2 11 3 2 2" xfId="20760"/>
    <cellStyle name="Примечание 2 2 2 2 11 3 2 2 2" xfId="28113"/>
    <cellStyle name="Примечание 2 2 2 2 11 3 2 3" xfId="28112"/>
    <cellStyle name="Примечание 2 2 2 2 11 3 3" xfId="8076"/>
    <cellStyle name="Примечание 2 2 2 2 11 3 3 2" xfId="28114"/>
    <cellStyle name="Примечание 2 2 2 2 11 3 4" xfId="8077"/>
    <cellStyle name="Примечание 2 2 2 2 11 3 4 2" xfId="28115"/>
    <cellStyle name="Примечание 2 2 2 2 11 3 5" xfId="28111"/>
    <cellStyle name="Примечание 2 2 2 2 11 4" xfId="8078"/>
    <cellStyle name="Примечание 2 2 2 2 11 4 2" xfId="20761"/>
    <cellStyle name="Примечание 2 2 2 2 11 4 2 2" xfId="28117"/>
    <cellStyle name="Примечание 2 2 2 2 11 4 3" xfId="28116"/>
    <cellStyle name="Примечание 2 2 2 2 11 5" xfId="8079"/>
    <cellStyle name="Примечание 2 2 2 2 11 5 2" xfId="28118"/>
    <cellStyle name="Примечание 2 2 2 2 11 6" xfId="8080"/>
    <cellStyle name="Примечание 2 2 2 2 11 6 2" xfId="28119"/>
    <cellStyle name="Примечание 2 2 2 2 11 7" xfId="28100"/>
    <cellStyle name="Примечание 2 2 2 2 12" xfId="8081"/>
    <cellStyle name="Примечание 2 2 2 2 12 2" xfId="8082"/>
    <cellStyle name="Примечание 2 2 2 2 12 2 2" xfId="8083"/>
    <cellStyle name="Примечание 2 2 2 2 12 2 2 2" xfId="20762"/>
    <cellStyle name="Примечание 2 2 2 2 12 2 2 2 2" xfId="28123"/>
    <cellStyle name="Примечание 2 2 2 2 12 2 2 3" xfId="28122"/>
    <cellStyle name="Примечание 2 2 2 2 12 2 3" xfId="8084"/>
    <cellStyle name="Примечание 2 2 2 2 12 2 3 2" xfId="28124"/>
    <cellStyle name="Примечание 2 2 2 2 12 2 4" xfId="8085"/>
    <cellStyle name="Примечание 2 2 2 2 12 2 4 2" xfId="28125"/>
    <cellStyle name="Примечание 2 2 2 2 12 2 5" xfId="28121"/>
    <cellStyle name="Примечание 2 2 2 2 12 3" xfId="8086"/>
    <cellStyle name="Примечание 2 2 2 2 12 3 2" xfId="20763"/>
    <cellStyle name="Примечание 2 2 2 2 12 3 2 2" xfId="28127"/>
    <cellStyle name="Примечание 2 2 2 2 12 3 3" xfId="28126"/>
    <cellStyle name="Примечание 2 2 2 2 12 4" xfId="8087"/>
    <cellStyle name="Примечание 2 2 2 2 12 4 2" xfId="28128"/>
    <cellStyle name="Примечание 2 2 2 2 12 5" xfId="8088"/>
    <cellStyle name="Примечание 2 2 2 2 12 5 2" xfId="28129"/>
    <cellStyle name="Примечание 2 2 2 2 12 6" xfId="28120"/>
    <cellStyle name="Примечание 2 2 2 2 13" xfId="8089"/>
    <cellStyle name="Примечание 2 2 2 2 13 2" xfId="8090"/>
    <cellStyle name="Примечание 2 2 2 2 13 2 2" xfId="20764"/>
    <cellStyle name="Примечание 2 2 2 2 13 2 2 2" xfId="28132"/>
    <cellStyle name="Примечание 2 2 2 2 13 2 3" xfId="28131"/>
    <cellStyle name="Примечание 2 2 2 2 13 3" xfId="8091"/>
    <cellStyle name="Примечание 2 2 2 2 13 3 2" xfId="28133"/>
    <cellStyle name="Примечание 2 2 2 2 13 4" xfId="8092"/>
    <cellStyle name="Примечание 2 2 2 2 13 4 2" xfId="28134"/>
    <cellStyle name="Примечание 2 2 2 2 13 5" xfId="28130"/>
    <cellStyle name="Примечание 2 2 2 2 14" xfId="8093"/>
    <cellStyle name="Примечание 2 2 2 2 14 2" xfId="20765"/>
    <cellStyle name="Примечание 2 2 2 2 14 2 2" xfId="28136"/>
    <cellStyle name="Примечание 2 2 2 2 14 3" xfId="28135"/>
    <cellStyle name="Примечание 2 2 2 2 15" xfId="8094"/>
    <cellStyle name="Примечание 2 2 2 2 15 2" xfId="28137"/>
    <cellStyle name="Примечание 2 2 2 2 16" xfId="8095"/>
    <cellStyle name="Примечание 2 2 2 2 16 2" xfId="28138"/>
    <cellStyle name="Примечание 2 2 2 2 17" xfId="28079"/>
    <cellStyle name="Примечание 2 2 2 2 2" xfId="8096"/>
    <cellStyle name="Примечание 2 2 2 2 2 2" xfId="8097"/>
    <cellStyle name="Примечание 2 2 2 2 2 2 2" xfId="8098"/>
    <cellStyle name="Примечание 2 2 2 2 2 2 2 2" xfId="8099"/>
    <cellStyle name="Примечание 2 2 2 2 2 2 2 2 2" xfId="20766"/>
    <cellStyle name="Примечание 2 2 2 2 2 2 2 2 2 2" xfId="28143"/>
    <cellStyle name="Примечание 2 2 2 2 2 2 2 2 3" xfId="28142"/>
    <cellStyle name="Примечание 2 2 2 2 2 2 2 3" xfId="8100"/>
    <cellStyle name="Примечание 2 2 2 2 2 2 2 3 2" xfId="28144"/>
    <cellStyle name="Примечание 2 2 2 2 2 2 2 4" xfId="8101"/>
    <cellStyle name="Примечание 2 2 2 2 2 2 2 4 2" xfId="28145"/>
    <cellStyle name="Примечание 2 2 2 2 2 2 2 5" xfId="28141"/>
    <cellStyle name="Примечание 2 2 2 2 2 2 3" xfId="8102"/>
    <cellStyle name="Примечание 2 2 2 2 2 2 3 2" xfId="20767"/>
    <cellStyle name="Примечание 2 2 2 2 2 2 3 2 2" xfId="28147"/>
    <cellStyle name="Примечание 2 2 2 2 2 2 3 3" xfId="28146"/>
    <cellStyle name="Примечание 2 2 2 2 2 2 4" xfId="8103"/>
    <cellStyle name="Примечание 2 2 2 2 2 2 4 2" xfId="28148"/>
    <cellStyle name="Примечание 2 2 2 2 2 2 5" xfId="8104"/>
    <cellStyle name="Примечание 2 2 2 2 2 2 5 2" xfId="28149"/>
    <cellStyle name="Примечание 2 2 2 2 2 2 6" xfId="28140"/>
    <cellStyle name="Примечание 2 2 2 2 2 3" xfId="8105"/>
    <cellStyle name="Примечание 2 2 2 2 2 3 2" xfId="8106"/>
    <cellStyle name="Примечание 2 2 2 2 2 3 2 2" xfId="20768"/>
    <cellStyle name="Примечание 2 2 2 2 2 3 2 2 2" xfId="28152"/>
    <cellStyle name="Примечание 2 2 2 2 2 3 2 3" xfId="28151"/>
    <cellStyle name="Примечание 2 2 2 2 2 3 3" xfId="8107"/>
    <cellStyle name="Примечание 2 2 2 2 2 3 3 2" xfId="28153"/>
    <cellStyle name="Примечание 2 2 2 2 2 3 4" xfId="8108"/>
    <cellStyle name="Примечание 2 2 2 2 2 3 4 2" xfId="28154"/>
    <cellStyle name="Примечание 2 2 2 2 2 3 5" xfId="28150"/>
    <cellStyle name="Примечание 2 2 2 2 2 4" xfId="8109"/>
    <cellStyle name="Примечание 2 2 2 2 2 4 2" xfId="20769"/>
    <cellStyle name="Примечание 2 2 2 2 2 4 2 2" xfId="28156"/>
    <cellStyle name="Примечание 2 2 2 2 2 4 3" xfId="28155"/>
    <cellStyle name="Примечание 2 2 2 2 2 5" xfId="8110"/>
    <cellStyle name="Примечание 2 2 2 2 2 5 2" xfId="28157"/>
    <cellStyle name="Примечание 2 2 2 2 2 6" xfId="8111"/>
    <cellStyle name="Примечание 2 2 2 2 2 6 2" xfId="28158"/>
    <cellStyle name="Примечание 2 2 2 2 2 7" xfId="28139"/>
    <cellStyle name="Примечание 2 2 2 2 3" xfId="8112"/>
    <cellStyle name="Примечание 2 2 2 2 3 2" xfId="8113"/>
    <cellStyle name="Примечание 2 2 2 2 3 2 2" xfId="8114"/>
    <cellStyle name="Примечание 2 2 2 2 3 2 2 2" xfId="8115"/>
    <cellStyle name="Примечание 2 2 2 2 3 2 2 2 2" xfId="20770"/>
    <cellStyle name="Примечание 2 2 2 2 3 2 2 2 2 2" xfId="28163"/>
    <cellStyle name="Примечание 2 2 2 2 3 2 2 2 3" xfId="28162"/>
    <cellStyle name="Примечание 2 2 2 2 3 2 2 3" xfId="8116"/>
    <cellStyle name="Примечание 2 2 2 2 3 2 2 3 2" xfId="28164"/>
    <cellStyle name="Примечание 2 2 2 2 3 2 2 4" xfId="8117"/>
    <cellStyle name="Примечание 2 2 2 2 3 2 2 4 2" xfId="28165"/>
    <cellStyle name="Примечание 2 2 2 2 3 2 2 5" xfId="28161"/>
    <cellStyle name="Примечание 2 2 2 2 3 2 3" xfId="8118"/>
    <cellStyle name="Примечание 2 2 2 2 3 2 3 2" xfId="20771"/>
    <cellStyle name="Примечание 2 2 2 2 3 2 3 2 2" xfId="28167"/>
    <cellStyle name="Примечание 2 2 2 2 3 2 3 3" xfId="28166"/>
    <cellStyle name="Примечание 2 2 2 2 3 2 4" xfId="8119"/>
    <cellStyle name="Примечание 2 2 2 2 3 2 4 2" xfId="28168"/>
    <cellStyle name="Примечание 2 2 2 2 3 2 5" xfId="8120"/>
    <cellStyle name="Примечание 2 2 2 2 3 2 5 2" xfId="28169"/>
    <cellStyle name="Примечание 2 2 2 2 3 2 6" xfId="28160"/>
    <cellStyle name="Примечание 2 2 2 2 3 3" xfId="8121"/>
    <cellStyle name="Примечание 2 2 2 2 3 3 2" xfId="8122"/>
    <cellStyle name="Примечание 2 2 2 2 3 3 2 2" xfId="20772"/>
    <cellStyle name="Примечание 2 2 2 2 3 3 2 2 2" xfId="28172"/>
    <cellStyle name="Примечание 2 2 2 2 3 3 2 3" xfId="28171"/>
    <cellStyle name="Примечание 2 2 2 2 3 3 3" xfId="8123"/>
    <cellStyle name="Примечание 2 2 2 2 3 3 3 2" xfId="28173"/>
    <cellStyle name="Примечание 2 2 2 2 3 3 4" xfId="8124"/>
    <cellStyle name="Примечание 2 2 2 2 3 3 4 2" xfId="28174"/>
    <cellStyle name="Примечание 2 2 2 2 3 3 5" xfId="28170"/>
    <cellStyle name="Примечание 2 2 2 2 3 4" xfId="8125"/>
    <cellStyle name="Примечание 2 2 2 2 3 4 2" xfId="20773"/>
    <cellStyle name="Примечание 2 2 2 2 3 4 2 2" xfId="28176"/>
    <cellStyle name="Примечание 2 2 2 2 3 4 3" xfId="28175"/>
    <cellStyle name="Примечание 2 2 2 2 3 5" xfId="8126"/>
    <cellStyle name="Примечание 2 2 2 2 3 5 2" xfId="28177"/>
    <cellStyle name="Примечание 2 2 2 2 3 6" xfId="8127"/>
    <cellStyle name="Примечание 2 2 2 2 3 6 2" xfId="28178"/>
    <cellStyle name="Примечание 2 2 2 2 3 7" xfId="28159"/>
    <cellStyle name="Примечание 2 2 2 2 4" xfId="8128"/>
    <cellStyle name="Примечание 2 2 2 2 4 2" xfId="8129"/>
    <cellStyle name="Примечание 2 2 2 2 4 2 2" xfId="8130"/>
    <cellStyle name="Примечание 2 2 2 2 4 2 2 2" xfId="8131"/>
    <cellStyle name="Примечание 2 2 2 2 4 2 2 2 2" xfId="20774"/>
    <cellStyle name="Примечание 2 2 2 2 4 2 2 2 2 2" xfId="28183"/>
    <cellStyle name="Примечание 2 2 2 2 4 2 2 2 3" xfId="28182"/>
    <cellStyle name="Примечание 2 2 2 2 4 2 2 3" xfId="8132"/>
    <cellStyle name="Примечание 2 2 2 2 4 2 2 3 2" xfId="28184"/>
    <cellStyle name="Примечание 2 2 2 2 4 2 2 4" xfId="8133"/>
    <cellStyle name="Примечание 2 2 2 2 4 2 2 4 2" xfId="28185"/>
    <cellStyle name="Примечание 2 2 2 2 4 2 2 5" xfId="28181"/>
    <cellStyle name="Примечание 2 2 2 2 4 2 3" xfId="8134"/>
    <cellStyle name="Примечание 2 2 2 2 4 2 3 2" xfId="20775"/>
    <cellStyle name="Примечание 2 2 2 2 4 2 3 2 2" xfId="28187"/>
    <cellStyle name="Примечание 2 2 2 2 4 2 3 3" xfId="28186"/>
    <cellStyle name="Примечание 2 2 2 2 4 2 4" xfId="8135"/>
    <cellStyle name="Примечание 2 2 2 2 4 2 4 2" xfId="28188"/>
    <cellStyle name="Примечание 2 2 2 2 4 2 5" xfId="8136"/>
    <cellStyle name="Примечание 2 2 2 2 4 2 5 2" xfId="28189"/>
    <cellStyle name="Примечание 2 2 2 2 4 2 6" xfId="28180"/>
    <cellStyle name="Примечание 2 2 2 2 4 3" xfId="8137"/>
    <cellStyle name="Примечание 2 2 2 2 4 3 2" xfId="8138"/>
    <cellStyle name="Примечание 2 2 2 2 4 3 2 2" xfId="20776"/>
    <cellStyle name="Примечание 2 2 2 2 4 3 2 2 2" xfId="28192"/>
    <cellStyle name="Примечание 2 2 2 2 4 3 2 3" xfId="28191"/>
    <cellStyle name="Примечание 2 2 2 2 4 3 3" xfId="8139"/>
    <cellStyle name="Примечание 2 2 2 2 4 3 3 2" xfId="28193"/>
    <cellStyle name="Примечание 2 2 2 2 4 3 4" xfId="8140"/>
    <cellStyle name="Примечание 2 2 2 2 4 3 4 2" xfId="28194"/>
    <cellStyle name="Примечание 2 2 2 2 4 3 5" xfId="28190"/>
    <cellStyle name="Примечание 2 2 2 2 4 4" xfId="8141"/>
    <cellStyle name="Примечание 2 2 2 2 4 4 2" xfId="20777"/>
    <cellStyle name="Примечание 2 2 2 2 4 4 2 2" xfId="28196"/>
    <cellStyle name="Примечание 2 2 2 2 4 4 3" xfId="28195"/>
    <cellStyle name="Примечание 2 2 2 2 4 5" xfId="8142"/>
    <cellStyle name="Примечание 2 2 2 2 4 5 2" xfId="28197"/>
    <cellStyle name="Примечание 2 2 2 2 4 6" xfId="8143"/>
    <cellStyle name="Примечание 2 2 2 2 4 6 2" xfId="28198"/>
    <cellStyle name="Примечание 2 2 2 2 4 7" xfId="28179"/>
    <cellStyle name="Примечание 2 2 2 2 5" xfId="8144"/>
    <cellStyle name="Примечание 2 2 2 2 5 2" xfId="8145"/>
    <cellStyle name="Примечание 2 2 2 2 5 2 2" xfId="8146"/>
    <cellStyle name="Примечание 2 2 2 2 5 2 2 2" xfId="8147"/>
    <cellStyle name="Примечание 2 2 2 2 5 2 2 2 2" xfId="20778"/>
    <cellStyle name="Примечание 2 2 2 2 5 2 2 2 2 2" xfId="28203"/>
    <cellStyle name="Примечание 2 2 2 2 5 2 2 2 3" xfId="28202"/>
    <cellStyle name="Примечание 2 2 2 2 5 2 2 3" xfId="8148"/>
    <cellStyle name="Примечание 2 2 2 2 5 2 2 3 2" xfId="28204"/>
    <cellStyle name="Примечание 2 2 2 2 5 2 2 4" xfId="8149"/>
    <cellStyle name="Примечание 2 2 2 2 5 2 2 4 2" xfId="28205"/>
    <cellStyle name="Примечание 2 2 2 2 5 2 2 5" xfId="28201"/>
    <cellStyle name="Примечание 2 2 2 2 5 2 3" xfId="8150"/>
    <cellStyle name="Примечание 2 2 2 2 5 2 3 2" xfId="20779"/>
    <cellStyle name="Примечание 2 2 2 2 5 2 3 2 2" xfId="28207"/>
    <cellStyle name="Примечание 2 2 2 2 5 2 3 3" xfId="28206"/>
    <cellStyle name="Примечание 2 2 2 2 5 2 4" xfId="8151"/>
    <cellStyle name="Примечание 2 2 2 2 5 2 4 2" xfId="28208"/>
    <cellStyle name="Примечание 2 2 2 2 5 2 5" xfId="8152"/>
    <cellStyle name="Примечание 2 2 2 2 5 2 5 2" xfId="28209"/>
    <cellStyle name="Примечание 2 2 2 2 5 2 6" xfId="28200"/>
    <cellStyle name="Примечание 2 2 2 2 5 3" xfId="8153"/>
    <cellStyle name="Примечание 2 2 2 2 5 3 2" xfId="8154"/>
    <cellStyle name="Примечание 2 2 2 2 5 3 2 2" xfId="20780"/>
    <cellStyle name="Примечание 2 2 2 2 5 3 2 2 2" xfId="28212"/>
    <cellStyle name="Примечание 2 2 2 2 5 3 2 3" xfId="28211"/>
    <cellStyle name="Примечание 2 2 2 2 5 3 3" xfId="8155"/>
    <cellStyle name="Примечание 2 2 2 2 5 3 3 2" xfId="28213"/>
    <cellStyle name="Примечание 2 2 2 2 5 3 4" xfId="8156"/>
    <cellStyle name="Примечание 2 2 2 2 5 3 4 2" xfId="28214"/>
    <cellStyle name="Примечание 2 2 2 2 5 3 5" xfId="28210"/>
    <cellStyle name="Примечание 2 2 2 2 5 4" xfId="8157"/>
    <cellStyle name="Примечание 2 2 2 2 5 4 2" xfId="20781"/>
    <cellStyle name="Примечание 2 2 2 2 5 4 2 2" xfId="28216"/>
    <cellStyle name="Примечание 2 2 2 2 5 4 3" xfId="28215"/>
    <cellStyle name="Примечание 2 2 2 2 5 5" xfId="8158"/>
    <cellStyle name="Примечание 2 2 2 2 5 5 2" xfId="28217"/>
    <cellStyle name="Примечание 2 2 2 2 5 6" xfId="8159"/>
    <cellStyle name="Примечание 2 2 2 2 5 6 2" xfId="28218"/>
    <cellStyle name="Примечание 2 2 2 2 5 7" xfId="28199"/>
    <cellStyle name="Примечание 2 2 2 2 6" xfId="8160"/>
    <cellStyle name="Примечание 2 2 2 2 6 2" xfId="8161"/>
    <cellStyle name="Примечание 2 2 2 2 6 2 2" xfId="8162"/>
    <cellStyle name="Примечание 2 2 2 2 6 2 2 2" xfId="8163"/>
    <cellStyle name="Примечание 2 2 2 2 6 2 2 2 2" xfId="20782"/>
    <cellStyle name="Примечание 2 2 2 2 6 2 2 2 2 2" xfId="28223"/>
    <cellStyle name="Примечание 2 2 2 2 6 2 2 2 3" xfId="28222"/>
    <cellStyle name="Примечание 2 2 2 2 6 2 2 3" xfId="8164"/>
    <cellStyle name="Примечание 2 2 2 2 6 2 2 3 2" xfId="28224"/>
    <cellStyle name="Примечание 2 2 2 2 6 2 2 4" xfId="8165"/>
    <cellStyle name="Примечание 2 2 2 2 6 2 2 4 2" xfId="28225"/>
    <cellStyle name="Примечание 2 2 2 2 6 2 2 5" xfId="28221"/>
    <cellStyle name="Примечание 2 2 2 2 6 2 3" xfId="8166"/>
    <cellStyle name="Примечание 2 2 2 2 6 2 3 2" xfId="20783"/>
    <cellStyle name="Примечание 2 2 2 2 6 2 3 2 2" xfId="28227"/>
    <cellStyle name="Примечание 2 2 2 2 6 2 3 3" xfId="28226"/>
    <cellStyle name="Примечание 2 2 2 2 6 2 4" xfId="8167"/>
    <cellStyle name="Примечание 2 2 2 2 6 2 4 2" xfId="28228"/>
    <cellStyle name="Примечание 2 2 2 2 6 2 5" xfId="8168"/>
    <cellStyle name="Примечание 2 2 2 2 6 2 5 2" xfId="28229"/>
    <cellStyle name="Примечание 2 2 2 2 6 2 6" xfId="28220"/>
    <cellStyle name="Примечание 2 2 2 2 6 3" xfId="8169"/>
    <cellStyle name="Примечание 2 2 2 2 6 3 2" xfId="8170"/>
    <cellStyle name="Примечание 2 2 2 2 6 3 2 2" xfId="20784"/>
    <cellStyle name="Примечание 2 2 2 2 6 3 2 2 2" xfId="28232"/>
    <cellStyle name="Примечание 2 2 2 2 6 3 2 3" xfId="28231"/>
    <cellStyle name="Примечание 2 2 2 2 6 3 3" xfId="8171"/>
    <cellStyle name="Примечание 2 2 2 2 6 3 3 2" xfId="28233"/>
    <cellStyle name="Примечание 2 2 2 2 6 3 4" xfId="8172"/>
    <cellStyle name="Примечание 2 2 2 2 6 3 4 2" xfId="28234"/>
    <cellStyle name="Примечание 2 2 2 2 6 3 5" xfId="28230"/>
    <cellStyle name="Примечание 2 2 2 2 6 4" xfId="8173"/>
    <cellStyle name="Примечание 2 2 2 2 6 4 2" xfId="20785"/>
    <cellStyle name="Примечание 2 2 2 2 6 4 2 2" xfId="28236"/>
    <cellStyle name="Примечание 2 2 2 2 6 4 3" xfId="28235"/>
    <cellStyle name="Примечание 2 2 2 2 6 5" xfId="8174"/>
    <cellStyle name="Примечание 2 2 2 2 6 5 2" xfId="28237"/>
    <cellStyle name="Примечание 2 2 2 2 6 6" xfId="8175"/>
    <cellStyle name="Примечание 2 2 2 2 6 6 2" xfId="28238"/>
    <cellStyle name="Примечание 2 2 2 2 6 7" xfId="28219"/>
    <cellStyle name="Примечание 2 2 2 2 7" xfId="8176"/>
    <cellStyle name="Примечание 2 2 2 2 7 2" xfId="8177"/>
    <cellStyle name="Примечание 2 2 2 2 7 2 2" xfId="8178"/>
    <cellStyle name="Примечание 2 2 2 2 7 2 2 2" xfId="8179"/>
    <cellStyle name="Примечание 2 2 2 2 7 2 2 2 2" xfId="20786"/>
    <cellStyle name="Примечание 2 2 2 2 7 2 2 2 2 2" xfId="28243"/>
    <cellStyle name="Примечание 2 2 2 2 7 2 2 2 3" xfId="28242"/>
    <cellStyle name="Примечание 2 2 2 2 7 2 2 3" xfId="8180"/>
    <cellStyle name="Примечание 2 2 2 2 7 2 2 3 2" xfId="28244"/>
    <cellStyle name="Примечание 2 2 2 2 7 2 2 4" xfId="8181"/>
    <cellStyle name="Примечание 2 2 2 2 7 2 2 4 2" xfId="28245"/>
    <cellStyle name="Примечание 2 2 2 2 7 2 2 5" xfId="28241"/>
    <cellStyle name="Примечание 2 2 2 2 7 2 3" xfId="8182"/>
    <cellStyle name="Примечание 2 2 2 2 7 2 3 2" xfId="20787"/>
    <cellStyle name="Примечание 2 2 2 2 7 2 3 2 2" xfId="28247"/>
    <cellStyle name="Примечание 2 2 2 2 7 2 3 3" xfId="28246"/>
    <cellStyle name="Примечание 2 2 2 2 7 2 4" xfId="8183"/>
    <cellStyle name="Примечание 2 2 2 2 7 2 4 2" xfId="28248"/>
    <cellStyle name="Примечание 2 2 2 2 7 2 5" xfId="8184"/>
    <cellStyle name="Примечание 2 2 2 2 7 2 5 2" xfId="28249"/>
    <cellStyle name="Примечание 2 2 2 2 7 2 6" xfId="28240"/>
    <cellStyle name="Примечание 2 2 2 2 7 3" xfId="8185"/>
    <cellStyle name="Примечание 2 2 2 2 7 3 2" xfId="8186"/>
    <cellStyle name="Примечание 2 2 2 2 7 3 2 2" xfId="20788"/>
    <cellStyle name="Примечание 2 2 2 2 7 3 2 2 2" xfId="28252"/>
    <cellStyle name="Примечание 2 2 2 2 7 3 2 3" xfId="28251"/>
    <cellStyle name="Примечание 2 2 2 2 7 3 3" xfId="8187"/>
    <cellStyle name="Примечание 2 2 2 2 7 3 3 2" xfId="28253"/>
    <cellStyle name="Примечание 2 2 2 2 7 3 4" xfId="8188"/>
    <cellStyle name="Примечание 2 2 2 2 7 3 4 2" xfId="28254"/>
    <cellStyle name="Примечание 2 2 2 2 7 3 5" xfId="28250"/>
    <cellStyle name="Примечание 2 2 2 2 7 4" xfId="8189"/>
    <cellStyle name="Примечание 2 2 2 2 7 4 2" xfId="20789"/>
    <cellStyle name="Примечание 2 2 2 2 7 4 2 2" xfId="28256"/>
    <cellStyle name="Примечание 2 2 2 2 7 4 3" xfId="28255"/>
    <cellStyle name="Примечание 2 2 2 2 7 5" xfId="8190"/>
    <cellStyle name="Примечание 2 2 2 2 7 5 2" xfId="28257"/>
    <cellStyle name="Примечание 2 2 2 2 7 6" xfId="8191"/>
    <cellStyle name="Примечание 2 2 2 2 7 6 2" xfId="28258"/>
    <cellStyle name="Примечание 2 2 2 2 7 7" xfId="28239"/>
    <cellStyle name="Примечание 2 2 2 2 8" xfId="8192"/>
    <cellStyle name="Примечание 2 2 2 2 8 2" xfId="8193"/>
    <cellStyle name="Примечание 2 2 2 2 8 2 2" xfId="8194"/>
    <cellStyle name="Примечание 2 2 2 2 8 2 2 2" xfId="8195"/>
    <cellStyle name="Примечание 2 2 2 2 8 2 2 2 2" xfId="20790"/>
    <cellStyle name="Примечание 2 2 2 2 8 2 2 2 2 2" xfId="28263"/>
    <cellStyle name="Примечание 2 2 2 2 8 2 2 2 3" xfId="28262"/>
    <cellStyle name="Примечание 2 2 2 2 8 2 2 3" xfId="8196"/>
    <cellStyle name="Примечание 2 2 2 2 8 2 2 3 2" xfId="28264"/>
    <cellStyle name="Примечание 2 2 2 2 8 2 2 4" xfId="8197"/>
    <cellStyle name="Примечание 2 2 2 2 8 2 2 4 2" xfId="28265"/>
    <cellStyle name="Примечание 2 2 2 2 8 2 2 5" xfId="28261"/>
    <cellStyle name="Примечание 2 2 2 2 8 2 3" xfId="8198"/>
    <cellStyle name="Примечание 2 2 2 2 8 2 3 2" xfId="20791"/>
    <cellStyle name="Примечание 2 2 2 2 8 2 3 2 2" xfId="28267"/>
    <cellStyle name="Примечание 2 2 2 2 8 2 3 3" xfId="28266"/>
    <cellStyle name="Примечание 2 2 2 2 8 2 4" xfId="8199"/>
    <cellStyle name="Примечание 2 2 2 2 8 2 4 2" xfId="28268"/>
    <cellStyle name="Примечание 2 2 2 2 8 2 5" xfId="8200"/>
    <cellStyle name="Примечание 2 2 2 2 8 2 5 2" xfId="28269"/>
    <cellStyle name="Примечание 2 2 2 2 8 2 6" xfId="28260"/>
    <cellStyle name="Примечание 2 2 2 2 8 3" xfId="8201"/>
    <cellStyle name="Примечание 2 2 2 2 8 3 2" xfId="8202"/>
    <cellStyle name="Примечание 2 2 2 2 8 3 2 2" xfId="20792"/>
    <cellStyle name="Примечание 2 2 2 2 8 3 2 2 2" xfId="28272"/>
    <cellStyle name="Примечание 2 2 2 2 8 3 2 3" xfId="28271"/>
    <cellStyle name="Примечание 2 2 2 2 8 3 3" xfId="8203"/>
    <cellStyle name="Примечание 2 2 2 2 8 3 3 2" xfId="28273"/>
    <cellStyle name="Примечание 2 2 2 2 8 3 4" xfId="8204"/>
    <cellStyle name="Примечание 2 2 2 2 8 3 4 2" xfId="28274"/>
    <cellStyle name="Примечание 2 2 2 2 8 3 5" xfId="28270"/>
    <cellStyle name="Примечание 2 2 2 2 8 4" xfId="8205"/>
    <cellStyle name="Примечание 2 2 2 2 8 4 2" xfId="20793"/>
    <cellStyle name="Примечание 2 2 2 2 8 4 2 2" xfId="28276"/>
    <cellStyle name="Примечание 2 2 2 2 8 4 3" xfId="28275"/>
    <cellStyle name="Примечание 2 2 2 2 8 5" xfId="8206"/>
    <cellStyle name="Примечание 2 2 2 2 8 5 2" xfId="28277"/>
    <cellStyle name="Примечание 2 2 2 2 8 6" xfId="8207"/>
    <cellStyle name="Примечание 2 2 2 2 8 6 2" xfId="28278"/>
    <cellStyle name="Примечание 2 2 2 2 8 7" xfId="28259"/>
    <cellStyle name="Примечание 2 2 2 2 9" xfId="8208"/>
    <cellStyle name="Примечание 2 2 2 2 9 2" xfId="8209"/>
    <cellStyle name="Примечание 2 2 2 2 9 2 2" xfId="8210"/>
    <cellStyle name="Примечание 2 2 2 2 9 2 2 2" xfId="8211"/>
    <cellStyle name="Примечание 2 2 2 2 9 2 2 2 2" xfId="20794"/>
    <cellStyle name="Примечание 2 2 2 2 9 2 2 2 2 2" xfId="28283"/>
    <cellStyle name="Примечание 2 2 2 2 9 2 2 2 3" xfId="28282"/>
    <cellStyle name="Примечание 2 2 2 2 9 2 2 3" xfId="8212"/>
    <cellStyle name="Примечание 2 2 2 2 9 2 2 3 2" xfId="28284"/>
    <cellStyle name="Примечание 2 2 2 2 9 2 2 4" xfId="8213"/>
    <cellStyle name="Примечание 2 2 2 2 9 2 2 4 2" xfId="28285"/>
    <cellStyle name="Примечание 2 2 2 2 9 2 2 5" xfId="28281"/>
    <cellStyle name="Примечание 2 2 2 2 9 2 3" xfId="8214"/>
    <cellStyle name="Примечание 2 2 2 2 9 2 3 2" xfId="20795"/>
    <cellStyle name="Примечание 2 2 2 2 9 2 3 2 2" xfId="28287"/>
    <cellStyle name="Примечание 2 2 2 2 9 2 3 3" xfId="28286"/>
    <cellStyle name="Примечание 2 2 2 2 9 2 4" xfId="8215"/>
    <cellStyle name="Примечание 2 2 2 2 9 2 4 2" xfId="28288"/>
    <cellStyle name="Примечание 2 2 2 2 9 2 5" xfId="8216"/>
    <cellStyle name="Примечание 2 2 2 2 9 2 5 2" xfId="28289"/>
    <cellStyle name="Примечание 2 2 2 2 9 2 6" xfId="28280"/>
    <cellStyle name="Примечание 2 2 2 2 9 3" xfId="8217"/>
    <cellStyle name="Примечание 2 2 2 2 9 3 2" xfId="8218"/>
    <cellStyle name="Примечание 2 2 2 2 9 3 2 2" xfId="20796"/>
    <cellStyle name="Примечание 2 2 2 2 9 3 2 2 2" xfId="28292"/>
    <cellStyle name="Примечание 2 2 2 2 9 3 2 3" xfId="28291"/>
    <cellStyle name="Примечание 2 2 2 2 9 3 3" xfId="8219"/>
    <cellStyle name="Примечание 2 2 2 2 9 3 3 2" xfId="28293"/>
    <cellStyle name="Примечание 2 2 2 2 9 3 4" xfId="8220"/>
    <cellStyle name="Примечание 2 2 2 2 9 3 4 2" xfId="28294"/>
    <cellStyle name="Примечание 2 2 2 2 9 3 5" xfId="28290"/>
    <cellStyle name="Примечание 2 2 2 2 9 4" xfId="8221"/>
    <cellStyle name="Примечание 2 2 2 2 9 4 2" xfId="20797"/>
    <cellStyle name="Примечание 2 2 2 2 9 4 2 2" xfId="28296"/>
    <cellStyle name="Примечание 2 2 2 2 9 4 3" xfId="28295"/>
    <cellStyle name="Примечание 2 2 2 2 9 5" xfId="8222"/>
    <cellStyle name="Примечание 2 2 2 2 9 5 2" xfId="28297"/>
    <cellStyle name="Примечание 2 2 2 2 9 6" xfId="8223"/>
    <cellStyle name="Примечание 2 2 2 2 9 6 2" xfId="28298"/>
    <cellStyle name="Примечание 2 2 2 2 9 7" xfId="28279"/>
    <cellStyle name="Примечание 2 2 3" xfId="8224"/>
    <cellStyle name="Примечание 2 2 3 10" xfId="8225"/>
    <cellStyle name="Примечание 2 2 3 10 2" xfId="8226"/>
    <cellStyle name="Примечание 2 2 3 10 2 2" xfId="8227"/>
    <cellStyle name="Примечание 2 2 3 10 2 2 2" xfId="8228"/>
    <cellStyle name="Примечание 2 2 3 10 2 2 2 2" xfId="20798"/>
    <cellStyle name="Примечание 2 2 3 10 2 2 2 2 2" xfId="28304"/>
    <cellStyle name="Примечание 2 2 3 10 2 2 2 3" xfId="28303"/>
    <cellStyle name="Примечание 2 2 3 10 2 2 3" xfId="8229"/>
    <cellStyle name="Примечание 2 2 3 10 2 2 3 2" xfId="28305"/>
    <cellStyle name="Примечание 2 2 3 10 2 2 4" xfId="8230"/>
    <cellStyle name="Примечание 2 2 3 10 2 2 4 2" xfId="28306"/>
    <cellStyle name="Примечание 2 2 3 10 2 2 5" xfId="28302"/>
    <cellStyle name="Примечание 2 2 3 10 2 3" xfId="8231"/>
    <cellStyle name="Примечание 2 2 3 10 2 3 2" xfId="20799"/>
    <cellStyle name="Примечание 2 2 3 10 2 3 2 2" xfId="28308"/>
    <cellStyle name="Примечание 2 2 3 10 2 3 3" xfId="28307"/>
    <cellStyle name="Примечание 2 2 3 10 2 4" xfId="8232"/>
    <cellStyle name="Примечание 2 2 3 10 2 4 2" xfId="28309"/>
    <cellStyle name="Примечание 2 2 3 10 2 5" xfId="8233"/>
    <cellStyle name="Примечание 2 2 3 10 2 5 2" xfId="28310"/>
    <cellStyle name="Примечание 2 2 3 10 2 6" xfId="28301"/>
    <cellStyle name="Примечание 2 2 3 10 3" xfId="8234"/>
    <cellStyle name="Примечание 2 2 3 10 3 2" xfId="8235"/>
    <cellStyle name="Примечание 2 2 3 10 3 2 2" xfId="20800"/>
    <cellStyle name="Примечание 2 2 3 10 3 2 2 2" xfId="28313"/>
    <cellStyle name="Примечание 2 2 3 10 3 2 3" xfId="28312"/>
    <cellStyle name="Примечание 2 2 3 10 3 3" xfId="8236"/>
    <cellStyle name="Примечание 2 2 3 10 3 3 2" xfId="28314"/>
    <cellStyle name="Примечание 2 2 3 10 3 4" xfId="8237"/>
    <cellStyle name="Примечание 2 2 3 10 3 4 2" xfId="28315"/>
    <cellStyle name="Примечание 2 2 3 10 3 5" xfId="28311"/>
    <cellStyle name="Примечание 2 2 3 10 4" xfId="8238"/>
    <cellStyle name="Примечание 2 2 3 10 4 2" xfId="20801"/>
    <cellStyle name="Примечание 2 2 3 10 4 2 2" xfId="28317"/>
    <cellStyle name="Примечание 2 2 3 10 4 3" xfId="28316"/>
    <cellStyle name="Примечание 2 2 3 10 5" xfId="8239"/>
    <cellStyle name="Примечание 2 2 3 10 5 2" xfId="28318"/>
    <cellStyle name="Примечание 2 2 3 10 6" xfId="8240"/>
    <cellStyle name="Примечание 2 2 3 10 6 2" xfId="28319"/>
    <cellStyle name="Примечание 2 2 3 10 7" xfId="28300"/>
    <cellStyle name="Примечание 2 2 3 11" xfId="8241"/>
    <cellStyle name="Примечание 2 2 3 11 2" xfId="8242"/>
    <cellStyle name="Примечание 2 2 3 11 2 2" xfId="8243"/>
    <cellStyle name="Примечание 2 2 3 11 2 2 2" xfId="8244"/>
    <cellStyle name="Примечание 2 2 3 11 2 2 2 2" xfId="20802"/>
    <cellStyle name="Примечание 2 2 3 11 2 2 2 2 2" xfId="28324"/>
    <cellStyle name="Примечание 2 2 3 11 2 2 2 3" xfId="28323"/>
    <cellStyle name="Примечание 2 2 3 11 2 2 3" xfId="8245"/>
    <cellStyle name="Примечание 2 2 3 11 2 2 3 2" xfId="28325"/>
    <cellStyle name="Примечание 2 2 3 11 2 2 4" xfId="8246"/>
    <cellStyle name="Примечание 2 2 3 11 2 2 4 2" xfId="28326"/>
    <cellStyle name="Примечание 2 2 3 11 2 2 5" xfId="28322"/>
    <cellStyle name="Примечание 2 2 3 11 2 3" xfId="8247"/>
    <cellStyle name="Примечание 2 2 3 11 2 3 2" xfId="20803"/>
    <cellStyle name="Примечание 2 2 3 11 2 3 2 2" xfId="28328"/>
    <cellStyle name="Примечание 2 2 3 11 2 3 3" xfId="28327"/>
    <cellStyle name="Примечание 2 2 3 11 2 4" xfId="8248"/>
    <cellStyle name="Примечание 2 2 3 11 2 4 2" xfId="28329"/>
    <cellStyle name="Примечание 2 2 3 11 2 5" xfId="8249"/>
    <cellStyle name="Примечание 2 2 3 11 2 5 2" xfId="28330"/>
    <cellStyle name="Примечание 2 2 3 11 2 6" xfId="28321"/>
    <cellStyle name="Примечание 2 2 3 11 3" xfId="8250"/>
    <cellStyle name="Примечание 2 2 3 11 3 2" xfId="8251"/>
    <cellStyle name="Примечание 2 2 3 11 3 2 2" xfId="20804"/>
    <cellStyle name="Примечание 2 2 3 11 3 2 2 2" xfId="28333"/>
    <cellStyle name="Примечание 2 2 3 11 3 2 3" xfId="28332"/>
    <cellStyle name="Примечание 2 2 3 11 3 3" xfId="8252"/>
    <cellStyle name="Примечание 2 2 3 11 3 3 2" xfId="28334"/>
    <cellStyle name="Примечание 2 2 3 11 3 4" xfId="8253"/>
    <cellStyle name="Примечание 2 2 3 11 3 4 2" xfId="28335"/>
    <cellStyle name="Примечание 2 2 3 11 3 5" xfId="28331"/>
    <cellStyle name="Примечание 2 2 3 11 4" xfId="8254"/>
    <cellStyle name="Примечание 2 2 3 11 4 2" xfId="20805"/>
    <cellStyle name="Примечание 2 2 3 11 4 2 2" xfId="28337"/>
    <cellStyle name="Примечание 2 2 3 11 4 3" xfId="28336"/>
    <cellStyle name="Примечание 2 2 3 11 5" xfId="8255"/>
    <cellStyle name="Примечание 2 2 3 11 5 2" xfId="28338"/>
    <cellStyle name="Примечание 2 2 3 11 6" xfId="8256"/>
    <cellStyle name="Примечание 2 2 3 11 6 2" xfId="28339"/>
    <cellStyle name="Примечание 2 2 3 11 7" xfId="28320"/>
    <cellStyle name="Примечание 2 2 3 12" xfId="8257"/>
    <cellStyle name="Примечание 2 2 3 12 2" xfId="8258"/>
    <cellStyle name="Примечание 2 2 3 12 2 2" xfId="8259"/>
    <cellStyle name="Примечание 2 2 3 12 2 2 2" xfId="20806"/>
    <cellStyle name="Примечание 2 2 3 12 2 2 2 2" xfId="28343"/>
    <cellStyle name="Примечание 2 2 3 12 2 2 3" xfId="28342"/>
    <cellStyle name="Примечание 2 2 3 12 2 3" xfId="8260"/>
    <cellStyle name="Примечание 2 2 3 12 2 3 2" xfId="28344"/>
    <cellStyle name="Примечание 2 2 3 12 2 4" xfId="8261"/>
    <cellStyle name="Примечание 2 2 3 12 2 4 2" xfId="28345"/>
    <cellStyle name="Примечание 2 2 3 12 2 5" xfId="28341"/>
    <cellStyle name="Примечание 2 2 3 12 3" xfId="8262"/>
    <cellStyle name="Примечание 2 2 3 12 3 2" xfId="20807"/>
    <cellStyle name="Примечание 2 2 3 12 3 2 2" xfId="28347"/>
    <cellStyle name="Примечание 2 2 3 12 3 3" xfId="28346"/>
    <cellStyle name="Примечание 2 2 3 12 4" xfId="8263"/>
    <cellStyle name="Примечание 2 2 3 12 4 2" xfId="28348"/>
    <cellStyle name="Примечание 2 2 3 12 5" xfId="8264"/>
    <cellStyle name="Примечание 2 2 3 12 5 2" xfId="28349"/>
    <cellStyle name="Примечание 2 2 3 12 6" xfId="28340"/>
    <cellStyle name="Примечание 2 2 3 13" xfId="8265"/>
    <cellStyle name="Примечание 2 2 3 13 2" xfId="8266"/>
    <cellStyle name="Примечание 2 2 3 13 2 2" xfId="20808"/>
    <cellStyle name="Примечание 2 2 3 13 2 2 2" xfId="28352"/>
    <cellStyle name="Примечание 2 2 3 13 2 3" xfId="28351"/>
    <cellStyle name="Примечание 2 2 3 13 3" xfId="8267"/>
    <cellStyle name="Примечание 2 2 3 13 3 2" xfId="28353"/>
    <cellStyle name="Примечание 2 2 3 13 4" xfId="8268"/>
    <cellStyle name="Примечание 2 2 3 13 4 2" xfId="28354"/>
    <cellStyle name="Примечание 2 2 3 13 5" xfId="28350"/>
    <cellStyle name="Примечание 2 2 3 14" xfId="8269"/>
    <cellStyle name="Примечание 2 2 3 14 2" xfId="20809"/>
    <cellStyle name="Примечание 2 2 3 14 2 2" xfId="28356"/>
    <cellStyle name="Примечание 2 2 3 14 3" xfId="28355"/>
    <cellStyle name="Примечание 2 2 3 15" xfId="8270"/>
    <cellStyle name="Примечание 2 2 3 15 2" xfId="28357"/>
    <cellStyle name="Примечание 2 2 3 16" xfId="8271"/>
    <cellStyle name="Примечание 2 2 3 16 2" xfId="28358"/>
    <cellStyle name="Примечание 2 2 3 17" xfId="28299"/>
    <cellStyle name="Примечание 2 2 3 2" xfId="8272"/>
    <cellStyle name="Примечание 2 2 3 2 2" xfId="8273"/>
    <cellStyle name="Примечание 2 2 3 2 2 2" xfId="8274"/>
    <cellStyle name="Примечание 2 2 3 2 2 2 2" xfId="8275"/>
    <cellStyle name="Примечание 2 2 3 2 2 2 2 2" xfId="20810"/>
    <cellStyle name="Примечание 2 2 3 2 2 2 2 2 2" xfId="28363"/>
    <cellStyle name="Примечание 2 2 3 2 2 2 2 3" xfId="28362"/>
    <cellStyle name="Примечание 2 2 3 2 2 2 3" xfId="8276"/>
    <cellStyle name="Примечание 2 2 3 2 2 2 3 2" xfId="28364"/>
    <cellStyle name="Примечание 2 2 3 2 2 2 4" xfId="8277"/>
    <cellStyle name="Примечание 2 2 3 2 2 2 4 2" xfId="28365"/>
    <cellStyle name="Примечание 2 2 3 2 2 2 5" xfId="28361"/>
    <cellStyle name="Примечание 2 2 3 2 2 3" xfId="8278"/>
    <cellStyle name="Примечание 2 2 3 2 2 3 2" xfId="20811"/>
    <cellStyle name="Примечание 2 2 3 2 2 3 2 2" xfId="28367"/>
    <cellStyle name="Примечание 2 2 3 2 2 3 3" xfId="28366"/>
    <cellStyle name="Примечание 2 2 3 2 2 4" xfId="8279"/>
    <cellStyle name="Примечание 2 2 3 2 2 4 2" xfId="28368"/>
    <cellStyle name="Примечание 2 2 3 2 2 5" xfId="8280"/>
    <cellStyle name="Примечание 2 2 3 2 2 5 2" xfId="28369"/>
    <cellStyle name="Примечание 2 2 3 2 2 6" xfId="28360"/>
    <cellStyle name="Примечание 2 2 3 2 3" xfId="8281"/>
    <cellStyle name="Примечание 2 2 3 2 3 2" xfId="8282"/>
    <cellStyle name="Примечание 2 2 3 2 3 2 2" xfId="20812"/>
    <cellStyle name="Примечание 2 2 3 2 3 2 2 2" xfId="28372"/>
    <cellStyle name="Примечание 2 2 3 2 3 2 3" xfId="28371"/>
    <cellStyle name="Примечание 2 2 3 2 3 3" xfId="8283"/>
    <cellStyle name="Примечание 2 2 3 2 3 3 2" xfId="28373"/>
    <cellStyle name="Примечание 2 2 3 2 3 4" xfId="8284"/>
    <cellStyle name="Примечание 2 2 3 2 3 4 2" xfId="28374"/>
    <cellStyle name="Примечание 2 2 3 2 3 5" xfId="28370"/>
    <cellStyle name="Примечание 2 2 3 2 4" xfId="8285"/>
    <cellStyle name="Примечание 2 2 3 2 4 2" xfId="20813"/>
    <cellStyle name="Примечание 2 2 3 2 4 2 2" xfId="28376"/>
    <cellStyle name="Примечание 2 2 3 2 4 3" xfId="28375"/>
    <cellStyle name="Примечание 2 2 3 2 5" xfId="8286"/>
    <cellStyle name="Примечание 2 2 3 2 5 2" xfId="28377"/>
    <cellStyle name="Примечание 2 2 3 2 6" xfId="8287"/>
    <cellStyle name="Примечание 2 2 3 2 6 2" xfId="28378"/>
    <cellStyle name="Примечание 2 2 3 2 7" xfId="28359"/>
    <cellStyle name="Примечание 2 2 3 3" xfId="8288"/>
    <cellStyle name="Примечание 2 2 3 3 2" xfId="8289"/>
    <cellStyle name="Примечание 2 2 3 3 2 2" xfId="8290"/>
    <cellStyle name="Примечание 2 2 3 3 2 2 2" xfId="8291"/>
    <cellStyle name="Примечание 2 2 3 3 2 2 2 2" xfId="20814"/>
    <cellStyle name="Примечание 2 2 3 3 2 2 2 2 2" xfId="28383"/>
    <cellStyle name="Примечание 2 2 3 3 2 2 2 3" xfId="28382"/>
    <cellStyle name="Примечание 2 2 3 3 2 2 3" xfId="8292"/>
    <cellStyle name="Примечание 2 2 3 3 2 2 3 2" xfId="28384"/>
    <cellStyle name="Примечание 2 2 3 3 2 2 4" xfId="8293"/>
    <cellStyle name="Примечание 2 2 3 3 2 2 4 2" xfId="28385"/>
    <cellStyle name="Примечание 2 2 3 3 2 2 5" xfId="28381"/>
    <cellStyle name="Примечание 2 2 3 3 2 3" xfId="8294"/>
    <cellStyle name="Примечание 2 2 3 3 2 3 2" xfId="20815"/>
    <cellStyle name="Примечание 2 2 3 3 2 3 2 2" xfId="28387"/>
    <cellStyle name="Примечание 2 2 3 3 2 3 3" xfId="28386"/>
    <cellStyle name="Примечание 2 2 3 3 2 4" xfId="8295"/>
    <cellStyle name="Примечание 2 2 3 3 2 4 2" xfId="28388"/>
    <cellStyle name="Примечание 2 2 3 3 2 5" xfId="8296"/>
    <cellStyle name="Примечание 2 2 3 3 2 5 2" xfId="28389"/>
    <cellStyle name="Примечание 2 2 3 3 2 6" xfId="28380"/>
    <cellStyle name="Примечание 2 2 3 3 3" xfId="8297"/>
    <cellStyle name="Примечание 2 2 3 3 3 2" xfId="8298"/>
    <cellStyle name="Примечание 2 2 3 3 3 2 2" xfId="20816"/>
    <cellStyle name="Примечание 2 2 3 3 3 2 2 2" xfId="28392"/>
    <cellStyle name="Примечание 2 2 3 3 3 2 3" xfId="28391"/>
    <cellStyle name="Примечание 2 2 3 3 3 3" xfId="8299"/>
    <cellStyle name="Примечание 2 2 3 3 3 3 2" xfId="28393"/>
    <cellStyle name="Примечание 2 2 3 3 3 4" xfId="8300"/>
    <cellStyle name="Примечание 2 2 3 3 3 4 2" xfId="28394"/>
    <cellStyle name="Примечание 2 2 3 3 3 5" xfId="28390"/>
    <cellStyle name="Примечание 2 2 3 3 4" xfId="8301"/>
    <cellStyle name="Примечание 2 2 3 3 4 2" xfId="20817"/>
    <cellStyle name="Примечание 2 2 3 3 4 2 2" xfId="28396"/>
    <cellStyle name="Примечание 2 2 3 3 4 3" xfId="28395"/>
    <cellStyle name="Примечание 2 2 3 3 5" xfId="8302"/>
    <cellStyle name="Примечание 2 2 3 3 5 2" xfId="28397"/>
    <cellStyle name="Примечание 2 2 3 3 6" xfId="8303"/>
    <cellStyle name="Примечание 2 2 3 3 6 2" xfId="28398"/>
    <cellStyle name="Примечание 2 2 3 3 7" xfId="28379"/>
    <cellStyle name="Примечание 2 2 3 4" xfId="8304"/>
    <cellStyle name="Примечание 2 2 3 4 2" xfId="8305"/>
    <cellStyle name="Примечание 2 2 3 4 2 2" xfId="8306"/>
    <cellStyle name="Примечание 2 2 3 4 2 2 2" xfId="8307"/>
    <cellStyle name="Примечание 2 2 3 4 2 2 2 2" xfId="20818"/>
    <cellStyle name="Примечание 2 2 3 4 2 2 2 2 2" xfId="28403"/>
    <cellStyle name="Примечание 2 2 3 4 2 2 2 3" xfId="28402"/>
    <cellStyle name="Примечание 2 2 3 4 2 2 3" xfId="8308"/>
    <cellStyle name="Примечание 2 2 3 4 2 2 3 2" xfId="28404"/>
    <cellStyle name="Примечание 2 2 3 4 2 2 4" xfId="8309"/>
    <cellStyle name="Примечание 2 2 3 4 2 2 4 2" xfId="28405"/>
    <cellStyle name="Примечание 2 2 3 4 2 2 5" xfId="28401"/>
    <cellStyle name="Примечание 2 2 3 4 2 3" xfId="8310"/>
    <cellStyle name="Примечание 2 2 3 4 2 3 2" xfId="20819"/>
    <cellStyle name="Примечание 2 2 3 4 2 3 2 2" xfId="28407"/>
    <cellStyle name="Примечание 2 2 3 4 2 3 3" xfId="28406"/>
    <cellStyle name="Примечание 2 2 3 4 2 4" xfId="8311"/>
    <cellStyle name="Примечание 2 2 3 4 2 4 2" xfId="28408"/>
    <cellStyle name="Примечание 2 2 3 4 2 5" xfId="8312"/>
    <cellStyle name="Примечание 2 2 3 4 2 5 2" xfId="28409"/>
    <cellStyle name="Примечание 2 2 3 4 2 6" xfId="28400"/>
    <cellStyle name="Примечание 2 2 3 4 3" xfId="8313"/>
    <cellStyle name="Примечание 2 2 3 4 3 2" xfId="8314"/>
    <cellStyle name="Примечание 2 2 3 4 3 2 2" xfId="20820"/>
    <cellStyle name="Примечание 2 2 3 4 3 2 2 2" xfId="28412"/>
    <cellStyle name="Примечание 2 2 3 4 3 2 3" xfId="28411"/>
    <cellStyle name="Примечание 2 2 3 4 3 3" xfId="8315"/>
    <cellStyle name="Примечание 2 2 3 4 3 3 2" xfId="28413"/>
    <cellStyle name="Примечание 2 2 3 4 3 4" xfId="8316"/>
    <cellStyle name="Примечание 2 2 3 4 3 4 2" xfId="28414"/>
    <cellStyle name="Примечание 2 2 3 4 3 5" xfId="28410"/>
    <cellStyle name="Примечание 2 2 3 4 4" xfId="8317"/>
    <cellStyle name="Примечание 2 2 3 4 4 2" xfId="20821"/>
    <cellStyle name="Примечание 2 2 3 4 4 2 2" xfId="28416"/>
    <cellStyle name="Примечание 2 2 3 4 4 3" xfId="28415"/>
    <cellStyle name="Примечание 2 2 3 4 5" xfId="8318"/>
    <cellStyle name="Примечание 2 2 3 4 5 2" xfId="28417"/>
    <cellStyle name="Примечание 2 2 3 4 6" xfId="8319"/>
    <cellStyle name="Примечание 2 2 3 4 6 2" xfId="28418"/>
    <cellStyle name="Примечание 2 2 3 4 7" xfId="28399"/>
    <cellStyle name="Примечание 2 2 3 5" xfId="8320"/>
    <cellStyle name="Примечание 2 2 3 5 2" xfId="8321"/>
    <cellStyle name="Примечание 2 2 3 5 2 2" xfId="8322"/>
    <cellStyle name="Примечание 2 2 3 5 2 2 2" xfId="8323"/>
    <cellStyle name="Примечание 2 2 3 5 2 2 2 2" xfId="20822"/>
    <cellStyle name="Примечание 2 2 3 5 2 2 2 2 2" xfId="28423"/>
    <cellStyle name="Примечание 2 2 3 5 2 2 2 3" xfId="28422"/>
    <cellStyle name="Примечание 2 2 3 5 2 2 3" xfId="8324"/>
    <cellStyle name="Примечание 2 2 3 5 2 2 3 2" xfId="28424"/>
    <cellStyle name="Примечание 2 2 3 5 2 2 4" xfId="8325"/>
    <cellStyle name="Примечание 2 2 3 5 2 2 4 2" xfId="28425"/>
    <cellStyle name="Примечание 2 2 3 5 2 2 5" xfId="28421"/>
    <cellStyle name="Примечание 2 2 3 5 2 3" xfId="8326"/>
    <cellStyle name="Примечание 2 2 3 5 2 3 2" xfId="20823"/>
    <cellStyle name="Примечание 2 2 3 5 2 3 2 2" xfId="28427"/>
    <cellStyle name="Примечание 2 2 3 5 2 3 3" xfId="28426"/>
    <cellStyle name="Примечание 2 2 3 5 2 4" xfId="8327"/>
    <cellStyle name="Примечание 2 2 3 5 2 4 2" xfId="28428"/>
    <cellStyle name="Примечание 2 2 3 5 2 5" xfId="8328"/>
    <cellStyle name="Примечание 2 2 3 5 2 5 2" xfId="28429"/>
    <cellStyle name="Примечание 2 2 3 5 2 6" xfId="28420"/>
    <cellStyle name="Примечание 2 2 3 5 3" xfId="8329"/>
    <cellStyle name="Примечание 2 2 3 5 3 2" xfId="8330"/>
    <cellStyle name="Примечание 2 2 3 5 3 2 2" xfId="20824"/>
    <cellStyle name="Примечание 2 2 3 5 3 2 2 2" xfId="28432"/>
    <cellStyle name="Примечание 2 2 3 5 3 2 3" xfId="28431"/>
    <cellStyle name="Примечание 2 2 3 5 3 3" xfId="8331"/>
    <cellStyle name="Примечание 2 2 3 5 3 3 2" xfId="28433"/>
    <cellStyle name="Примечание 2 2 3 5 3 4" xfId="8332"/>
    <cellStyle name="Примечание 2 2 3 5 3 4 2" xfId="28434"/>
    <cellStyle name="Примечание 2 2 3 5 3 5" xfId="28430"/>
    <cellStyle name="Примечание 2 2 3 5 4" xfId="8333"/>
    <cellStyle name="Примечание 2 2 3 5 4 2" xfId="20825"/>
    <cellStyle name="Примечание 2 2 3 5 4 2 2" xfId="28436"/>
    <cellStyle name="Примечание 2 2 3 5 4 3" xfId="28435"/>
    <cellStyle name="Примечание 2 2 3 5 5" xfId="8334"/>
    <cellStyle name="Примечание 2 2 3 5 5 2" xfId="28437"/>
    <cellStyle name="Примечание 2 2 3 5 6" xfId="8335"/>
    <cellStyle name="Примечание 2 2 3 5 6 2" xfId="28438"/>
    <cellStyle name="Примечание 2 2 3 5 7" xfId="28419"/>
    <cellStyle name="Примечание 2 2 3 6" xfId="8336"/>
    <cellStyle name="Примечание 2 2 3 6 2" xfId="8337"/>
    <cellStyle name="Примечание 2 2 3 6 2 2" xfId="8338"/>
    <cellStyle name="Примечание 2 2 3 6 2 2 2" xfId="8339"/>
    <cellStyle name="Примечание 2 2 3 6 2 2 2 2" xfId="20826"/>
    <cellStyle name="Примечание 2 2 3 6 2 2 2 2 2" xfId="28443"/>
    <cellStyle name="Примечание 2 2 3 6 2 2 2 3" xfId="28442"/>
    <cellStyle name="Примечание 2 2 3 6 2 2 3" xfId="8340"/>
    <cellStyle name="Примечание 2 2 3 6 2 2 3 2" xfId="28444"/>
    <cellStyle name="Примечание 2 2 3 6 2 2 4" xfId="8341"/>
    <cellStyle name="Примечание 2 2 3 6 2 2 4 2" xfId="28445"/>
    <cellStyle name="Примечание 2 2 3 6 2 2 5" xfId="28441"/>
    <cellStyle name="Примечание 2 2 3 6 2 3" xfId="8342"/>
    <cellStyle name="Примечание 2 2 3 6 2 3 2" xfId="20827"/>
    <cellStyle name="Примечание 2 2 3 6 2 3 2 2" xfId="28447"/>
    <cellStyle name="Примечание 2 2 3 6 2 3 3" xfId="28446"/>
    <cellStyle name="Примечание 2 2 3 6 2 4" xfId="8343"/>
    <cellStyle name="Примечание 2 2 3 6 2 4 2" xfId="28448"/>
    <cellStyle name="Примечание 2 2 3 6 2 5" xfId="8344"/>
    <cellStyle name="Примечание 2 2 3 6 2 5 2" xfId="28449"/>
    <cellStyle name="Примечание 2 2 3 6 2 6" xfId="28440"/>
    <cellStyle name="Примечание 2 2 3 6 3" xfId="8345"/>
    <cellStyle name="Примечание 2 2 3 6 3 2" xfId="8346"/>
    <cellStyle name="Примечание 2 2 3 6 3 2 2" xfId="20828"/>
    <cellStyle name="Примечание 2 2 3 6 3 2 2 2" xfId="28452"/>
    <cellStyle name="Примечание 2 2 3 6 3 2 3" xfId="28451"/>
    <cellStyle name="Примечание 2 2 3 6 3 3" xfId="8347"/>
    <cellStyle name="Примечание 2 2 3 6 3 3 2" xfId="28453"/>
    <cellStyle name="Примечание 2 2 3 6 3 4" xfId="8348"/>
    <cellStyle name="Примечание 2 2 3 6 3 4 2" xfId="28454"/>
    <cellStyle name="Примечание 2 2 3 6 3 5" xfId="28450"/>
    <cellStyle name="Примечание 2 2 3 6 4" xfId="8349"/>
    <cellStyle name="Примечание 2 2 3 6 4 2" xfId="20829"/>
    <cellStyle name="Примечание 2 2 3 6 4 2 2" xfId="28456"/>
    <cellStyle name="Примечание 2 2 3 6 4 3" xfId="28455"/>
    <cellStyle name="Примечание 2 2 3 6 5" xfId="8350"/>
    <cellStyle name="Примечание 2 2 3 6 5 2" xfId="28457"/>
    <cellStyle name="Примечание 2 2 3 6 6" xfId="8351"/>
    <cellStyle name="Примечание 2 2 3 6 6 2" xfId="28458"/>
    <cellStyle name="Примечание 2 2 3 6 7" xfId="28439"/>
    <cellStyle name="Примечание 2 2 3 7" xfId="8352"/>
    <cellStyle name="Примечание 2 2 3 7 2" xfId="8353"/>
    <cellStyle name="Примечание 2 2 3 7 2 2" xfId="8354"/>
    <cellStyle name="Примечание 2 2 3 7 2 2 2" xfId="8355"/>
    <cellStyle name="Примечание 2 2 3 7 2 2 2 2" xfId="20830"/>
    <cellStyle name="Примечание 2 2 3 7 2 2 2 2 2" xfId="28463"/>
    <cellStyle name="Примечание 2 2 3 7 2 2 2 3" xfId="28462"/>
    <cellStyle name="Примечание 2 2 3 7 2 2 3" xfId="8356"/>
    <cellStyle name="Примечание 2 2 3 7 2 2 3 2" xfId="28464"/>
    <cellStyle name="Примечание 2 2 3 7 2 2 4" xfId="8357"/>
    <cellStyle name="Примечание 2 2 3 7 2 2 4 2" xfId="28465"/>
    <cellStyle name="Примечание 2 2 3 7 2 2 5" xfId="28461"/>
    <cellStyle name="Примечание 2 2 3 7 2 3" xfId="8358"/>
    <cellStyle name="Примечание 2 2 3 7 2 3 2" xfId="20831"/>
    <cellStyle name="Примечание 2 2 3 7 2 3 2 2" xfId="28467"/>
    <cellStyle name="Примечание 2 2 3 7 2 3 3" xfId="28466"/>
    <cellStyle name="Примечание 2 2 3 7 2 4" xfId="8359"/>
    <cellStyle name="Примечание 2 2 3 7 2 4 2" xfId="28468"/>
    <cellStyle name="Примечание 2 2 3 7 2 5" xfId="8360"/>
    <cellStyle name="Примечание 2 2 3 7 2 5 2" xfId="28469"/>
    <cellStyle name="Примечание 2 2 3 7 2 6" xfId="28460"/>
    <cellStyle name="Примечание 2 2 3 7 3" xfId="8361"/>
    <cellStyle name="Примечание 2 2 3 7 3 2" xfId="8362"/>
    <cellStyle name="Примечание 2 2 3 7 3 2 2" xfId="20832"/>
    <cellStyle name="Примечание 2 2 3 7 3 2 2 2" xfId="28472"/>
    <cellStyle name="Примечание 2 2 3 7 3 2 3" xfId="28471"/>
    <cellStyle name="Примечание 2 2 3 7 3 3" xfId="8363"/>
    <cellStyle name="Примечание 2 2 3 7 3 3 2" xfId="28473"/>
    <cellStyle name="Примечание 2 2 3 7 3 4" xfId="8364"/>
    <cellStyle name="Примечание 2 2 3 7 3 4 2" xfId="28474"/>
    <cellStyle name="Примечание 2 2 3 7 3 5" xfId="28470"/>
    <cellStyle name="Примечание 2 2 3 7 4" xfId="8365"/>
    <cellStyle name="Примечание 2 2 3 7 4 2" xfId="20833"/>
    <cellStyle name="Примечание 2 2 3 7 4 2 2" xfId="28476"/>
    <cellStyle name="Примечание 2 2 3 7 4 3" xfId="28475"/>
    <cellStyle name="Примечание 2 2 3 7 5" xfId="8366"/>
    <cellStyle name="Примечание 2 2 3 7 5 2" xfId="28477"/>
    <cellStyle name="Примечание 2 2 3 7 6" xfId="8367"/>
    <cellStyle name="Примечание 2 2 3 7 6 2" xfId="28478"/>
    <cellStyle name="Примечание 2 2 3 7 7" xfId="28459"/>
    <cellStyle name="Примечание 2 2 3 8" xfId="8368"/>
    <cellStyle name="Примечание 2 2 3 8 2" xfId="8369"/>
    <cellStyle name="Примечание 2 2 3 8 2 2" xfId="8370"/>
    <cellStyle name="Примечание 2 2 3 8 2 2 2" xfId="8371"/>
    <cellStyle name="Примечание 2 2 3 8 2 2 2 2" xfId="20834"/>
    <cellStyle name="Примечание 2 2 3 8 2 2 2 2 2" xfId="28483"/>
    <cellStyle name="Примечание 2 2 3 8 2 2 2 3" xfId="28482"/>
    <cellStyle name="Примечание 2 2 3 8 2 2 3" xfId="8372"/>
    <cellStyle name="Примечание 2 2 3 8 2 2 3 2" xfId="28484"/>
    <cellStyle name="Примечание 2 2 3 8 2 2 4" xfId="8373"/>
    <cellStyle name="Примечание 2 2 3 8 2 2 4 2" xfId="28485"/>
    <cellStyle name="Примечание 2 2 3 8 2 2 5" xfId="28481"/>
    <cellStyle name="Примечание 2 2 3 8 2 3" xfId="8374"/>
    <cellStyle name="Примечание 2 2 3 8 2 3 2" xfId="20835"/>
    <cellStyle name="Примечание 2 2 3 8 2 3 2 2" xfId="28487"/>
    <cellStyle name="Примечание 2 2 3 8 2 3 3" xfId="28486"/>
    <cellStyle name="Примечание 2 2 3 8 2 4" xfId="8375"/>
    <cellStyle name="Примечание 2 2 3 8 2 4 2" xfId="28488"/>
    <cellStyle name="Примечание 2 2 3 8 2 5" xfId="8376"/>
    <cellStyle name="Примечание 2 2 3 8 2 5 2" xfId="28489"/>
    <cellStyle name="Примечание 2 2 3 8 2 6" xfId="28480"/>
    <cellStyle name="Примечание 2 2 3 8 3" xfId="8377"/>
    <cellStyle name="Примечание 2 2 3 8 3 2" xfId="8378"/>
    <cellStyle name="Примечание 2 2 3 8 3 2 2" xfId="20836"/>
    <cellStyle name="Примечание 2 2 3 8 3 2 2 2" xfId="28492"/>
    <cellStyle name="Примечание 2 2 3 8 3 2 3" xfId="28491"/>
    <cellStyle name="Примечание 2 2 3 8 3 3" xfId="8379"/>
    <cellStyle name="Примечание 2 2 3 8 3 3 2" xfId="28493"/>
    <cellStyle name="Примечание 2 2 3 8 3 4" xfId="8380"/>
    <cellStyle name="Примечание 2 2 3 8 3 4 2" xfId="28494"/>
    <cellStyle name="Примечание 2 2 3 8 3 5" xfId="28490"/>
    <cellStyle name="Примечание 2 2 3 8 4" xfId="8381"/>
    <cellStyle name="Примечание 2 2 3 8 4 2" xfId="20837"/>
    <cellStyle name="Примечание 2 2 3 8 4 2 2" xfId="28496"/>
    <cellStyle name="Примечание 2 2 3 8 4 3" xfId="28495"/>
    <cellStyle name="Примечание 2 2 3 8 5" xfId="8382"/>
    <cellStyle name="Примечание 2 2 3 8 5 2" xfId="28497"/>
    <cellStyle name="Примечание 2 2 3 8 6" xfId="8383"/>
    <cellStyle name="Примечание 2 2 3 8 6 2" xfId="28498"/>
    <cellStyle name="Примечание 2 2 3 8 7" xfId="28479"/>
    <cellStyle name="Примечание 2 2 3 9" xfId="8384"/>
    <cellStyle name="Примечание 2 2 3 9 2" xfId="8385"/>
    <cellStyle name="Примечание 2 2 3 9 2 2" xfId="8386"/>
    <cellStyle name="Примечание 2 2 3 9 2 2 2" xfId="8387"/>
    <cellStyle name="Примечание 2 2 3 9 2 2 2 2" xfId="20838"/>
    <cellStyle name="Примечание 2 2 3 9 2 2 2 2 2" xfId="28503"/>
    <cellStyle name="Примечание 2 2 3 9 2 2 2 3" xfId="28502"/>
    <cellStyle name="Примечание 2 2 3 9 2 2 3" xfId="8388"/>
    <cellStyle name="Примечание 2 2 3 9 2 2 3 2" xfId="28504"/>
    <cellStyle name="Примечание 2 2 3 9 2 2 4" xfId="8389"/>
    <cellStyle name="Примечание 2 2 3 9 2 2 4 2" xfId="28505"/>
    <cellStyle name="Примечание 2 2 3 9 2 2 5" xfId="28501"/>
    <cellStyle name="Примечание 2 2 3 9 2 3" xfId="8390"/>
    <cellStyle name="Примечание 2 2 3 9 2 3 2" xfId="20839"/>
    <cellStyle name="Примечание 2 2 3 9 2 3 2 2" xfId="28507"/>
    <cellStyle name="Примечание 2 2 3 9 2 3 3" xfId="28506"/>
    <cellStyle name="Примечание 2 2 3 9 2 4" xfId="8391"/>
    <cellStyle name="Примечание 2 2 3 9 2 4 2" xfId="28508"/>
    <cellStyle name="Примечание 2 2 3 9 2 5" xfId="8392"/>
    <cellStyle name="Примечание 2 2 3 9 2 5 2" xfId="28509"/>
    <cellStyle name="Примечание 2 2 3 9 2 6" xfId="28500"/>
    <cellStyle name="Примечание 2 2 3 9 3" xfId="8393"/>
    <cellStyle name="Примечание 2 2 3 9 3 2" xfId="8394"/>
    <cellStyle name="Примечание 2 2 3 9 3 2 2" xfId="20840"/>
    <cellStyle name="Примечание 2 2 3 9 3 2 2 2" xfId="28512"/>
    <cellStyle name="Примечание 2 2 3 9 3 2 3" xfId="28511"/>
    <cellStyle name="Примечание 2 2 3 9 3 3" xfId="8395"/>
    <cellStyle name="Примечание 2 2 3 9 3 3 2" xfId="28513"/>
    <cellStyle name="Примечание 2 2 3 9 3 4" xfId="8396"/>
    <cellStyle name="Примечание 2 2 3 9 3 4 2" xfId="28514"/>
    <cellStyle name="Примечание 2 2 3 9 3 5" xfId="28510"/>
    <cellStyle name="Примечание 2 2 3 9 4" xfId="8397"/>
    <cellStyle name="Примечание 2 2 3 9 4 2" xfId="20841"/>
    <cellStyle name="Примечание 2 2 3 9 4 2 2" xfId="28516"/>
    <cellStyle name="Примечание 2 2 3 9 4 3" xfId="28515"/>
    <cellStyle name="Примечание 2 2 3 9 5" xfId="8398"/>
    <cellStyle name="Примечание 2 2 3 9 5 2" xfId="28517"/>
    <cellStyle name="Примечание 2 2 3 9 6" xfId="8399"/>
    <cellStyle name="Примечание 2 2 3 9 6 2" xfId="28518"/>
    <cellStyle name="Примечание 2 2 3 9 7" xfId="28499"/>
    <cellStyle name="Примечание 2 3" xfId="8400"/>
    <cellStyle name="Примечание 2 3 10" xfId="8401"/>
    <cellStyle name="Примечание 2 3 10 2" xfId="8402"/>
    <cellStyle name="Примечание 2 3 10 2 2" xfId="8403"/>
    <cellStyle name="Примечание 2 3 10 2 2 2" xfId="8404"/>
    <cellStyle name="Примечание 2 3 10 2 2 2 2" xfId="20842"/>
    <cellStyle name="Примечание 2 3 10 2 2 2 2 2" xfId="28524"/>
    <cellStyle name="Примечание 2 3 10 2 2 2 3" xfId="28523"/>
    <cellStyle name="Примечание 2 3 10 2 2 3" xfId="8405"/>
    <cellStyle name="Примечание 2 3 10 2 2 3 2" xfId="28525"/>
    <cellStyle name="Примечание 2 3 10 2 2 4" xfId="8406"/>
    <cellStyle name="Примечание 2 3 10 2 2 4 2" xfId="28526"/>
    <cellStyle name="Примечание 2 3 10 2 2 5" xfId="28522"/>
    <cellStyle name="Примечание 2 3 10 2 3" xfId="8407"/>
    <cellStyle name="Примечание 2 3 10 2 3 2" xfId="20843"/>
    <cellStyle name="Примечание 2 3 10 2 3 2 2" xfId="28528"/>
    <cellStyle name="Примечание 2 3 10 2 3 3" xfId="28527"/>
    <cellStyle name="Примечание 2 3 10 2 4" xfId="8408"/>
    <cellStyle name="Примечание 2 3 10 2 4 2" xfId="28529"/>
    <cellStyle name="Примечание 2 3 10 2 5" xfId="8409"/>
    <cellStyle name="Примечание 2 3 10 2 5 2" xfId="28530"/>
    <cellStyle name="Примечание 2 3 10 2 6" xfId="28521"/>
    <cellStyle name="Примечание 2 3 10 3" xfId="8410"/>
    <cellStyle name="Примечание 2 3 10 3 2" xfId="8411"/>
    <cellStyle name="Примечание 2 3 10 3 2 2" xfId="20844"/>
    <cellStyle name="Примечание 2 3 10 3 2 2 2" xfId="28533"/>
    <cellStyle name="Примечание 2 3 10 3 2 3" xfId="28532"/>
    <cellStyle name="Примечание 2 3 10 3 3" xfId="8412"/>
    <cellStyle name="Примечание 2 3 10 3 3 2" xfId="28534"/>
    <cellStyle name="Примечание 2 3 10 3 4" xfId="8413"/>
    <cellStyle name="Примечание 2 3 10 3 4 2" xfId="28535"/>
    <cellStyle name="Примечание 2 3 10 3 5" xfId="28531"/>
    <cellStyle name="Примечание 2 3 10 4" xfId="8414"/>
    <cellStyle name="Примечание 2 3 10 4 2" xfId="20845"/>
    <cellStyle name="Примечание 2 3 10 4 2 2" xfId="28537"/>
    <cellStyle name="Примечание 2 3 10 4 3" xfId="28536"/>
    <cellStyle name="Примечание 2 3 10 5" xfId="8415"/>
    <cellStyle name="Примечание 2 3 10 5 2" xfId="28538"/>
    <cellStyle name="Примечание 2 3 10 6" xfId="8416"/>
    <cellStyle name="Примечание 2 3 10 6 2" xfId="28539"/>
    <cellStyle name="Примечание 2 3 10 7" xfId="28520"/>
    <cellStyle name="Примечание 2 3 11" xfId="8417"/>
    <cellStyle name="Примечание 2 3 11 2" xfId="8418"/>
    <cellStyle name="Примечание 2 3 11 2 2" xfId="8419"/>
    <cellStyle name="Примечание 2 3 11 2 2 2" xfId="8420"/>
    <cellStyle name="Примечание 2 3 11 2 2 2 2" xfId="20846"/>
    <cellStyle name="Примечание 2 3 11 2 2 2 2 2" xfId="28544"/>
    <cellStyle name="Примечание 2 3 11 2 2 2 3" xfId="28543"/>
    <cellStyle name="Примечание 2 3 11 2 2 3" xfId="8421"/>
    <cellStyle name="Примечание 2 3 11 2 2 3 2" xfId="28545"/>
    <cellStyle name="Примечание 2 3 11 2 2 4" xfId="8422"/>
    <cellStyle name="Примечание 2 3 11 2 2 4 2" xfId="28546"/>
    <cellStyle name="Примечание 2 3 11 2 2 5" xfId="28542"/>
    <cellStyle name="Примечание 2 3 11 2 3" xfId="8423"/>
    <cellStyle name="Примечание 2 3 11 2 3 2" xfId="20847"/>
    <cellStyle name="Примечание 2 3 11 2 3 2 2" xfId="28548"/>
    <cellStyle name="Примечание 2 3 11 2 3 3" xfId="28547"/>
    <cellStyle name="Примечание 2 3 11 2 4" xfId="8424"/>
    <cellStyle name="Примечание 2 3 11 2 4 2" xfId="28549"/>
    <cellStyle name="Примечание 2 3 11 2 5" xfId="8425"/>
    <cellStyle name="Примечание 2 3 11 2 5 2" xfId="28550"/>
    <cellStyle name="Примечание 2 3 11 2 6" xfId="28541"/>
    <cellStyle name="Примечание 2 3 11 3" xfId="8426"/>
    <cellStyle name="Примечание 2 3 11 3 2" xfId="8427"/>
    <cellStyle name="Примечание 2 3 11 3 2 2" xfId="20848"/>
    <cellStyle name="Примечание 2 3 11 3 2 2 2" xfId="28553"/>
    <cellStyle name="Примечание 2 3 11 3 2 3" xfId="28552"/>
    <cellStyle name="Примечание 2 3 11 3 3" xfId="8428"/>
    <cellStyle name="Примечание 2 3 11 3 3 2" xfId="28554"/>
    <cellStyle name="Примечание 2 3 11 3 4" xfId="8429"/>
    <cellStyle name="Примечание 2 3 11 3 4 2" xfId="28555"/>
    <cellStyle name="Примечание 2 3 11 3 5" xfId="28551"/>
    <cellStyle name="Примечание 2 3 11 4" xfId="8430"/>
    <cellStyle name="Примечание 2 3 11 4 2" xfId="20849"/>
    <cellStyle name="Примечание 2 3 11 4 2 2" xfId="28557"/>
    <cellStyle name="Примечание 2 3 11 4 3" xfId="28556"/>
    <cellStyle name="Примечание 2 3 11 5" xfId="8431"/>
    <cellStyle name="Примечание 2 3 11 5 2" xfId="28558"/>
    <cellStyle name="Примечание 2 3 11 6" xfId="8432"/>
    <cellStyle name="Примечание 2 3 11 6 2" xfId="28559"/>
    <cellStyle name="Примечание 2 3 11 7" xfId="28540"/>
    <cellStyle name="Примечание 2 3 12" xfId="8433"/>
    <cellStyle name="Примечание 2 3 12 2" xfId="8434"/>
    <cellStyle name="Примечание 2 3 12 2 2" xfId="8435"/>
    <cellStyle name="Примечание 2 3 12 2 2 2" xfId="20850"/>
    <cellStyle name="Примечание 2 3 12 2 2 2 2" xfId="28563"/>
    <cellStyle name="Примечание 2 3 12 2 2 3" xfId="28562"/>
    <cellStyle name="Примечание 2 3 12 2 3" xfId="8436"/>
    <cellStyle name="Примечание 2 3 12 2 3 2" xfId="28564"/>
    <cellStyle name="Примечание 2 3 12 2 4" xfId="8437"/>
    <cellStyle name="Примечание 2 3 12 2 4 2" xfId="28565"/>
    <cellStyle name="Примечание 2 3 12 2 5" xfId="28561"/>
    <cellStyle name="Примечание 2 3 12 3" xfId="8438"/>
    <cellStyle name="Примечание 2 3 12 3 2" xfId="20851"/>
    <cellStyle name="Примечание 2 3 12 3 2 2" xfId="28567"/>
    <cellStyle name="Примечание 2 3 12 3 3" xfId="28566"/>
    <cellStyle name="Примечание 2 3 12 4" xfId="8439"/>
    <cellStyle name="Примечание 2 3 12 4 2" xfId="28568"/>
    <cellStyle name="Примечание 2 3 12 5" xfId="8440"/>
    <cellStyle name="Примечание 2 3 12 5 2" xfId="28569"/>
    <cellStyle name="Примечание 2 3 12 6" xfId="28560"/>
    <cellStyle name="Примечание 2 3 13" xfId="8441"/>
    <cellStyle name="Примечание 2 3 13 2" xfId="8442"/>
    <cellStyle name="Примечание 2 3 13 2 2" xfId="20852"/>
    <cellStyle name="Примечание 2 3 13 2 2 2" xfId="28572"/>
    <cellStyle name="Примечание 2 3 13 2 3" xfId="28571"/>
    <cellStyle name="Примечание 2 3 13 3" xfId="8443"/>
    <cellStyle name="Примечание 2 3 13 3 2" xfId="28573"/>
    <cellStyle name="Примечание 2 3 13 4" xfId="8444"/>
    <cellStyle name="Примечание 2 3 13 4 2" xfId="28574"/>
    <cellStyle name="Примечание 2 3 13 5" xfId="28570"/>
    <cellStyle name="Примечание 2 3 14" xfId="8445"/>
    <cellStyle name="Примечание 2 3 14 2" xfId="20853"/>
    <cellStyle name="Примечание 2 3 14 2 2" xfId="28576"/>
    <cellStyle name="Примечание 2 3 14 3" xfId="28575"/>
    <cellStyle name="Примечание 2 3 15" xfId="8446"/>
    <cellStyle name="Примечание 2 3 15 2" xfId="28577"/>
    <cellStyle name="Примечание 2 3 16" xfId="8447"/>
    <cellStyle name="Примечание 2 3 16 2" xfId="28578"/>
    <cellStyle name="Примечание 2 3 17" xfId="28519"/>
    <cellStyle name="Примечание 2 3 2" xfId="8448"/>
    <cellStyle name="Примечание 2 3 2 2" xfId="8449"/>
    <cellStyle name="Примечание 2 3 2 2 2" xfId="8450"/>
    <cellStyle name="Примечание 2 3 2 2 2 2" xfId="8451"/>
    <cellStyle name="Примечание 2 3 2 2 2 2 2" xfId="20854"/>
    <cellStyle name="Примечание 2 3 2 2 2 2 2 2" xfId="28583"/>
    <cellStyle name="Примечание 2 3 2 2 2 2 3" xfId="28582"/>
    <cellStyle name="Примечание 2 3 2 2 2 3" xfId="8452"/>
    <cellStyle name="Примечание 2 3 2 2 2 3 2" xfId="28584"/>
    <cellStyle name="Примечание 2 3 2 2 2 4" xfId="8453"/>
    <cellStyle name="Примечание 2 3 2 2 2 4 2" xfId="28585"/>
    <cellStyle name="Примечание 2 3 2 2 2 5" xfId="28581"/>
    <cellStyle name="Примечание 2 3 2 2 3" xfId="8454"/>
    <cellStyle name="Примечание 2 3 2 2 3 2" xfId="20855"/>
    <cellStyle name="Примечание 2 3 2 2 3 2 2" xfId="28587"/>
    <cellStyle name="Примечание 2 3 2 2 3 3" xfId="28586"/>
    <cellStyle name="Примечание 2 3 2 2 4" xfId="8455"/>
    <cellStyle name="Примечание 2 3 2 2 4 2" xfId="28588"/>
    <cellStyle name="Примечание 2 3 2 2 5" xfId="8456"/>
    <cellStyle name="Примечание 2 3 2 2 5 2" xfId="28589"/>
    <cellStyle name="Примечание 2 3 2 2 6" xfId="28580"/>
    <cellStyle name="Примечание 2 3 2 3" xfId="8457"/>
    <cellStyle name="Примечание 2 3 2 3 2" xfId="8458"/>
    <cellStyle name="Примечание 2 3 2 3 2 2" xfId="20856"/>
    <cellStyle name="Примечание 2 3 2 3 2 2 2" xfId="28592"/>
    <cellStyle name="Примечание 2 3 2 3 2 3" xfId="28591"/>
    <cellStyle name="Примечание 2 3 2 3 3" xfId="8459"/>
    <cellStyle name="Примечание 2 3 2 3 3 2" xfId="28593"/>
    <cellStyle name="Примечание 2 3 2 3 4" xfId="8460"/>
    <cellStyle name="Примечание 2 3 2 3 4 2" xfId="28594"/>
    <cellStyle name="Примечание 2 3 2 3 5" xfId="28590"/>
    <cellStyle name="Примечание 2 3 2 4" xfId="8461"/>
    <cellStyle name="Примечание 2 3 2 4 2" xfId="20857"/>
    <cellStyle name="Примечание 2 3 2 4 2 2" xfId="28596"/>
    <cellStyle name="Примечание 2 3 2 4 3" xfId="28595"/>
    <cellStyle name="Примечание 2 3 2 5" xfId="8462"/>
    <cellStyle name="Примечание 2 3 2 5 2" xfId="28597"/>
    <cellStyle name="Примечание 2 3 2 6" xfId="8463"/>
    <cellStyle name="Примечание 2 3 2 6 2" xfId="28598"/>
    <cellStyle name="Примечание 2 3 2 7" xfId="28579"/>
    <cellStyle name="Примечание 2 3 3" xfId="8464"/>
    <cellStyle name="Примечание 2 3 3 2" xfId="8465"/>
    <cellStyle name="Примечание 2 3 3 2 2" xfId="8466"/>
    <cellStyle name="Примечание 2 3 3 2 2 2" xfId="8467"/>
    <cellStyle name="Примечание 2 3 3 2 2 2 2" xfId="20858"/>
    <cellStyle name="Примечание 2 3 3 2 2 2 2 2" xfId="28603"/>
    <cellStyle name="Примечание 2 3 3 2 2 2 3" xfId="28602"/>
    <cellStyle name="Примечание 2 3 3 2 2 3" xfId="8468"/>
    <cellStyle name="Примечание 2 3 3 2 2 3 2" xfId="28604"/>
    <cellStyle name="Примечание 2 3 3 2 2 4" xfId="8469"/>
    <cellStyle name="Примечание 2 3 3 2 2 4 2" xfId="28605"/>
    <cellStyle name="Примечание 2 3 3 2 2 5" xfId="28601"/>
    <cellStyle name="Примечание 2 3 3 2 3" xfId="8470"/>
    <cellStyle name="Примечание 2 3 3 2 3 2" xfId="20859"/>
    <cellStyle name="Примечание 2 3 3 2 3 2 2" xfId="28607"/>
    <cellStyle name="Примечание 2 3 3 2 3 3" xfId="28606"/>
    <cellStyle name="Примечание 2 3 3 2 4" xfId="8471"/>
    <cellStyle name="Примечание 2 3 3 2 4 2" xfId="28608"/>
    <cellStyle name="Примечание 2 3 3 2 5" xfId="8472"/>
    <cellStyle name="Примечание 2 3 3 2 5 2" xfId="28609"/>
    <cellStyle name="Примечание 2 3 3 2 6" xfId="28600"/>
    <cellStyle name="Примечание 2 3 3 3" xfId="8473"/>
    <cellStyle name="Примечание 2 3 3 3 2" xfId="8474"/>
    <cellStyle name="Примечание 2 3 3 3 2 2" xfId="20860"/>
    <cellStyle name="Примечание 2 3 3 3 2 2 2" xfId="28612"/>
    <cellStyle name="Примечание 2 3 3 3 2 3" xfId="28611"/>
    <cellStyle name="Примечание 2 3 3 3 3" xfId="8475"/>
    <cellStyle name="Примечание 2 3 3 3 3 2" xfId="28613"/>
    <cellStyle name="Примечание 2 3 3 3 4" xfId="8476"/>
    <cellStyle name="Примечание 2 3 3 3 4 2" xfId="28614"/>
    <cellStyle name="Примечание 2 3 3 3 5" xfId="28610"/>
    <cellStyle name="Примечание 2 3 3 4" xfId="8477"/>
    <cellStyle name="Примечание 2 3 3 4 2" xfId="20861"/>
    <cellStyle name="Примечание 2 3 3 4 2 2" xfId="28616"/>
    <cellStyle name="Примечание 2 3 3 4 3" xfId="28615"/>
    <cellStyle name="Примечание 2 3 3 5" xfId="8478"/>
    <cellStyle name="Примечание 2 3 3 5 2" xfId="28617"/>
    <cellStyle name="Примечание 2 3 3 6" xfId="8479"/>
    <cellStyle name="Примечание 2 3 3 6 2" xfId="28618"/>
    <cellStyle name="Примечание 2 3 3 7" xfId="28599"/>
    <cellStyle name="Примечание 2 3 4" xfId="8480"/>
    <cellStyle name="Примечание 2 3 4 2" xfId="8481"/>
    <cellStyle name="Примечание 2 3 4 2 2" xfId="8482"/>
    <cellStyle name="Примечание 2 3 4 2 2 2" xfId="8483"/>
    <cellStyle name="Примечание 2 3 4 2 2 2 2" xfId="20862"/>
    <cellStyle name="Примечание 2 3 4 2 2 2 2 2" xfId="28623"/>
    <cellStyle name="Примечание 2 3 4 2 2 2 3" xfId="28622"/>
    <cellStyle name="Примечание 2 3 4 2 2 3" xfId="8484"/>
    <cellStyle name="Примечание 2 3 4 2 2 3 2" xfId="28624"/>
    <cellStyle name="Примечание 2 3 4 2 2 4" xfId="8485"/>
    <cellStyle name="Примечание 2 3 4 2 2 4 2" xfId="28625"/>
    <cellStyle name="Примечание 2 3 4 2 2 5" xfId="28621"/>
    <cellStyle name="Примечание 2 3 4 2 3" xfId="8486"/>
    <cellStyle name="Примечание 2 3 4 2 3 2" xfId="20863"/>
    <cellStyle name="Примечание 2 3 4 2 3 2 2" xfId="28627"/>
    <cellStyle name="Примечание 2 3 4 2 3 3" xfId="28626"/>
    <cellStyle name="Примечание 2 3 4 2 4" xfId="8487"/>
    <cellStyle name="Примечание 2 3 4 2 4 2" xfId="28628"/>
    <cellStyle name="Примечание 2 3 4 2 5" xfId="8488"/>
    <cellStyle name="Примечание 2 3 4 2 5 2" xfId="28629"/>
    <cellStyle name="Примечание 2 3 4 2 6" xfId="28620"/>
    <cellStyle name="Примечание 2 3 4 3" xfId="8489"/>
    <cellStyle name="Примечание 2 3 4 3 2" xfId="8490"/>
    <cellStyle name="Примечание 2 3 4 3 2 2" xfId="20864"/>
    <cellStyle name="Примечание 2 3 4 3 2 2 2" xfId="28632"/>
    <cellStyle name="Примечание 2 3 4 3 2 3" xfId="28631"/>
    <cellStyle name="Примечание 2 3 4 3 3" xfId="8491"/>
    <cellStyle name="Примечание 2 3 4 3 3 2" xfId="28633"/>
    <cellStyle name="Примечание 2 3 4 3 4" xfId="8492"/>
    <cellStyle name="Примечание 2 3 4 3 4 2" xfId="28634"/>
    <cellStyle name="Примечание 2 3 4 3 5" xfId="28630"/>
    <cellStyle name="Примечание 2 3 4 4" xfId="8493"/>
    <cellStyle name="Примечание 2 3 4 4 2" xfId="20865"/>
    <cellStyle name="Примечание 2 3 4 4 2 2" xfId="28636"/>
    <cellStyle name="Примечание 2 3 4 4 3" xfId="28635"/>
    <cellStyle name="Примечание 2 3 4 5" xfId="8494"/>
    <cellStyle name="Примечание 2 3 4 5 2" xfId="28637"/>
    <cellStyle name="Примечание 2 3 4 6" xfId="8495"/>
    <cellStyle name="Примечание 2 3 4 6 2" xfId="28638"/>
    <cellStyle name="Примечание 2 3 4 7" xfId="28619"/>
    <cellStyle name="Примечание 2 3 5" xfId="8496"/>
    <cellStyle name="Примечание 2 3 5 2" xfId="8497"/>
    <cellStyle name="Примечание 2 3 5 2 2" xfId="8498"/>
    <cellStyle name="Примечание 2 3 5 2 2 2" xfId="8499"/>
    <cellStyle name="Примечание 2 3 5 2 2 2 2" xfId="20866"/>
    <cellStyle name="Примечание 2 3 5 2 2 2 2 2" xfId="28643"/>
    <cellStyle name="Примечание 2 3 5 2 2 2 3" xfId="28642"/>
    <cellStyle name="Примечание 2 3 5 2 2 3" xfId="8500"/>
    <cellStyle name="Примечание 2 3 5 2 2 3 2" xfId="28644"/>
    <cellStyle name="Примечание 2 3 5 2 2 4" xfId="8501"/>
    <cellStyle name="Примечание 2 3 5 2 2 4 2" xfId="28645"/>
    <cellStyle name="Примечание 2 3 5 2 2 5" xfId="28641"/>
    <cellStyle name="Примечание 2 3 5 2 3" xfId="8502"/>
    <cellStyle name="Примечание 2 3 5 2 3 2" xfId="20867"/>
    <cellStyle name="Примечание 2 3 5 2 3 2 2" xfId="28647"/>
    <cellStyle name="Примечание 2 3 5 2 3 3" xfId="28646"/>
    <cellStyle name="Примечание 2 3 5 2 4" xfId="8503"/>
    <cellStyle name="Примечание 2 3 5 2 4 2" xfId="28648"/>
    <cellStyle name="Примечание 2 3 5 2 5" xfId="8504"/>
    <cellStyle name="Примечание 2 3 5 2 5 2" xfId="28649"/>
    <cellStyle name="Примечание 2 3 5 2 6" xfId="28640"/>
    <cellStyle name="Примечание 2 3 5 3" xfId="8505"/>
    <cellStyle name="Примечание 2 3 5 3 2" xfId="8506"/>
    <cellStyle name="Примечание 2 3 5 3 2 2" xfId="20868"/>
    <cellStyle name="Примечание 2 3 5 3 2 2 2" xfId="28652"/>
    <cellStyle name="Примечание 2 3 5 3 2 3" xfId="28651"/>
    <cellStyle name="Примечание 2 3 5 3 3" xfId="8507"/>
    <cellStyle name="Примечание 2 3 5 3 3 2" xfId="28653"/>
    <cellStyle name="Примечание 2 3 5 3 4" xfId="8508"/>
    <cellStyle name="Примечание 2 3 5 3 4 2" xfId="28654"/>
    <cellStyle name="Примечание 2 3 5 3 5" xfId="28650"/>
    <cellStyle name="Примечание 2 3 5 4" xfId="8509"/>
    <cellStyle name="Примечание 2 3 5 4 2" xfId="20869"/>
    <cellStyle name="Примечание 2 3 5 4 2 2" xfId="28656"/>
    <cellStyle name="Примечание 2 3 5 4 3" xfId="28655"/>
    <cellStyle name="Примечание 2 3 5 5" xfId="8510"/>
    <cellStyle name="Примечание 2 3 5 5 2" xfId="28657"/>
    <cellStyle name="Примечание 2 3 5 6" xfId="8511"/>
    <cellStyle name="Примечание 2 3 5 6 2" xfId="28658"/>
    <cellStyle name="Примечание 2 3 5 7" xfId="28639"/>
    <cellStyle name="Примечание 2 3 6" xfId="8512"/>
    <cellStyle name="Примечание 2 3 6 2" xfId="8513"/>
    <cellStyle name="Примечание 2 3 6 2 2" xfId="8514"/>
    <cellStyle name="Примечание 2 3 6 2 2 2" xfId="8515"/>
    <cellStyle name="Примечание 2 3 6 2 2 2 2" xfId="20870"/>
    <cellStyle name="Примечание 2 3 6 2 2 2 2 2" xfId="28663"/>
    <cellStyle name="Примечание 2 3 6 2 2 2 3" xfId="28662"/>
    <cellStyle name="Примечание 2 3 6 2 2 3" xfId="8516"/>
    <cellStyle name="Примечание 2 3 6 2 2 3 2" xfId="28664"/>
    <cellStyle name="Примечание 2 3 6 2 2 4" xfId="8517"/>
    <cellStyle name="Примечание 2 3 6 2 2 4 2" xfId="28665"/>
    <cellStyle name="Примечание 2 3 6 2 2 5" xfId="28661"/>
    <cellStyle name="Примечание 2 3 6 2 3" xfId="8518"/>
    <cellStyle name="Примечание 2 3 6 2 3 2" xfId="20871"/>
    <cellStyle name="Примечание 2 3 6 2 3 2 2" xfId="28667"/>
    <cellStyle name="Примечание 2 3 6 2 3 3" xfId="28666"/>
    <cellStyle name="Примечание 2 3 6 2 4" xfId="8519"/>
    <cellStyle name="Примечание 2 3 6 2 4 2" xfId="28668"/>
    <cellStyle name="Примечание 2 3 6 2 5" xfId="8520"/>
    <cellStyle name="Примечание 2 3 6 2 5 2" xfId="28669"/>
    <cellStyle name="Примечание 2 3 6 2 6" xfId="28660"/>
    <cellStyle name="Примечание 2 3 6 3" xfId="8521"/>
    <cellStyle name="Примечание 2 3 6 3 2" xfId="8522"/>
    <cellStyle name="Примечание 2 3 6 3 2 2" xfId="20872"/>
    <cellStyle name="Примечание 2 3 6 3 2 2 2" xfId="28672"/>
    <cellStyle name="Примечание 2 3 6 3 2 3" xfId="28671"/>
    <cellStyle name="Примечание 2 3 6 3 3" xfId="8523"/>
    <cellStyle name="Примечание 2 3 6 3 3 2" xfId="28673"/>
    <cellStyle name="Примечание 2 3 6 3 4" xfId="8524"/>
    <cellStyle name="Примечание 2 3 6 3 4 2" xfId="28674"/>
    <cellStyle name="Примечание 2 3 6 3 5" xfId="28670"/>
    <cellStyle name="Примечание 2 3 6 4" xfId="8525"/>
    <cellStyle name="Примечание 2 3 6 4 2" xfId="20873"/>
    <cellStyle name="Примечание 2 3 6 4 2 2" xfId="28676"/>
    <cellStyle name="Примечание 2 3 6 4 3" xfId="28675"/>
    <cellStyle name="Примечание 2 3 6 5" xfId="8526"/>
    <cellStyle name="Примечание 2 3 6 5 2" xfId="28677"/>
    <cellStyle name="Примечание 2 3 6 6" xfId="8527"/>
    <cellStyle name="Примечание 2 3 6 6 2" xfId="28678"/>
    <cellStyle name="Примечание 2 3 6 7" xfId="28659"/>
    <cellStyle name="Примечание 2 3 7" xfId="8528"/>
    <cellStyle name="Примечание 2 3 7 2" xfId="8529"/>
    <cellStyle name="Примечание 2 3 7 2 2" xfId="8530"/>
    <cellStyle name="Примечание 2 3 7 2 2 2" xfId="8531"/>
    <cellStyle name="Примечание 2 3 7 2 2 2 2" xfId="20874"/>
    <cellStyle name="Примечание 2 3 7 2 2 2 2 2" xfId="28683"/>
    <cellStyle name="Примечание 2 3 7 2 2 2 3" xfId="28682"/>
    <cellStyle name="Примечание 2 3 7 2 2 3" xfId="8532"/>
    <cellStyle name="Примечание 2 3 7 2 2 3 2" xfId="28684"/>
    <cellStyle name="Примечание 2 3 7 2 2 4" xfId="8533"/>
    <cellStyle name="Примечание 2 3 7 2 2 4 2" xfId="28685"/>
    <cellStyle name="Примечание 2 3 7 2 2 5" xfId="28681"/>
    <cellStyle name="Примечание 2 3 7 2 3" xfId="8534"/>
    <cellStyle name="Примечание 2 3 7 2 3 2" xfId="20875"/>
    <cellStyle name="Примечание 2 3 7 2 3 2 2" xfId="28687"/>
    <cellStyle name="Примечание 2 3 7 2 3 3" xfId="28686"/>
    <cellStyle name="Примечание 2 3 7 2 4" xfId="8535"/>
    <cellStyle name="Примечание 2 3 7 2 4 2" xfId="28688"/>
    <cellStyle name="Примечание 2 3 7 2 5" xfId="8536"/>
    <cellStyle name="Примечание 2 3 7 2 5 2" xfId="28689"/>
    <cellStyle name="Примечание 2 3 7 2 6" xfId="28680"/>
    <cellStyle name="Примечание 2 3 7 3" xfId="8537"/>
    <cellStyle name="Примечание 2 3 7 3 2" xfId="8538"/>
    <cellStyle name="Примечание 2 3 7 3 2 2" xfId="20876"/>
    <cellStyle name="Примечание 2 3 7 3 2 2 2" xfId="28692"/>
    <cellStyle name="Примечание 2 3 7 3 2 3" xfId="28691"/>
    <cellStyle name="Примечание 2 3 7 3 3" xfId="8539"/>
    <cellStyle name="Примечание 2 3 7 3 3 2" xfId="28693"/>
    <cellStyle name="Примечание 2 3 7 3 4" xfId="8540"/>
    <cellStyle name="Примечание 2 3 7 3 4 2" xfId="28694"/>
    <cellStyle name="Примечание 2 3 7 3 5" xfId="28690"/>
    <cellStyle name="Примечание 2 3 7 4" xfId="8541"/>
    <cellStyle name="Примечание 2 3 7 4 2" xfId="20877"/>
    <cellStyle name="Примечание 2 3 7 4 2 2" xfId="28696"/>
    <cellStyle name="Примечание 2 3 7 4 3" xfId="28695"/>
    <cellStyle name="Примечание 2 3 7 5" xfId="8542"/>
    <cellStyle name="Примечание 2 3 7 5 2" xfId="28697"/>
    <cellStyle name="Примечание 2 3 7 6" xfId="8543"/>
    <cellStyle name="Примечание 2 3 7 6 2" xfId="28698"/>
    <cellStyle name="Примечание 2 3 7 7" xfId="28679"/>
    <cellStyle name="Примечание 2 3 8" xfId="8544"/>
    <cellStyle name="Примечание 2 3 8 2" xfId="8545"/>
    <cellStyle name="Примечание 2 3 8 2 2" xfId="8546"/>
    <cellStyle name="Примечание 2 3 8 2 2 2" xfId="8547"/>
    <cellStyle name="Примечание 2 3 8 2 2 2 2" xfId="20878"/>
    <cellStyle name="Примечание 2 3 8 2 2 2 2 2" xfId="28703"/>
    <cellStyle name="Примечание 2 3 8 2 2 2 3" xfId="28702"/>
    <cellStyle name="Примечание 2 3 8 2 2 3" xfId="8548"/>
    <cellStyle name="Примечание 2 3 8 2 2 3 2" xfId="28704"/>
    <cellStyle name="Примечание 2 3 8 2 2 4" xfId="8549"/>
    <cellStyle name="Примечание 2 3 8 2 2 4 2" xfId="28705"/>
    <cellStyle name="Примечание 2 3 8 2 2 5" xfId="28701"/>
    <cellStyle name="Примечание 2 3 8 2 3" xfId="8550"/>
    <cellStyle name="Примечание 2 3 8 2 3 2" xfId="20879"/>
    <cellStyle name="Примечание 2 3 8 2 3 2 2" xfId="28707"/>
    <cellStyle name="Примечание 2 3 8 2 3 3" xfId="28706"/>
    <cellStyle name="Примечание 2 3 8 2 4" xfId="8551"/>
    <cellStyle name="Примечание 2 3 8 2 4 2" xfId="28708"/>
    <cellStyle name="Примечание 2 3 8 2 5" xfId="8552"/>
    <cellStyle name="Примечание 2 3 8 2 5 2" xfId="28709"/>
    <cellStyle name="Примечание 2 3 8 2 6" xfId="28700"/>
    <cellStyle name="Примечание 2 3 8 3" xfId="8553"/>
    <cellStyle name="Примечание 2 3 8 3 2" xfId="8554"/>
    <cellStyle name="Примечание 2 3 8 3 2 2" xfId="20880"/>
    <cellStyle name="Примечание 2 3 8 3 2 2 2" xfId="28712"/>
    <cellStyle name="Примечание 2 3 8 3 2 3" xfId="28711"/>
    <cellStyle name="Примечание 2 3 8 3 3" xfId="8555"/>
    <cellStyle name="Примечание 2 3 8 3 3 2" xfId="28713"/>
    <cellStyle name="Примечание 2 3 8 3 4" xfId="8556"/>
    <cellStyle name="Примечание 2 3 8 3 4 2" xfId="28714"/>
    <cellStyle name="Примечание 2 3 8 3 5" xfId="28710"/>
    <cellStyle name="Примечание 2 3 8 4" xfId="8557"/>
    <cellStyle name="Примечание 2 3 8 4 2" xfId="20881"/>
    <cellStyle name="Примечание 2 3 8 4 2 2" xfId="28716"/>
    <cellStyle name="Примечание 2 3 8 4 3" xfId="28715"/>
    <cellStyle name="Примечание 2 3 8 5" xfId="8558"/>
    <cellStyle name="Примечание 2 3 8 5 2" xfId="28717"/>
    <cellStyle name="Примечание 2 3 8 6" xfId="8559"/>
    <cellStyle name="Примечание 2 3 8 6 2" xfId="28718"/>
    <cellStyle name="Примечание 2 3 8 7" xfId="28699"/>
    <cellStyle name="Примечание 2 3 9" xfId="8560"/>
    <cellStyle name="Примечание 2 3 9 2" xfId="8561"/>
    <cellStyle name="Примечание 2 3 9 2 2" xfId="8562"/>
    <cellStyle name="Примечание 2 3 9 2 2 2" xfId="8563"/>
    <cellStyle name="Примечание 2 3 9 2 2 2 2" xfId="20882"/>
    <cellStyle name="Примечание 2 3 9 2 2 2 2 2" xfId="28723"/>
    <cellStyle name="Примечание 2 3 9 2 2 2 3" xfId="28722"/>
    <cellStyle name="Примечание 2 3 9 2 2 3" xfId="8564"/>
    <cellStyle name="Примечание 2 3 9 2 2 3 2" xfId="28724"/>
    <cellStyle name="Примечание 2 3 9 2 2 4" xfId="8565"/>
    <cellStyle name="Примечание 2 3 9 2 2 4 2" xfId="28725"/>
    <cellStyle name="Примечание 2 3 9 2 2 5" xfId="28721"/>
    <cellStyle name="Примечание 2 3 9 2 3" xfId="8566"/>
    <cellStyle name="Примечание 2 3 9 2 3 2" xfId="20883"/>
    <cellStyle name="Примечание 2 3 9 2 3 2 2" xfId="28727"/>
    <cellStyle name="Примечание 2 3 9 2 3 3" xfId="28726"/>
    <cellStyle name="Примечание 2 3 9 2 4" xfId="8567"/>
    <cellStyle name="Примечание 2 3 9 2 4 2" xfId="28728"/>
    <cellStyle name="Примечание 2 3 9 2 5" xfId="8568"/>
    <cellStyle name="Примечание 2 3 9 2 5 2" xfId="28729"/>
    <cellStyle name="Примечание 2 3 9 2 6" xfId="28720"/>
    <cellStyle name="Примечание 2 3 9 3" xfId="8569"/>
    <cellStyle name="Примечание 2 3 9 3 2" xfId="8570"/>
    <cellStyle name="Примечание 2 3 9 3 2 2" xfId="20884"/>
    <cellStyle name="Примечание 2 3 9 3 2 2 2" xfId="28732"/>
    <cellStyle name="Примечание 2 3 9 3 2 3" xfId="28731"/>
    <cellStyle name="Примечание 2 3 9 3 3" xfId="8571"/>
    <cellStyle name="Примечание 2 3 9 3 3 2" xfId="28733"/>
    <cellStyle name="Примечание 2 3 9 3 4" xfId="8572"/>
    <cellStyle name="Примечание 2 3 9 3 4 2" xfId="28734"/>
    <cellStyle name="Примечание 2 3 9 3 5" xfId="28730"/>
    <cellStyle name="Примечание 2 3 9 4" xfId="8573"/>
    <cellStyle name="Примечание 2 3 9 4 2" xfId="20885"/>
    <cellStyle name="Примечание 2 3 9 4 2 2" xfId="28736"/>
    <cellStyle name="Примечание 2 3 9 4 3" xfId="28735"/>
    <cellStyle name="Примечание 2 3 9 5" xfId="8574"/>
    <cellStyle name="Примечание 2 3 9 5 2" xfId="28737"/>
    <cellStyle name="Примечание 2 3 9 6" xfId="8575"/>
    <cellStyle name="Примечание 2 3 9 6 2" xfId="28738"/>
    <cellStyle name="Примечание 2 3 9 7" xfId="28719"/>
    <cellStyle name="Процентный 2" xfId="8576"/>
    <cellStyle name="Процентный 2 2" xfId="8577"/>
    <cellStyle name="Процентный 3" xfId="8578"/>
    <cellStyle name="Процентный 3 2" xfId="8579"/>
    <cellStyle name="Процентный 3 2 2" xfId="8580"/>
    <cellStyle name="Процентный 3 3" xfId="8581"/>
    <cellStyle name="Процентный 3 3 2" xfId="8582"/>
    <cellStyle name="Процентный 3 4" xfId="8583"/>
    <cellStyle name="Процентный 4" xfId="8584"/>
    <cellStyle name="Процентный 4 2" xfId="8585"/>
    <cellStyle name="Процентный 5" xfId="8586"/>
    <cellStyle name="Процентный 5 10" xfId="8587"/>
    <cellStyle name="Процентный 5 10 2" xfId="8588"/>
    <cellStyle name="Процентный 5 10 2 2" xfId="8589"/>
    <cellStyle name="Процентный 5 10 2 2 2" xfId="20886"/>
    <cellStyle name="Процентный 5 10 2 2 2 2" xfId="20887"/>
    <cellStyle name="Процентный 5 10 2 2 3" xfId="20888"/>
    <cellStyle name="Процентный 5 10 3" xfId="8590"/>
    <cellStyle name="Процентный 5 10 3 2" xfId="8591"/>
    <cellStyle name="Процентный 5 10 3 2 2" xfId="20889"/>
    <cellStyle name="Процентный 5 10 3 2 2 2" xfId="20890"/>
    <cellStyle name="Процентный 5 10 3 2 3" xfId="20891"/>
    <cellStyle name="Процентный 5 10 4" xfId="8592"/>
    <cellStyle name="Процентный 5 10 4 2" xfId="20892"/>
    <cellStyle name="Процентный 5 10 4 2 2" xfId="20893"/>
    <cellStyle name="Процентный 5 10 4 3" xfId="20894"/>
    <cellStyle name="Процентный 5 11" xfId="8593"/>
    <cellStyle name="Процентный 5 11 2" xfId="8594"/>
    <cellStyle name="Процентный 5 11 2 2" xfId="8595"/>
    <cellStyle name="Процентный 5 11 2 2 2" xfId="20895"/>
    <cellStyle name="Процентный 5 11 2 2 2 2" xfId="20896"/>
    <cellStyle name="Процентный 5 11 2 2 3" xfId="20897"/>
    <cellStyle name="Процентный 5 11 3" xfId="8596"/>
    <cellStyle name="Процентный 5 11 3 2" xfId="8597"/>
    <cellStyle name="Процентный 5 11 3 2 2" xfId="20898"/>
    <cellStyle name="Процентный 5 11 3 2 2 2" xfId="20899"/>
    <cellStyle name="Процентный 5 11 3 2 3" xfId="20900"/>
    <cellStyle name="Процентный 5 11 4" xfId="8598"/>
    <cellStyle name="Процентный 5 11 4 2" xfId="20901"/>
    <cellStyle name="Процентный 5 11 4 2 2" xfId="20902"/>
    <cellStyle name="Процентный 5 11 4 3" xfId="20903"/>
    <cellStyle name="Процентный 5 12" xfId="8599"/>
    <cellStyle name="Процентный 5 12 2" xfId="8600"/>
    <cellStyle name="Процентный 5 12 2 2" xfId="20904"/>
    <cellStyle name="Процентный 5 12 2 2 2" xfId="20905"/>
    <cellStyle name="Процентный 5 12 2 3" xfId="20906"/>
    <cellStyle name="Процентный 5 13" xfId="8601"/>
    <cellStyle name="Процентный 5 13 2" xfId="8602"/>
    <cellStyle name="Процентный 5 13 2 2" xfId="20907"/>
    <cellStyle name="Процентный 5 13 2 2 2" xfId="20908"/>
    <cellStyle name="Процентный 5 13 2 3" xfId="20909"/>
    <cellStyle name="Процентный 5 14" xfId="8603"/>
    <cellStyle name="Процентный 5 14 2" xfId="20910"/>
    <cellStyle name="Процентный 5 14 2 2" xfId="20911"/>
    <cellStyle name="Процентный 5 14 3" xfId="20912"/>
    <cellStyle name="Процентный 5 2" xfId="8604"/>
    <cellStyle name="Процентный 5 2 10" xfId="8605"/>
    <cellStyle name="Процентный 5 2 10 2" xfId="8606"/>
    <cellStyle name="Процентный 5 2 10 2 2" xfId="20913"/>
    <cellStyle name="Процентный 5 2 10 2 2 2" xfId="20914"/>
    <cellStyle name="Процентный 5 2 10 2 3" xfId="20915"/>
    <cellStyle name="Процентный 5 2 11" xfId="8607"/>
    <cellStyle name="Процентный 5 2 11 2" xfId="8608"/>
    <cellStyle name="Процентный 5 2 11 2 2" xfId="20916"/>
    <cellStyle name="Процентный 5 2 11 2 2 2" xfId="20917"/>
    <cellStyle name="Процентный 5 2 11 2 3" xfId="20918"/>
    <cellStyle name="Процентный 5 2 12" xfId="8609"/>
    <cellStyle name="Процентный 5 2 12 2" xfId="20919"/>
    <cellStyle name="Процентный 5 2 12 2 2" xfId="20920"/>
    <cellStyle name="Процентный 5 2 12 3" xfId="20921"/>
    <cellStyle name="Процентный 5 2 2" xfId="8610"/>
    <cellStyle name="Процентный 5 2 2 10" xfId="8611"/>
    <cellStyle name="Процентный 5 2 2 10 2" xfId="8612"/>
    <cellStyle name="Процентный 5 2 2 10 2 2" xfId="20922"/>
    <cellStyle name="Процентный 5 2 2 10 2 2 2" xfId="20923"/>
    <cellStyle name="Процентный 5 2 2 10 2 3" xfId="20924"/>
    <cellStyle name="Процентный 5 2 2 11" xfId="8613"/>
    <cellStyle name="Процентный 5 2 2 11 2" xfId="20925"/>
    <cellStyle name="Процентный 5 2 2 11 2 2" xfId="20926"/>
    <cellStyle name="Процентный 5 2 2 11 3" xfId="20927"/>
    <cellStyle name="Процентный 5 2 2 2" xfId="8614"/>
    <cellStyle name="Процентный 5 2 2 2 2" xfId="8615"/>
    <cellStyle name="Процентный 5 2 2 2 2 2" xfId="8616"/>
    <cellStyle name="Процентный 5 2 2 2 2 2 2" xfId="8617"/>
    <cellStyle name="Процентный 5 2 2 2 2 2 2 2" xfId="8618"/>
    <cellStyle name="Процентный 5 2 2 2 2 2 2 2 2" xfId="20928"/>
    <cellStyle name="Процентный 5 2 2 2 2 2 2 2 2 2" xfId="20929"/>
    <cellStyle name="Процентный 5 2 2 2 2 2 2 2 3" xfId="20930"/>
    <cellStyle name="Процентный 5 2 2 2 2 2 3" xfId="8619"/>
    <cellStyle name="Процентный 5 2 2 2 2 2 3 2" xfId="8620"/>
    <cellStyle name="Процентный 5 2 2 2 2 2 3 2 2" xfId="20931"/>
    <cellStyle name="Процентный 5 2 2 2 2 2 3 2 2 2" xfId="20932"/>
    <cellStyle name="Процентный 5 2 2 2 2 2 3 2 3" xfId="20933"/>
    <cellStyle name="Процентный 5 2 2 2 2 2 4" xfId="8621"/>
    <cellStyle name="Процентный 5 2 2 2 2 2 4 2" xfId="20934"/>
    <cellStyle name="Процентный 5 2 2 2 2 2 4 2 2" xfId="20935"/>
    <cellStyle name="Процентный 5 2 2 2 2 2 4 3" xfId="20936"/>
    <cellStyle name="Процентный 5 2 2 2 2 3" xfId="8622"/>
    <cellStyle name="Процентный 5 2 2 2 2 3 2" xfId="8623"/>
    <cellStyle name="Процентный 5 2 2 2 2 3 2 2" xfId="8624"/>
    <cellStyle name="Процентный 5 2 2 2 2 3 2 2 2" xfId="20937"/>
    <cellStyle name="Процентный 5 2 2 2 2 3 2 2 2 2" xfId="20938"/>
    <cellStyle name="Процентный 5 2 2 2 2 3 2 2 3" xfId="20939"/>
    <cellStyle name="Процентный 5 2 2 2 2 3 3" xfId="8625"/>
    <cellStyle name="Процентный 5 2 2 2 2 3 3 2" xfId="8626"/>
    <cellStyle name="Процентный 5 2 2 2 2 3 3 2 2" xfId="20940"/>
    <cellStyle name="Процентный 5 2 2 2 2 3 3 2 2 2" xfId="20941"/>
    <cellStyle name="Процентный 5 2 2 2 2 3 3 2 3" xfId="20942"/>
    <cellStyle name="Процентный 5 2 2 2 2 3 4" xfId="8627"/>
    <cellStyle name="Процентный 5 2 2 2 2 3 4 2" xfId="20943"/>
    <cellStyle name="Процентный 5 2 2 2 2 3 4 2 2" xfId="20944"/>
    <cellStyle name="Процентный 5 2 2 2 2 3 4 3" xfId="20945"/>
    <cellStyle name="Процентный 5 2 2 2 2 4" xfId="8628"/>
    <cellStyle name="Процентный 5 2 2 2 2 4 2" xfId="8629"/>
    <cellStyle name="Процентный 5 2 2 2 2 4 2 2" xfId="20946"/>
    <cellStyle name="Процентный 5 2 2 2 2 4 2 2 2" xfId="20947"/>
    <cellStyle name="Процентный 5 2 2 2 2 4 2 3" xfId="20948"/>
    <cellStyle name="Процентный 5 2 2 2 2 5" xfId="8630"/>
    <cellStyle name="Процентный 5 2 2 2 2 5 2" xfId="8631"/>
    <cellStyle name="Процентный 5 2 2 2 2 5 2 2" xfId="20949"/>
    <cellStyle name="Процентный 5 2 2 2 2 5 2 2 2" xfId="20950"/>
    <cellStyle name="Процентный 5 2 2 2 2 5 2 3" xfId="20951"/>
    <cellStyle name="Процентный 5 2 2 2 2 6" xfId="8632"/>
    <cellStyle name="Процентный 5 2 2 2 2 6 2" xfId="20952"/>
    <cellStyle name="Процентный 5 2 2 2 2 6 2 2" xfId="20953"/>
    <cellStyle name="Процентный 5 2 2 2 2 6 3" xfId="20954"/>
    <cellStyle name="Процентный 5 2 2 2 3" xfId="8633"/>
    <cellStyle name="Процентный 5 2 2 2 3 2" xfId="8634"/>
    <cellStyle name="Процентный 5 2 2 2 3 2 2" xfId="8635"/>
    <cellStyle name="Процентный 5 2 2 2 3 2 2 2" xfId="8636"/>
    <cellStyle name="Процентный 5 2 2 2 3 2 2 2 2" xfId="20955"/>
    <cellStyle name="Процентный 5 2 2 2 3 2 2 2 2 2" xfId="20956"/>
    <cellStyle name="Процентный 5 2 2 2 3 2 2 2 3" xfId="20957"/>
    <cellStyle name="Процентный 5 2 2 2 3 2 3" xfId="8637"/>
    <cellStyle name="Процентный 5 2 2 2 3 2 3 2" xfId="8638"/>
    <cellStyle name="Процентный 5 2 2 2 3 2 3 2 2" xfId="20958"/>
    <cellStyle name="Процентный 5 2 2 2 3 2 3 2 2 2" xfId="20959"/>
    <cellStyle name="Процентный 5 2 2 2 3 2 3 2 3" xfId="20960"/>
    <cellStyle name="Процентный 5 2 2 2 3 2 4" xfId="8639"/>
    <cellStyle name="Процентный 5 2 2 2 3 2 4 2" xfId="20961"/>
    <cellStyle name="Процентный 5 2 2 2 3 2 4 2 2" xfId="20962"/>
    <cellStyle name="Процентный 5 2 2 2 3 2 4 3" xfId="20963"/>
    <cellStyle name="Процентный 5 2 2 2 3 3" xfId="8640"/>
    <cellStyle name="Процентный 5 2 2 2 3 3 2" xfId="8641"/>
    <cellStyle name="Процентный 5 2 2 2 3 3 2 2" xfId="8642"/>
    <cellStyle name="Процентный 5 2 2 2 3 3 2 2 2" xfId="20964"/>
    <cellStyle name="Процентный 5 2 2 2 3 3 2 2 2 2" xfId="20965"/>
    <cellStyle name="Процентный 5 2 2 2 3 3 2 2 3" xfId="20966"/>
    <cellStyle name="Процентный 5 2 2 2 3 3 3" xfId="8643"/>
    <cellStyle name="Процентный 5 2 2 2 3 3 3 2" xfId="8644"/>
    <cellStyle name="Процентный 5 2 2 2 3 3 3 2 2" xfId="20967"/>
    <cellStyle name="Процентный 5 2 2 2 3 3 3 2 2 2" xfId="20968"/>
    <cellStyle name="Процентный 5 2 2 2 3 3 3 2 3" xfId="20969"/>
    <cellStyle name="Процентный 5 2 2 2 3 3 4" xfId="8645"/>
    <cellStyle name="Процентный 5 2 2 2 3 3 4 2" xfId="20970"/>
    <cellStyle name="Процентный 5 2 2 2 3 3 4 2 2" xfId="20971"/>
    <cellStyle name="Процентный 5 2 2 2 3 3 4 3" xfId="20972"/>
    <cellStyle name="Процентный 5 2 2 2 3 4" xfId="8646"/>
    <cellStyle name="Процентный 5 2 2 2 3 4 2" xfId="8647"/>
    <cellStyle name="Процентный 5 2 2 2 3 4 2 2" xfId="20973"/>
    <cellStyle name="Процентный 5 2 2 2 3 4 2 2 2" xfId="20974"/>
    <cellStyle name="Процентный 5 2 2 2 3 4 2 3" xfId="20975"/>
    <cellStyle name="Процентный 5 2 2 2 3 5" xfId="8648"/>
    <cellStyle name="Процентный 5 2 2 2 3 5 2" xfId="8649"/>
    <cellStyle name="Процентный 5 2 2 2 3 5 2 2" xfId="20976"/>
    <cellStyle name="Процентный 5 2 2 2 3 5 2 2 2" xfId="20977"/>
    <cellStyle name="Процентный 5 2 2 2 3 5 2 3" xfId="20978"/>
    <cellStyle name="Процентный 5 2 2 2 3 6" xfId="8650"/>
    <cellStyle name="Процентный 5 2 2 2 3 6 2" xfId="20979"/>
    <cellStyle name="Процентный 5 2 2 2 3 6 2 2" xfId="20980"/>
    <cellStyle name="Процентный 5 2 2 2 3 6 3" xfId="20981"/>
    <cellStyle name="Процентный 5 2 2 2 4" xfId="8651"/>
    <cellStyle name="Процентный 5 2 2 2 4 2" xfId="8652"/>
    <cellStyle name="Процентный 5 2 2 2 4 2 2" xfId="8653"/>
    <cellStyle name="Процентный 5 2 2 2 4 2 2 2" xfId="8654"/>
    <cellStyle name="Процентный 5 2 2 2 4 2 2 2 2" xfId="20982"/>
    <cellStyle name="Процентный 5 2 2 2 4 2 2 2 2 2" xfId="20983"/>
    <cellStyle name="Процентный 5 2 2 2 4 2 2 2 3" xfId="20984"/>
    <cellStyle name="Процентный 5 2 2 2 4 2 3" xfId="8655"/>
    <cellStyle name="Процентный 5 2 2 2 4 2 3 2" xfId="8656"/>
    <cellStyle name="Процентный 5 2 2 2 4 2 3 2 2" xfId="20985"/>
    <cellStyle name="Процентный 5 2 2 2 4 2 3 2 2 2" xfId="20986"/>
    <cellStyle name="Процентный 5 2 2 2 4 2 3 2 3" xfId="20987"/>
    <cellStyle name="Процентный 5 2 2 2 4 2 4" xfId="8657"/>
    <cellStyle name="Процентный 5 2 2 2 4 2 4 2" xfId="20988"/>
    <cellStyle name="Процентный 5 2 2 2 4 2 4 2 2" xfId="20989"/>
    <cellStyle name="Процентный 5 2 2 2 4 2 4 3" xfId="20990"/>
    <cellStyle name="Процентный 5 2 2 2 4 3" xfId="8658"/>
    <cellStyle name="Процентный 5 2 2 2 4 3 2" xfId="8659"/>
    <cellStyle name="Процентный 5 2 2 2 4 3 2 2" xfId="20991"/>
    <cellStyle name="Процентный 5 2 2 2 4 3 2 2 2" xfId="20992"/>
    <cellStyle name="Процентный 5 2 2 2 4 3 2 3" xfId="20993"/>
    <cellStyle name="Процентный 5 2 2 2 4 4" xfId="8660"/>
    <cellStyle name="Процентный 5 2 2 2 4 4 2" xfId="8661"/>
    <cellStyle name="Процентный 5 2 2 2 4 4 2 2" xfId="20994"/>
    <cellStyle name="Процентный 5 2 2 2 4 4 2 2 2" xfId="20995"/>
    <cellStyle name="Процентный 5 2 2 2 4 4 2 3" xfId="20996"/>
    <cellStyle name="Процентный 5 2 2 2 4 5" xfId="8662"/>
    <cellStyle name="Процентный 5 2 2 2 4 5 2" xfId="20997"/>
    <cellStyle name="Процентный 5 2 2 2 4 5 2 2" xfId="20998"/>
    <cellStyle name="Процентный 5 2 2 2 4 5 3" xfId="20999"/>
    <cellStyle name="Процентный 5 2 2 2 5" xfId="8663"/>
    <cellStyle name="Процентный 5 2 2 2 5 2" xfId="8664"/>
    <cellStyle name="Процентный 5 2 2 2 5 2 2" xfId="8665"/>
    <cellStyle name="Процентный 5 2 2 2 5 2 2 2" xfId="21000"/>
    <cellStyle name="Процентный 5 2 2 2 5 2 2 2 2" xfId="21001"/>
    <cellStyle name="Процентный 5 2 2 2 5 2 2 3" xfId="21002"/>
    <cellStyle name="Процентный 5 2 2 2 5 3" xfId="8666"/>
    <cellStyle name="Процентный 5 2 2 2 5 3 2" xfId="8667"/>
    <cellStyle name="Процентный 5 2 2 2 5 3 2 2" xfId="21003"/>
    <cellStyle name="Процентный 5 2 2 2 5 3 2 2 2" xfId="21004"/>
    <cellStyle name="Процентный 5 2 2 2 5 3 2 3" xfId="21005"/>
    <cellStyle name="Процентный 5 2 2 2 5 4" xfId="8668"/>
    <cellStyle name="Процентный 5 2 2 2 5 4 2" xfId="21006"/>
    <cellStyle name="Процентный 5 2 2 2 5 4 2 2" xfId="21007"/>
    <cellStyle name="Процентный 5 2 2 2 5 4 3" xfId="21008"/>
    <cellStyle name="Процентный 5 2 2 2 6" xfId="8669"/>
    <cellStyle name="Процентный 5 2 2 2 6 2" xfId="8670"/>
    <cellStyle name="Процентный 5 2 2 2 6 2 2" xfId="21009"/>
    <cellStyle name="Процентный 5 2 2 2 6 2 2 2" xfId="21010"/>
    <cellStyle name="Процентный 5 2 2 2 6 2 3" xfId="21011"/>
    <cellStyle name="Процентный 5 2 2 2 7" xfId="8671"/>
    <cellStyle name="Процентный 5 2 2 2 7 2" xfId="8672"/>
    <cellStyle name="Процентный 5 2 2 2 7 2 2" xfId="21012"/>
    <cellStyle name="Процентный 5 2 2 2 7 2 2 2" xfId="21013"/>
    <cellStyle name="Процентный 5 2 2 2 7 2 3" xfId="21014"/>
    <cellStyle name="Процентный 5 2 2 2 8" xfId="8673"/>
    <cellStyle name="Процентный 5 2 2 2 8 2" xfId="21015"/>
    <cellStyle name="Процентный 5 2 2 2 8 2 2" xfId="21016"/>
    <cellStyle name="Процентный 5 2 2 2 8 3" xfId="21017"/>
    <cellStyle name="Процентный 5 2 2 3" xfId="8674"/>
    <cellStyle name="Процентный 5 2 2 3 2" xfId="8675"/>
    <cellStyle name="Процентный 5 2 2 3 2 2" xfId="8676"/>
    <cellStyle name="Процентный 5 2 2 3 2 2 2" xfId="8677"/>
    <cellStyle name="Процентный 5 2 2 3 2 2 2 2" xfId="21018"/>
    <cellStyle name="Процентный 5 2 2 3 2 2 2 2 2" xfId="21019"/>
    <cellStyle name="Процентный 5 2 2 3 2 2 2 3" xfId="21020"/>
    <cellStyle name="Процентный 5 2 2 3 2 3" xfId="8678"/>
    <cellStyle name="Процентный 5 2 2 3 2 3 2" xfId="8679"/>
    <cellStyle name="Процентный 5 2 2 3 2 3 2 2" xfId="21021"/>
    <cellStyle name="Процентный 5 2 2 3 2 3 2 2 2" xfId="21022"/>
    <cellStyle name="Процентный 5 2 2 3 2 3 2 3" xfId="21023"/>
    <cellStyle name="Процентный 5 2 2 3 2 4" xfId="8680"/>
    <cellStyle name="Процентный 5 2 2 3 2 4 2" xfId="21024"/>
    <cellStyle name="Процентный 5 2 2 3 2 4 2 2" xfId="21025"/>
    <cellStyle name="Процентный 5 2 2 3 2 4 3" xfId="21026"/>
    <cellStyle name="Процентный 5 2 2 3 3" xfId="8681"/>
    <cellStyle name="Процентный 5 2 2 3 3 2" xfId="8682"/>
    <cellStyle name="Процентный 5 2 2 3 3 2 2" xfId="8683"/>
    <cellStyle name="Процентный 5 2 2 3 3 2 2 2" xfId="21027"/>
    <cellStyle name="Процентный 5 2 2 3 3 2 2 2 2" xfId="21028"/>
    <cellStyle name="Процентный 5 2 2 3 3 2 2 3" xfId="21029"/>
    <cellStyle name="Процентный 5 2 2 3 3 3" xfId="8684"/>
    <cellStyle name="Процентный 5 2 2 3 3 3 2" xfId="8685"/>
    <cellStyle name="Процентный 5 2 2 3 3 3 2 2" xfId="21030"/>
    <cellStyle name="Процентный 5 2 2 3 3 3 2 2 2" xfId="21031"/>
    <cellStyle name="Процентный 5 2 2 3 3 3 2 3" xfId="21032"/>
    <cellStyle name="Процентный 5 2 2 3 3 4" xfId="8686"/>
    <cellStyle name="Процентный 5 2 2 3 3 4 2" xfId="21033"/>
    <cellStyle name="Процентный 5 2 2 3 3 4 2 2" xfId="21034"/>
    <cellStyle name="Процентный 5 2 2 3 3 4 3" xfId="21035"/>
    <cellStyle name="Процентный 5 2 2 3 4" xfId="8687"/>
    <cellStyle name="Процентный 5 2 2 3 4 2" xfId="8688"/>
    <cellStyle name="Процентный 5 2 2 3 4 2 2" xfId="21036"/>
    <cellStyle name="Процентный 5 2 2 3 4 2 2 2" xfId="21037"/>
    <cellStyle name="Процентный 5 2 2 3 4 2 3" xfId="21038"/>
    <cellStyle name="Процентный 5 2 2 3 5" xfId="8689"/>
    <cellStyle name="Процентный 5 2 2 3 5 2" xfId="8690"/>
    <cellStyle name="Процентный 5 2 2 3 5 2 2" xfId="21039"/>
    <cellStyle name="Процентный 5 2 2 3 5 2 2 2" xfId="21040"/>
    <cellStyle name="Процентный 5 2 2 3 5 2 3" xfId="21041"/>
    <cellStyle name="Процентный 5 2 2 3 6" xfId="8691"/>
    <cellStyle name="Процентный 5 2 2 3 6 2" xfId="21042"/>
    <cellStyle name="Процентный 5 2 2 3 6 2 2" xfId="21043"/>
    <cellStyle name="Процентный 5 2 2 3 6 3" xfId="21044"/>
    <cellStyle name="Процентный 5 2 2 4" xfId="8692"/>
    <cellStyle name="Процентный 5 2 2 4 2" xfId="8693"/>
    <cellStyle name="Процентный 5 2 2 4 2 2" xfId="8694"/>
    <cellStyle name="Процентный 5 2 2 4 2 2 2" xfId="8695"/>
    <cellStyle name="Процентный 5 2 2 4 2 2 2 2" xfId="21045"/>
    <cellStyle name="Процентный 5 2 2 4 2 2 2 2 2" xfId="21046"/>
    <cellStyle name="Процентный 5 2 2 4 2 2 2 3" xfId="21047"/>
    <cellStyle name="Процентный 5 2 2 4 2 3" xfId="8696"/>
    <cellStyle name="Процентный 5 2 2 4 2 3 2" xfId="8697"/>
    <cellStyle name="Процентный 5 2 2 4 2 3 2 2" xfId="21048"/>
    <cellStyle name="Процентный 5 2 2 4 2 3 2 2 2" xfId="21049"/>
    <cellStyle name="Процентный 5 2 2 4 2 3 2 3" xfId="21050"/>
    <cellStyle name="Процентный 5 2 2 4 2 4" xfId="8698"/>
    <cellStyle name="Процентный 5 2 2 4 2 4 2" xfId="21051"/>
    <cellStyle name="Процентный 5 2 2 4 2 4 2 2" xfId="21052"/>
    <cellStyle name="Процентный 5 2 2 4 2 4 3" xfId="21053"/>
    <cellStyle name="Процентный 5 2 2 4 3" xfId="8699"/>
    <cellStyle name="Процентный 5 2 2 4 3 2" xfId="8700"/>
    <cellStyle name="Процентный 5 2 2 4 3 2 2" xfId="8701"/>
    <cellStyle name="Процентный 5 2 2 4 3 2 2 2" xfId="21054"/>
    <cellStyle name="Процентный 5 2 2 4 3 2 2 2 2" xfId="21055"/>
    <cellStyle name="Процентный 5 2 2 4 3 2 2 3" xfId="21056"/>
    <cellStyle name="Процентный 5 2 2 4 3 3" xfId="8702"/>
    <cellStyle name="Процентный 5 2 2 4 3 3 2" xfId="8703"/>
    <cellStyle name="Процентный 5 2 2 4 3 3 2 2" xfId="21057"/>
    <cellStyle name="Процентный 5 2 2 4 3 3 2 2 2" xfId="21058"/>
    <cellStyle name="Процентный 5 2 2 4 3 3 2 3" xfId="21059"/>
    <cellStyle name="Процентный 5 2 2 4 3 4" xfId="8704"/>
    <cellStyle name="Процентный 5 2 2 4 3 4 2" xfId="21060"/>
    <cellStyle name="Процентный 5 2 2 4 3 4 2 2" xfId="21061"/>
    <cellStyle name="Процентный 5 2 2 4 3 4 3" xfId="21062"/>
    <cellStyle name="Процентный 5 2 2 4 4" xfId="8705"/>
    <cellStyle name="Процентный 5 2 2 4 4 2" xfId="8706"/>
    <cellStyle name="Процентный 5 2 2 4 4 2 2" xfId="21063"/>
    <cellStyle name="Процентный 5 2 2 4 4 2 2 2" xfId="21064"/>
    <cellStyle name="Процентный 5 2 2 4 4 2 3" xfId="21065"/>
    <cellStyle name="Процентный 5 2 2 4 5" xfId="8707"/>
    <cellStyle name="Процентный 5 2 2 4 5 2" xfId="8708"/>
    <cellStyle name="Процентный 5 2 2 4 5 2 2" xfId="21066"/>
    <cellStyle name="Процентный 5 2 2 4 5 2 2 2" xfId="21067"/>
    <cellStyle name="Процентный 5 2 2 4 5 2 3" xfId="21068"/>
    <cellStyle name="Процентный 5 2 2 4 6" xfId="8709"/>
    <cellStyle name="Процентный 5 2 2 4 6 2" xfId="21069"/>
    <cellStyle name="Процентный 5 2 2 4 6 2 2" xfId="21070"/>
    <cellStyle name="Процентный 5 2 2 4 6 3" xfId="21071"/>
    <cellStyle name="Процентный 5 2 2 5" xfId="8710"/>
    <cellStyle name="Процентный 5 2 2 5 2" xfId="8711"/>
    <cellStyle name="Процентный 5 2 2 5 2 2" xfId="8712"/>
    <cellStyle name="Процентный 5 2 2 5 2 2 2" xfId="8713"/>
    <cellStyle name="Процентный 5 2 2 5 2 2 2 2" xfId="21072"/>
    <cellStyle name="Процентный 5 2 2 5 2 2 2 2 2" xfId="21073"/>
    <cellStyle name="Процентный 5 2 2 5 2 2 2 3" xfId="21074"/>
    <cellStyle name="Процентный 5 2 2 5 2 3" xfId="8714"/>
    <cellStyle name="Процентный 5 2 2 5 2 3 2" xfId="8715"/>
    <cellStyle name="Процентный 5 2 2 5 2 3 2 2" xfId="21075"/>
    <cellStyle name="Процентный 5 2 2 5 2 3 2 2 2" xfId="21076"/>
    <cellStyle name="Процентный 5 2 2 5 2 3 2 3" xfId="21077"/>
    <cellStyle name="Процентный 5 2 2 5 2 4" xfId="8716"/>
    <cellStyle name="Процентный 5 2 2 5 2 4 2" xfId="21078"/>
    <cellStyle name="Процентный 5 2 2 5 2 4 2 2" xfId="21079"/>
    <cellStyle name="Процентный 5 2 2 5 2 4 3" xfId="21080"/>
    <cellStyle name="Процентный 5 2 2 5 3" xfId="8717"/>
    <cellStyle name="Процентный 5 2 2 5 3 2" xfId="8718"/>
    <cellStyle name="Процентный 5 2 2 5 3 2 2" xfId="21081"/>
    <cellStyle name="Процентный 5 2 2 5 3 2 2 2" xfId="21082"/>
    <cellStyle name="Процентный 5 2 2 5 3 2 3" xfId="21083"/>
    <cellStyle name="Процентный 5 2 2 5 4" xfId="8719"/>
    <cellStyle name="Процентный 5 2 2 5 4 2" xfId="8720"/>
    <cellStyle name="Процентный 5 2 2 5 4 2 2" xfId="21084"/>
    <cellStyle name="Процентный 5 2 2 5 4 2 2 2" xfId="21085"/>
    <cellStyle name="Процентный 5 2 2 5 4 2 3" xfId="21086"/>
    <cellStyle name="Процентный 5 2 2 5 5" xfId="8721"/>
    <cellStyle name="Процентный 5 2 2 5 5 2" xfId="21087"/>
    <cellStyle name="Процентный 5 2 2 5 5 2 2" xfId="21088"/>
    <cellStyle name="Процентный 5 2 2 5 5 3" xfId="21089"/>
    <cellStyle name="Процентный 5 2 2 6" xfId="8722"/>
    <cellStyle name="Процентный 5 2 2 6 2" xfId="8723"/>
    <cellStyle name="Процентный 5 2 2 6 2 2" xfId="8724"/>
    <cellStyle name="Процентный 5 2 2 6 2 2 2" xfId="21090"/>
    <cellStyle name="Процентный 5 2 2 6 2 2 2 2" xfId="21091"/>
    <cellStyle name="Процентный 5 2 2 6 2 2 3" xfId="21092"/>
    <cellStyle name="Процентный 5 2 2 6 3" xfId="8725"/>
    <cellStyle name="Процентный 5 2 2 6 3 2" xfId="8726"/>
    <cellStyle name="Процентный 5 2 2 6 3 2 2" xfId="21093"/>
    <cellStyle name="Процентный 5 2 2 6 3 2 2 2" xfId="21094"/>
    <cellStyle name="Процентный 5 2 2 6 3 2 3" xfId="21095"/>
    <cellStyle name="Процентный 5 2 2 6 4" xfId="8727"/>
    <cellStyle name="Процентный 5 2 2 6 4 2" xfId="21096"/>
    <cellStyle name="Процентный 5 2 2 6 4 2 2" xfId="21097"/>
    <cellStyle name="Процентный 5 2 2 6 4 3" xfId="21098"/>
    <cellStyle name="Процентный 5 2 2 7" xfId="8728"/>
    <cellStyle name="Процентный 5 2 2 7 2" xfId="8729"/>
    <cellStyle name="Процентный 5 2 2 7 2 2" xfId="8730"/>
    <cellStyle name="Процентный 5 2 2 7 2 2 2" xfId="21099"/>
    <cellStyle name="Процентный 5 2 2 7 2 2 2 2" xfId="21100"/>
    <cellStyle name="Процентный 5 2 2 7 2 2 3" xfId="21101"/>
    <cellStyle name="Процентный 5 2 2 7 3" xfId="8731"/>
    <cellStyle name="Процентный 5 2 2 7 3 2" xfId="8732"/>
    <cellStyle name="Процентный 5 2 2 7 3 2 2" xfId="21102"/>
    <cellStyle name="Процентный 5 2 2 7 3 2 2 2" xfId="21103"/>
    <cellStyle name="Процентный 5 2 2 7 3 2 3" xfId="21104"/>
    <cellStyle name="Процентный 5 2 2 7 4" xfId="8733"/>
    <cellStyle name="Процентный 5 2 2 7 4 2" xfId="21105"/>
    <cellStyle name="Процентный 5 2 2 7 4 2 2" xfId="21106"/>
    <cellStyle name="Процентный 5 2 2 7 4 3" xfId="21107"/>
    <cellStyle name="Процентный 5 2 2 8" xfId="8734"/>
    <cellStyle name="Процентный 5 2 2 8 2" xfId="8735"/>
    <cellStyle name="Процентный 5 2 2 8 2 2" xfId="8736"/>
    <cellStyle name="Процентный 5 2 2 8 2 2 2" xfId="21108"/>
    <cellStyle name="Процентный 5 2 2 8 2 2 2 2" xfId="21109"/>
    <cellStyle name="Процентный 5 2 2 8 2 2 3" xfId="21110"/>
    <cellStyle name="Процентный 5 2 2 8 3" xfId="8737"/>
    <cellStyle name="Процентный 5 2 2 8 3 2" xfId="8738"/>
    <cellStyle name="Процентный 5 2 2 8 3 2 2" xfId="21111"/>
    <cellStyle name="Процентный 5 2 2 8 3 2 2 2" xfId="21112"/>
    <cellStyle name="Процентный 5 2 2 8 3 2 3" xfId="21113"/>
    <cellStyle name="Процентный 5 2 2 8 4" xfId="8739"/>
    <cellStyle name="Процентный 5 2 2 8 4 2" xfId="21114"/>
    <cellStyle name="Процентный 5 2 2 8 4 2 2" xfId="21115"/>
    <cellStyle name="Процентный 5 2 2 8 4 3" xfId="21116"/>
    <cellStyle name="Процентный 5 2 2 9" xfId="8740"/>
    <cellStyle name="Процентный 5 2 2 9 2" xfId="8741"/>
    <cellStyle name="Процентный 5 2 2 9 2 2" xfId="21117"/>
    <cellStyle name="Процентный 5 2 2 9 2 2 2" xfId="21118"/>
    <cellStyle name="Процентный 5 2 2 9 2 3" xfId="21119"/>
    <cellStyle name="Процентный 5 2 3" xfId="8742"/>
    <cellStyle name="Процентный 5 2 3 2" xfId="8743"/>
    <cellStyle name="Процентный 5 2 3 2 2" xfId="8744"/>
    <cellStyle name="Процентный 5 2 3 2 2 2" xfId="8745"/>
    <cellStyle name="Процентный 5 2 3 2 2 2 2" xfId="8746"/>
    <cellStyle name="Процентный 5 2 3 2 2 2 2 2" xfId="21120"/>
    <cellStyle name="Процентный 5 2 3 2 2 2 2 2 2" xfId="21121"/>
    <cellStyle name="Процентный 5 2 3 2 2 2 2 3" xfId="21122"/>
    <cellStyle name="Процентный 5 2 3 2 2 3" xfId="8747"/>
    <cellStyle name="Процентный 5 2 3 2 2 3 2" xfId="8748"/>
    <cellStyle name="Процентный 5 2 3 2 2 3 2 2" xfId="21123"/>
    <cellStyle name="Процентный 5 2 3 2 2 3 2 2 2" xfId="21124"/>
    <cellStyle name="Процентный 5 2 3 2 2 3 2 3" xfId="21125"/>
    <cellStyle name="Процентный 5 2 3 2 2 4" xfId="8749"/>
    <cellStyle name="Процентный 5 2 3 2 2 4 2" xfId="21126"/>
    <cellStyle name="Процентный 5 2 3 2 2 4 2 2" xfId="21127"/>
    <cellStyle name="Процентный 5 2 3 2 2 4 3" xfId="21128"/>
    <cellStyle name="Процентный 5 2 3 2 3" xfId="8750"/>
    <cellStyle name="Процентный 5 2 3 2 3 2" xfId="8751"/>
    <cellStyle name="Процентный 5 2 3 2 3 2 2" xfId="8752"/>
    <cellStyle name="Процентный 5 2 3 2 3 2 2 2" xfId="21129"/>
    <cellStyle name="Процентный 5 2 3 2 3 2 2 2 2" xfId="21130"/>
    <cellStyle name="Процентный 5 2 3 2 3 2 2 3" xfId="21131"/>
    <cellStyle name="Процентный 5 2 3 2 3 3" xfId="8753"/>
    <cellStyle name="Процентный 5 2 3 2 3 3 2" xfId="8754"/>
    <cellStyle name="Процентный 5 2 3 2 3 3 2 2" xfId="21132"/>
    <cellStyle name="Процентный 5 2 3 2 3 3 2 2 2" xfId="21133"/>
    <cellStyle name="Процентный 5 2 3 2 3 3 2 3" xfId="21134"/>
    <cellStyle name="Процентный 5 2 3 2 3 4" xfId="8755"/>
    <cellStyle name="Процентный 5 2 3 2 3 4 2" xfId="21135"/>
    <cellStyle name="Процентный 5 2 3 2 3 4 2 2" xfId="21136"/>
    <cellStyle name="Процентный 5 2 3 2 3 4 3" xfId="21137"/>
    <cellStyle name="Процентный 5 2 3 2 4" xfId="8756"/>
    <cellStyle name="Процентный 5 2 3 2 4 2" xfId="8757"/>
    <cellStyle name="Процентный 5 2 3 2 4 2 2" xfId="21138"/>
    <cellStyle name="Процентный 5 2 3 2 4 2 2 2" xfId="21139"/>
    <cellStyle name="Процентный 5 2 3 2 4 2 3" xfId="21140"/>
    <cellStyle name="Процентный 5 2 3 2 5" xfId="8758"/>
    <cellStyle name="Процентный 5 2 3 2 5 2" xfId="8759"/>
    <cellStyle name="Процентный 5 2 3 2 5 2 2" xfId="21141"/>
    <cellStyle name="Процентный 5 2 3 2 5 2 2 2" xfId="21142"/>
    <cellStyle name="Процентный 5 2 3 2 5 2 3" xfId="21143"/>
    <cellStyle name="Процентный 5 2 3 2 6" xfId="8760"/>
    <cellStyle name="Процентный 5 2 3 2 6 2" xfId="21144"/>
    <cellStyle name="Процентный 5 2 3 2 6 2 2" xfId="21145"/>
    <cellStyle name="Процентный 5 2 3 2 6 3" xfId="21146"/>
    <cellStyle name="Процентный 5 2 3 3" xfId="8761"/>
    <cellStyle name="Процентный 5 2 3 3 2" xfId="8762"/>
    <cellStyle name="Процентный 5 2 3 3 2 2" xfId="8763"/>
    <cellStyle name="Процентный 5 2 3 3 2 2 2" xfId="8764"/>
    <cellStyle name="Процентный 5 2 3 3 2 2 2 2" xfId="21147"/>
    <cellStyle name="Процентный 5 2 3 3 2 2 2 2 2" xfId="21148"/>
    <cellStyle name="Процентный 5 2 3 3 2 2 2 3" xfId="21149"/>
    <cellStyle name="Процентный 5 2 3 3 2 3" xfId="8765"/>
    <cellStyle name="Процентный 5 2 3 3 2 3 2" xfId="8766"/>
    <cellStyle name="Процентный 5 2 3 3 2 3 2 2" xfId="21150"/>
    <cellStyle name="Процентный 5 2 3 3 2 3 2 2 2" xfId="21151"/>
    <cellStyle name="Процентный 5 2 3 3 2 3 2 3" xfId="21152"/>
    <cellStyle name="Процентный 5 2 3 3 2 4" xfId="8767"/>
    <cellStyle name="Процентный 5 2 3 3 2 4 2" xfId="21153"/>
    <cellStyle name="Процентный 5 2 3 3 2 4 2 2" xfId="21154"/>
    <cellStyle name="Процентный 5 2 3 3 2 4 3" xfId="21155"/>
    <cellStyle name="Процентный 5 2 3 3 3" xfId="8768"/>
    <cellStyle name="Процентный 5 2 3 3 3 2" xfId="8769"/>
    <cellStyle name="Процентный 5 2 3 3 3 2 2" xfId="8770"/>
    <cellStyle name="Процентный 5 2 3 3 3 2 2 2" xfId="21156"/>
    <cellStyle name="Процентный 5 2 3 3 3 2 2 2 2" xfId="21157"/>
    <cellStyle name="Процентный 5 2 3 3 3 2 2 3" xfId="21158"/>
    <cellStyle name="Процентный 5 2 3 3 3 3" xfId="8771"/>
    <cellStyle name="Процентный 5 2 3 3 3 3 2" xfId="8772"/>
    <cellStyle name="Процентный 5 2 3 3 3 3 2 2" xfId="21159"/>
    <cellStyle name="Процентный 5 2 3 3 3 3 2 2 2" xfId="21160"/>
    <cellStyle name="Процентный 5 2 3 3 3 3 2 3" xfId="21161"/>
    <cellStyle name="Процентный 5 2 3 3 3 4" xfId="8773"/>
    <cellStyle name="Процентный 5 2 3 3 3 4 2" xfId="21162"/>
    <cellStyle name="Процентный 5 2 3 3 3 4 2 2" xfId="21163"/>
    <cellStyle name="Процентный 5 2 3 3 3 4 3" xfId="21164"/>
    <cellStyle name="Процентный 5 2 3 3 4" xfId="8774"/>
    <cellStyle name="Процентный 5 2 3 3 4 2" xfId="8775"/>
    <cellStyle name="Процентный 5 2 3 3 4 2 2" xfId="21165"/>
    <cellStyle name="Процентный 5 2 3 3 4 2 2 2" xfId="21166"/>
    <cellStyle name="Процентный 5 2 3 3 4 2 3" xfId="21167"/>
    <cellStyle name="Процентный 5 2 3 3 5" xfId="8776"/>
    <cellStyle name="Процентный 5 2 3 3 5 2" xfId="8777"/>
    <cellStyle name="Процентный 5 2 3 3 5 2 2" xfId="21168"/>
    <cellStyle name="Процентный 5 2 3 3 5 2 2 2" xfId="21169"/>
    <cellStyle name="Процентный 5 2 3 3 5 2 3" xfId="21170"/>
    <cellStyle name="Процентный 5 2 3 3 6" xfId="8778"/>
    <cellStyle name="Процентный 5 2 3 3 6 2" xfId="21171"/>
    <cellStyle name="Процентный 5 2 3 3 6 2 2" xfId="21172"/>
    <cellStyle name="Процентный 5 2 3 3 6 3" xfId="21173"/>
    <cellStyle name="Процентный 5 2 3 4" xfId="8779"/>
    <cellStyle name="Процентный 5 2 3 4 2" xfId="8780"/>
    <cellStyle name="Процентный 5 2 3 4 2 2" xfId="8781"/>
    <cellStyle name="Процентный 5 2 3 4 2 2 2" xfId="8782"/>
    <cellStyle name="Процентный 5 2 3 4 2 2 2 2" xfId="21174"/>
    <cellStyle name="Процентный 5 2 3 4 2 2 2 2 2" xfId="21175"/>
    <cellStyle name="Процентный 5 2 3 4 2 2 2 3" xfId="21176"/>
    <cellStyle name="Процентный 5 2 3 4 2 3" xfId="8783"/>
    <cellStyle name="Процентный 5 2 3 4 2 3 2" xfId="8784"/>
    <cellStyle name="Процентный 5 2 3 4 2 3 2 2" xfId="21177"/>
    <cellStyle name="Процентный 5 2 3 4 2 3 2 2 2" xfId="21178"/>
    <cellStyle name="Процентный 5 2 3 4 2 3 2 3" xfId="21179"/>
    <cellStyle name="Процентный 5 2 3 4 2 4" xfId="8785"/>
    <cellStyle name="Процентный 5 2 3 4 2 4 2" xfId="21180"/>
    <cellStyle name="Процентный 5 2 3 4 2 4 2 2" xfId="21181"/>
    <cellStyle name="Процентный 5 2 3 4 2 4 3" xfId="21182"/>
    <cellStyle name="Процентный 5 2 3 4 3" xfId="8786"/>
    <cellStyle name="Процентный 5 2 3 4 3 2" xfId="8787"/>
    <cellStyle name="Процентный 5 2 3 4 3 2 2" xfId="21183"/>
    <cellStyle name="Процентный 5 2 3 4 3 2 2 2" xfId="21184"/>
    <cellStyle name="Процентный 5 2 3 4 3 2 3" xfId="21185"/>
    <cellStyle name="Процентный 5 2 3 4 4" xfId="8788"/>
    <cellStyle name="Процентный 5 2 3 4 4 2" xfId="8789"/>
    <cellStyle name="Процентный 5 2 3 4 4 2 2" xfId="21186"/>
    <cellStyle name="Процентный 5 2 3 4 4 2 2 2" xfId="21187"/>
    <cellStyle name="Процентный 5 2 3 4 4 2 3" xfId="21188"/>
    <cellStyle name="Процентный 5 2 3 4 5" xfId="8790"/>
    <cellStyle name="Процентный 5 2 3 4 5 2" xfId="21189"/>
    <cellStyle name="Процентный 5 2 3 4 5 2 2" xfId="21190"/>
    <cellStyle name="Процентный 5 2 3 4 5 3" xfId="21191"/>
    <cellStyle name="Процентный 5 2 3 5" xfId="8791"/>
    <cellStyle name="Процентный 5 2 3 5 2" xfId="8792"/>
    <cellStyle name="Процентный 5 2 3 5 2 2" xfId="8793"/>
    <cellStyle name="Процентный 5 2 3 5 2 2 2" xfId="21192"/>
    <cellStyle name="Процентный 5 2 3 5 2 2 2 2" xfId="21193"/>
    <cellStyle name="Процентный 5 2 3 5 2 2 3" xfId="21194"/>
    <cellStyle name="Процентный 5 2 3 5 3" xfId="8794"/>
    <cellStyle name="Процентный 5 2 3 5 3 2" xfId="8795"/>
    <cellStyle name="Процентный 5 2 3 5 3 2 2" xfId="21195"/>
    <cellStyle name="Процентный 5 2 3 5 3 2 2 2" xfId="21196"/>
    <cellStyle name="Процентный 5 2 3 5 3 2 3" xfId="21197"/>
    <cellStyle name="Процентный 5 2 3 5 4" xfId="8796"/>
    <cellStyle name="Процентный 5 2 3 5 4 2" xfId="21198"/>
    <cellStyle name="Процентный 5 2 3 5 4 2 2" xfId="21199"/>
    <cellStyle name="Процентный 5 2 3 5 4 3" xfId="21200"/>
    <cellStyle name="Процентный 5 2 3 6" xfId="8797"/>
    <cellStyle name="Процентный 5 2 3 6 2" xfId="8798"/>
    <cellStyle name="Процентный 5 2 3 6 2 2" xfId="21201"/>
    <cellStyle name="Процентный 5 2 3 6 2 2 2" xfId="21202"/>
    <cellStyle name="Процентный 5 2 3 6 2 3" xfId="21203"/>
    <cellStyle name="Процентный 5 2 3 7" xfId="8799"/>
    <cellStyle name="Процентный 5 2 3 7 2" xfId="8800"/>
    <cellStyle name="Процентный 5 2 3 7 2 2" xfId="21204"/>
    <cellStyle name="Процентный 5 2 3 7 2 2 2" xfId="21205"/>
    <cellStyle name="Процентный 5 2 3 7 2 3" xfId="21206"/>
    <cellStyle name="Процентный 5 2 3 8" xfId="8801"/>
    <cellStyle name="Процентный 5 2 3 8 2" xfId="21207"/>
    <cellStyle name="Процентный 5 2 3 8 2 2" xfId="21208"/>
    <cellStyle name="Процентный 5 2 3 8 3" xfId="21209"/>
    <cellStyle name="Процентный 5 2 4" xfId="8802"/>
    <cellStyle name="Процентный 5 2 4 2" xfId="8803"/>
    <cellStyle name="Процентный 5 2 4 2 2" xfId="8804"/>
    <cellStyle name="Процентный 5 2 4 2 2 2" xfId="8805"/>
    <cellStyle name="Процентный 5 2 4 2 2 2 2" xfId="21210"/>
    <cellStyle name="Процентный 5 2 4 2 2 2 2 2" xfId="21211"/>
    <cellStyle name="Процентный 5 2 4 2 2 2 3" xfId="21212"/>
    <cellStyle name="Процентный 5 2 4 2 3" xfId="8806"/>
    <cellStyle name="Процентный 5 2 4 2 3 2" xfId="8807"/>
    <cellStyle name="Процентный 5 2 4 2 3 2 2" xfId="21213"/>
    <cellStyle name="Процентный 5 2 4 2 3 2 2 2" xfId="21214"/>
    <cellStyle name="Процентный 5 2 4 2 3 2 3" xfId="21215"/>
    <cellStyle name="Процентный 5 2 4 2 4" xfId="8808"/>
    <cellStyle name="Процентный 5 2 4 2 4 2" xfId="21216"/>
    <cellStyle name="Процентный 5 2 4 2 4 2 2" xfId="21217"/>
    <cellStyle name="Процентный 5 2 4 2 4 3" xfId="21218"/>
    <cellStyle name="Процентный 5 2 4 3" xfId="8809"/>
    <cellStyle name="Процентный 5 2 4 3 2" xfId="8810"/>
    <cellStyle name="Процентный 5 2 4 3 2 2" xfId="8811"/>
    <cellStyle name="Процентный 5 2 4 3 2 2 2" xfId="21219"/>
    <cellStyle name="Процентный 5 2 4 3 2 2 2 2" xfId="21220"/>
    <cellStyle name="Процентный 5 2 4 3 2 2 3" xfId="21221"/>
    <cellStyle name="Процентный 5 2 4 3 3" xfId="8812"/>
    <cellStyle name="Процентный 5 2 4 3 3 2" xfId="8813"/>
    <cellStyle name="Процентный 5 2 4 3 3 2 2" xfId="21222"/>
    <cellStyle name="Процентный 5 2 4 3 3 2 2 2" xfId="21223"/>
    <cellStyle name="Процентный 5 2 4 3 3 2 3" xfId="21224"/>
    <cellStyle name="Процентный 5 2 4 3 4" xfId="8814"/>
    <cellStyle name="Процентный 5 2 4 3 4 2" xfId="21225"/>
    <cellStyle name="Процентный 5 2 4 3 4 2 2" xfId="21226"/>
    <cellStyle name="Процентный 5 2 4 3 4 3" xfId="21227"/>
    <cellStyle name="Процентный 5 2 4 4" xfId="8815"/>
    <cellStyle name="Процентный 5 2 4 4 2" xfId="8816"/>
    <cellStyle name="Процентный 5 2 4 4 2 2" xfId="21228"/>
    <cellStyle name="Процентный 5 2 4 4 2 2 2" xfId="21229"/>
    <cellStyle name="Процентный 5 2 4 4 2 3" xfId="21230"/>
    <cellStyle name="Процентный 5 2 4 5" xfId="8817"/>
    <cellStyle name="Процентный 5 2 4 5 2" xfId="8818"/>
    <cellStyle name="Процентный 5 2 4 5 2 2" xfId="21231"/>
    <cellStyle name="Процентный 5 2 4 5 2 2 2" xfId="21232"/>
    <cellStyle name="Процентный 5 2 4 5 2 3" xfId="21233"/>
    <cellStyle name="Процентный 5 2 4 6" xfId="8819"/>
    <cellStyle name="Процентный 5 2 4 6 2" xfId="21234"/>
    <cellStyle name="Процентный 5 2 4 6 2 2" xfId="21235"/>
    <cellStyle name="Процентный 5 2 4 6 3" xfId="21236"/>
    <cellStyle name="Процентный 5 2 5" xfId="8820"/>
    <cellStyle name="Процентный 5 2 5 2" xfId="8821"/>
    <cellStyle name="Процентный 5 2 5 2 2" xfId="8822"/>
    <cellStyle name="Процентный 5 2 5 2 2 2" xfId="8823"/>
    <cellStyle name="Процентный 5 2 5 2 2 2 2" xfId="21237"/>
    <cellStyle name="Процентный 5 2 5 2 2 2 2 2" xfId="21238"/>
    <cellStyle name="Процентный 5 2 5 2 2 2 3" xfId="21239"/>
    <cellStyle name="Процентный 5 2 5 2 3" xfId="8824"/>
    <cellStyle name="Процентный 5 2 5 2 3 2" xfId="8825"/>
    <cellStyle name="Процентный 5 2 5 2 3 2 2" xfId="21240"/>
    <cellStyle name="Процентный 5 2 5 2 3 2 2 2" xfId="21241"/>
    <cellStyle name="Процентный 5 2 5 2 3 2 3" xfId="21242"/>
    <cellStyle name="Процентный 5 2 5 2 4" xfId="8826"/>
    <cellStyle name="Процентный 5 2 5 2 4 2" xfId="21243"/>
    <cellStyle name="Процентный 5 2 5 2 4 2 2" xfId="21244"/>
    <cellStyle name="Процентный 5 2 5 2 4 3" xfId="21245"/>
    <cellStyle name="Процентный 5 2 5 3" xfId="8827"/>
    <cellStyle name="Процентный 5 2 5 3 2" xfId="8828"/>
    <cellStyle name="Процентный 5 2 5 3 2 2" xfId="8829"/>
    <cellStyle name="Процентный 5 2 5 3 2 2 2" xfId="21246"/>
    <cellStyle name="Процентный 5 2 5 3 2 2 2 2" xfId="21247"/>
    <cellStyle name="Процентный 5 2 5 3 2 2 3" xfId="21248"/>
    <cellStyle name="Процентный 5 2 5 3 3" xfId="8830"/>
    <cellStyle name="Процентный 5 2 5 3 3 2" xfId="8831"/>
    <cellStyle name="Процентный 5 2 5 3 3 2 2" xfId="21249"/>
    <cellStyle name="Процентный 5 2 5 3 3 2 2 2" xfId="21250"/>
    <cellStyle name="Процентный 5 2 5 3 3 2 3" xfId="21251"/>
    <cellStyle name="Процентный 5 2 5 3 4" xfId="8832"/>
    <cellStyle name="Процентный 5 2 5 3 4 2" xfId="21252"/>
    <cellStyle name="Процентный 5 2 5 3 4 2 2" xfId="21253"/>
    <cellStyle name="Процентный 5 2 5 3 4 3" xfId="21254"/>
    <cellStyle name="Процентный 5 2 5 4" xfId="8833"/>
    <cellStyle name="Процентный 5 2 5 4 2" xfId="8834"/>
    <cellStyle name="Процентный 5 2 5 4 2 2" xfId="21255"/>
    <cellStyle name="Процентный 5 2 5 4 2 2 2" xfId="21256"/>
    <cellStyle name="Процентный 5 2 5 4 2 3" xfId="21257"/>
    <cellStyle name="Процентный 5 2 5 5" xfId="8835"/>
    <cellStyle name="Процентный 5 2 5 5 2" xfId="8836"/>
    <cellStyle name="Процентный 5 2 5 5 2 2" xfId="21258"/>
    <cellStyle name="Процентный 5 2 5 5 2 2 2" xfId="21259"/>
    <cellStyle name="Процентный 5 2 5 5 2 3" xfId="21260"/>
    <cellStyle name="Процентный 5 2 5 6" xfId="8837"/>
    <cellStyle name="Процентный 5 2 5 6 2" xfId="21261"/>
    <cellStyle name="Процентный 5 2 5 6 2 2" xfId="21262"/>
    <cellStyle name="Процентный 5 2 5 6 3" xfId="21263"/>
    <cellStyle name="Процентный 5 2 6" xfId="8838"/>
    <cellStyle name="Процентный 5 2 6 2" xfId="8839"/>
    <cellStyle name="Процентный 5 2 6 2 2" xfId="8840"/>
    <cellStyle name="Процентный 5 2 6 2 2 2" xfId="8841"/>
    <cellStyle name="Процентный 5 2 6 2 2 2 2" xfId="21264"/>
    <cellStyle name="Процентный 5 2 6 2 2 2 2 2" xfId="21265"/>
    <cellStyle name="Процентный 5 2 6 2 2 2 3" xfId="21266"/>
    <cellStyle name="Процентный 5 2 6 2 3" xfId="8842"/>
    <cellStyle name="Процентный 5 2 6 2 3 2" xfId="8843"/>
    <cellStyle name="Процентный 5 2 6 2 3 2 2" xfId="21267"/>
    <cellStyle name="Процентный 5 2 6 2 3 2 2 2" xfId="21268"/>
    <cellStyle name="Процентный 5 2 6 2 3 2 3" xfId="21269"/>
    <cellStyle name="Процентный 5 2 6 2 4" xfId="8844"/>
    <cellStyle name="Процентный 5 2 6 2 4 2" xfId="21270"/>
    <cellStyle name="Процентный 5 2 6 2 4 2 2" xfId="21271"/>
    <cellStyle name="Процентный 5 2 6 2 4 3" xfId="21272"/>
    <cellStyle name="Процентный 5 2 6 3" xfId="8845"/>
    <cellStyle name="Процентный 5 2 6 3 2" xfId="8846"/>
    <cellStyle name="Процентный 5 2 6 3 2 2" xfId="21273"/>
    <cellStyle name="Процентный 5 2 6 3 2 2 2" xfId="21274"/>
    <cellStyle name="Процентный 5 2 6 3 2 3" xfId="21275"/>
    <cellStyle name="Процентный 5 2 6 4" xfId="8847"/>
    <cellStyle name="Процентный 5 2 6 4 2" xfId="8848"/>
    <cellStyle name="Процентный 5 2 6 4 2 2" xfId="21276"/>
    <cellStyle name="Процентный 5 2 6 4 2 2 2" xfId="21277"/>
    <cellStyle name="Процентный 5 2 6 4 2 3" xfId="21278"/>
    <cellStyle name="Процентный 5 2 6 5" xfId="8849"/>
    <cellStyle name="Процентный 5 2 6 5 2" xfId="21279"/>
    <cellStyle name="Процентный 5 2 6 5 2 2" xfId="21280"/>
    <cellStyle name="Процентный 5 2 6 5 3" xfId="21281"/>
    <cellStyle name="Процентный 5 2 7" xfId="8850"/>
    <cellStyle name="Процентный 5 2 7 2" xfId="8851"/>
    <cellStyle name="Процентный 5 2 7 2 2" xfId="8852"/>
    <cellStyle name="Процентный 5 2 7 2 2 2" xfId="21282"/>
    <cellStyle name="Процентный 5 2 7 2 2 2 2" xfId="21283"/>
    <cellStyle name="Процентный 5 2 7 2 2 3" xfId="21284"/>
    <cellStyle name="Процентный 5 2 7 3" xfId="8853"/>
    <cellStyle name="Процентный 5 2 7 3 2" xfId="8854"/>
    <cellStyle name="Процентный 5 2 7 3 2 2" xfId="21285"/>
    <cellStyle name="Процентный 5 2 7 3 2 2 2" xfId="21286"/>
    <cellStyle name="Процентный 5 2 7 3 2 3" xfId="21287"/>
    <cellStyle name="Процентный 5 2 7 4" xfId="8855"/>
    <cellStyle name="Процентный 5 2 7 4 2" xfId="21288"/>
    <cellStyle name="Процентный 5 2 7 4 2 2" xfId="21289"/>
    <cellStyle name="Процентный 5 2 7 4 3" xfId="21290"/>
    <cellStyle name="Процентный 5 2 8" xfId="8856"/>
    <cellStyle name="Процентный 5 2 8 2" xfId="8857"/>
    <cellStyle name="Процентный 5 2 8 2 2" xfId="8858"/>
    <cellStyle name="Процентный 5 2 8 2 2 2" xfId="21291"/>
    <cellStyle name="Процентный 5 2 8 2 2 2 2" xfId="21292"/>
    <cellStyle name="Процентный 5 2 8 2 2 3" xfId="21293"/>
    <cellStyle name="Процентный 5 2 8 3" xfId="8859"/>
    <cellStyle name="Процентный 5 2 8 3 2" xfId="8860"/>
    <cellStyle name="Процентный 5 2 8 3 2 2" xfId="21294"/>
    <cellStyle name="Процентный 5 2 8 3 2 2 2" xfId="21295"/>
    <cellStyle name="Процентный 5 2 8 3 2 3" xfId="21296"/>
    <cellStyle name="Процентный 5 2 8 4" xfId="8861"/>
    <cellStyle name="Процентный 5 2 8 4 2" xfId="21297"/>
    <cellStyle name="Процентный 5 2 8 4 2 2" xfId="21298"/>
    <cellStyle name="Процентный 5 2 8 4 3" xfId="21299"/>
    <cellStyle name="Процентный 5 2 9" xfId="8862"/>
    <cellStyle name="Процентный 5 2 9 2" xfId="8863"/>
    <cellStyle name="Процентный 5 2 9 2 2" xfId="8864"/>
    <cellStyle name="Процентный 5 2 9 2 2 2" xfId="21300"/>
    <cellStyle name="Процентный 5 2 9 2 2 2 2" xfId="21301"/>
    <cellStyle name="Процентный 5 2 9 2 2 3" xfId="21302"/>
    <cellStyle name="Процентный 5 2 9 3" xfId="8865"/>
    <cellStyle name="Процентный 5 2 9 3 2" xfId="8866"/>
    <cellStyle name="Процентный 5 2 9 3 2 2" xfId="21303"/>
    <cellStyle name="Процентный 5 2 9 3 2 2 2" xfId="21304"/>
    <cellStyle name="Процентный 5 2 9 3 2 3" xfId="21305"/>
    <cellStyle name="Процентный 5 2 9 4" xfId="8867"/>
    <cellStyle name="Процентный 5 2 9 4 2" xfId="21306"/>
    <cellStyle name="Процентный 5 2 9 4 2 2" xfId="21307"/>
    <cellStyle name="Процентный 5 2 9 4 3" xfId="21308"/>
    <cellStyle name="Процентный 5 3" xfId="8868"/>
    <cellStyle name="Процентный 5 3 10" xfId="8869"/>
    <cellStyle name="Процентный 5 3 10 2" xfId="8870"/>
    <cellStyle name="Процентный 5 3 10 2 2" xfId="21309"/>
    <cellStyle name="Процентный 5 3 10 2 2 2" xfId="21310"/>
    <cellStyle name="Процентный 5 3 10 2 3" xfId="21311"/>
    <cellStyle name="Процентный 5 3 11" xfId="8871"/>
    <cellStyle name="Процентный 5 3 11 2" xfId="21312"/>
    <cellStyle name="Процентный 5 3 11 2 2" xfId="21313"/>
    <cellStyle name="Процентный 5 3 11 3" xfId="21314"/>
    <cellStyle name="Процентный 5 3 2" xfId="8872"/>
    <cellStyle name="Процентный 5 3 2 2" xfId="8873"/>
    <cellStyle name="Процентный 5 3 2 2 2" xfId="8874"/>
    <cellStyle name="Процентный 5 3 2 2 2 2" xfId="8875"/>
    <cellStyle name="Процентный 5 3 2 2 2 2 2" xfId="8876"/>
    <cellStyle name="Процентный 5 3 2 2 2 2 2 2" xfId="21315"/>
    <cellStyle name="Процентный 5 3 2 2 2 2 2 2 2" xfId="21316"/>
    <cellStyle name="Процентный 5 3 2 2 2 2 2 3" xfId="21317"/>
    <cellStyle name="Процентный 5 3 2 2 2 3" xfId="8877"/>
    <cellStyle name="Процентный 5 3 2 2 2 3 2" xfId="8878"/>
    <cellStyle name="Процентный 5 3 2 2 2 3 2 2" xfId="21318"/>
    <cellStyle name="Процентный 5 3 2 2 2 3 2 2 2" xfId="21319"/>
    <cellStyle name="Процентный 5 3 2 2 2 3 2 3" xfId="21320"/>
    <cellStyle name="Процентный 5 3 2 2 2 4" xfId="8879"/>
    <cellStyle name="Процентный 5 3 2 2 2 4 2" xfId="21321"/>
    <cellStyle name="Процентный 5 3 2 2 2 4 2 2" xfId="21322"/>
    <cellStyle name="Процентный 5 3 2 2 2 4 3" xfId="21323"/>
    <cellStyle name="Процентный 5 3 2 2 3" xfId="8880"/>
    <cellStyle name="Процентный 5 3 2 2 3 2" xfId="8881"/>
    <cellStyle name="Процентный 5 3 2 2 3 2 2" xfId="8882"/>
    <cellStyle name="Процентный 5 3 2 2 3 2 2 2" xfId="21324"/>
    <cellStyle name="Процентный 5 3 2 2 3 2 2 2 2" xfId="21325"/>
    <cellStyle name="Процентный 5 3 2 2 3 2 2 3" xfId="21326"/>
    <cellStyle name="Процентный 5 3 2 2 3 3" xfId="8883"/>
    <cellStyle name="Процентный 5 3 2 2 3 3 2" xfId="8884"/>
    <cellStyle name="Процентный 5 3 2 2 3 3 2 2" xfId="21327"/>
    <cellStyle name="Процентный 5 3 2 2 3 3 2 2 2" xfId="21328"/>
    <cellStyle name="Процентный 5 3 2 2 3 3 2 3" xfId="21329"/>
    <cellStyle name="Процентный 5 3 2 2 3 4" xfId="8885"/>
    <cellStyle name="Процентный 5 3 2 2 3 4 2" xfId="21330"/>
    <cellStyle name="Процентный 5 3 2 2 3 4 2 2" xfId="21331"/>
    <cellStyle name="Процентный 5 3 2 2 3 4 3" xfId="21332"/>
    <cellStyle name="Процентный 5 3 2 2 4" xfId="8886"/>
    <cellStyle name="Процентный 5 3 2 2 4 2" xfId="8887"/>
    <cellStyle name="Процентный 5 3 2 2 4 2 2" xfId="21333"/>
    <cellStyle name="Процентный 5 3 2 2 4 2 2 2" xfId="21334"/>
    <cellStyle name="Процентный 5 3 2 2 4 2 3" xfId="21335"/>
    <cellStyle name="Процентный 5 3 2 2 5" xfId="8888"/>
    <cellStyle name="Процентный 5 3 2 2 5 2" xfId="8889"/>
    <cellStyle name="Процентный 5 3 2 2 5 2 2" xfId="21336"/>
    <cellStyle name="Процентный 5 3 2 2 5 2 2 2" xfId="21337"/>
    <cellStyle name="Процентный 5 3 2 2 5 2 3" xfId="21338"/>
    <cellStyle name="Процентный 5 3 2 2 6" xfId="8890"/>
    <cellStyle name="Процентный 5 3 2 2 6 2" xfId="21339"/>
    <cellStyle name="Процентный 5 3 2 2 6 2 2" xfId="21340"/>
    <cellStyle name="Процентный 5 3 2 2 6 3" xfId="21341"/>
    <cellStyle name="Процентный 5 3 2 3" xfId="8891"/>
    <cellStyle name="Процентный 5 3 2 3 2" xfId="8892"/>
    <cellStyle name="Процентный 5 3 2 3 2 2" xfId="8893"/>
    <cellStyle name="Процентный 5 3 2 3 2 2 2" xfId="8894"/>
    <cellStyle name="Процентный 5 3 2 3 2 2 2 2" xfId="21342"/>
    <cellStyle name="Процентный 5 3 2 3 2 2 2 2 2" xfId="21343"/>
    <cellStyle name="Процентный 5 3 2 3 2 2 2 3" xfId="21344"/>
    <cellStyle name="Процентный 5 3 2 3 2 3" xfId="8895"/>
    <cellStyle name="Процентный 5 3 2 3 2 3 2" xfId="8896"/>
    <cellStyle name="Процентный 5 3 2 3 2 3 2 2" xfId="21345"/>
    <cellStyle name="Процентный 5 3 2 3 2 3 2 2 2" xfId="21346"/>
    <cellStyle name="Процентный 5 3 2 3 2 3 2 3" xfId="21347"/>
    <cellStyle name="Процентный 5 3 2 3 2 4" xfId="8897"/>
    <cellStyle name="Процентный 5 3 2 3 2 4 2" xfId="21348"/>
    <cellStyle name="Процентный 5 3 2 3 2 4 2 2" xfId="21349"/>
    <cellStyle name="Процентный 5 3 2 3 2 4 3" xfId="21350"/>
    <cellStyle name="Процентный 5 3 2 3 3" xfId="8898"/>
    <cellStyle name="Процентный 5 3 2 3 3 2" xfId="8899"/>
    <cellStyle name="Процентный 5 3 2 3 3 2 2" xfId="8900"/>
    <cellStyle name="Процентный 5 3 2 3 3 2 2 2" xfId="21351"/>
    <cellStyle name="Процентный 5 3 2 3 3 2 2 2 2" xfId="21352"/>
    <cellStyle name="Процентный 5 3 2 3 3 2 2 3" xfId="21353"/>
    <cellStyle name="Процентный 5 3 2 3 3 3" xfId="8901"/>
    <cellStyle name="Процентный 5 3 2 3 3 3 2" xfId="8902"/>
    <cellStyle name="Процентный 5 3 2 3 3 3 2 2" xfId="21354"/>
    <cellStyle name="Процентный 5 3 2 3 3 3 2 2 2" xfId="21355"/>
    <cellStyle name="Процентный 5 3 2 3 3 3 2 3" xfId="21356"/>
    <cellStyle name="Процентный 5 3 2 3 3 4" xfId="8903"/>
    <cellStyle name="Процентный 5 3 2 3 3 4 2" xfId="21357"/>
    <cellStyle name="Процентный 5 3 2 3 3 4 2 2" xfId="21358"/>
    <cellStyle name="Процентный 5 3 2 3 3 4 3" xfId="21359"/>
    <cellStyle name="Процентный 5 3 2 3 4" xfId="8904"/>
    <cellStyle name="Процентный 5 3 2 3 4 2" xfId="8905"/>
    <cellStyle name="Процентный 5 3 2 3 4 2 2" xfId="21360"/>
    <cellStyle name="Процентный 5 3 2 3 4 2 2 2" xfId="21361"/>
    <cellStyle name="Процентный 5 3 2 3 4 2 3" xfId="21362"/>
    <cellStyle name="Процентный 5 3 2 3 5" xfId="8906"/>
    <cellStyle name="Процентный 5 3 2 3 5 2" xfId="8907"/>
    <cellStyle name="Процентный 5 3 2 3 5 2 2" xfId="21363"/>
    <cellStyle name="Процентный 5 3 2 3 5 2 2 2" xfId="21364"/>
    <cellStyle name="Процентный 5 3 2 3 5 2 3" xfId="21365"/>
    <cellStyle name="Процентный 5 3 2 3 6" xfId="8908"/>
    <cellStyle name="Процентный 5 3 2 3 6 2" xfId="21366"/>
    <cellStyle name="Процентный 5 3 2 3 6 2 2" xfId="21367"/>
    <cellStyle name="Процентный 5 3 2 3 6 3" xfId="21368"/>
    <cellStyle name="Процентный 5 3 2 4" xfId="8909"/>
    <cellStyle name="Процентный 5 3 2 4 2" xfId="8910"/>
    <cellStyle name="Процентный 5 3 2 4 2 2" xfId="8911"/>
    <cellStyle name="Процентный 5 3 2 4 2 2 2" xfId="8912"/>
    <cellStyle name="Процентный 5 3 2 4 2 2 2 2" xfId="21369"/>
    <cellStyle name="Процентный 5 3 2 4 2 2 2 2 2" xfId="21370"/>
    <cellStyle name="Процентный 5 3 2 4 2 2 2 3" xfId="21371"/>
    <cellStyle name="Процентный 5 3 2 4 2 3" xfId="8913"/>
    <cellStyle name="Процентный 5 3 2 4 2 3 2" xfId="8914"/>
    <cellStyle name="Процентный 5 3 2 4 2 3 2 2" xfId="21372"/>
    <cellStyle name="Процентный 5 3 2 4 2 3 2 2 2" xfId="21373"/>
    <cellStyle name="Процентный 5 3 2 4 2 3 2 3" xfId="21374"/>
    <cellStyle name="Процентный 5 3 2 4 2 4" xfId="8915"/>
    <cellStyle name="Процентный 5 3 2 4 2 4 2" xfId="21375"/>
    <cellStyle name="Процентный 5 3 2 4 2 4 2 2" xfId="21376"/>
    <cellStyle name="Процентный 5 3 2 4 2 4 3" xfId="21377"/>
    <cellStyle name="Процентный 5 3 2 4 3" xfId="8916"/>
    <cellStyle name="Процентный 5 3 2 4 3 2" xfId="8917"/>
    <cellStyle name="Процентный 5 3 2 4 3 2 2" xfId="21378"/>
    <cellStyle name="Процентный 5 3 2 4 3 2 2 2" xfId="21379"/>
    <cellStyle name="Процентный 5 3 2 4 3 2 3" xfId="21380"/>
    <cellStyle name="Процентный 5 3 2 4 4" xfId="8918"/>
    <cellStyle name="Процентный 5 3 2 4 4 2" xfId="8919"/>
    <cellStyle name="Процентный 5 3 2 4 4 2 2" xfId="21381"/>
    <cellStyle name="Процентный 5 3 2 4 4 2 2 2" xfId="21382"/>
    <cellStyle name="Процентный 5 3 2 4 4 2 3" xfId="21383"/>
    <cellStyle name="Процентный 5 3 2 4 5" xfId="8920"/>
    <cellStyle name="Процентный 5 3 2 4 5 2" xfId="21384"/>
    <cellStyle name="Процентный 5 3 2 4 5 2 2" xfId="21385"/>
    <cellStyle name="Процентный 5 3 2 4 5 3" xfId="21386"/>
    <cellStyle name="Процентный 5 3 2 5" xfId="8921"/>
    <cellStyle name="Процентный 5 3 2 5 2" xfId="8922"/>
    <cellStyle name="Процентный 5 3 2 5 2 2" xfId="8923"/>
    <cellStyle name="Процентный 5 3 2 5 2 2 2" xfId="21387"/>
    <cellStyle name="Процентный 5 3 2 5 2 2 2 2" xfId="21388"/>
    <cellStyle name="Процентный 5 3 2 5 2 2 3" xfId="21389"/>
    <cellStyle name="Процентный 5 3 2 5 3" xfId="8924"/>
    <cellStyle name="Процентный 5 3 2 5 3 2" xfId="8925"/>
    <cellStyle name="Процентный 5 3 2 5 3 2 2" xfId="21390"/>
    <cellStyle name="Процентный 5 3 2 5 3 2 2 2" xfId="21391"/>
    <cellStyle name="Процентный 5 3 2 5 3 2 3" xfId="21392"/>
    <cellStyle name="Процентный 5 3 2 5 4" xfId="8926"/>
    <cellStyle name="Процентный 5 3 2 5 4 2" xfId="21393"/>
    <cellStyle name="Процентный 5 3 2 5 4 2 2" xfId="21394"/>
    <cellStyle name="Процентный 5 3 2 5 4 3" xfId="21395"/>
    <cellStyle name="Процентный 5 3 2 6" xfId="8927"/>
    <cellStyle name="Процентный 5 3 2 6 2" xfId="8928"/>
    <cellStyle name="Процентный 5 3 2 6 2 2" xfId="21396"/>
    <cellStyle name="Процентный 5 3 2 6 2 2 2" xfId="21397"/>
    <cellStyle name="Процентный 5 3 2 6 2 3" xfId="21398"/>
    <cellStyle name="Процентный 5 3 2 7" xfId="8929"/>
    <cellStyle name="Процентный 5 3 2 7 2" xfId="8930"/>
    <cellStyle name="Процентный 5 3 2 7 2 2" xfId="21399"/>
    <cellStyle name="Процентный 5 3 2 7 2 2 2" xfId="21400"/>
    <cellStyle name="Процентный 5 3 2 7 2 3" xfId="21401"/>
    <cellStyle name="Процентный 5 3 2 8" xfId="8931"/>
    <cellStyle name="Процентный 5 3 2 8 2" xfId="21402"/>
    <cellStyle name="Процентный 5 3 2 8 2 2" xfId="21403"/>
    <cellStyle name="Процентный 5 3 2 8 3" xfId="21404"/>
    <cellStyle name="Процентный 5 3 3" xfId="8932"/>
    <cellStyle name="Процентный 5 3 3 2" xfId="8933"/>
    <cellStyle name="Процентный 5 3 3 2 2" xfId="8934"/>
    <cellStyle name="Процентный 5 3 3 2 2 2" xfId="8935"/>
    <cellStyle name="Процентный 5 3 3 2 2 2 2" xfId="21405"/>
    <cellStyle name="Процентный 5 3 3 2 2 2 2 2" xfId="21406"/>
    <cellStyle name="Процентный 5 3 3 2 2 2 3" xfId="21407"/>
    <cellStyle name="Процентный 5 3 3 2 3" xfId="8936"/>
    <cellStyle name="Процентный 5 3 3 2 3 2" xfId="8937"/>
    <cellStyle name="Процентный 5 3 3 2 3 2 2" xfId="21408"/>
    <cellStyle name="Процентный 5 3 3 2 3 2 2 2" xfId="21409"/>
    <cellStyle name="Процентный 5 3 3 2 3 2 3" xfId="21410"/>
    <cellStyle name="Процентный 5 3 3 2 4" xfId="8938"/>
    <cellStyle name="Процентный 5 3 3 2 4 2" xfId="21411"/>
    <cellStyle name="Процентный 5 3 3 2 4 2 2" xfId="21412"/>
    <cellStyle name="Процентный 5 3 3 2 4 3" xfId="21413"/>
    <cellStyle name="Процентный 5 3 3 3" xfId="8939"/>
    <cellStyle name="Процентный 5 3 3 3 2" xfId="8940"/>
    <cellStyle name="Процентный 5 3 3 3 2 2" xfId="8941"/>
    <cellStyle name="Процентный 5 3 3 3 2 2 2" xfId="21414"/>
    <cellStyle name="Процентный 5 3 3 3 2 2 2 2" xfId="21415"/>
    <cellStyle name="Процентный 5 3 3 3 2 2 3" xfId="21416"/>
    <cellStyle name="Процентный 5 3 3 3 3" xfId="8942"/>
    <cellStyle name="Процентный 5 3 3 3 3 2" xfId="8943"/>
    <cellStyle name="Процентный 5 3 3 3 3 2 2" xfId="21417"/>
    <cellStyle name="Процентный 5 3 3 3 3 2 2 2" xfId="21418"/>
    <cellStyle name="Процентный 5 3 3 3 3 2 3" xfId="21419"/>
    <cellStyle name="Процентный 5 3 3 3 4" xfId="8944"/>
    <cellStyle name="Процентный 5 3 3 3 4 2" xfId="21420"/>
    <cellStyle name="Процентный 5 3 3 3 4 2 2" xfId="21421"/>
    <cellStyle name="Процентный 5 3 3 3 4 3" xfId="21422"/>
    <cellStyle name="Процентный 5 3 3 4" xfId="8945"/>
    <cellStyle name="Процентный 5 3 3 4 2" xfId="8946"/>
    <cellStyle name="Процентный 5 3 3 4 2 2" xfId="21423"/>
    <cellStyle name="Процентный 5 3 3 4 2 2 2" xfId="21424"/>
    <cellStyle name="Процентный 5 3 3 4 2 3" xfId="21425"/>
    <cellStyle name="Процентный 5 3 3 5" xfId="8947"/>
    <cellStyle name="Процентный 5 3 3 5 2" xfId="8948"/>
    <cellStyle name="Процентный 5 3 3 5 2 2" xfId="21426"/>
    <cellStyle name="Процентный 5 3 3 5 2 2 2" xfId="21427"/>
    <cellStyle name="Процентный 5 3 3 5 2 3" xfId="21428"/>
    <cellStyle name="Процентный 5 3 3 6" xfId="8949"/>
    <cellStyle name="Процентный 5 3 3 6 2" xfId="21429"/>
    <cellStyle name="Процентный 5 3 3 6 2 2" xfId="21430"/>
    <cellStyle name="Процентный 5 3 3 6 3" xfId="21431"/>
    <cellStyle name="Процентный 5 3 4" xfId="8950"/>
    <cellStyle name="Процентный 5 3 4 2" xfId="8951"/>
    <cellStyle name="Процентный 5 3 4 2 2" xfId="8952"/>
    <cellStyle name="Процентный 5 3 4 2 2 2" xfId="8953"/>
    <cellStyle name="Процентный 5 3 4 2 2 2 2" xfId="21432"/>
    <cellStyle name="Процентный 5 3 4 2 2 2 2 2" xfId="21433"/>
    <cellStyle name="Процентный 5 3 4 2 2 2 3" xfId="21434"/>
    <cellStyle name="Процентный 5 3 4 2 3" xfId="8954"/>
    <cellStyle name="Процентный 5 3 4 2 3 2" xfId="8955"/>
    <cellStyle name="Процентный 5 3 4 2 3 2 2" xfId="21435"/>
    <cellStyle name="Процентный 5 3 4 2 3 2 2 2" xfId="21436"/>
    <cellStyle name="Процентный 5 3 4 2 3 2 3" xfId="21437"/>
    <cellStyle name="Процентный 5 3 4 2 4" xfId="8956"/>
    <cellStyle name="Процентный 5 3 4 2 4 2" xfId="21438"/>
    <cellStyle name="Процентный 5 3 4 2 4 2 2" xfId="21439"/>
    <cellStyle name="Процентный 5 3 4 2 4 3" xfId="21440"/>
    <cellStyle name="Процентный 5 3 4 3" xfId="8957"/>
    <cellStyle name="Процентный 5 3 4 3 2" xfId="8958"/>
    <cellStyle name="Процентный 5 3 4 3 2 2" xfId="8959"/>
    <cellStyle name="Процентный 5 3 4 3 2 2 2" xfId="21441"/>
    <cellStyle name="Процентный 5 3 4 3 2 2 2 2" xfId="21442"/>
    <cellStyle name="Процентный 5 3 4 3 2 2 3" xfId="21443"/>
    <cellStyle name="Процентный 5 3 4 3 3" xfId="8960"/>
    <cellStyle name="Процентный 5 3 4 3 3 2" xfId="8961"/>
    <cellStyle name="Процентный 5 3 4 3 3 2 2" xfId="21444"/>
    <cellStyle name="Процентный 5 3 4 3 3 2 2 2" xfId="21445"/>
    <cellStyle name="Процентный 5 3 4 3 3 2 3" xfId="21446"/>
    <cellStyle name="Процентный 5 3 4 3 4" xfId="8962"/>
    <cellStyle name="Процентный 5 3 4 3 4 2" xfId="21447"/>
    <cellStyle name="Процентный 5 3 4 3 4 2 2" xfId="21448"/>
    <cellStyle name="Процентный 5 3 4 3 4 3" xfId="21449"/>
    <cellStyle name="Процентный 5 3 4 4" xfId="8963"/>
    <cellStyle name="Процентный 5 3 4 4 2" xfId="8964"/>
    <cellStyle name="Процентный 5 3 4 4 2 2" xfId="21450"/>
    <cellStyle name="Процентный 5 3 4 4 2 2 2" xfId="21451"/>
    <cellStyle name="Процентный 5 3 4 4 2 3" xfId="21452"/>
    <cellStyle name="Процентный 5 3 4 5" xfId="8965"/>
    <cellStyle name="Процентный 5 3 4 5 2" xfId="8966"/>
    <cellStyle name="Процентный 5 3 4 5 2 2" xfId="21453"/>
    <cellStyle name="Процентный 5 3 4 5 2 2 2" xfId="21454"/>
    <cellStyle name="Процентный 5 3 4 5 2 3" xfId="21455"/>
    <cellStyle name="Процентный 5 3 4 6" xfId="8967"/>
    <cellStyle name="Процентный 5 3 4 6 2" xfId="21456"/>
    <cellStyle name="Процентный 5 3 4 6 2 2" xfId="21457"/>
    <cellStyle name="Процентный 5 3 4 6 3" xfId="21458"/>
    <cellStyle name="Процентный 5 3 5" xfId="8968"/>
    <cellStyle name="Процентный 5 3 5 2" xfId="8969"/>
    <cellStyle name="Процентный 5 3 5 2 2" xfId="8970"/>
    <cellStyle name="Процентный 5 3 5 2 2 2" xfId="8971"/>
    <cellStyle name="Процентный 5 3 5 2 2 2 2" xfId="21459"/>
    <cellStyle name="Процентный 5 3 5 2 2 2 2 2" xfId="21460"/>
    <cellStyle name="Процентный 5 3 5 2 2 2 3" xfId="21461"/>
    <cellStyle name="Процентный 5 3 5 2 3" xfId="8972"/>
    <cellStyle name="Процентный 5 3 5 2 3 2" xfId="8973"/>
    <cellStyle name="Процентный 5 3 5 2 3 2 2" xfId="21462"/>
    <cellStyle name="Процентный 5 3 5 2 3 2 2 2" xfId="21463"/>
    <cellStyle name="Процентный 5 3 5 2 3 2 3" xfId="21464"/>
    <cellStyle name="Процентный 5 3 5 2 4" xfId="8974"/>
    <cellStyle name="Процентный 5 3 5 2 4 2" xfId="21465"/>
    <cellStyle name="Процентный 5 3 5 2 4 2 2" xfId="21466"/>
    <cellStyle name="Процентный 5 3 5 2 4 3" xfId="21467"/>
    <cellStyle name="Процентный 5 3 5 3" xfId="8975"/>
    <cellStyle name="Процентный 5 3 5 3 2" xfId="8976"/>
    <cellStyle name="Процентный 5 3 5 3 2 2" xfId="21468"/>
    <cellStyle name="Процентный 5 3 5 3 2 2 2" xfId="21469"/>
    <cellStyle name="Процентный 5 3 5 3 2 3" xfId="21470"/>
    <cellStyle name="Процентный 5 3 5 4" xfId="8977"/>
    <cellStyle name="Процентный 5 3 5 4 2" xfId="8978"/>
    <cellStyle name="Процентный 5 3 5 4 2 2" xfId="21471"/>
    <cellStyle name="Процентный 5 3 5 4 2 2 2" xfId="21472"/>
    <cellStyle name="Процентный 5 3 5 4 2 3" xfId="21473"/>
    <cellStyle name="Процентный 5 3 5 5" xfId="8979"/>
    <cellStyle name="Процентный 5 3 5 5 2" xfId="21474"/>
    <cellStyle name="Процентный 5 3 5 5 2 2" xfId="21475"/>
    <cellStyle name="Процентный 5 3 5 5 3" xfId="21476"/>
    <cellStyle name="Процентный 5 3 6" xfId="8980"/>
    <cellStyle name="Процентный 5 3 6 2" xfId="8981"/>
    <cellStyle name="Процентный 5 3 6 2 2" xfId="8982"/>
    <cellStyle name="Процентный 5 3 6 2 2 2" xfId="21477"/>
    <cellStyle name="Процентный 5 3 6 2 2 2 2" xfId="21478"/>
    <cellStyle name="Процентный 5 3 6 2 2 3" xfId="21479"/>
    <cellStyle name="Процентный 5 3 6 3" xfId="8983"/>
    <cellStyle name="Процентный 5 3 6 3 2" xfId="8984"/>
    <cellStyle name="Процентный 5 3 6 3 2 2" xfId="21480"/>
    <cellStyle name="Процентный 5 3 6 3 2 2 2" xfId="21481"/>
    <cellStyle name="Процентный 5 3 6 3 2 3" xfId="21482"/>
    <cellStyle name="Процентный 5 3 6 4" xfId="8985"/>
    <cellStyle name="Процентный 5 3 6 4 2" xfId="21483"/>
    <cellStyle name="Процентный 5 3 6 4 2 2" xfId="21484"/>
    <cellStyle name="Процентный 5 3 6 4 3" xfId="21485"/>
    <cellStyle name="Процентный 5 3 7" xfId="8986"/>
    <cellStyle name="Процентный 5 3 7 2" xfId="8987"/>
    <cellStyle name="Процентный 5 3 7 2 2" xfId="8988"/>
    <cellStyle name="Процентный 5 3 7 2 2 2" xfId="21486"/>
    <cellStyle name="Процентный 5 3 7 2 2 2 2" xfId="21487"/>
    <cellStyle name="Процентный 5 3 7 2 2 3" xfId="21488"/>
    <cellStyle name="Процентный 5 3 7 3" xfId="8989"/>
    <cellStyle name="Процентный 5 3 7 3 2" xfId="8990"/>
    <cellStyle name="Процентный 5 3 7 3 2 2" xfId="21489"/>
    <cellStyle name="Процентный 5 3 7 3 2 2 2" xfId="21490"/>
    <cellStyle name="Процентный 5 3 7 3 2 3" xfId="21491"/>
    <cellStyle name="Процентный 5 3 7 4" xfId="8991"/>
    <cellStyle name="Процентный 5 3 7 4 2" xfId="21492"/>
    <cellStyle name="Процентный 5 3 7 4 2 2" xfId="21493"/>
    <cellStyle name="Процентный 5 3 7 4 3" xfId="21494"/>
    <cellStyle name="Процентный 5 3 8" xfId="8992"/>
    <cellStyle name="Процентный 5 3 8 2" xfId="8993"/>
    <cellStyle name="Процентный 5 3 8 2 2" xfId="8994"/>
    <cellStyle name="Процентный 5 3 8 2 2 2" xfId="21495"/>
    <cellStyle name="Процентный 5 3 8 2 2 2 2" xfId="21496"/>
    <cellStyle name="Процентный 5 3 8 2 2 3" xfId="21497"/>
    <cellStyle name="Процентный 5 3 8 3" xfId="8995"/>
    <cellStyle name="Процентный 5 3 8 3 2" xfId="8996"/>
    <cellStyle name="Процентный 5 3 8 3 2 2" xfId="21498"/>
    <cellStyle name="Процентный 5 3 8 3 2 2 2" xfId="21499"/>
    <cellStyle name="Процентный 5 3 8 3 2 3" xfId="21500"/>
    <cellStyle name="Процентный 5 3 8 4" xfId="8997"/>
    <cellStyle name="Процентный 5 3 8 4 2" xfId="21501"/>
    <cellStyle name="Процентный 5 3 8 4 2 2" xfId="21502"/>
    <cellStyle name="Процентный 5 3 8 4 3" xfId="21503"/>
    <cellStyle name="Процентный 5 3 9" xfId="8998"/>
    <cellStyle name="Процентный 5 3 9 2" xfId="8999"/>
    <cellStyle name="Процентный 5 3 9 2 2" xfId="21504"/>
    <cellStyle name="Процентный 5 3 9 2 2 2" xfId="21505"/>
    <cellStyle name="Процентный 5 3 9 2 3" xfId="21506"/>
    <cellStyle name="Процентный 5 4" xfId="9000"/>
    <cellStyle name="Процентный 5 4 10" xfId="9001"/>
    <cellStyle name="Процентный 5 4 10 2" xfId="9002"/>
    <cellStyle name="Процентный 5 4 10 2 2" xfId="21507"/>
    <cellStyle name="Процентный 5 4 10 2 2 2" xfId="21508"/>
    <cellStyle name="Процентный 5 4 10 2 3" xfId="21509"/>
    <cellStyle name="Процентный 5 4 11" xfId="9003"/>
    <cellStyle name="Процентный 5 4 11 2" xfId="21510"/>
    <cellStyle name="Процентный 5 4 11 2 2" xfId="21511"/>
    <cellStyle name="Процентный 5 4 11 3" xfId="21512"/>
    <cellStyle name="Процентный 5 4 2" xfId="9004"/>
    <cellStyle name="Процентный 5 4 2 2" xfId="9005"/>
    <cellStyle name="Процентный 5 4 2 2 2" xfId="9006"/>
    <cellStyle name="Процентный 5 4 2 2 2 2" xfId="9007"/>
    <cellStyle name="Процентный 5 4 2 2 2 2 2" xfId="9008"/>
    <cellStyle name="Процентный 5 4 2 2 2 2 2 2" xfId="21513"/>
    <cellStyle name="Процентный 5 4 2 2 2 2 2 2 2" xfId="21514"/>
    <cellStyle name="Процентный 5 4 2 2 2 2 2 3" xfId="21515"/>
    <cellStyle name="Процентный 5 4 2 2 2 3" xfId="9009"/>
    <cellStyle name="Процентный 5 4 2 2 2 3 2" xfId="9010"/>
    <cellStyle name="Процентный 5 4 2 2 2 3 2 2" xfId="21516"/>
    <cellStyle name="Процентный 5 4 2 2 2 3 2 2 2" xfId="21517"/>
    <cellStyle name="Процентный 5 4 2 2 2 3 2 3" xfId="21518"/>
    <cellStyle name="Процентный 5 4 2 2 2 4" xfId="9011"/>
    <cellStyle name="Процентный 5 4 2 2 2 4 2" xfId="21519"/>
    <cellStyle name="Процентный 5 4 2 2 2 4 2 2" xfId="21520"/>
    <cellStyle name="Процентный 5 4 2 2 2 4 3" xfId="21521"/>
    <cellStyle name="Процентный 5 4 2 2 3" xfId="9012"/>
    <cellStyle name="Процентный 5 4 2 2 3 2" xfId="9013"/>
    <cellStyle name="Процентный 5 4 2 2 3 2 2" xfId="9014"/>
    <cellStyle name="Процентный 5 4 2 2 3 2 2 2" xfId="21522"/>
    <cellStyle name="Процентный 5 4 2 2 3 2 2 2 2" xfId="21523"/>
    <cellStyle name="Процентный 5 4 2 2 3 2 2 3" xfId="21524"/>
    <cellStyle name="Процентный 5 4 2 2 3 3" xfId="9015"/>
    <cellStyle name="Процентный 5 4 2 2 3 3 2" xfId="9016"/>
    <cellStyle name="Процентный 5 4 2 2 3 3 2 2" xfId="21525"/>
    <cellStyle name="Процентный 5 4 2 2 3 3 2 2 2" xfId="21526"/>
    <cellStyle name="Процентный 5 4 2 2 3 3 2 3" xfId="21527"/>
    <cellStyle name="Процентный 5 4 2 2 3 4" xfId="9017"/>
    <cellStyle name="Процентный 5 4 2 2 3 4 2" xfId="21528"/>
    <cellStyle name="Процентный 5 4 2 2 3 4 2 2" xfId="21529"/>
    <cellStyle name="Процентный 5 4 2 2 3 4 3" xfId="21530"/>
    <cellStyle name="Процентный 5 4 2 2 4" xfId="9018"/>
    <cellStyle name="Процентный 5 4 2 2 4 2" xfId="9019"/>
    <cellStyle name="Процентный 5 4 2 2 4 2 2" xfId="21531"/>
    <cellStyle name="Процентный 5 4 2 2 4 2 2 2" xfId="21532"/>
    <cellStyle name="Процентный 5 4 2 2 4 2 3" xfId="21533"/>
    <cellStyle name="Процентный 5 4 2 2 5" xfId="9020"/>
    <cellStyle name="Процентный 5 4 2 2 5 2" xfId="9021"/>
    <cellStyle name="Процентный 5 4 2 2 5 2 2" xfId="21534"/>
    <cellStyle name="Процентный 5 4 2 2 5 2 2 2" xfId="21535"/>
    <cellStyle name="Процентный 5 4 2 2 5 2 3" xfId="21536"/>
    <cellStyle name="Процентный 5 4 2 2 6" xfId="9022"/>
    <cellStyle name="Процентный 5 4 2 2 6 2" xfId="21537"/>
    <cellStyle name="Процентный 5 4 2 2 6 2 2" xfId="21538"/>
    <cellStyle name="Процентный 5 4 2 2 6 3" xfId="21539"/>
    <cellStyle name="Процентный 5 4 2 3" xfId="9023"/>
    <cellStyle name="Процентный 5 4 2 3 2" xfId="9024"/>
    <cellStyle name="Процентный 5 4 2 3 2 2" xfId="9025"/>
    <cellStyle name="Процентный 5 4 2 3 2 2 2" xfId="9026"/>
    <cellStyle name="Процентный 5 4 2 3 2 2 2 2" xfId="21540"/>
    <cellStyle name="Процентный 5 4 2 3 2 2 2 2 2" xfId="21541"/>
    <cellStyle name="Процентный 5 4 2 3 2 2 2 3" xfId="21542"/>
    <cellStyle name="Процентный 5 4 2 3 2 3" xfId="9027"/>
    <cellStyle name="Процентный 5 4 2 3 2 3 2" xfId="9028"/>
    <cellStyle name="Процентный 5 4 2 3 2 3 2 2" xfId="21543"/>
    <cellStyle name="Процентный 5 4 2 3 2 3 2 2 2" xfId="21544"/>
    <cellStyle name="Процентный 5 4 2 3 2 3 2 3" xfId="21545"/>
    <cellStyle name="Процентный 5 4 2 3 2 4" xfId="9029"/>
    <cellStyle name="Процентный 5 4 2 3 2 4 2" xfId="21546"/>
    <cellStyle name="Процентный 5 4 2 3 2 4 2 2" xfId="21547"/>
    <cellStyle name="Процентный 5 4 2 3 2 4 3" xfId="21548"/>
    <cellStyle name="Процентный 5 4 2 3 3" xfId="9030"/>
    <cellStyle name="Процентный 5 4 2 3 3 2" xfId="9031"/>
    <cellStyle name="Процентный 5 4 2 3 3 2 2" xfId="9032"/>
    <cellStyle name="Процентный 5 4 2 3 3 2 2 2" xfId="21549"/>
    <cellStyle name="Процентный 5 4 2 3 3 2 2 2 2" xfId="21550"/>
    <cellStyle name="Процентный 5 4 2 3 3 2 2 3" xfId="21551"/>
    <cellStyle name="Процентный 5 4 2 3 3 3" xfId="9033"/>
    <cellStyle name="Процентный 5 4 2 3 3 3 2" xfId="9034"/>
    <cellStyle name="Процентный 5 4 2 3 3 3 2 2" xfId="21552"/>
    <cellStyle name="Процентный 5 4 2 3 3 3 2 2 2" xfId="21553"/>
    <cellStyle name="Процентный 5 4 2 3 3 3 2 3" xfId="21554"/>
    <cellStyle name="Процентный 5 4 2 3 3 4" xfId="9035"/>
    <cellStyle name="Процентный 5 4 2 3 3 4 2" xfId="21555"/>
    <cellStyle name="Процентный 5 4 2 3 3 4 2 2" xfId="21556"/>
    <cellStyle name="Процентный 5 4 2 3 3 4 3" xfId="21557"/>
    <cellStyle name="Процентный 5 4 2 3 4" xfId="9036"/>
    <cellStyle name="Процентный 5 4 2 3 4 2" xfId="9037"/>
    <cellStyle name="Процентный 5 4 2 3 4 2 2" xfId="21558"/>
    <cellStyle name="Процентный 5 4 2 3 4 2 2 2" xfId="21559"/>
    <cellStyle name="Процентный 5 4 2 3 4 2 3" xfId="21560"/>
    <cellStyle name="Процентный 5 4 2 3 5" xfId="9038"/>
    <cellStyle name="Процентный 5 4 2 3 5 2" xfId="9039"/>
    <cellStyle name="Процентный 5 4 2 3 5 2 2" xfId="21561"/>
    <cellStyle name="Процентный 5 4 2 3 5 2 2 2" xfId="21562"/>
    <cellStyle name="Процентный 5 4 2 3 5 2 3" xfId="21563"/>
    <cellStyle name="Процентный 5 4 2 3 6" xfId="9040"/>
    <cellStyle name="Процентный 5 4 2 3 6 2" xfId="21564"/>
    <cellStyle name="Процентный 5 4 2 3 6 2 2" xfId="21565"/>
    <cellStyle name="Процентный 5 4 2 3 6 3" xfId="21566"/>
    <cellStyle name="Процентный 5 4 2 4" xfId="9041"/>
    <cellStyle name="Процентный 5 4 2 4 2" xfId="9042"/>
    <cellStyle name="Процентный 5 4 2 4 2 2" xfId="9043"/>
    <cellStyle name="Процентный 5 4 2 4 2 2 2" xfId="9044"/>
    <cellStyle name="Процентный 5 4 2 4 2 2 2 2" xfId="21567"/>
    <cellStyle name="Процентный 5 4 2 4 2 2 2 2 2" xfId="21568"/>
    <cellStyle name="Процентный 5 4 2 4 2 2 2 3" xfId="21569"/>
    <cellStyle name="Процентный 5 4 2 4 2 3" xfId="9045"/>
    <cellStyle name="Процентный 5 4 2 4 2 3 2" xfId="9046"/>
    <cellStyle name="Процентный 5 4 2 4 2 3 2 2" xfId="21570"/>
    <cellStyle name="Процентный 5 4 2 4 2 3 2 2 2" xfId="21571"/>
    <cellStyle name="Процентный 5 4 2 4 2 3 2 3" xfId="21572"/>
    <cellStyle name="Процентный 5 4 2 4 2 4" xfId="9047"/>
    <cellStyle name="Процентный 5 4 2 4 2 4 2" xfId="21573"/>
    <cellStyle name="Процентный 5 4 2 4 2 4 2 2" xfId="21574"/>
    <cellStyle name="Процентный 5 4 2 4 2 4 3" xfId="21575"/>
    <cellStyle name="Процентный 5 4 2 4 3" xfId="9048"/>
    <cellStyle name="Процентный 5 4 2 4 3 2" xfId="9049"/>
    <cellStyle name="Процентный 5 4 2 4 3 2 2" xfId="21576"/>
    <cellStyle name="Процентный 5 4 2 4 3 2 2 2" xfId="21577"/>
    <cellStyle name="Процентный 5 4 2 4 3 2 3" xfId="21578"/>
    <cellStyle name="Процентный 5 4 2 4 4" xfId="9050"/>
    <cellStyle name="Процентный 5 4 2 4 4 2" xfId="9051"/>
    <cellStyle name="Процентный 5 4 2 4 4 2 2" xfId="21579"/>
    <cellStyle name="Процентный 5 4 2 4 4 2 2 2" xfId="21580"/>
    <cellStyle name="Процентный 5 4 2 4 4 2 3" xfId="21581"/>
    <cellStyle name="Процентный 5 4 2 4 5" xfId="9052"/>
    <cellStyle name="Процентный 5 4 2 4 5 2" xfId="21582"/>
    <cellStyle name="Процентный 5 4 2 4 5 2 2" xfId="21583"/>
    <cellStyle name="Процентный 5 4 2 4 5 3" xfId="21584"/>
    <cellStyle name="Процентный 5 4 2 5" xfId="9053"/>
    <cellStyle name="Процентный 5 4 2 5 2" xfId="9054"/>
    <cellStyle name="Процентный 5 4 2 5 2 2" xfId="9055"/>
    <cellStyle name="Процентный 5 4 2 5 2 2 2" xfId="21585"/>
    <cellStyle name="Процентный 5 4 2 5 2 2 2 2" xfId="21586"/>
    <cellStyle name="Процентный 5 4 2 5 2 2 3" xfId="21587"/>
    <cellStyle name="Процентный 5 4 2 5 3" xfId="9056"/>
    <cellStyle name="Процентный 5 4 2 5 3 2" xfId="9057"/>
    <cellStyle name="Процентный 5 4 2 5 3 2 2" xfId="21588"/>
    <cellStyle name="Процентный 5 4 2 5 3 2 2 2" xfId="21589"/>
    <cellStyle name="Процентный 5 4 2 5 3 2 3" xfId="21590"/>
    <cellStyle name="Процентный 5 4 2 5 4" xfId="9058"/>
    <cellStyle name="Процентный 5 4 2 5 4 2" xfId="21591"/>
    <cellStyle name="Процентный 5 4 2 5 4 2 2" xfId="21592"/>
    <cellStyle name="Процентный 5 4 2 5 4 3" xfId="21593"/>
    <cellStyle name="Процентный 5 4 2 6" xfId="9059"/>
    <cellStyle name="Процентный 5 4 2 6 2" xfId="9060"/>
    <cellStyle name="Процентный 5 4 2 6 2 2" xfId="21594"/>
    <cellStyle name="Процентный 5 4 2 6 2 2 2" xfId="21595"/>
    <cellStyle name="Процентный 5 4 2 6 2 3" xfId="21596"/>
    <cellStyle name="Процентный 5 4 2 7" xfId="9061"/>
    <cellStyle name="Процентный 5 4 2 7 2" xfId="9062"/>
    <cellStyle name="Процентный 5 4 2 7 2 2" xfId="21597"/>
    <cellStyle name="Процентный 5 4 2 7 2 2 2" xfId="21598"/>
    <cellStyle name="Процентный 5 4 2 7 2 3" xfId="21599"/>
    <cellStyle name="Процентный 5 4 2 8" xfId="9063"/>
    <cellStyle name="Процентный 5 4 2 8 2" xfId="21600"/>
    <cellStyle name="Процентный 5 4 2 8 2 2" xfId="21601"/>
    <cellStyle name="Процентный 5 4 2 8 3" xfId="21602"/>
    <cellStyle name="Процентный 5 4 3" xfId="9064"/>
    <cellStyle name="Процентный 5 4 3 2" xfId="9065"/>
    <cellStyle name="Процентный 5 4 3 2 2" xfId="9066"/>
    <cellStyle name="Процентный 5 4 3 2 2 2" xfId="9067"/>
    <cellStyle name="Процентный 5 4 3 2 2 2 2" xfId="21603"/>
    <cellStyle name="Процентный 5 4 3 2 2 2 2 2" xfId="21604"/>
    <cellStyle name="Процентный 5 4 3 2 2 2 3" xfId="21605"/>
    <cellStyle name="Процентный 5 4 3 2 3" xfId="9068"/>
    <cellStyle name="Процентный 5 4 3 2 3 2" xfId="9069"/>
    <cellStyle name="Процентный 5 4 3 2 3 2 2" xfId="21606"/>
    <cellStyle name="Процентный 5 4 3 2 3 2 2 2" xfId="21607"/>
    <cellStyle name="Процентный 5 4 3 2 3 2 3" xfId="21608"/>
    <cellStyle name="Процентный 5 4 3 2 4" xfId="9070"/>
    <cellStyle name="Процентный 5 4 3 2 4 2" xfId="21609"/>
    <cellStyle name="Процентный 5 4 3 2 4 2 2" xfId="21610"/>
    <cellStyle name="Процентный 5 4 3 2 4 3" xfId="21611"/>
    <cellStyle name="Процентный 5 4 3 3" xfId="9071"/>
    <cellStyle name="Процентный 5 4 3 3 2" xfId="9072"/>
    <cellStyle name="Процентный 5 4 3 3 2 2" xfId="9073"/>
    <cellStyle name="Процентный 5 4 3 3 2 2 2" xfId="21612"/>
    <cellStyle name="Процентный 5 4 3 3 2 2 2 2" xfId="21613"/>
    <cellStyle name="Процентный 5 4 3 3 2 2 3" xfId="21614"/>
    <cellStyle name="Процентный 5 4 3 3 3" xfId="9074"/>
    <cellStyle name="Процентный 5 4 3 3 3 2" xfId="9075"/>
    <cellStyle name="Процентный 5 4 3 3 3 2 2" xfId="21615"/>
    <cellStyle name="Процентный 5 4 3 3 3 2 2 2" xfId="21616"/>
    <cellStyle name="Процентный 5 4 3 3 3 2 3" xfId="21617"/>
    <cellStyle name="Процентный 5 4 3 3 4" xfId="9076"/>
    <cellStyle name="Процентный 5 4 3 3 4 2" xfId="21618"/>
    <cellStyle name="Процентный 5 4 3 3 4 2 2" xfId="21619"/>
    <cellStyle name="Процентный 5 4 3 3 4 3" xfId="21620"/>
    <cellStyle name="Процентный 5 4 3 4" xfId="9077"/>
    <cellStyle name="Процентный 5 4 3 4 2" xfId="9078"/>
    <cellStyle name="Процентный 5 4 3 4 2 2" xfId="21621"/>
    <cellStyle name="Процентный 5 4 3 4 2 2 2" xfId="21622"/>
    <cellStyle name="Процентный 5 4 3 4 2 3" xfId="21623"/>
    <cellStyle name="Процентный 5 4 3 5" xfId="9079"/>
    <cellStyle name="Процентный 5 4 3 5 2" xfId="9080"/>
    <cellStyle name="Процентный 5 4 3 5 2 2" xfId="21624"/>
    <cellStyle name="Процентный 5 4 3 5 2 2 2" xfId="21625"/>
    <cellStyle name="Процентный 5 4 3 5 2 3" xfId="21626"/>
    <cellStyle name="Процентный 5 4 3 6" xfId="9081"/>
    <cellStyle name="Процентный 5 4 3 6 2" xfId="21627"/>
    <cellStyle name="Процентный 5 4 3 6 2 2" xfId="21628"/>
    <cellStyle name="Процентный 5 4 3 6 3" xfId="21629"/>
    <cellStyle name="Процентный 5 4 4" xfId="9082"/>
    <cellStyle name="Процентный 5 4 4 2" xfId="9083"/>
    <cellStyle name="Процентный 5 4 4 2 2" xfId="9084"/>
    <cellStyle name="Процентный 5 4 4 2 2 2" xfId="9085"/>
    <cellStyle name="Процентный 5 4 4 2 2 2 2" xfId="21630"/>
    <cellStyle name="Процентный 5 4 4 2 2 2 2 2" xfId="21631"/>
    <cellStyle name="Процентный 5 4 4 2 2 2 3" xfId="21632"/>
    <cellStyle name="Процентный 5 4 4 2 3" xfId="9086"/>
    <cellStyle name="Процентный 5 4 4 2 3 2" xfId="9087"/>
    <cellStyle name="Процентный 5 4 4 2 3 2 2" xfId="21633"/>
    <cellStyle name="Процентный 5 4 4 2 3 2 2 2" xfId="21634"/>
    <cellStyle name="Процентный 5 4 4 2 3 2 3" xfId="21635"/>
    <cellStyle name="Процентный 5 4 4 2 4" xfId="9088"/>
    <cellStyle name="Процентный 5 4 4 2 4 2" xfId="21636"/>
    <cellStyle name="Процентный 5 4 4 2 4 2 2" xfId="21637"/>
    <cellStyle name="Процентный 5 4 4 2 4 3" xfId="21638"/>
    <cellStyle name="Процентный 5 4 4 3" xfId="9089"/>
    <cellStyle name="Процентный 5 4 4 3 2" xfId="9090"/>
    <cellStyle name="Процентный 5 4 4 3 2 2" xfId="9091"/>
    <cellStyle name="Процентный 5 4 4 3 2 2 2" xfId="21639"/>
    <cellStyle name="Процентный 5 4 4 3 2 2 2 2" xfId="21640"/>
    <cellStyle name="Процентный 5 4 4 3 2 2 3" xfId="21641"/>
    <cellStyle name="Процентный 5 4 4 3 3" xfId="9092"/>
    <cellStyle name="Процентный 5 4 4 3 3 2" xfId="9093"/>
    <cellStyle name="Процентный 5 4 4 3 3 2 2" xfId="21642"/>
    <cellStyle name="Процентный 5 4 4 3 3 2 2 2" xfId="21643"/>
    <cellStyle name="Процентный 5 4 4 3 3 2 3" xfId="21644"/>
    <cellStyle name="Процентный 5 4 4 3 4" xfId="9094"/>
    <cellStyle name="Процентный 5 4 4 3 4 2" xfId="21645"/>
    <cellStyle name="Процентный 5 4 4 3 4 2 2" xfId="21646"/>
    <cellStyle name="Процентный 5 4 4 3 4 3" xfId="21647"/>
    <cellStyle name="Процентный 5 4 4 4" xfId="9095"/>
    <cellStyle name="Процентный 5 4 4 4 2" xfId="9096"/>
    <cellStyle name="Процентный 5 4 4 4 2 2" xfId="21648"/>
    <cellStyle name="Процентный 5 4 4 4 2 2 2" xfId="21649"/>
    <cellStyle name="Процентный 5 4 4 4 2 3" xfId="21650"/>
    <cellStyle name="Процентный 5 4 4 5" xfId="9097"/>
    <cellStyle name="Процентный 5 4 4 5 2" xfId="9098"/>
    <cellStyle name="Процентный 5 4 4 5 2 2" xfId="21651"/>
    <cellStyle name="Процентный 5 4 4 5 2 2 2" xfId="21652"/>
    <cellStyle name="Процентный 5 4 4 5 2 3" xfId="21653"/>
    <cellStyle name="Процентный 5 4 4 6" xfId="9099"/>
    <cellStyle name="Процентный 5 4 4 6 2" xfId="21654"/>
    <cellStyle name="Процентный 5 4 4 6 2 2" xfId="21655"/>
    <cellStyle name="Процентный 5 4 4 6 3" xfId="21656"/>
    <cellStyle name="Процентный 5 4 5" xfId="9100"/>
    <cellStyle name="Процентный 5 4 5 2" xfId="9101"/>
    <cellStyle name="Процентный 5 4 5 2 2" xfId="9102"/>
    <cellStyle name="Процентный 5 4 5 2 2 2" xfId="9103"/>
    <cellStyle name="Процентный 5 4 5 2 2 2 2" xfId="21657"/>
    <cellStyle name="Процентный 5 4 5 2 2 2 2 2" xfId="21658"/>
    <cellStyle name="Процентный 5 4 5 2 2 2 3" xfId="21659"/>
    <cellStyle name="Процентный 5 4 5 2 3" xfId="9104"/>
    <cellStyle name="Процентный 5 4 5 2 3 2" xfId="9105"/>
    <cellStyle name="Процентный 5 4 5 2 3 2 2" xfId="21660"/>
    <cellStyle name="Процентный 5 4 5 2 3 2 2 2" xfId="21661"/>
    <cellStyle name="Процентный 5 4 5 2 3 2 3" xfId="21662"/>
    <cellStyle name="Процентный 5 4 5 2 4" xfId="9106"/>
    <cellStyle name="Процентный 5 4 5 2 4 2" xfId="21663"/>
    <cellStyle name="Процентный 5 4 5 2 4 2 2" xfId="21664"/>
    <cellStyle name="Процентный 5 4 5 2 4 3" xfId="21665"/>
    <cellStyle name="Процентный 5 4 5 3" xfId="9107"/>
    <cellStyle name="Процентный 5 4 5 3 2" xfId="9108"/>
    <cellStyle name="Процентный 5 4 5 3 2 2" xfId="21666"/>
    <cellStyle name="Процентный 5 4 5 3 2 2 2" xfId="21667"/>
    <cellStyle name="Процентный 5 4 5 3 2 3" xfId="21668"/>
    <cellStyle name="Процентный 5 4 5 4" xfId="9109"/>
    <cellStyle name="Процентный 5 4 5 4 2" xfId="9110"/>
    <cellStyle name="Процентный 5 4 5 4 2 2" xfId="21669"/>
    <cellStyle name="Процентный 5 4 5 4 2 2 2" xfId="21670"/>
    <cellStyle name="Процентный 5 4 5 4 2 3" xfId="21671"/>
    <cellStyle name="Процентный 5 4 5 5" xfId="9111"/>
    <cellStyle name="Процентный 5 4 5 5 2" xfId="21672"/>
    <cellStyle name="Процентный 5 4 5 5 2 2" xfId="21673"/>
    <cellStyle name="Процентный 5 4 5 5 3" xfId="21674"/>
    <cellStyle name="Процентный 5 4 6" xfId="9112"/>
    <cellStyle name="Процентный 5 4 6 2" xfId="9113"/>
    <cellStyle name="Процентный 5 4 6 2 2" xfId="9114"/>
    <cellStyle name="Процентный 5 4 6 2 2 2" xfId="21675"/>
    <cellStyle name="Процентный 5 4 6 2 2 2 2" xfId="21676"/>
    <cellStyle name="Процентный 5 4 6 2 2 3" xfId="21677"/>
    <cellStyle name="Процентный 5 4 6 3" xfId="9115"/>
    <cellStyle name="Процентный 5 4 6 3 2" xfId="9116"/>
    <cellStyle name="Процентный 5 4 6 3 2 2" xfId="21678"/>
    <cellStyle name="Процентный 5 4 6 3 2 2 2" xfId="21679"/>
    <cellStyle name="Процентный 5 4 6 3 2 3" xfId="21680"/>
    <cellStyle name="Процентный 5 4 6 4" xfId="9117"/>
    <cellStyle name="Процентный 5 4 6 4 2" xfId="21681"/>
    <cellStyle name="Процентный 5 4 6 4 2 2" xfId="21682"/>
    <cellStyle name="Процентный 5 4 6 4 3" xfId="21683"/>
    <cellStyle name="Процентный 5 4 7" xfId="9118"/>
    <cellStyle name="Процентный 5 4 7 2" xfId="9119"/>
    <cellStyle name="Процентный 5 4 7 2 2" xfId="9120"/>
    <cellStyle name="Процентный 5 4 7 2 2 2" xfId="21684"/>
    <cellStyle name="Процентный 5 4 7 2 2 2 2" xfId="21685"/>
    <cellStyle name="Процентный 5 4 7 2 2 3" xfId="21686"/>
    <cellStyle name="Процентный 5 4 7 3" xfId="9121"/>
    <cellStyle name="Процентный 5 4 7 3 2" xfId="9122"/>
    <cellStyle name="Процентный 5 4 7 3 2 2" xfId="21687"/>
    <cellStyle name="Процентный 5 4 7 3 2 2 2" xfId="21688"/>
    <cellStyle name="Процентный 5 4 7 3 2 3" xfId="21689"/>
    <cellStyle name="Процентный 5 4 7 4" xfId="9123"/>
    <cellStyle name="Процентный 5 4 7 4 2" xfId="21690"/>
    <cellStyle name="Процентный 5 4 7 4 2 2" xfId="21691"/>
    <cellStyle name="Процентный 5 4 7 4 3" xfId="21692"/>
    <cellStyle name="Процентный 5 4 8" xfId="9124"/>
    <cellStyle name="Процентный 5 4 8 2" xfId="9125"/>
    <cellStyle name="Процентный 5 4 8 2 2" xfId="9126"/>
    <cellStyle name="Процентный 5 4 8 2 2 2" xfId="21693"/>
    <cellStyle name="Процентный 5 4 8 2 2 2 2" xfId="21694"/>
    <cellStyle name="Процентный 5 4 8 2 2 3" xfId="21695"/>
    <cellStyle name="Процентный 5 4 8 3" xfId="9127"/>
    <cellStyle name="Процентный 5 4 8 3 2" xfId="9128"/>
    <cellStyle name="Процентный 5 4 8 3 2 2" xfId="21696"/>
    <cellStyle name="Процентный 5 4 8 3 2 2 2" xfId="21697"/>
    <cellStyle name="Процентный 5 4 8 3 2 3" xfId="21698"/>
    <cellStyle name="Процентный 5 4 8 4" xfId="9129"/>
    <cellStyle name="Процентный 5 4 8 4 2" xfId="21699"/>
    <cellStyle name="Процентный 5 4 8 4 2 2" xfId="21700"/>
    <cellStyle name="Процентный 5 4 8 4 3" xfId="21701"/>
    <cellStyle name="Процентный 5 4 9" xfId="9130"/>
    <cellStyle name="Процентный 5 4 9 2" xfId="9131"/>
    <cellStyle name="Процентный 5 4 9 2 2" xfId="21702"/>
    <cellStyle name="Процентный 5 4 9 2 2 2" xfId="21703"/>
    <cellStyle name="Процентный 5 4 9 2 3" xfId="21704"/>
    <cellStyle name="Процентный 5 5" xfId="9132"/>
    <cellStyle name="Процентный 5 5 2" xfId="9133"/>
    <cellStyle name="Процентный 5 5 2 2" xfId="9134"/>
    <cellStyle name="Процентный 5 5 2 2 2" xfId="9135"/>
    <cellStyle name="Процентный 5 5 2 2 2 2" xfId="9136"/>
    <cellStyle name="Процентный 5 5 2 2 2 2 2" xfId="21705"/>
    <cellStyle name="Процентный 5 5 2 2 2 2 2 2" xfId="21706"/>
    <cellStyle name="Процентный 5 5 2 2 2 2 3" xfId="21707"/>
    <cellStyle name="Процентный 5 5 2 2 3" xfId="9137"/>
    <cellStyle name="Процентный 5 5 2 2 3 2" xfId="9138"/>
    <cellStyle name="Процентный 5 5 2 2 3 2 2" xfId="21708"/>
    <cellStyle name="Процентный 5 5 2 2 3 2 2 2" xfId="21709"/>
    <cellStyle name="Процентный 5 5 2 2 3 2 3" xfId="21710"/>
    <cellStyle name="Процентный 5 5 2 2 4" xfId="9139"/>
    <cellStyle name="Процентный 5 5 2 2 4 2" xfId="21711"/>
    <cellStyle name="Процентный 5 5 2 2 4 2 2" xfId="21712"/>
    <cellStyle name="Процентный 5 5 2 2 4 3" xfId="21713"/>
    <cellStyle name="Процентный 5 5 2 3" xfId="9140"/>
    <cellStyle name="Процентный 5 5 2 3 2" xfId="9141"/>
    <cellStyle name="Процентный 5 5 2 3 2 2" xfId="9142"/>
    <cellStyle name="Процентный 5 5 2 3 2 2 2" xfId="21714"/>
    <cellStyle name="Процентный 5 5 2 3 2 2 2 2" xfId="21715"/>
    <cellStyle name="Процентный 5 5 2 3 2 2 3" xfId="21716"/>
    <cellStyle name="Процентный 5 5 2 3 3" xfId="9143"/>
    <cellStyle name="Процентный 5 5 2 3 3 2" xfId="9144"/>
    <cellStyle name="Процентный 5 5 2 3 3 2 2" xfId="21717"/>
    <cellStyle name="Процентный 5 5 2 3 3 2 2 2" xfId="21718"/>
    <cellStyle name="Процентный 5 5 2 3 3 2 3" xfId="21719"/>
    <cellStyle name="Процентный 5 5 2 3 4" xfId="9145"/>
    <cellStyle name="Процентный 5 5 2 3 4 2" xfId="21720"/>
    <cellStyle name="Процентный 5 5 2 3 4 2 2" xfId="21721"/>
    <cellStyle name="Процентный 5 5 2 3 4 3" xfId="21722"/>
    <cellStyle name="Процентный 5 5 2 4" xfId="9146"/>
    <cellStyle name="Процентный 5 5 2 4 2" xfId="9147"/>
    <cellStyle name="Процентный 5 5 2 4 2 2" xfId="21723"/>
    <cellStyle name="Процентный 5 5 2 4 2 2 2" xfId="21724"/>
    <cellStyle name="Процентный 5 5 2 4 2 3" xfId="21725"/>
    <cellStyle name="Процентный 5 5 2 5" xfId="9148"/>
    <cellStyle name="Процентный 5 5 2 5 2" xfId="9149"/>
    <cellStyle name="Процентный 5 5 2 5 2 2" xfId="21726"/>
    <cellStyle name="Процентный 5 5 2 5 2 2 2" xfId="21727"/>
    <cellStyle name="Процентный 5 5 2 5 2 3" xfId="21728"/>
    <cellStyle name="Процентный 5 5 2 6" xfId="9150"/>
    <cellStyle name="Процентный 5 5 2 6 2" xfId="21729"/>
    <cellStyle name="Процентный 5 5 2 6 2 2" xfId="21730"/>
    <cellStyle name="Процентный 5 5 2 6 3" xfId="21731"/>
    <cellStyle name="Процентный 5 5 3" xfId="9151"/>
    <cellStyle name="Процентный 5 5 3 2" xfId="9152"/>
    <cellStyle name="Процентный 5 5 3 2 2" xfId="9153"/>
    <cellStyle name="Процентный 5 5 3 2 2 2" xfId="9154"/>
    <cellStyle name="Процентный 5 5 3 2 2 2 2" xfId="21732"/>
    <cellStyle name="Процентный 5 5 3 2 2 2 2 2" xfId="21733"/>
    <cellStyle name="Процентный 5 5 3 2 2 2 3" xfId="21734"/>
    <cellStyle name="Процентный 5 5 3 2 3" xfId="9155"/>
    <cellStyle name="Процентный 5 5 3 2 3 2" xfId="9156"/>
    <cellStyle name="Процентный 5 5 3 2 3 2 2" xfId="21735"/>
    <cellStyle name="Процентный 5 5 3 2 3 2 2 2" xfId="21736"/>
    <cellStyle name="Процентный 5 5 3 2 3 2 3" xfId="21737"/>
    <cellStyle name="Процентный 5 5 3 2 4" xfId="9157"/>
    <cellStyle name="Процентный 5 5 3 2 4 2" xfId="21738"/>
    <cellStyle name="Процентный 5 5 3 2 4 2 2" xfId="21739"/>
    <cellStyle name="Процентный 5 5 3 2 4 3" xfId="21740"/>
    <cellStyle name="Процентный 5 5 3 3" xfId="9158"/>
    <cellStyle name="Процентный 5 5 3 3 2" xfId="9159"/>
    <cellStyle name="Процентный 5 5 3 3 2 2" xfId="9160"/>
    <cellStyle name="Процентный 5 5 3 3 2 2 2" xfId="21741"/>
    <cellStyle name="Процентный 5 5 3 3 2 2 2 2" xfId="21742"/>
    <cellStyle name="Процентный 5 5 3 3 2 2 3" xfId="21743"/>
    <cellStyle name="Процентный 5 5 3 3 3" xfId="9161"/>
    <cellStyle name="Процентный 5 5 3 3 3 2" xfId="9162"/>
    <cellStyle name="Процентный 5 5 3 3 3 2 2" xfId="21744"/>
    <cellStyle name="Процентный 5 5 3 3 3 2 2 2" xfId="21745"/>
    <cellStyle name="Процентный 5 5 3 3 3 2 3" xfId="21746"/>
    <cellStyle name="Процентный 5 5 3 3 4" xfId="9163"/>
    <cellStyle name="Процентный 5 5 3 3 4 2" xfId="21747"/>
    <cellStyle name="Процентный 5 5 3 3 4 2 2" xfId="21748"/>
    <cellStyle name="Процентный 5 5 3 3 4 3" xfId="21749"/>
    <cellStyle name="Процентный 5 5 3 4" xfId="9164"/>
    <cellStyle name="Процентный 5 5 3 4 2" xfId="9165"/>
    <cellStyle name="Процентный 5 5 3 4 2 2" xfId="21750"/>
    <cellStyle name="Процентный 5 5 3 4 2 2 2" xfId="21751"/>
    <cellStyle name="Процентный 5 5 3 4 2 3" xfId="21752"/>
    <cellStyle name="Процентный 5 5 3 5" xfId="9166"/>
    <cellStyle name="Процентный 5 5 3 5 2" xfId="9167"/>
    <cellStyle name="Процентный 5 5 3 5 2 2" xfId="21753"/>
    <cellStyle name="Процентный 5 5 3 5 2 2 2" xfId="21754"/>
    <cellStyle name="Процентный 5 5 3 5 2 3" xfId="21755"/>
    <cellStyle name="Процентный 5 5 3 6" xfId="9168"/>
    <cellStyle name="Процентный 5 5 3 6 2" xfId="21756"/>
    <cellStyle name="Процентный 5 5 3 6 2 2" xfId="21757"/>
    <cellStyle name="Процентный 5 5 3 6 3" xfId="21758"/>
    <cellStyle name="Процентный 5 5 4" xfId="9169"/>
    <cellStyle name="Процентный 5 5 4 2" xfId="9170"/>
    <cellStyle name="Процентный 5 5 4 2 2" xfId="9171"/>
    <cellStyle name="Процентный 5 5 4 2 2 2" xfId="9172"/>
    <cellStyle name="Процентный 5 5 4 2 2 2 2" xfId="21759"/>
    <cellStyle name="Процентный 5 5 4 2 2 2 2 2" xfId="21760"/>
    <cellStyle name="Процентный 5 5 4 2 2 2 3" xfId="21761"/>
    <cellStyle name="Процентный 5 5 4 2 3" xfId="9173"/>
    <cellStyle name="Процентный 5 5 4 2 3 2" xfId="9174"/>
    <cellStyle name="Процентный 5 5 4 2 3 2 2" xfId="21762"/>
    <cellStyle name="Процентный 5 5 4 2 3 2 2 2" xfId="21763"/>
    <cellStyle name="Процентный 5 5 4 2 3 2 3" xfId="21764"/>
    <cellStyle name="Процентный 5 5 4 2 4" xfId="9175"/>
    <cellStyle name="Процентный 5 5 4 2 4 2" xfId="21765"/>
    <cellStyle name="Процентный 5 5 4 2 4 2 2" xfId="21766"/>
    <cellStyle name="Процентный 5 5 4 2 4 3" xfId="21767"/>
    <cellStyle name="Процентный 5 5 4 3" xfId="9176"/>
    <cellStyle name="Процентный 5 5 4 3 2" xfId="9177"/>
    <cellStyle name="Процентный 5 5 4 3 2 2" xfId="21768"/>
    <cellStyle name="Процентный 5 5 4 3 2 2 2" xfId="21769"/>
    <cellStyle name="Процентный 5 5 4 3 2 3" xfId="21770"/>
    <cellStyle name="Процентный 5 5 4 4" xfId="9178"/>
    <cellStyle name="Процентный 5 5 4 4 2" xfId="9179"/>
    <cellStyle name="Процентный 5 5 4 4 2 2" xfId="21771"/>
    <cellStyle name="Процентный 5 5 4 4 2 2 2" xfId="21772"/>
    <cellStyle name="Процентный 5 5 4 4 2 3" xfId="21773"/>
    <cellStyle name="Процентный 5 5 4 5" xfId="9180"/>
    <cellStyle name="Процентный 5 5 4 5 2" xfId="21774"/>
    <cellStyle name="Процентный 5 5 4 5 2 2" xfId="21775"/>
    <cellStyle name="Процентный 5 5 4 5 3" xfId="21776"/>
    <cellStyle name="Процентный 5 5 5" xfId="9181"/>
    <cellStyle name="Процентный 5 5 5 2" xfId="9182"/>
    <cellStyle name="Процентный 5 5 5 2 2" xfId="9183"/>
    <cellStyle name="Процентный 5 5 5 2 2 2" xfId="21777"/>
    <cellStyle name="Процентный 5 5 5 2 2 2 2" xfId="21778"/>
    <cellStyle name="Процентный 5 5 5 2 2 3" xfId="21779"/>
    <cellStyle name="Процентный 5 5 5 3" xfId="9184"/>
    <cellStyle name="Процентный 5 5 5 3 2" xfId="9185"/>
    <cellStyle name="Процентный 5 5 5 3 2 2" xfId="21780"/>
    <cellStyle name="Процентный 5 5 5 3 2 2 2" xfId="21781"/>
    <cellStyle name="Процентный 5 5 5 3 2 3" xfId="21782"/>
    <cellStyle name="Процентный 5 5 5 4" xfId="9186"/>
    <cellStyle name="Процентный 5 5 5 4 2" xfId="21783"/>
    <cellStyle name="Процентный 5 5 5 4 2 2" xfId="21784"/>
    <cellStyle name="Процентный 5 5 5 4 3" xfId="21785"/>
    <cellStyle name="Процентный 5 5 6" xfId="9187"/>
    <cellStyle name="Процентный 5 5 6 2" xfId="9188"/>
    <cellStyle name="Процентный 5 5 6 2 2" xfId="21786"/>
    <cellStyle name="Процентный 5 5 6 2 2 2" xfId="21787"/>
    <cellStyle name="Процентный 5 5 6 2 3" xfId="21788"/>
    <cellStyle name="Процентный 5 5 7" xfId="9189"/>
    <cellStyle name="Процентный 5 5 7 2" xfId="9190"/>
    <cellStyle name="Процентный 5 5 7 2 2" xfId="21789"/>
    <cellStyle name="Процентный 5 5 7 2 2 2" xfId="21790"/>
    <cellStyle name="Процентный 5 5 7 2 3" xfId="21791"/>
    <cellStyle name="Процентный 5 5 8" xfId="9191"/>
    <cellStyle name="Процентный 5 5 8 2" xfId="21792"/>
    <cellStyle name="Процентный 5 5 8 2 2" xfId="21793"/>
    <cellStyle name="Процентный 5 5 8 3" xfId="21794"/>
    <cellStyle name="Процентный 5 6" xfId="9192"/>
    <cellStyle name="Процентный 5 6 2" xfId="9193"/>
    <cellStyle name="Процентный 5 6 2 2" xfId="9194"/>
    <cellStyle name="Процентный 5 6 2 2 2" xfId="9195"/>
    <cellStyle name="Процентный 5 6 2 2 2 2" xfId="21795"/>
    <cellStyle name="Процентный 5 6 2 2 2 2 2" xfId="21796"/>
    <cellStyle name="Процентный 5 6 2 2 2 3" xfId="21797"/>
    <cellStyle name="Процентный 5 6 2 3" xfId="9196"/>
    <cellStyle name="Процентный 5 6 2 3 2" xfId="9197"/>
    <cellStyle name="Процентный 5 6 2 3 2 2" xfId="21798"/>
    <cellStyle name="Процентный 5 6 2 3 2 2 2" xfId="21799"/>
    <cellStyle name="Процентный 5 6 2 3 2 3" xfId="21800"/>
    <cellStyle name="Процентный 5 6 2 4" xfId="9198"/>
    <cellStyle name="Процентный 5 6 2 4 2" xfId="21801"/>
    <cellStyle name="Процентный 5 6 2 4 2 2" xfId="21802"/>
    <cellStyle name="Процентный 5 6 2 4 3" xfId="21803"/>
    <cellStyle name="Процентный 5 6 3" xfId="9199"/>
    <cellStyle name="Процентный 5 6 3 2" xfId="9200"/>
    <cellStyle name="Процентный 5 6 3 2 2" xfId="9201"/>
    <cellStyle name="Процентный 5 6 3 2 2 2" xfId="21804"/>
    <cellStyle name="Процентный 5 6 3 2 2 2 2" xfId="21805"/>
    <cellStyle name="Процентный 5 6 3 2 2 3" xfId="21806"/>
    <cellStyle name="Процентный 5 6 3 3" xfId="9202"/>
    <cellStyle name="Процентный 5 6 3 3 2" xfId="9203"/>
    <cellStyle name="Процентный 5 6 3 3 2 2" xfId="21807"/>
    <cellStyle name="Процентный 5 6 3 3 2 2 2" xfId="21808"/>
    <cellStyle name="Процентный 5 6 3 3 2 3" xfId="21809"/>
    <cellStyle name="Процентный 5 6 3 4" xfId="9204"/>
    <cellStyle name="Процентный 5 6 3 4 2" xfId="21810"/>
    <cellStyle name="Процентный 5 6 3 4 2 2" xfId="21811"/>
    <cellStyle name="Процентный 5 6 3 4 3" xfId="21812"/>
    <cellStyle name="Процентный 5 6 4" xfId="9205"/>
    <cellStyle name="Процентный 5 6 4 2" xfId="9206"/>
    <cellStyle name="Процентный 5 6 4 2 2" xfId="21813"/>
    <cellStyle name="Процентный 5 6 4 2 2 2" xfId="21814"/>
    <cellStyle name="Процентный 5 6 4 2 3" xfId="21815"/>
    <cellStyle name="Процентный 5 6 5" xfId="9207"/>
    <cellStyle name="Процентный 5 6 5 2" xfId="9208"/>
    <cellStyle name="Процентный 5 6 5 2 2" xfId="21816"/>
    <cellStyle name="Процентный 5 6 5 2 2 2" xfId="21817"/>
    <cellStyle name="Процентный 5 6 5 2 3" xfId="21818"/>
    <cellStyle name="Процентный 5 6 6" xfId="9209"/>
    <cellStyle name="Процентный 5 6 6 2" xfId="21819"/>
    <cellStyle name="Процентный 5 6 6 2 2" xfId="21820"/>
    <cellStyle name="Процентный 5 6 6 3" xfId="21821"/>
    <cellStyle name="Процентный 5 7" xfId="9210"/>
    <cellStyle name="Процентный 5 7 2" xfId="9211"/>
    <cellStyle name="Процентный 5 7 2 2" xfId="9212"/>
    <cellStyle name="Процентный 5 7 2 2 2" xfId="9213"/>
    <cellStyle name="Процентный 5 7 2 2 2 2" xfId="21822"/>
    <cellStyle name="Процентный 5 7 2 2 2 2 2" xfId="21823"/>
    <cellStyle name="Процентный 5 7 2 2 2 3" xfId="21824"/>
    <cellStyle name="Процентный 5 7 2 3" xfId="9214"/>
    <cellStyle name="Процентный 5 7 2 3 2" xfId="9215"/>
    <cellStyle name="Процентный 5 7 2 3 2 2" xfId="21825"/>
    <cellStyle name="Процентный 5 7 2 3 2 2 2" xfId="21826"/>
    <cellStyle name="Процентный 5 7 2 3 2 3" xfId="21827"/>
    <cellStyle name="Процентный 5 7 2 4" xfId="9216"/>
    <cellStyle name="Процентный 5 7 2 4 2" xfId="21828"/>
    <cellStyle name="Процентный 5 7 2 4 2 2" xfId="21829"/>
    <cellStyle name="Процентный 5 7 2 4 3" xfId="21830"/>
    <cellStyle name="Процентный 5 7 3" xfId="9217"/>
    <cellStyle name="Процентный 5 7 3 2" xfId="9218"/>
    <cellStyle name="Процентный 5 7 3 2 2" xfId="9219"/>
    <cellStyle name="Процентный 5 7 3 2 2 2" xfId="21831"/>
    <cellStyle name="Процентный 5 7 3 2 2 2 2" xfId="21832"/>
    <cellStyle name="Процентный 5 7 3 2 2 3" xfId="21833"/>
    <cellStyle name="Процентный 5 7 3 3" xfId="9220"/>
    <cellStyle name="Процентный 5 7 3 3 2" xfId="9221"/>
    <cellStyle name="Процентный 5 7 3 3 2 2" xfId="21834"/>
    <cellStyle name="Процентный 5 7 3 3 2 2 2" xfId="21835"/>
    <cellStyle name="Процентный 5 7 3 3 2 3" xfId="21836"/>
    <cellStyle name="Процентный 5 7 3 4" xfId="9222"/>
    <cellStyle name="Процентный 5 7 3 4 2" xfId="21837"/>
    <cellStyle name="Процентный 5 7 3 4 2 2" xfId="21838"/>
    <cellStyle name="Процентный 5 7 3 4 3" xfId="21839"/>
    <cellStyle name="Процентный 5 7 4" xfId="9223"/>
    <cellStyle name="Процентный 5 7 4 2" xfId="9224"/>
    <cellStyle name="Процентный 5 7 4 2 2" xfId="21840"/>
    <cellStyle name="Процентный 5 7 4 2 2 2" xfId="21841"/>
    <cellStyle name="Процентный 5 7 4 2 3" xfId="21842"/>
    <cellStyle name="Процентный 5 7 5" xfId="9225"/>
    <cellStyle name="Процентный 5 7 5 2" xfId="9226"/>
    <cellStyle name="Процентный 5 7 5 2 2" xfId="21843"/>
    <cellStyle name="Процентный 5 7 5 2 2 2" xfId="21844"/>
    <cellStyle name="Процентный 5 7 5 2 3" xfId="21845"/>
    <cellStyle name="Процентный 5 7 6" xfId="9227"/>
    <cellStyle name="Процентный 5 7 6 2" xfId="21846"/>
    <cellStyle name="Процентный 5 7 6 2 2" xfId="21847"/>
    <cellStyle name="Процентный 5 7 6 3" xfId="21848"/>
    <cellStyle name="Процентный 5 8" xfId="9228"/>
    <cellStyle name="Процентный 5 8 2" xfId="9229"/>
    <cellStyle name="Процентный 5 8 2 2" xfId="9230"/>
    <cellStyle name="Процентный 5 8 2 2 2" xfId="9231"/>
    <cellStyle name="Процентный 5 8 2 2 2 2" xfId="21849"/>
    <cellStyle name="Процентный 5 8 2 2 2 2 2" xfId="21850"/>
    <cellStyle name="Процентный 5 8 2 2 2 3" xfId="21851"/>
    <cellStyle name="Процентный 5 8 2 3" xfId="9232"/>
    <cellStyle name="Процентный 5 8 2 3 2" xfId="9233"/>
    <cellStyle name="Процентный 5 8 2 3 2 2" xfId="21852"/>
    <cellStyle name="Процентный 5 8 2 3 2 2 2" xfId="21853"/>
    <cellStyle name="Процентный 5 8 2 3 2 3" xfId="21854"/>
    <cellStyle name="Процентный 5 8 2 4" xfId="9234"/>
    <cellStyle name="Процентный 5 8 2 4 2" xfId="21855"/>
    <cellStyle name="Процентный 5 8 2 4 2 2" xfId="21856"/>
    <cellStyle name="Процентный 5 8 2 4 3" xfId="21857"/>
    <cellStyle name="Процентный 5 8 3" xfId="9235"/>
    <cellStyle name="Процентный 5 8 3 2" xfId="9236"/>
    <cellStyle name="Процентный 5 8 3 2 2" xfId="21858"/>
    <cellStyle name="Процентный 5 8 3 2 2 2" xfId="21859"/>
    <cellStyle name="Процентный 5 8 3 2 3" xfId="21860"/>
    <cellStyle name="Процентный 5 8 4" xfId="9237"/>
    <cellStyle name="Процентный 5 8 4 2" xfId="9238"/>
    <cellStyle name="Процентный 5 8 4 2 2" xfId="21861"/>
    <cellStyle name="Процентный 5 8 4 2 2 2" xfId="21862"/>
    <cellStyle name="Процентный 5 8 4 2 3" xfId="21863"/>
    <cellStyle name="Процентный 5 8 5" xfId="9239"/>
    <cellStyle name="Процентный 5 8 5 2" xfId="21864"/>
    <cellStyle name="Процентный 5 8 5 2 2" xfId="21865"/>
    <cellStyle name="Процентный 5 8 5 3" xfId="21866"/>
    <cellStyle name="Процентный 5 9" xfId="9240"/>
    <cellStyle name="Процентный 5 9 2" xfId="9241"/>
    <cellStyle name="Процентный 5 9 2 2" xfId="9242"/>
    <cellStyle name="Процентный 5 9 2 2 2" xfId="21867"/>
    <cellStyle name="Процентный 5 9 2 2 2 2" xfId="21868"/>
    <cellStyle name="Процентный 5 9 2 2 3" xfId="21869"/>
    <cellStyle name="Процентный 5 9 3" xfId="9243"/>
    <cellStyle name="Процентный 5 9 3 2" xfId="9244"/>
    <cellStyle name="Процентный 5 9 3 2 2" xfId="21870"/>
    <cellStyle name="Процентный 5 9 3 2 2 2" xfId="21871"/>
    <cellStyle name="Процентный 5 9 3 2 3" xfId="21872"/>
    <cellStyle name="Процентный 5 9 4" xfId="9245"/>
    <cellStyle name="Процентный 5 9 4 2" xfId="21873"/>
    <cellStyle name="Процентный 5 9 4 2 2" xfId="21874"/>
    <cellStyle name="Процентный 5 9 4 3" xfId="21875"/>
    <cellStyle name="Процентный 6" xfId="9246"/>
    <cellStyle name="Процентный 6 2" xfId="9247"/>
    <cellStyle name="Процентный 7" xfId="9248"/>
    <cellStyle name="Процентный 7 2" xfId="9249"/>
    <cellStyle name="Процентный 8" xfId="9250"/>
    <cellStyle name="Процентный 8 10" xfId="9251"/>
    <cellStyle name="Процентный 8 10 2" xfId="9252"/>
    <cellStyle name="Процентный 8 10 2 2" xfId="21876"/>
    <cellStyle name="Процентный 8 10 2 2 2" xfId="21877"/>
    <cellStyle name="Процентный 8 10 2 3" xfId="21878"/>
    <cellStyle name="Процентный 8 11" xfId="9253"/>
    <cellStyle name="Процентный 8 11 2" xfId="21879"/>
    <cellStyle name="Процентный 8 11 2 2" xfId="21880"/>
    <cellStyle name="Процентный 8 11 3" xfId="21881"/>
    <cellStyle name="Процентный 8 2" xfId="9254"/>
    <cellStyle name="Процентный 8 2 2" xfId="9255"/>
    <cellStyle name="Процентный 8 2 2 2" xfId="9256"/>
    <cellStyle name="Процентный 8 2 2 2 2" xfId="9257"/>
    <cellStyle name="Процентный 8 2 2 2 2 2" xfId="9258"/>
    <cellStyle name="Процентный 8 2 2 2 2 2 2" xfId="21882"/>
    <cellStyle name="Процентный 8 2 2 2 2 2 2 2" xfId="21883"/>
    <cellStyle name="Процентный 8 2 2 2 2 2 3" xfId="21884"/>
    <cellStyle name="Процентный 8 2 2 2 3" xfId="9259"/>
    <cellStyle name="Процентный 8 2 2 2 3 2" xfId="9260"/>
    <cellStyle name="Процентный 8 2 2 2 3 2 2" xfId="21885"/>
    <cellStyle name="Процентный 8 2 2 2 3 2 2 2" xfId="21886"/>
    <cellStyle name="Процентный 8 2 2 2 3 2 3" xfId="21887"/>
    <cellStyle name="Процентный 8 2 2 2 4" xfId="9261"/>
    <cellStyle name="Процентный 8 2 2 2 4 2" xfId="21888"/>
    <cellStyle name="Процентный 8 2 2 2 4 2 2" xfId="21889"/>
    <cellStyle name="Процентный 8 2 2 2 4 3" xfId="21890"/>
    <cellStyle name="Процентный 8 2 2 3" xfId="9262"/>
    <cellStyle name="Процентный 8 2 2 3 2" xfId="9263"/>
    <cellStyle name="Процентный 8 2 2 3 2 2" xfId="9264"/>
    <cellStyle name="Процентный 8 2 2 3 2 2 2" xfId="21891"/>
    <cellStyle name="Процентный 8 2 2 3 2 2 2 2" xfId="21892"/>
    <cellStyle name="Процентный 8 2 2 3 2 2 3" xfId="21893"/>
    <cellStyle name="Процентный 8 2 2 3 3" xfId="9265"/>
    <cellStyle name="Процентный 8 2 2 3 3 2" xfId="9266"/>
    <cellStyle name="Процентный 8 2 2 3 3 2 2" xfId="21894"/>
    <cellStyle name="Процентный 8 2 2 3 3 2 2 2" xfId="21895"/>
    <cellStyle name="Процентный 8 2 2 3 3 2 3" xfId="21896"/>
    <cellStyle name="Процентный 8 2 2 3 4" xfId="9267"/>
    <cellStyle name="Процентный 8 2 2 3 4 2" xfId="21897"/>
    <cellStyle name="Процентный 8 2 2 3 4 2 2" xfId="21898"/>
    <cellStyle name="Процентный 8 2 2 3 4 3" xfId="21899"/>
    <cellStyle name="Процентный 8 2 2 4" xfId="9268"/>
    <cellStyle name="Процентный 8 2 2 4 2" xfId="9269"/>
    <cellStyle name="Процентный 8 2 2 4 2 2" xfId="21900"/>
    <cellStyle name="Процентный 8 2 2 4 2 2 2" xfId="21901"/>
    <cellStyle name="Процентный 8 2 2 4 2 3" xfId="21902"/>
    <cellStyle name="Процентный 8 2 2 5" xfId="9270"/>
    <cellStyle name="Процентный 8 2 2 5 2" xfId="9271"/>
    <cellStyle name="Процентный 8 2 2 5 2 2" xfId="21903"/>
    <cellStyle name="Процентный 8 2 2 5 2 2 2" xfId="21904"/>
    <cellStyle name="Процентный 8 2 2 5 2 3" xfId="21905"/>
    <cellStyle name="Процентный 8 2 2 6" xfId="9272"/>
    <cellStyle name="Процентный 8 2 2 6 2" xfId="21906"/>
    <cellStyle name="Процентный 8 2 2 6 2 2" xfId="21907"/>
    <cellStyle name="Процентный 8 2 2 6 3" xfId="21908"/>
    <cellStyle name="Процентный 8 2 3" xfId="9273"/>
    <cellStyle name="Процентный 8 2 3 2" xfId="9274"/>
    <cellStyle name="Процентный 8 2 3 2 2" xfId="9275"/>
    <cellStyle name="Процентный 8 2 3 2 2 2" xfId="9276"/>
    <cellStyle name="Процентный 8 2 3 2 2 2 2" xfId="21909"/>
    <cellStyle name="Процентный 8 2 3 2 2 2 2 2" xfId="21910"/>
    <cellStyle name="Процентный 8 2 3 2 2 2 3" xfId="21911"/>
    <cellStyle name="Процентный 8 2 3 2 3" xfId="9277"/>
    <cellStyle name="Процентный 8 2 3 2 3 2" xfId="9278"/>
    <cellStyle name="Процентный 8 2 3 2 3 2 2" xfId="21912"/>
    <cellStyle name="Процентный 8 2 3 2 3 2 2 2" xfId="21913"/>
    <cellStyle name="Процентный 8 2 3 2 3 2 3" xfId="21914"/>
    <cellStyle name="Процентный 8 2 3 2 4" xfId="9279"/>
    <cellStyle name="Процентный 8 2 3 2 4 2" xfId="21915"/>
    <cellStyle name="Процентный 8 2 3 2 4 2 2" xfId="21916"/>
    <cellStyle name="Процентный 8 2 3 2 4 3" xfId="21917"/>
    <cellStyle name="Процентный 8 2 3 3" xfId="9280"/>
    <cellStyle name="Процентный 8 2 3 3 2" xfId="9281"/>
    <cellStyle name="Процентный 8 2 3 3 2 2" xfId="9282"/>
    <cellStyle name="Процентный 8 2 3 3 2 2 2" xfId="21918"/>
    <cellStyle name="Процентный 8 2 3 3 2 2 2 2" xfId="21919"/>
    <cellStyle name="Процентный 8 2 3 3 2 2 3" xfId="21920"/>
    <cellStyle name="Процентный 8 2 3 3 3" xfId="9283"/>
    <cellStyle name="Процентный 8 2 3 3 3 2" xfId="9284"/>
    <cellStyle name="Процентный 8 2 3 3 3 2 2" xfId="21921"/>
    <cellStyle name="Процентный 8 2 3 3 3 2 2 2" xfId="21922"/>
    <cellStyle name="Процентный 8 2 3 3 3 2 3" xfId="21923"/>
    <cellStyle name="Процентный 8 2 3 3 4" xfId="9285"/>
    <cellStyle name="Процентный 8 2 3 3 4 2" xfId="21924"/>
    <cellStyle name="Процентный 8 2 3 3 4 2 2" xfId="21925"/>
    <cellStyle name="Процентный 8 2 3 3 4 3" xfId="21926"/>
    <cellStyle name="Процентный 8 2 3 4" xfId="9286"/>
    <cellStyle name="Процентный 8 2 3 4 2" xfId="9287"/>
    <cellStyle name="Процентный 8 2 3 4 2 2" xfId="21927"/>
    <cellStyle name="Процентный 8 2 3 4 2 2 2" xfId="21928"/>
    <cellStyle name="Процентный 8 2 3 4 2 3" xfId="21929"/>
    <cellStyle name="Процентный 8 2 3 5" xfId="9288"/>
    <cellStyle name="Процентный 8 2 3 5 2" xfId="9289"/>
    <cellStyle name="Процентный 8 2 3 5 2 2" xfId="21930"/>
    <cellStyle name="Процентный 8 2 3 5 2 2 2" xfId="21931"/>
    <cellStyle name="Процентный 8 2 3 5 2 3" xfId="21932"/>
    <cellStyle name="Процентный 8 2 3 6" xfId="9290"/>
    <cellStyle name="Процентный 8 2 3 6 2" xfId="21933"/>
    <cellStyle name="Процентный 8 2 3 6 2 2" xfId="21934"/>
    <cellStyle name="Процентный 8 2 3 6 3" xfId="21935"/>
    <cellStyle name="Процентный 8 2 4" xfId="9291"/>
    <cellStyle name="Процентный 8 2 4 2" xfId="9292"/>
    <cellStyle name="Процентный 8 2 4 2 2" xfId="9293"/>
    <cellStyle name="Процентный 8 2 4 2 2 2" xfId="9294"/>
    <cellStyle name="Процентный 8 2 4 2 2 2 2" xfId="21936"/>
    <cellStyle name="Процентный 8 2 4 2 2 2 2 2" xfId="21937"/>
    <cellStyle name="Процентный 8 2 4 2 2 2 3" xfId="21938"/>
    <cellStyle name="Процентный 8 2 4 2 3" xfId="9295"/>
    <cellStyle name="Процентный 8 2 4 2 3 2" xfId="9296"/>
    <cellStyle name="Процентный 8 2 4 2 3 2 2" xfId="21939"/>
    <cellStyle name="Процентный 8 2 4 2 3 2 2 2" xfId="21940"/>
    <cellStyle name="Процентный 8 2 4 2 3 2 3" xfId="21941"/>
    <cellStyle name="Процентный 8 2 4 2 4" xfId="9297"/>
    <cellStyle name="Процентный 8 2 4 2 4 2" xfId="21942"/>
    <cellStyle name="Процентный 8 2 4 2 4 2 2" xfId="21943"/>
    <cellStyle name="Процентный 8 2 4 2 4 3" xfId="21944"/>
    <cellStyle name="Процентный 8 2 4 3" xfId="9298"/>
    <cellStyle name="Процентный 8 2 4 3 2" xfId="9299"/>
    <cellStyle name="Процентный 8 2 4 3 2 2" xfId="21945"/>
    <cellStyle name="Процентный 8 2 4 3 2 2 2" xfId="21946"/>
    <cellStyle name="Процентный 8 2 4 3 2 3" xfId="21947"/>
    <cellStyle name="Процентный 8 2 4 4" xfId="9300"/>
    <cellStyle name="Процентный 8 2 4 4 2" xfId="9301"/>
    <cellStyle name="Процентный 8 2 4 4 2 2" xfId="21948"/>
    <cellStyle name="Процентный 8 2 4 4 2 2 2" xfId="21949"/>
    <cellStyle name="Процентный 8 2 4 4 2 3" xfId="21950"/>
    <cellStyle name="Процентный 8 2 4 5" xfId="9302"/>
    <cellStyle name="Процентный 8 2 4 5 2" xfId="21951"/>
    <cellStyle name="Процентный 8 2 4 5 2 2" xfId="21952"/>
    <cellStyle name="Процентный 8 2 4 5 3" xfId="21953"/>
    <cellStyle name="Процентный 8 2 5" xfId="9303"/>
    <cellStyle name="Процентный 8 2 5 2" xfId="9304"/>
    <cellStyle name="Процентный 8 2 5 2 2" xfId="9305"/>
    <cellStyle name="Процентный 8 2 5 2 2 2" xfId="21954"/>
    <cellStyle name="Процентный 8 2 5 2 2 2 2" xfId="21955"/>
    <cellStyle name="Процентный 8 2 5 2 2 3" xfId="21956"/>
    <cellStyle name="Процентный 8 2 5 3" xfId="9306"/>
    <cellStyle name="Процентный 8 2 5 3 2" xfId="9307"/>
    <cellStyle name="Процентный 8 2 5 3 2 2" xfId="21957"/>
    <cellStyle name="Процентный 8 2 5 3 2 2 2" xfId="21958"/>
    <cellStyle name="Процентный 8 2 5 3 2 3" xfId="21959"/>
    <cellStyle name="Процентный 8 2 5 4" xfId="9308"/>
    <cellStyle name="Процентный 8 2 5 4 2" xfId="21960"/>
    <cellStyle name="Процентный 8 2 5 4 2 2" xfId="21961"/>
    <cellStyle name="Процентный 8 2 5 4 3" xfId="21962"/>
    <cellStyle name="Процентный 8 2 6" xfId="9309"/>
    <cellStyle name="Процентный 8 2 6 2" xfId="9310"/>
    <cellStyle name="Процентный 8 2 6 2 2" xfId="21963"/>
    <cellStyle name="Процентный 8 2 6 2 2 2" xfId="21964"/>
    <cellStyle name="Процентный 8 2 6 2 3" xfId="21965"/>
    <cellStyle name="Процентный 8 2 7" xfId="9311"/>
    <cellStyle name="Процентный 8 2 7 2" xfId="9312"/>
    <cellStyle name="Процентный 8 2 7 2 2" xfId="21966"/>
    <cellStyle name="Процентный 8 2 7 2 2 2" xfId="21967"/>
    <cellStyle name="Процентный 8 2 7 2 3" xfId="21968"/>
    <cellStyle name="Процентный 8 2 8" xfId="9313"/>
    <cellStyle name="Процентный 8 2 8 2" xfId="21969"/>
    <cellStyle name="Процентный 8 2 8 2 2" xfId="21970"/>
    <cellStyle name="Процентный 8 2 8 3" xfId="21971"/>
    <cellStyle name="Процентный 8 3" xfId="9314"/>
    <cellStyle name="Процентный 8 3 2" xfId="9315"/>
    <cellStyle name="Процентный 8 3 2 2" xfId="9316"/>
    <cellStyle name="Процентный 8 3 2 2 2" xfId="9317"/>
    <cellStyle name="Процентный 8 3 2 2 2 2" xfId="21972"/>
    <cellStyle name="Процентный 8 3 2 2 2 2 2" xfId="21973"/>
    <cellStyle name="Процентный 8 3 2 2 2 3" xfId="21974"/>
    <cellStyle name="Процентный 8 3 2 3" xfId="9318"/>
    <cellStyle name="Процентный 8 3 2 3 2" xfId="9319"/>
    <cellStyle name="Процентный 8 3 2 3 2 2" xfId="21975"/>
    <cellStyle name="Процентный 8 3 2 3 2 2 2" xfId="21976"/>
    <cellStyle name="Процентный 8 3 2 3 2 3" xfId="21977"/>
    <cellStyle name="Процентный 8 3 2 4" xfId="9320"/>
    <cellStyle name="Процентный 8 3 2 4 2" xfId="21978"/>
    <cellStyle name="Процентный 8 3 2 4 2 2" xfId="21979"/>
    <cellStyle name="Процентный 8 3 2 4 3" xfId="21980"/>
    <cellStyle name="Процентный 8 3 3" xfId="9321"/>
    <cellStyle name="Процентный 8 3 3 2" xfId="9322"/>
    <cellStyle name="Процентный 8 3 3 2 2" xfId="9323"/>
    <cellStyle name="Процентный 8 3 3 2 2 2" xfId="21981"/>
    <cellStyle name="Процентный 8 3 3 2 2 2 2" xfId="21982"/>
    <cellStyle name="Процентный 8 3 3 2 2 3" xfId="21983"/>
    <cellStyle name="Процентный 8 3 3 3" xfId="9324"/>
    <cellStyle name="Процентный 8 3 3 3 2" xfId="9325"/>
    <cellStyle name="Процентный 8 3 3 3 2 2" xfId="21984"/>
    <cellStyle name="Процентный 8 3 3 3 2 2 2" xfId="21985"/>
    <cellStyle name="Процентный 8 3 3 3 2 3" xfId="21986"/>
    <cellStyle name="Процентный 8 3 3 4" xfId="9326"/>
    <cellStyle name="Процентный 8 3 3 4 2" xfId="21987"/>
    <cellStyle name="Процентный 8 3 3 4 2 2" xfId="21988"/>
    <cellStyle name="Процентный 8 3 3 4 3" xfId="21989"/>
    <cellStyle name="Процентный 8 3 4" xfId="9327"/>
    <cellStyle name="Процентный 8 3 4 2" xfId="9328"/>
    <cellStyle name="Процентный 8 3 4 2 2" xfId="21990"/>
    <cellStyle name="Процентный 8 3 4 2 2 2" xfId="21991"/>
    <cellStyle name="Процентный 8 3 4 2 3" xfId="21992"/>
    <cellStyle name="Процентный 8 3 5" xfId="9329"/>
    <cellStyle name="Процентный 8 3 5 2" xfId="9330"/>
    <cellStyle name="Процентный 8 3 5 2 2" xfId="21993"/>
    <cellStyle name="Процентный 8 3 5 2 2 2" xfId="21994"/>
    <cellStyle name="Процентный 8 3 5 2 3" xfId="21995"/>
    <cellStyle name="Процентный 8 3 6" xfId="9331"/>
    <cellStyle name="Процентный 8 3 6 2" xfId="21996"/>
    <cellStyle name="Процентный 8 3 6 2 2" xfId="21997"/>
    <cellStyle name="Процентный 8 3 6 3" xfId="21998"/>
    <cellStyle name="Процентный 8 4" xfId="9332"/>
    <cellStyle name="Процентный 8 4 2" xfId="9333"/>
    <cellStyle name="Процентный 8 4 2 2" xfId="9334"/>
    <cellStyle name="Процентный 8 4 2 2 2" xfId="9335"/>
    <cellStyle name="Процентный 8 4 2 2 2 2" xfId="21999"/>
    <cellStyle name="Процентный 8 4 2 2 2 2 2" xfId="22000"/>
    <cellStyle name="Процентный 8 4 2 2 2 3" xfId="22001"/>
    <cellStyle name="Процентный 8 4 2 3" xfId="9336"/>
    <cellStyle name="Процентный 8 4 2 3 2" xfId="9337"/>
    <cellStyle name="Процентный 8 4 2 3 2 2" xfId="22002"/>
    <cellStyle name="Процентный 8 4 2 3 2 2 2" xfId="22003"/>
    <cellStyle name="Процентный 8 4 2 3 2 3" xfId="22004"/>
    <cellStyle name="Процентный 8 4 2 4" xfId="9338"/>
    <cellStyle name="Процентный 8 4 2 4 2" xfId="22005"/>
    <cellStyle name="Процентный 8 4 2 4 2 2" xfId="22006"/>
    <cellStyle name="Процентный 8 4 2 4 3" xfId="22007"/>
    <cellStyle name="Процентный 8 4 3" xfId="9339"/>
    <cellStyle name="Процентный 8 4 3 2" xfId="9340"/>
    <cellStyle name="Процентный 8 4 3 2 2" xfId="9341"/>
    <cellStyle name="Процентный 8 4 3 2 2 2" xfId="22008"/>
    <cellStyle name="Процентный 8 4 3 2 2 2 2" xfId="22009"/>
    <cellStyle name="Процентный 8 4 3 2 2 3" xfId="22010"/>
    <cellStyle name="Процентный 8 4 3 3" xfId="9342"/>
    <cellStyle name="Процентный 8 4 3 3 2" xfId="9343"/>
    <cellStyle name="Процентный 8 4 3 3 2 2" xfId="22011"/>
    <cellStyle name="Процентный 8 4 3 3 2 2 2" xfId="22012"/>
    <cellStyle name="Процентный 8 4 3 3 2 3" xfId="22013"/>
    <cellStyle name="Процентный 8 4 3 4" xfId="9344"/>
    <cellStyle name="Процентный 8 4 3 4 2" xfId="22014"/>
    <cellStyle name="Процентный 8 4 3 4 2 2" xfId="22015"/>
    <cellStyle name="Процентный 8 4 3 4 3" xfId="22016"/>
    <cellStyle name="Процентный 8 4 4" xfId="9345"/>
    <cellStyle name="Процентный 8 4 4 2" xfId="9346"/>
    <cellStyle name="Процентный 8 4 4 2 2" xfId="22017"/>
    <cellStyle name="Процентный 8 4 4 2 2 2" xfId="22018"/>
    <cellStyle name="Процентный 8 4 4 2 3" xfId="22019"/>
    <cellStyle name="Процентный 8 4 5" xfId="9347"/>
    <cellStyle name="Процентный 8 4 5 2" xfId="9348"/>
    <cellStyle name="Процентный 8 4 5 2 2" xfId="22020"/>
    <cellStyle name="Процентный 8 4 5 2 2 2" xfId="22021"/>
    <cellStyle name="Процентный 8 4 5 2 3" xfId="22022"/>
    <cellStyle name="Процентный 8 4 6" xfId="9349"/>
    <cellStyle name="Процентный 8 4 6 2" xfId="22023"/>
    <cellStyle name="Процентный 8 4 6 2 2" xfId="22024"/>
    <cellStyle name="Процентный 8 4 6 3" xfId="22025"/>
    <cellStyle name="Процентный 8 5" xfId="9350"/>
    <cellStyle name="Процентный 8 5 2" xfId="9351"/>
    <cellStyle name="Процентный 8 5 2 2" xfId="9352"/>
    <cellStyle name="Процентный 8 5 2 2 2" xfId="9353"/>
    <cellStyle name="Процентный 8 5 2 2 2 2" xfId="22026"/>
    <cellStyle name="Процентный 8 5 2 2 2 2 2" xfId="22027"/>
    <cellStyle name="Процентный 8 5 2 2 2 3" xfId="22028"/>
    <cellStyle name="Процентный 8 5 2 3" xfId="9354"/>
    <cellStyle name="Процентный 8 5 2 3 2" xfId="9355"/>
    <cellStyle name="Процентный 8 5 2 3 2 2" xfId="22029"/>
    <cellStyle name="Процентный 8 5 2 3 2 2 2" xfId="22030"/>
    <cellStyle name="Процентный 8 5 2 3 2 3" xfId="22031"/>
    <cellStyle name="Процентный 8 5 2 4" xfId="9356"/>
    <cellStyle name="Процентный 8 5 2 4 2" xfId="22032"/>
    <cellStyle name="Процентный 8 5 2 4 2 2" xfId="22033"/>
    <cellStyle name="Процентный 8 5 2 4 3" xfId="22034"/>
    <cellStyle name="Процентный 8 5 3" xfId="9357"/>
    <cellStyle name="Процентный 8 5 3 2" xfId="9358"/>
    <cellStyle name="Процентный 8 5 3 2 2" xfId="22035"/>
    <cellStyle name="Процентный 8 5 3 2 2 2" xfId="22036"/>
    <cellStyle name="Процентный 8 5 3 2 3" xfId="22037"/>
    <cellStyle name="Процентный 8 5 4" xfId="9359"/>
    <cellStyle name="Процентный 8 5 4 2" xfId="9360"/>
    <cellStyle name="Процентный 8 5 4 2 2" xfId="22038"/>
    <cellStyle name="Процентный 8 5 4 2 2 2" xfId="22039"/>
    <cellStyle name="Процентный 8 5 4 2 3" xfId="22040"/>
    <cellStyle name="Процентный 8 5 5" xfId="9361"/>
    <cellStyle name="Процентный 8 5 5 2" xfId="22041"/>
    <cellStyle name="Процентный 8 5 5 2 2" xfId="22042"/>
    <cellStyle name="Процентный 8 5 5 3" xfId="22043"/>
    <cellStyle name="Процентный 8 6" xfId="9362"/>
    <cellStyle name="Процентный 8 6 2" xfId="9363"/>
    <cellStyle name="Процентный 8 6 2 2" xfId="9364"/>
    <cellStyle name="Процентный 8 6 2 2 2" xfId="22044"/>
    <cellStyle name="Процентный 8 6 2 2 2 2" xfId="22045"/>
    <cellStyle name="Процентный 8 6 2 2 3" xfId="22046"/>
    <cellStyle name="Процентный 8 6 3" xfId="9365"/>
    <cellStyle name="Процентный 8 6 3 2" xfId="9366"/>
    <cellStyle name="Процентный 8 6 3 2 2" xfId="22047"/>
    <cellStyle name="Процентный 8 6 3 2 2 2" xfId="22048"/>
    <cellStyle name="Процентный 8 6 3 2 3" xfId="22049"/>
    <cellStyle name="Процентный 8 6 4" xfId="9367"/>
    <cellStyle name="Процентный 8 6 4 2" xfId="22050"/>
    <cellStyle name="Процентный 8 6 4 2 2" xfId="22051"/>
    <cellStyle name="Процентный 8 6 4 3" xfId="22052"/>
    <cellStyle name="Процентный 8 7" xfId="9368"/>
    <cellStyle name="Процентный 8 7 2" xfId="9369"/>
    <cellStyle name="Процентный 8 7 2 2" xfId="9370"/>
    <cellStyle name="Процентный 8 7 2 2 2" xfId="22053"/>
    <cellStyle name="Процентный 8 7 2 2 2 2" xfId="22054"/>
    <cellStyle name="Процентный 8 7 2 2 3" xfId="22055"/>
    <cellStyle name="Процентный 8 7 3" xfId="9371"/>
    <cellStyle name="Процентный 8 7 3 2" xfId="9372"/>
    <cellStyle name="Процентный 8 7 3 2 2" xfId="22056"/>
    <cellStyle name="Процентный 8 7 3 2 2 2" xfId="22057"/>
    <cellStyle name="Процентный 8 7 3 2 3" xfId="22058"/>
    <cellStyle name="Процентный 8 7 4" xfId="9373"/>
    <cellStyle name="Процентный 8 7 4 2" xfId="22059"/>
    <cellStyle name="Процентный 8 7 4 2 2" xfId="22060"/>
    <cellStyle name="Процентный 8 7 4 3" xfId="22061"/>
    <cellStyle name="Процентный 8 8" xfId="9374"/>
    <cellStyle name="Процентный 8 8 2" xfId="9375"/>
    <cellStyle name="Процентный 8 8 2 2" xfId="9376"/>
    <cellStyle name="Процентный 8 8 2 2 2" xfId="22062"/>
    <cellStyle name="Процентный 8 8 2 2 2 2" xfId="22063"/>
    <cellStyle name="Процентный 8 8 2 2 3" xfId="22064"/>
    <cellStyle name="Процентный 8 8 3" xfId="9377"/>
    <cellStyle name="Процентный 8 8 3 2" xfId="9378"/>
    <cellStyle name="Процентный 8 8 3 2 2" xfId="22065"/>
    <cellStyle name="Процентный 8 8 3 2 2 2" xfId="22066"/>
    <cellStyle name="Процентный 8 8 3 2 3" xfId="22067"/>
    <cellStyle name="Процентный 8 8 4" xfId="9379"/>
    <cellStyle name="Процентный 8 8 4 2" xfId="22068"/>
    <cellStyle name="Процентный 8 8 4 2 2" xfId="22069"/>
    <cellStyle name="Процентный 8 8 4 3" xfId="22070"/>
    <cellStyle name="Процентный 8 9" xfId="9380"/>
    <cellStyle name="Процентный 8 9 2" xfId="9381"/>
    <cellStyle name="Процентный 8 9 2 2" xfId="22071"/>
    <cellStyle name="Процентный 8 9 2 2 2" xfId="22072"/>
    <cellStyle name="Процентный 8 9 2 3" xfId="22073"/>
    <cellStyle name="Связанная ячейка 2" xfId="9382"/>
    <cellStyle name="Связанная ячейка 2 2" xfId="9383"/>
    <cellStyle name="Стиль 1" xfId="28739"/>
    <cellStyle name="Текст предупреждения 2" xfId="9384"/>
    <cellStyle name="Текст предупреждения 2 2" xfId="9385"/>
    <cellStyle name="Финансовый" xfId="1" builtinId="3"/>
    <cellStyle name="Финансовый 10" xfId="9386"/>
    <cellStyle name="Финансовый 10 10" xfId="9387"/>
    <cellStyle name="Финансовый 10 10 2" xfId="11"/>
    <cellStyle name="Финансовый 10 10 2 2" xfId="9388"/>
    <cellStyle name="Финансовый 10 10 2 2 2" xfId="22074"/>
    <cellStyle name="Финансовый 10 10 2 3" xfId="22075"/>
    <cellStyle name="Финансовый 10 11" xfId="9389"/>
    <cellStyle name="Финансовый 10 11 2" xfId="9390"/>
    <cellStyle name="Финансовый 10 11 2 2" xfId="22076"/>
    <cellStyle name="Финансовый 10 11 3" xfId="22077"/>
    <cellStyle name="Финансовый 10 2" xfId="9391"/>
    <cellStyle name="Финансовый 10 2 2" xfId="9392"/>
    <cellStyle name="Финансовый 10 2 2 2" xfId="9393"/>
    <cellStyle name="Финансовый 10 2 2 2 2" xfId="9394"/>
    <cellStyle name="Финансовый 10 2 2 2 2 2" xfId="9395"/>
    <cellStyle name="Финансовый 10 2 2 2 2 2 2" xfId="9396"/>
    <cellStyle name="Финансовый 10 2 2 2 2 2 2 2" xfId="9397"/>
    <cellStyle name="Финансовый 10 2 2 2 2 2 2 2 2" xfId="22078"/>
    <cellStyle name="Финансовый 10 2 2 2 2 2 2 3" xfId="22079"/>
    <cellStyle name="Финансовый 10 2 2 2 2 3" xfId="9398"/>
    <cellStyle name="Финансовый 10 2 2 2 2 3 2" xfId="9399"/>
    <cellStyle name="Финансовый 10 2 2 2 2 3 2 2" xfId="9400"/>
    <cellStyle name="Финансовый 10 2 2 2 2 3 2 2 2" xfId="22080"/>
    <cellStyle name="Финансовый 10 2 2 2 2 3 2 3" xfId="22081"/>
    <cellStyle name="Финансовый 10 2 2 2 2 4" xfId="9401"/>
    <cellStyle name="Финансовый 10 2 2 2 2 4 2" xfId="9402"/>
    <cellStyle name="Финансовый 10 2 2 2 2 4 2 2" xfId="22082"/>
    <cellStyle name="Финансовый 10 2 2 2 2 4 3" xfId="22083"/>
    <cellStyle name="Финансовый 10 2 2 2 3" xfId="9403"/>
    <cellStyle name="Финансовый 10 2 2 2 3 2" xfId="9404"/>
    <cellStyle name="Финансовый 10 2 2 2 3 2 2" xfId="9405"/>
    <cellStyle name="Финансовый 10 2 2 2 3 2 2 2" xfId="22084"/>
    <cellStyle name="Финансовый 10 2 2 2 3 2 3" xfId="22085"/>
    <cellStyle name="Финансовый 10 2 2 2 4" xfId="9406"/>
    <cellStyle name="Финансовый 10 2 2 2 4 2" xfId="9407"/>
    <cellStyle name="Финансовый 10 2 2 2 4 2 2" xfId="9408"/>
    <cellStyle name="Финансовый 10 2 2 2 4 2 2 2" xfId="22086"/>
    <cellStyle name="Финансовый 10 2 2 2 4 2 3" xfId="22087"/>
    <cellStyle name="Финансовый 10 2 2 2 5" xfId="9409"/>
    <cellStyle name="Финансовый 10 2 2 2 6" xfId="9410"/>
    <cellStyle name="Финансовый 10 2 2 2 6 2" xfId="9411"/>
    <cellStyle name="Финансовый 10 2 2 2 6 2 2" xfId="22088"/>
    <cellStyle name="Финансовый 10 2 2 2 6 3" xfId="22089"/>
    <cellStyle name="Финансовый 10 2 2 2 7" xfId="9412"/>
    <cellStyle name="Финансовый 10 2 2 2 7 2" xfId="22090"/>
    <cellStyle name="Финансовый 10 2 2 2 7 2 2" xfId="22091"/>
    <cellStyle name="Финансовый 10 2 2 2 7 3" xfId="22092"/>
    <cellStyle name="Финансовый 10 2 2 2 8" xfId="22093"/>
    <cellStyle name="Финансовый 10 2 2 2 8 2" xfId="22094"/>
    <cellStyle name="Финансовый 10 2 2 2 9" xfId="22095"/>
    <cellStyle name="Финансовый 10 2 2 3" xfId="9413"/>
    <cellStyle name="Финансовый 10 2 2 3 2" xfId="9414"/>
    <cellStyle name="Финансовый 10 2 2 3 2 2" xfId="9415"/>
    <cellStyle name="Финансовый 10 2 2 3 2 2 2" xfId="9416"/>
    <cellStyle name="Финансовый 10 2 2 3 2 2 2 2" xfId="22096"/>
    <cellStyle name="Финансовый 10 2 2 3 2 2 3" xfId="22097"/>
    <cellStyle name="Финансовый 10 2 2 3 3" xfId="9417"/>
    <cellStyle name="Финансовый 10 2 2 3 3 2" xfId="9418"/>
    <cellStyle name="Финансовый 10 2 2 3 3 2 2" xfId="9419"/>
    <cellStyle name="Финансовый 10 2 2 3 3 2 2 2" xfId="22098"/>
    <cellStyle name="Финансовый 10 2 2 3 3 2 3" xfId="22099"/>
    <cellStyle name="Финансовый 10 2 2 3 4" xfId="9420"/>
    <cellStyle name="Финансовый 10 2 2 3 4 2" xfId="9421"/>
    <cellStyle name="Финансовый 10 2 2 3 4 2 2" xfId="22100"/>
    <cellStyle name="Финансовый 10 2 2 3 4 3" xfId="22101"/>
    <cellStyle name="Финансовый 10 2 2 4" xfId="9422"/>
    <cellStyle name="Финансовый 10 2 2 4 2" xfId="9423"/>
    <cellStyle name="Финансовый 10 2 2 4 2 2" xfId="9424"/>
    <cellStyle name="Финансовый 10 2 2 4 2 2 2" xfId="22102"/>
    <cellStyle name="Финансовый 10 2 2 4 2 3" xfId="22103"/>
    <cellStyle name="Финансовый 10 2 2 5" xfId="9425"/>
    <cellStyle name="Финансовый 10 2 2 5 2" xfId="9426"/>
    <cellStyle name="Финансовый 10 2 2 5 2 2" xfId="9427"/>
    <cellStyle name="Финансовый 10 2 2 5 2 2 2" xfId="22104"/>
    <cellStyle name="Финансовый 10 2 2 5 2 3" xfId="22105"/>
    <cellStyle name="Финансовый 10 2 2 6" xfId="9428"/>
    <cellStyle name="Финансовый 10 2 2 6 2" xfId="9429"/>
    <cellStyle name="Финансовый 10 2 2 6 2 2" xfId="22106"/>
    <cellStyle name="Финансовый 10 2 2 6 3" xfId="22107"/>
    <cellStyle name="Финансовый 10 2 3" xfId="9430"/>
    <cellStyle name="Финансовый 10 2 3 2" xfId="9431"/>
    <cellStyle name="Финансовый 10 2 3 2 2" xfId="9432"/>
    <cellStyle name="Финансовый 10 2 3 2 2 2" xfId="9433"/>
    <cellStyle name="Финансовый 10 2 3 2 2 2 2" xfId="9434"/>
    <cellStyle name="Финансовый 10 2 3 2 2 2 2 2" xfId="22108"/>
    <cellStyle name="Финансовый 10 2 3 2 2 2 3" xfId="22109"/>
    <cellStyle name="Финансовый 10 2 3 2 3" xfId="9435"/>
    <cellStyle name="Финансовый 10 2 3 2 3 2" xfId="9436"/>
    <cellStyle name="Финансовый 10 2 3 2 3 2 2" xfId="9437"/>
    <cellStyle name="Финансовый 10 2 3 2 3 2 2 2" xfId="22110"/>
    <cellStyle name="Финансовый 10 2 3 2 3 2 3" xfId="22111"/>
    <cellStyle name="Финансовый 10 2 3 2 4" xfId="9438"/>
    <cellStyle name="Финансовый 10 2 3 2 4 2" xfId="9439"/>
    <cellStyle name="Финансовый 10 2 3 2 4 2 2" xfId="22112"/>
    <cellStyle name="Финансовый 10 2 3 2 4 3" xfId="22113"/>
    <cellStyle name="Финансовый 10 2 3 3" xfId="9440"/>
    <cellStyle name="Финансовый 10 2 3 3 2" xfId="9441"/>
    <cellStyle name="Финансовый 10 2 3 3 2 2" xfId="9442"/>
    <cellStyle name="Финансовый 10 2 3 3 2 2 2" xfId="9443"/>
    <cellStyle name="Финансовый 10 2 3 3 2 2 2 2" xfId="22114"/>
    <cellStyle name="Финансовый 10 2 3 3 2 2 3" xfId="22115"/>
    <cellStyle name="Финансовый 10 2 3 3 3" xfId="9444"/>
    <cellStyle name="Финансовый 10 2 3 3 3 2" xfId="9445"/>
    <cellStyle name="Финансовый 10 2 3 3 3 2 2" xfId="9446"/>
    <cellStyle name="Финансовый 10 2 3 3 3 2 2 2" xfId="22116"/>
    <cellStyle name="Финансовый 10 2 3 3 3 2 3" xfId="22117"/>
    <cellStyle name="Финансовый 10 2 3 3 4" xfId="9447"/>
    <cellStyle name="Финансовый 10 2 3 3 4 2" xfId="9448"/>
    <cellStyle name="Финансовый 10 2 3 3 4 2 2" xfId="22118"/>
    <cellStyle name="Финансовый 10 2 3 3 4 3" xfId="22119"/>
    <cellStyle name="Финансовый 10 2 3 4" xfId="9449"/>
    <cellStyle name="Финансовый 10 2 3 4 2" xfId="9450"/>
    <cellStyle name="Финансовый 10 2 3 4 2 2" xfId="9451"/>
    <cellStyle name="Финансовый 10 2 3 4 2 2 2" xfId="22120"/>
    <cellStyle name="Финансовый 10 2 3 4 2 3" xfId="22121"/>
    <cellStyle name="Финансовый 10 2 3 5" xfId="9452"/>
    <cellStyle name="Финансовый 10 2 3 5 2" xfId="9453"/>
    <cellStyle name="Финансовый 10 2 3 5 2 2" xfId="9454"/>
    <cellStyle name="Финансовый 10 2 3 5 2 2 2" xfId="22122"/>
    <cellStyle name="Финансовый 10 2 3 5 2 3" xfId="22123"/>
    <cellStyle name="Финансовый 10 2 3 6" xfId="9455"/>
    <cellStyle name="Финансовый 10 2 3 6 2" xfId="9456"/>
    <cellStyle name="Финансовый 10 2 3 6 2 2" xfId="22124"/>
    <cellStyle name="Финансовый 10 2 3 6 3" xfId="22125"/>
    <cellStyle name="Финансовый 10 2 4" xfId="9457"/>
    <cellStyle name="Финансовый 10 2 4 2" xfId="9458"/>
    <cellStyle name="Финансовый 10 2 4 2 2" xfId="9459"/>
    <cellStyle name="Финансовый 10 2 4 2 2 2" xfId="9460"/>
    <cellStyle name="Финансовый 10 2 4 2 2 2 2" xfId="9461"/>
    <cellStyle name="Финансовый 10 2 4 2 2 2 2 2" xfId="22126"/>
    <cellStyle name="Финансовый 10 2 4 2 2 2 3" xfId="22127"/>
    <cellStyle name="Финансовый 10 2 4 2 3" xfId="9462"/>
    <cellStyle name="Финансовый 10 2 4 2 3 2" xfId="9463"/>
    <cellStyle name="Финансовый 10 2 4 2 3 2 2" xfId="9464"/>
    <cellStyle name="Финансовый 10 2 4 2 3 2 2 2" xfId="22128"/>
    <cellStyle name="Финансовый 10 2 4 2 3 2 3" xfId="22129"/>
    <cellStyle name="Финансовый 10 2 4 2 4" xfId="9465"/>
    <cellStyle name="Финансовый 10 2 4 2 4 2" xfId="9466"/>
    <cellStyle name="Финансовый 10 2 4 2 4 2 2" xfId="22130"/>
    <cellStyle name="Финансовый 10 2 4 2 4 3" xfId="22131"/>
    <cellStyle name="Финансовый 10 2 4 3" xfId="9467"/>
    <cellStyle name="Финансовый 10 2 4 3 2" xfId="9468"/>
    <cellStyle name="Финансовый 10 2 4 3 2 2" xfId="9469"/>
    <cellStyle name="Финансовый 10 2 4 3 2 2 2" xfId="22132"/>
    <cellStyle name="Финансовый 10 2 4 3 2 3" xfId="22133"/>
    <cellStyle name="Финансовый 10 2 4 4" xfId="9470"/>
    <cellStyle name="Финансовый 10 2 4 4 2" xfId="9471"/>
    <cellStyle name="Финансовый 10 2 4 4 2 2" xfId="9472"/>
    <cellStyle name="Финансовый 10 2 4 4 2 2 2" xfId="22134"/>
    <cellStyle name="Финансовый 10 2 4 4 2 3" xfId="22135"/>
    <cellStyle name="Финансовый 10 2 4 5" xfId="9473"/>
    <cellStyle name="Финансовый 10 2 4 5 2" xfId="9474"/>
    <cellStyle name="Финансовый 10 2 4 5 2 2" xfId="22136"/>
    <cellStyle name="Финансовый 10 2 4 5 3" xfId="22137"/>
    <cellStyle name="Финансовый 10 2 5" xfId="9475"/>
    <cellStyle name="Финансовый 10 2 5 2" xfId="9476"/>
    <cellStyle name="Финансовый 10 2 5 2 2" xfId="9477"/>
    <cellStyle name="Финансовый 10 2 5 2 2 2" xfId="9478"/>
    <cellStyle name="Финансовый 10 2 5 2 2 2 2" xfId="22138"/>
    <cellStyle name="Финансовый 10 2 5 2 2 3" xfId="22139"/>
    <cellStyle name="Финансовый 10 2 5 3" xfId="9479"/>
    <cellStyle name="Финансовый 10 2 5 3 2" xfId="9480"/>
    <cellStyle name="Финансовый 10 2 5 3 2 2" xfId="9481"/>
    <cellStyle name="Финансовый 10 2 5 3 2 2 2" xfId="22140"/>
    <cellStyle name="Финансовый 10 2 5 3 2 3" xfId="22141"/>
    <cellStyle name="Финансовый 10 2 5 4" xfId="9482"/>
    <cellStyle name="Финансовый 10 2 5 4 2" xfId="9483"/>
    <cellStyle name="Финансовый 10 2 5 4 2 2" xfId="22142"/>
    <cellStyle name="Финансовый 10 2 5 4 3" xfId="22143"/>
    <cellStyle name="Финансовый 10 2 6" xfId="9484"/>
    <cellStyle name="Финансовый 10 2 6 2" xfId="9485"/>
    <cellStyle name="Финансовый 10 2 6 2 2" xfId="9486"/>
    <cellStyle name="Финансовый 10 2 6 2 2 2" xfId="22144"/>
    <cellStyle name="Финансовый 10 2 6 2 3" xfId="22145"/>
    <cellStyle name="Финансовый 10 2 7" xfId="9487"/>
    <cellStyle name="Финансовый 10 2 7 2" xfId="9488"/>
    <cellStyle name="Финансовый 10 2 7 2 2" xfId="9489"/>
    <cellStyle name="Финансовый 10 2 7 2 2 2" xfId="22146"/>
    <cellStyle name="Финансовый 10 2 7 2 3" xfId="22147"/>
    <cellStyle name="Финансовый 10 2 8" xfId="9490"/>
    <cellStyle name="Финансовый 10 2 8 2" xfId="9491"/>
    <cellStyle name="Финансовый 10 2 8 2 2" xfId="22148"/>
    <cellStyle name="Финансовый 10 2 8 3" xfId="22149"/>
    <cellStyle name="Финансовый 10 3" xfId="9492"/>
    <cellStyle name="Финансовый 10 3 2" xfId="9493"/>
    <cellStyle name="Финансовый 10 3 2 2" xfId="9494"/>
    <cellStyle name="Финансовый 10 3 2 2 2" xfId="9495"/>
    <cellStyle name="Финансовый 10 3 2 2 2 2" xfId="9496"/>
    <cellStyle name="Финансовый 10 3 2 2 2 2 2" xfId="22150"/>
    <cellStyle name="Финансовый 10 3 2 2 2 3" xfId="22151"/>
    <cellStyle name="Финансовый 10 3 2 3" xfId="9497"/>
    <cellStyle name="Финансовый 10 3 2 3 2" xfId="9498"/>
    <cellStyle name="Финансовый 10 3 2 3 2 2" xfId="9499"/>
    <cellStyle name="Финансовый 10 3 2 3 2 2 2" xfId="22152"/>
    <cellStyle name="Финансовый 10 3 2 3 2 3" xfId="22153"/>
    <cellStyle name="Финансовый 10 3 2 4" xfId="9500"/>
    <cellStyle name="Финансовый 10 3 2 4 2" xfId="9501"/>
    <cellStyle name="Финансовый 10 3 2 4 2 2" xfId="22154"/>
    <cellStyle name="Финансовый 10 3 2 4 3" xfId="22155"/>
    <cellStyle name="Финансовый 10 3 3" xfId="9502"/>
    <cellStyle name="Финансовый 10 3 3 2" xfId="9503"/>
    <cellStyle name="Финансовый 10 3 3 2 2" xfId="9504"/>
    <cellStyle name="Финансовый 10 3 3 2 2 2" xfId="9505"/>
    <cellStyle name="Финансовый 10 3 3 2 2 2 2" xfId="22156"/>
    <cellStyle name="Финансовый 10 3 3 2 2 3" xfId="22157"/>
    <cellStyle name="Финансовый 10 3 3 3" xfId="9506"/>
    <cellStyle name="Финансовый 10 3 3 3 2" xfId="9507"/>
    <cellStyle name="Финансовый 10 3 3 3 2 2" xfId="9508"/>
    <cellStyle name="Финансовый 10 3 3 3 2 2 2" xfId="22158"/>
    <cellStyle name="Финансовый 10 3 3 3 2 3" xfId="22159"/>
    <cellStyle name="Финансовый 10 3 3 4" xfId="9509"/>
    <cellStyle name="Финансовый 10 3 3 4 2" xfId="9510"/>
    <cellStyle name="Финансовый 10 3 3 4 2 2" xfId="22160"/>
    <cellStyle name="Финансовый 10 3 3 4 3" xfId="22161"/>
    <cellStyle name="Финансовый 10 3 4" xfId="9511"/>
    <cellStyle name="Финансовый 10 3 4 2" xfId="9512"/>
    <cellStyle name="Финансовый 10 3 4 2 2" xfId="9513"/>
    <cellStyle name="Финансовый 10 3 4 2 2 2" xfId="22162"/>
    <cellStyle name="Финансовый 10 3 4 2 3" xfId="22163"/>
    <cellStyle name="Финансовый 10 3 5" xfId="9514"/>
    <cellStyle name="Финансовый 10 3 5 2" xfId="9515"/>
    <cellStyle name="Финансовый 10 3 5 2 2" xfId="9516"/>
    <cellStyle name="Финансовый 10 3 5 2 2 2" xfId="22164"/>
    <cellStyle name="Финансовый 10 3 5 2 3" xfId="22165"/>
    <cellStyle name="Финансовый 10 3 6" xfId="9517"/>
    <cellStyle name="Финансовый 10 3 6 2" xfId="9518"/>
    <cellStyle name="Финансовый 10 3 6 2 2" xfId="22166"/>
    <cellStyle name="Финансовый 10 3 6 3" xfId="22167"/>
    <cellStyle name="Финансовый 10 4" xfId="9519"/>
    <cellStyle name="Финансовый 10 4 2" xfId="9520"/>
    <cellStyle name="Финансовый 10 4 2 2" xfId="9521"/>
    <cellStyle name="Финансовый 10 4 2 2 2" xfId="9522"/>
    <cellStyle name="Финансовый 10 4 2 2 2 2" xfId="9523"/>
    <cellStyle name="Финансовый 10 4 2 2 2 2 2" xfId="22168"/>
    <cellStyle name="Финансовый 10 4 2 2 2 3" xfId="22169"/>
    <cellStyle name="Финансовый 10 4 2 3" xfId="9524"/>
    <cellStyle name="Финансовый 10 4 2 3 2" xfId="9525"/>
    <cellStyle name="Финансовый 10 4 2 3 2 2" xfId="9526"/>
    <cellStyle name="Финансовый 10 4 2 3 2 2 2" xfId="22170"/>
    <cellStyle name="Финансовый 10 4 2 3 2 3" xfId="22171"/>
    <cellStyle name="Финансовый 10 4 2 4" xfId="9527"/>
    <cellStyle name="Финансовый 10 4 2 4 2" xfId="9528"/>
    <cellStyle name="Финансовый 10 4 2 4 2 2" xfId="22172"/>
    <cellStyle name="Финансовый 10 4 2 4 3" xfId="22173"/>
    <cellStyle name="Финансовый 10 4 3" xfId="9529"/>
    <cellStyle name="Финансовый 10 4 3 2" xfId="9530"/>
    <cellStyle name="Финансовый 10 4 3 2 2" xfId="9531"/>
    <cellStyle name="Финансовый 10 4 3 2 2 2" xfId="9532"/>
    <cellStyle name="Финансовый 10 4 3 2 2 2 2" xfId="22174"/>
    <cellStyle name="Финансовый 10 4 3 2 2 3" xfId="22175"/>
    <cellStyle name="Финансовый 10 4 3 3" xfId="9533"/>
    <cellStyle name="Финансовый 10 4 3 3 2" xfId="9534"/>
    <cellStyle name="Финансовый 10 4 3 3 2 2" xfId="9535"/>
    <cellStyle name="Финансовый 10 4 3 3 2 2 2" xfId="22176"/>
    <cellStyle name="Финансовый 10 4 3 3 2 3" xfId="22177"/>
    <cellStyle name="Финансовый 10 4 3 4" xfId="9536"/>
    <cellStyle name="Финансовый 10 4 3 4 2" xfId="9537"/>
    <cellStyle name="Финансовый 10 4 3 4 2 2" xfId="22178"/>
    <cellStyle name="Финансовый 10 4 3 4 3" xfId="22179"/>
    <cellStyle name="Финансовый 10 4 4" xfId="9538"/>
    <cellStyle name="Финансовый 10 4 4 2" xfId="9539"/>
    <cellStyle name="Финансовый 10 4 4 2 2" xfId="9540"/>
    <cellStyle name="Финансовый 10 4 4 2 2 2" xfId="22180"/>
    <cellStyle name="Финансовый 10 4 4 2 3" xfId="22181"/>
    <cellStyle name="Финансовый 10 4 5" xfId="9541"/>
    <cellStyle name="Финансовый 10 4 5 2" xfId="9542"/>
    <cellStyle name="Финансовый 10 4 5 2 2" xfId="9543"/>
    <cellStyle name="Финансовый 10 4 5 2 2 2" xfId="22182"/>
    <cellStyle name="Финансовый 10 4 5 2 3" xfId="22183"/>
    <cellStyle name="Финансовый 10 4 6" xfId="9544"/>
    <cellStyle name="Финансовый 10 4 6 2" xfId="9545"/>
    <cellStyle name="Финансовый 10 4 6 2 2" xfId="22184"/>
    <cellStyle name="Финансовый 10 4 6 3" xfId="22185"/>
    <cellStyle name="Финансовый 10 5" xfId="9546"/>
    <cellStyle name="Финансовый 10 5 2" xfId="9547"/>
    <cellStyle name="Финансовый 10 5 2 2" xfId="9548"/>
    <cellStyle name="Финансовый 10 5 2 2 2" xfId="9549"/>
    <cellStyle name="Финансовый 10 5 2 2 2 2" xfId="9550"/>
    <cellStyle name="Финансовый 10 5 2 2 2 2 2" xfId="22186"/>
    <cellStyle name="Финансовый 10 5 2 2 2 3" xfId="22187"/>
    <cellStyle name="Финансовый 10 5 2 3" xfId="9551"/>
    <cellStyle name="Финансовый 10 5 2 3 2" xfId="9552"/>
    <cellStyle name="Финансовый 10 5 2 3 2 2" xfId="9553"/>
    <cellStyle name="Финансовый 10 5 2 3 2 2 2" xfId="22188"/>
    <cellStyle name="Финансовый 10 5 2 3 2 3" xfId="22189"/>
    <cellStyle name="Финансовый 10 5 2 4" xfId="9554"/>
    <cellStyle name="Финансовый 10 5 2 4 2" xfId="9555"/>
    <cellStyle name="Финансовый 10 5 2 4 2 2" xfId="22190"/>
    <cellStyle name="Финансовый 10 5 2 4 3" xfId="22191"/>
    <cellStyle name="Финансовый 10 5 3" xfId="9556"/>
    <cellStyle name="Финансовый 10 5 3 2" xfId="9557"/>
    <cellStyle name="Финансовый 10 5 3 2 2" xfId="9558"/>
    <cellStyle name="Финансовый 10 5 3 2 2 2" xfId="22192"/>
    <cellStyle name="Финансовый 10 5 3 2 3" xfId="22193"/>
    <cellStyle name="Финансовый 10 5 4" xfId="9559"/>
    <cellStyle name="Финансовый 10 5 4 2" xfId="9560"/>
    <cellStyle name="Финансовый 10 5 4 2 2" xfId="9561"/>
    <cellStyle name="Финансовый 10 5 4 2 2 2" xfId="22194"/>
    <cellStyle name="Финансовый 10 5 4 2 3" xfId="22195"/>
    <cellStyle name="Финансовый 10 5 5" xfId="9562"/>
    <cellStyle name="Финансовый 10 5 5 2" xfId="9563"/>
    <cellStyle name="Финансовый 10 5 5 2 2" xfId="22196"/>
    <cellStyle name="Финансовый 10 5 5 3" xfId="22197"/>
    <cellStyle name="Финансовый 10 6" xfId="9564"/>
    <cellStyle name="Финансовый 10 6 2" xfId="9565"/>
    <cellStyle name="Финансовый 10 6 2 2" xfId="9566"/>
    <cellStyle name="Финансовый 10 6 2 2 2" xfId="9567"/>
    <cellStyle name="Финансовый 10 6 2 2 2 2" xfId="22198"/>
    <cellStyle name="Финансовый 10 6 2 2 3" xfId="22199"/>
    <cellStyle name="Финансовый 10 6 3" xfId="9568"/>
    <cellStyle name="Финансовый 10 6 3 2" xfId="9569"/>
    <cellStyle name="Финансовый 10 6 3 2 2" xfId="9570"/>
    <cellStyle name="Финансовый 10 6 3 2 2 2" xfId="22200"/>
    <cellStyle name="Финансовый 10 6 3 2 3" xfId="22201"/>
    <cellStyle name="Финансовый 10 6 4" xfId="9571"/>
    <cellStyle name="Финансовый 10 6 4 2" xfId="9572"/>
    <cellStyle name="Финансовый 10 6 4 2 2" xfId="22202"/>
    <cellStyle name="Финансовый 10 6 4 3" xfId="22203"/>
    <cellStyle name="Финансовый 10 7" xfId="9573"/>
    <cellStyle name="Финансовый 10 7 2" xfId="9574"/>
    <cellStyle name="Финансовый 10 7 2 2" xfId="9575"/>
    <cellStyle name="Финансовый 10 7 2 2 2" xfId="9576"/>
    <cellStyle name="Финансовый 10 7 2 2 2 2" xfId="22204"/>
    <cellStyle name="Финансовый 10 7 2 2 3" xfId="22205"/>
    <cellStyle name="Финансовый 10 7 3" xfId="9577"/>
    <cellStyle name="Финансовый 10 7 3 2" xfId="9578"/>
    <cellStyle name="Финансовый 10 7 3 2 2" xfId="9579"/>
    <cellStyle name="Финансовый 10 7 3 2 2 2" xfId="22206"/>
    <cellStyle name="Финансовый 10 7 3 2 3" xfId="22207"/>
    <cellStyle name="Финансовый 10 7 4" xfId="9580"/>
    <cellStyle name="Финансовый 10 7 4 2" xfId="9581"/>
    <cellStyle name="Финансовый 10 7 4 2 2" xfId="22208"/>
    <cellStyle name="Финансовый 10 7 4 3" xfId="22209"/>
    <cellStyle name="Финансовый 10 8" xfId="9582"/>
    <cellStyle name="Финансовый 10 8 2" xfId="9583"/>
    <cellStyle name="Финансовый 10 8 2 2" xfId="9584"/>
    <cellStyle name="Финансовый 10 8 2 2 2" xfId="9585"/>
    <cellStyle name="Финансовый 10 8 2 2 2 2" xfId="22210"/>
    <cellStyle name="Финансовый 10 8 2 2 3" xfId="22211"/>
    <cellStyle name="Финансовый 10 8 3" xfId="9586"/>
    <cellStyle name="Финансовый 10 8 3 2" xfId="9587"/>
    <cellStyle name="Финансовый 10 8 3 2 2" xfId="9588"/>
    <cellStyle name="Финансовый 10 8 3 2 2 2" xfId="22212"/>
    <cellStyle name="Финансовый 10 8 3 2 3" xfId="22213"/>
    <cellStyle name="Финансовый 10 8 4" xfId="9589"/>
    <cellStyle name="Финансовый 10 8 4 2" xfId="9590"/>
    <cellStyle name="Финансовый 10 8 4 2 2" xfId="22214"/>
    <cellStyle name="Финансовый 10 8 4 3" xfId="22215"/>
    <cellStyle name="Финансовый 10 9" xfId="9591"/>
    <cellStyle name="Финансовый 10 9 2" xfId="9592"/>
    <cellStyle name="Финансовый 10 9 2 2" xfId="9593"/>
    <cellStyle name="Финансовый 10 9 2 2 2" xfId="22216"/>
    <cellStyle name="Финансовый 10 9 2 3" xfId="22217"/>
    <cellStyle name="Финансовый 11" xfId="9594"/>
    <cellStyle name="Финансовый 11 10" xfId="9595"/>
    <cellStyle name="Финансовый 11 10 2" xfId="9596"/>
    <cellStyle name="Финансовый 11 10 2 2" xfId="9597"/>
    <cellStyle name="Финансовый 11 10 2 2 2" xfId="22218"/>
    <cellStyle name="Финансовый 11 10 2 3" xfId="22219"/>
    <cellStyle name="Финансовый 11 11" xfId="9598"/>
    <cellStyle name="Финансовый 11 12" xfId="9599"/>
    <cellStyle name="Финансовый 11 12 2" xfId="9600"/>
    <cellStyle name="Финансовый 11 12 2 2" xfId="22220"/>
    <cellStyle name="Финансовый 11 12 3" xfId="22221"/>
    <cellStyle name="Финансовый 11 13" xfId="9601"/>
    <cellStyle name="Финансовый 11 13 2" xfId="22222"/>
    <cellStyle name="Финансовый 11 13 2 2" xfId="22223"/>
    <cellStyle name="Финансовый 11 13 3" xfId="22224"/>
    <cellStyle name="Финансовый 11 14" xfId="22225"/>
    <cellStyle name="Финансовый 11 14 2" xfId="22226"/>
    <cellStyle name="Финансовый 11 15" xfId="22227"/>
    <cellStyle name="Финансовый 11 2" xfId="9602"/>
    <cellStyle name="Финансовый 11 2 2" xfId="9603"/>
    <cellStyle name="Финансовый 11 2 2 2" xfId="9604"/>
    <cellStyle name="Финансовый 11 2 2 2 2" xfId="9605"/>
    <cellStyle name="Финансовый 11 2 2 2 2 2" xfId="9606"/>
    <cellStyle name="Финансовый 11 2 2 2 2 2 2" xfId="9607"/>
    <cellStyle name="Финансовый 11 2 2 2 2 2 2 2" xfId="22228"/>
    <cellStyle name="Финансовый 11 2 2 2 2 2 3" xfId="22229"/>
    <cellStyle name="Финансовый 11 2 2 2 3" xfId="9608"/>
    <cellStyle name="Финансовый 11 2 2 2 3 2" xfId="9609"/>
    <cellStyle name="Финансовый 11 2 2 2 3 2 2" xfId="9610"/>
    <cellStyle name="Финансовый 11 2 2 2 3 2 2 2" xfId="22230"/>
    <cellStyle name="Финансовый 11 2 2 2 3 2 3" xfId="22231"/>
    <cellStyle name="Финансовый 11 2 2 2 4" xfId="9611"/>
    <cellStyle name="Финансовый 11 2 2 2 4 2" xfId="9612"/>
    <cellStyle name="Финансовый 11 2 2 2 4 2 2" xfId="22232"/>
    <cellStyle name="Финансовый 11 2 2 2 4 3" xfId="22233"/>
    <cellStyle name="Финансовый 11 2 2 3" xfId="9613"/>
    <cellStyle name="Финансовый 11 2 2 3 2" xfId="9614"/>
    <cellStyle name="Финансовый 11 2 2 3 2 2" xfId="9615"/>
    <cellStyle name="Финансовый 11 2 2 3 2 2 2" xfId="9616"/>
    <cellStyle name="Финансовый 11 2 2 3 2 2 2 2" xfId="22234"/>
    <cellStyle name="Финансовый 11 2 2 3 2 2 3" xfId="22235"/>
    <cellStyle name="Финансовый 11 2 2 3 3" xfId="9617"/>
    <cellStyle name="Финансовый 11 2 2 3 3 2" xfId="9618"/>
    <cellStyle name="Финансовый 11 2 2 3 3 2 2" xfId="9619"/>
    <cellStyle name="Финансовый 11 2 2 3 3 2 2 2" xfId="22236"/>
    <cellStyle name="Финансовый 11 2 2 3 3 2 3" xfId="22237"/>
    <cellStyle name="Финансовый 11 2 2 3 4" xfId="9620"/>
    <cellStyle name="Финансовый 11 2 2 3 4 2" xfId="9621"/>
    <cellStyle name="Финансовый 11 2 2 3 4 2 2" xfId="22238"/>
    <cellStyle name="Финансовый 11 2 2 3 4 3" xfId="22239"/>
    <cellStyle name="Финансовый 11 2 2 4" xfId="9622"/>
    <cellStyle name="Финансовый 11 2 2 4 2" xfId="9623"/>
    <cellStyle name="Финансовый 11 2 2 4 2 2" xfId="9624"/>
    <cellStyle name="Финансовый 11 2 2 4 2 2 2" xfId="22240"/>
    <cellStyle name="Финансовый 11 2 2 4 2 3" xfId="22241"/>
    <cellStyle name="Финансовый 11 2 2 5" xfId="9625"/>
    <cellStyle name="Финансовый 11 2 2 5 2" xfId="9626"/>
    <cellStyle name="Финансовый 11 2 2 5 2 2" xfId="9627"/>
    <cellStyle name="Финансовый 11 2 2 5 2 2 2" xfId="22242"/>
    <cellStyle name="Финансовый 11 2 2 5 2 3" xfId="22243"/>
    <cellStyle name="Финансовый 11 2 2 6" xfId="9628"/>
    <cellStyle name="Финансовый 11 2 2 6 2" xfId="9629"/>
    <cellStyle name="Финансовый 11 2 2 6 2 2" xfId="22244"/>
    <cellStyle name="Финансовый 11 2 2 6 3" xfId="22245"/>
    <cellStyle name="Финансовый 11 2 3" xfId="9630"/>
    <cellStyle name="Финансовый 11 2 3 2" xfId="9631"/>
    <cellStyle name="Финансовый 11 2 3 2 2" xfId="9632"/>
    <cellStyle name="Финансовый 11 2 3 2 2 2" xfId="9633"/>
    <cellStyle name="Финансовый 11 2 3 2 2 2 2" xfId="9634"/>
    <cellStyle name="Финансовый 11 2 3 2 2 2 2 2" xfId="22246"/>
    <cellStyle name="Финансовый 11 2 3 2 2 2 3" xfId="22247"/>
    <cellStyle name="Финансовый 11 2 3 2 3" xfId="9635"/>
    <cellStyle name="Финансовый 11 2 3 2 3 2" xfId="9636"/>
    <cellStyle name="Финансовый 11 2 3 2 3 2 2" xfId="9637"/>
    <cellStyle name="Финансовый 11 2 3 2 3 2 2 2" xfId="22248"/>
    <cellStyle name="Финансовый 11 2 3 2 3 2 3" xfId="22249"/>
    <cellStyle name="Финансовый 11 2 3 2 4" xfId="9638"/>
    <cellStyle name="Финансовый 11 2 3 2 4 2" xfId="9639"/>
    <cellStyle name="Финансовый 11 2 3 2 4 2 2" xfId="22250"/>
    <cellStyle name="Финансовый 11 2 3 2 4 3" xfId="22251"/>
    <cellStyle name="Финансовый 11 2 3 3" xfId="9640"/>
    <cellStyle name="Финансовый 11 2 3 3 2" xfId="9641"/>
    <cellStyle name="Финансовый 11 2 3 3 2 2" xfId="9642"/>
    <cellStyle name="Финансовый 11 2 3 3 2 2 2" xfId="9643"/>
    <cellStyle name="Финансовый 11 2 3 3 2 2 2 2" xfId="22252"/>
    <cellStyle name="Финансовый 11 2 3 3 2 2 3" xfId="22253"/>
    <cellStyle name="Финансовый 11 2 3 3 3" xfId="9644"/>
    <cellStyle name="Финансовый 11 2 3 3 3 2" xfId="9645"/>
    <cellStyle name="Финансовый 11 2 3 3 3 2 2" xfId="9646"/>
    <cellStyle name="Финансовый 11 2 3 3 3 2 2 2" xfId="22254"/>
    <cellStyle name="Финансовый 11 2 3 3 3 2 3" xfId="22255"/>
    <cellStyle name="Финансовый 11 2 3 3 4" xfId="9647"/>
    <cellStyle name="Финансовый 11 2 3 3 4 2" xfId="9648"/>
    <cellStyle name="Финансовый 11 2 3 3 4 2 2" xfId="22256"/>
    <cellStyle name="Финансовый 11 2 3 3 4 3" xfId="22257"/>
    <cellStyle name="Финансовый 11 2 3 4" xfId="9649"/>
    <cellStyle name="Финансовый 11 2 3 4 2" xfId="9650"/>
    <cellStyle name="Финансовый 11 2 3 4 2 2" xfId="9651"/>
    <cellStyle name="Финансовый 11 2 3 4 2 2 2" xfId="22258"/>
    <cellStyle name="Финансовый 11 2 3 4 2 3" xfId="22259"/>
    <cellStyle name="Финансовый 11 2 3 5" xfId="9652"/>
    <cellStyle name="Финансовый 11 2 3 5 2" xfId="9653"/>
    <cellStyle name="Финансовый 11 2 3 5 2 2" xfId="9654"/>
    <cellStyle name="Финансовый 11 2 3 5 2 2 2" xfId="22260"/>
    <cellStyle name="Финансовый 11 2 3 5 2 3" xfId="22261"/>
    <cellStyle name="Финансовый 11 2 3 6" xfId="9655"/>
    <cellStyle name="Финансовый 11 2 3 6 2" xfId="9656"/>
    <cellStyle name="Финансовый 11 2 3 6 2 2" xfId="22262"/>
    <cellStyle name="Финансовый 11 2 3 6 3" xfId="22263"/>
    <cellStyle name="Финансовый 11 2 4" xfId="9657"/>
    <cellStyle name="Финансовый 11 2 4 2" xfId="9658"/>
    <cellStyle name="Финансовый 11 2 4 2 2" xfId="9659"/>
    <cellStyle name="Финансовый 11 2 4 2 2 2" xfId="9660"/>
    <cellStyle name="Финансовый 11 2 4 2 2 2 2" xfId="9661"/>
    <cellStyle name="Финансовый 11 2 4 2 2 2 2 2" xfId="22264"/>
    <cellStyle name="Финансовый 11 2 4 2 2 2 3" xfId="22265"/>
    <cellStyle name="Финансовый 11 2 4 2 3" xfId="9662"/>
    <cellStyle name="Финансовый 11 2 4 2 3 2" xfId="9663"/>
    <cellStyle name="Финансовый 11 2 4 2 3 2 2" xfId="9664"/>
    <cellStyle name="Финансовый 11 2 4 2 3 2 2 2" xfId="22266"/>
    <cellStyle name="Финансовый 11 2 4 2 3 2 3" xfId="22267"/>
    <cellStyle name="Финансовый 11 2 4 2 4" xfId="9665"/>
    <cellStyle name="Финансовый 11 2 4 2 4 2" xfId="9666"/>
    <cellStyle name="Финансовый 11 2 4 2 4 2 2" xfId="22268"/>
    <cellStyle name="Финансовый 11 2 4 2 4 3" xfId="22269"/>
    <cellStyle name="Финансовый 11 2 4 3" xfId="9667"/>
    <cellStyle name="Финансовый 11 2 4 3 2" xfId="9668"/>
    <cellStyle name="Финансовый 11 2 4 3 2 2" xfId="9669"/>
    <cellStyle name="Финансовый 11 2 4 3 2 2 2" xfId="22270"/>
    <cellStyle name="Финансовый 11 2 4 3 2 3" xfId="22271"/>
    <cellStyle name="Финансовый 11 2 4 4" xfId="9670"/>
    <cellStyle name="Финансовый 11 2 4 4 2" xfId="9671"/>
    <cellStyle name="Финансовый 11 2 4 4 2 2" xfId="9672"/>
    <cellStyle name="Финансовый 11 2 4 4 2 2 2" xfId="22272"/>
    <cellStyle name="Финансовый 11 2 4 4 2 3" xfId="22273"/>
    <cellStyle name="Финансовый 11 2 4 5" xfId="9673"/>
    <cellStyle name="Финансовый 11 2 4 5 2" xfId="9674"/>
    <cellStyle name="Финансовый 11 2 4 5 2 2" xfId="22274"/>
    <cellStyle name="Финансовый 11 2 4 5 3" xfId="22275"/>
    <cellStyle name="Финансовый 11 2 5" xfId="9675"/>
    <cellStyle name="Финансовый 11 2 5 2" xfId="9676"/>
    <cellStyle name="Финансовый 11 2 5 2 2" xfId="9677"/>
    <cellStyle name="Финансовый 11 2 5 2 2 2" xfId="9678"/>
    <cellStyle name="Финансовый 11 2 5 2 2 2 2" xfId="22276"/>
    <cellStyle name="Финансовый 11 2 5 2 2 3" xfId="22277"/>
    <cellStyle name="Финансовый 11 2 5 3" xfId="9679"/>
    <cellStyle name="Финансовый 11 2 5 3 2" xfId="9680"/>
    <cellStyle name="Финансовый 11 2 5 3 2 2" xfId="9681"/>
    <cellStyle name="Финансовый 11 2 5 3 2 2 2" xfId="22278"/>
    <cellStyle name="Финансовый 11 2 5 3 2 3" xfId="22279"/>
    <cellStyle name="Финансовый 11 2 5 4" xfId="9682"/>
    <cellStyle name="Финансовый 11 2 5 4 2" xfId="9683"/>
    <cellStyle name="Финансовый 11 2 5 4 2 2" xfId="22280"/>
    <cellStyle name="Финансовый 11 2 5 4 3" xfId="22281"/>
    <cellStyle name="Финансовый 11 2 6" xfId="9684"/>
    <cellStyle name="Финансовый 11 2 6 2" xfId="9685"/>
    <cellStyle name="Финансовый 11 2 6 2 2" xfId="9686"/>
    <cellStyle name="Финансовый 11 2 6 2 2 2" xfId="22282"/>
    <cellStyle name="Финансовый 11 2 6 2 3" xfId="22283"/>
    <cellStyle name="Финансовый 11 2 7" xfId="9687"/>
    <cellStyle name="Финансовый 11 2 7 2" xfId="9688"/>
    <cellStyle name="Финансовый 11 2 7 2 2" xfId="9689"/>
    <cellStyle name="Финансовый 11 2 7 2 2 2" xfId="22284"/>
    <cellStyle name="Финансовый 11 2 7 2 3" xfId="22285"/>
    <cellStyle name="Финансовый 11 2 8" xfId="9690"/>
    <cellStyle name="Финансовый 11 2 8 2" xfId="9691"/>
    <cellStyle name="Финансовый 11 2 8 2 2" xfId="22286"/>
    <cellStyle name="Финансовый 11 2 8 3" xfId="22287"/>
    <cellStyle name="Финансовый 11 3" xfId="9692"/>
    <cellStyle name="Финансовый 11 3 2" xfId="9693"/>
    <cellStyle name="Финансовый 11 3 2 2" xfId="9694"/>
    <cellStyle name="Финансовый 11 3 2 2 2" xfId="9695"/>
    <cellStyle name="Финансовый 11 3 2 2 2 2" xfId="9696"/>
    <cellStyle name="Финансовый 11 3 2 2 2 2 2" xfId="22288"/>
    <cellStyle name="Финансовый 11 3 2 2 2 3" xfId="22289"/>
    <cellStyle name="Финансовый 11 3 2 3" xfId="9697"/>
    <cellStyle name="Финансовый 11 3 2 3 2" xfId="9698"/>
    <cellStyle name="Финансовый 11 3 2 3 2 2" xfId="9699"/>
    <cellStyle name="Финансовый 11 3 2 3 2 2 2" xfId="22290"/>
    <cellStyle name="Финансовый 11 3 2 3 2 3" xfId="22291"/>
    <cellStyle name="Финансовый 11 3 2 4" xfId="9700"/>
    <cellStyle name="Финансовый 11 3 2 4 2" xfId="9701"/>
    <cellStyle name="Финансовый 11 3 2 4 2 2" xfId="22292"/>
    <cellStyle name="Финансовый 11 3 2 4 3" xfId="22293"/>
    <cellStyle name="Финансовый 11 3 3" xfId="9702"/>
    <cellStyle name="Финансовый 11 3 3 2" xfId="9703"/>
    <cellStyle name="Финансовый 11 3 3 2 2" xfId="9704"/>
    <cellStyle name="Финансовый 11 3 3 2 2 2" xfId="9705"/>
    <cellStyle name="Финансовый 11 3 3 2 2 2 2" xfId="22294"/>
    <cellStyle name="Финансовый 11 3 3 2 2 3" xfId="22295"/>
    <cellStyle name="Финансовый 11 3 3 3" xfId="9706"/>
    <cellStyle name="Финансовый 11 3 3 3 2" xfId="9707"/>
    <cellStyle name="Финансовый 11 3 3 3 2 2" xfId="9708"/>
    <cellStyle name="Финансовый 11 3 3 3 2 2 2" xfId="22296"/>
    <cellStyle name="Финансовый 11 3 3 3 2 3" xfId="22297"/>
    <cellStyle name="Финансовый 11 3 3 4" xfId="9709"/>
    <cellStyle name="Финансовый 11 3 3 4 2" xfId="9710"/>
    <cellStyle name="Финансовый 11 3 3 4 2 2" xfId="22298"/>
    <cellStyle name="Финансовый 11 3 3 4 3" xfId="22299"/>
    <cellStyle name="Финансовый 11 3 4" xfId="9711"/>
    <cellStyle name="Финансовый 11 3 4 2" xfId="9712"/>
    <cellStyle name="Финансовый 11 3 4 2 2" xfId="9713"/>
    <cellStyle name="Финансовый 11 3 4 2 2 2" xfId="22300"/>
    <cellStyle name="Финансовый 11 3 4 2 3" xfId="22301"/>
    <cellStyle name="Финансовый 11 3 5" xfId="9714"/>
    <cellStyle name="Финансовый 11 3 5 2" xfId="9715"/>
    <cellStyle name="Финансовый 11 3 5 2 2" xfId="9716"/>
    <cellStyle name="Финансовый 11 3 5 2 2 2" xfId="22302"/>
    <cellStyle name="Финансовый 11 3 5 2 3" xfId="22303"/>
    <cellStyle name="Финансовый 11 3 6" xfId="9717"/>
    <cellStyle name="Финансовый 11 3 6 2" xfId="9718"/>
    <cellStyle name="Финансовый 11 3 6 2 2" xfId="22304"/>
    <cellStyle name="Финансовый 11 3 6 3" xfId="22305"/>
    <cellStyle name="Финансовый 11 4" xfId="9719"/>
    <cellStyle name="Финансовый 11 4 2" xfId="9720"/>
    <cellStyle name="Финансовый 11 4 2 2" xfId="9721"/>
    <cellStyle name="Финансовый 11 4 2 2 2" xfId="9722"/>
    <cellStyle name="Финансовый 11 4 2 2 2 2" xfId="9723"/>
    <cellStyle name="Финансовый 11 4 2 2 2 2 2" xfId="22306"/>
    <cellStyle name="Финансовый 11 4 2 2 2 3" xfId="22307"/>
    <cellStyle name="Финансовый 11 4 2 3" xfId="9724"/>
    <cellStyle name="Финансовый 11 4 2 3 2" xfId="9725"/>
    <cellStyle name="Финансовый 11 4 2 3 2 2" xfId="9726"/>
    <cellStyle name="Финансовый 11 4 2 3 2 2 2" xfId="22308"/>
    <cellStyle name="Финансовый 11 4 2 3 2 3" xfId="22309"/>
    <cellStyle name="Финансовый 11 4 2 4" xfId="9727"/>
    <cellStyle name="Финансовый 11 4 2 4 2" xfId="9728"/>
    <cellStyle name="Финансовый 11 4 2 4 2 2" xfId="22310"/>
    <cellStyle name="Финансовый 11 4 2 4 3" xfId="22311"/>
    <cellStyle name="Финансовый 11 4 3" xfId="9729"/>
    <cellStyle name="Финансовый 11 4 3 2" xfId="9730"/>
    <cellStyle name="Финансовый 11 4 3 2 2" xfId="9731"/>
    <cellStyle name="Финансовый 11 4 3 2 2 2" xfId="9732"/>
    <cellStyle name="Финансовый 11 4 3 2 2 2 2" xfId="22312"/>
    <cellStyle name="Финансовый 11 4 3 2 2 3" xfId="22313"/>
    <cellStyle name="Финансовый 11 4 3 3" xfId="9733"/>
    <cellStyle name="Финансовый 11 4 3 3 2" xfId="9734"/>
    <cellStyle name="Финансовый 11 4 3 3 2 2" xfId="9735"/>
    <cellStyle name="Финансовый 11 4 3 3 2 2 2" xfId="22314"/>
    <cellStyle name="Финансовый 11 4 3 3 2 3" xfId="22315"/>
    <cellStyle name="Финансовый 11 4 3 4" xfId="9736"/>
    <cellStyle name="Финансовый 11 4 3 4 2" xfId="9737"/>
    <cellStyle name="Финансовый 11 4 3 4 2 2" xfId="22316"/>
    <cellStyle name="Финансовый 11 4 3 4 3" xfId="22317"/>
    <cellStyle name="Финансовый 11 4 4" xfId="9738"/>
    <cellStyle name="Финансовый 11 4 4 2" xfId="9739"/>
    <cellStyle name="Финансовый 11 4 4 2 2" xfId="9740"/>
    <cellStyle name="Финансовый 11 4 4 2 2 2" xfId="22318"/>
    <cellStyle name="Финансовый 11 4 4 2 3" xfId="22319"/>
    <cellStyle name="Финансовый 11 4 5" xfId="9741"/>
    <cellStyle name="Финансовый 11 4 5 2" xfId="9742"/>
    <cellStyle name="Финансовый 11 4 5 2 2" xfId="9743"/>
    <cellStyle name="Финансовый 11 4 5 2 2 2" xfId="22320"/>
    <cellStyle name="Финансовый 11 4 5 2 3" xfId="22321"/>
    <cellStyle name="Финансовый 11 4 6" xfId="9744"/>
    <cellStyle name="Финансовый 11 4 6 2" xfId="9745"/>
    <cellStyle name="Финансовый 11 4 6 2 2" xfId="22322"/>
    <cellStyle name="Финансовый 11 4 6 3" xfId="22323"/>
    <cellStyle name="Финансовый 11 5" xfId="9746"/>
    <cellStyle name="Финансовый 11 5 2" xfId="9747"/>
    <cellStyle name="Финансовый 11 5 2 2" xfId="9748"/>
    <cellStyle name="Финансовый 11 5 2 2 2" xfId="9749"/>
    <cellStyle name="Финансовый 11 5 2 2 2 2" xfId="9750"/>
    <cellStyle name="Финансовый 11 5 2 2 2 2 2" xfId="22324"/>
    <cellStyle name="Финансовый 11 5 2 2 2 3" xfId="22325"/>
    <cellStyle name="Финансовый 11 5 2 3" xfId="9751"/>
    <cellStyle name="Финансовый 11 5 2 3 2" xfId="9752"/>
    <cellStyle name="Финансовый 11 5 2 3 2 2" xfId="9753"/>
    <cellStyle name="Финансовый 11 5 2 3 2 2 2" xfId="22326"/>
    <cellStyle name="Финансовый 11 5 2 3 2 3" xfId="22327"/>
    <cellStyle name="Финансовый 11 5 2 4" xfId="9754"/>
    <cellStyle name="Финансовый 11 5 2 4 2" xfId="9755"/>
    <cellStyle name="Финансовый 11 5 2 4 2 2" xfId="22328"/>
    <cellStyle name="Финансовый 11 5 2 4 3" xfId="22329"/>
    <cellStyle name="Финансовый 11 5 3" xfId="9756"/>
    <cellStyle name="Финансовый 11 5 3 2" xfId="9757"/>
    <cellStyle name="Финансовый 11 5 3 2 2" xfId="9758"/>
    <cellStyle name="Финансовый 11 5 3 2 2 2" xfId="22330"/>
    <cellStyle name="Финансовый 11 5 3 2 3" xfId="22331"/>
    <cellStyle name="Финансовый 11 5 4" xfId="9759"/>
    <cellStyle name="Финансовый 11 5 4 2" xfId="9760"/>
    <cellStyle name="Финансовый 11 5 4 2 2" xfId="9761"/>
    <cellStyle name="Финансовый 11 5 4 2 2 2" xfId="22332"/>
    <cellStyle name="Финансовый 11 5 4 2 3" xfId="22333"/>
    <cellStyle name="Финансовый 11 5 5" xfId="9762"/>
    <cellStyle name="Финансовый 11 5 5 2" xfId="9763"/>
    <cellStyle name="Финансовый 11 5 5 2 2" xfId="22334"/>
    <cellStyle name="Финансовый 11 5 5 3" xfId="22335"/>
    <cellStyle name="Финансовый 11 6" xfId="9764"/>
    <cellStyle name="Финансовый 11 6 2" xfId="9765"/>
    <cellStyle name="Финансовый 11 6 2 2" xfId="9766"/>
    <cellStyle name="Финансовый 11 6 2 2 2" xfId="9767"/>
    <cellStyle name="Финансовый 11 6 2 2 2 2" xfId="22336"/>
    <cellStyle name="Финансовый 11 6 2 2 3" xfId="22337"/>
    <cellStyle name="Финансовый 11 6 3" xfId="9768"/>
    <cellStyle name="Финансовый 11 6 3 2" xfId="9769"/>
    <cellStyle name="Финансовый 11 6 3 2 2" xfId="9770"/>
    <cellStyle name="Финансовый 11 6 3 2 2 2" xfId="22338"/>
    <cellStyle name="Финансовый 11 6 3 2 3" xfId="22339"/>
    <cellStyle name="Финансовый 11 6 4" xfId="9771"/>
    <cellStyle name="Финансовый 11 6 4 2" xfId="9772"/>
    <cellStyle name="Финансовый 11 6 4 2 2" xfId="22340"/>
    <cellStyle name="Финансовый 11 6 4 3" xfId="22341"/>
    <cellStyle name="Финансовый 11 7" xfId="9773"/>
    <cellStyle name="Финансовый 11 7 2" xfId="9774"/>
    <cellStyle name="Финансовый 11 7 2 2" xfId="9775"/>
    <cellStyle name="Финансовый 11 7 2 2 2" xfId="9776"/>
    <cellStyle name="Финансовый 11 7 2 2 2 2" xfId="22342"/>
    <cellStyle name="Финансовый 11 7 2 2 3" xfId="22343"/>
    <cellStyle name="Финансовый 11 7 3" xfId="9777"/>
    <cellStyle name="Финансовый 11 7 3 2" xfId="9778"/>
    <cellStyle name="Финансовый 11 7 3 2 2" xfId="9779"/>
    <cellStyle name="Финансовый 11 7 3 2 2 2" xfId="22344"/>
    <cellStyle name="Финансовый 11 7 3 2 3" xfId="22345"/>
    <cellStyle name="Финансовый 11 7 4" xfId="9780"/>
    <cellStyle name="Финансовый 11 7 4 2" xfId="9781"/>
    <cellStyle name="Финансовый 11 7 4 2 2" xfId="22346"/>
    <cellStyle name="Финансовый 11 7 4 3" xfId="22347"/>
    <cellStyle name="Финансовый 11 8" xfId="9782"/>
    <cellStyle name="Финансовый 11 8 2" xfId="9783"/>
    <cellStyle name="Финансовый 11 8 2 2" xfId="9784"/>
    <cellStyle name="Финансовый 11 8 2 2 2" xfId="9785"/>
    <cellStyle name="Финансовый 11 8 2 2 2 2" xfId="22348"/>
    <cellStyle name="Финансовый 11 8 2 2 3" xfId="22349"/>
    <cellStyle name="Финансовый 11 8 3" xfId="9786"/>
    <cellStyle name="Финансовый 11 8 3 2" xfId="9787"/>
    <cellStyle name="Финансовый 11 8 3 2 2" xfId="9788"/>
    <cellStyle name="Финансовый 11 8 3 2 2 2" xfId="22350"/>
    <cellStyle name="Финансовый 11 8 3 2 3" xfId="22351"/>
    <cellStyle name="Финансовый 11 8 4" xfId="9789"/>
    <cellStyle name="Финансовый 11 8 4 2" xfId="9790"/>
    <cellStyle name="Финансовый 11 8 4 2 2" xfId="22352"/>
    <cellStyle name="Финансовый 11 8 4 3" xfId="22353"/>
    <cellStyle name="Финансовый 11 9" xfId="9791"/>
    <cellStyle name="Финансовый 11 9 2" xfId="9792"/>
    <cellStyle name="Финансовый 11 9 2 2" xfId="9793"/>
    <cellStyle name="Финансовый 11 9 2 2 2" xfId="22354"/>
    <cellStyle name="Финансовый 11 9 2 3" xfId="22355"/>
    <cellStyle name="Финансовый 12" xfId="9794"/>
    <cellStyle name="Финансовый 12 2" xfId="9795"/>
    <cellStyle name="Финансовый 12 2 2" xfId="9796"/>
    <cellStyle name="Финансовый 13" xfId="9797"/>
    <cellStyle name="Финансовый 14" xfId="9798"/>
    <cellStyle name="Финансовый 14 2" xfId="9799"/>
    <cellStyle name="Финансовый 15" xfId="9800"/>
    <cellStyle name="Финансовый 15 2" xfId="22356"/>
    <cellStyle name="Финансовый 15 2 2" xfId="22357"/>
    <cellStyle name="Финансовый 15 3" xfId="22358"/>
    <cellStyle name="Финансовый 2" xfId="9801"/>
    <cellStyle name="Финансовый 2 2" xfId="9802"/>
    <cellStyle name="Финансовый 2 2 2" xfId="9803"/>
    <cellStyle name="Финансовый 2 3" xfId="9804"/>
    <cellStyle name="Финансовый 3" xfId="9805"/>
    <cellStyle name="Финансовый 3 2" xfId="9806"/>
    <cellStyle name="Финансовый 3 2 2" xfId="9807"/>
    <cellStyle name="Финансовый 3 3" xfId="9808"/>
    <cellStyle name="Финансовый 4" xfId="9809"/>
    <cellStyle name="Финансовый 4 2" xfId="9810"/>
    <cellStyle name="Финансовый 4 2 10" xfId="9811"/>
    <cellStyle name="Финансовый 4 2 10 2" xfId="9812"/>
    <cellStyle name="Финансовый 4 2 10 2 2" xfId="9813"/>
    <cellStyle name="Финансовый 4 2 10 2 2 2" xfId="22359"/>
    <cellStyle name="Финансовый 4 2 10 2 3" xfId="22360"/>
    <cellStyle name="Финансовый 4 2 11" xfId="9814"/>
    <cellStyle name="Финансовый 4 2 11 2" xfId="9815"/>
    <cellStyle name="Финансовый 4 2 11 2 2" xfId="22361"/>
    <cellStyle name="Финансовый 4 2 11 3" xfId="22362"/>
    <cellStyle name="Финансовый 4 2 2" xfId="9816"/>
    <cellStyle name="Финансовый 4 2 2 2" xfId="9817"/>
    <cellStyle name="Финансовый 4 2 2 2 2" xfId="9818"/>
    <cellStyle name="Финансовый 4 2 2 2 2 2" xfId="9819"/>
    <cellStyle name="Финансовый 4 2 2 2 2 2 2" xfId="9820"/>
    <cellStyle name="Финансовый 4 2 2 2 2 2 2 2" xfId="9821"/>
    <cellStyle name="Финансовый 4 2 2 2 2 2 2 2 2" xfId="22363"/>
    <cellStyle name="Финансовый 4 2 2 2 2 2 2 3" xfId="22364"/>
    <cellStyle name="Финансовый 4 2 2 2 2 3" xfId="9822"/>
    <cellStyle name="Финансовый 4 2 2 2 2 3 2" xfId="9823"/>
    <cellStyle name="Финансовый 4 2 2 2 2 3 2 2" xfId="9824"/>
    <cellStyle name="Финансовый 4 2 2 2 2 3 2 2 2" xfId="22365"/>
    <cellStyle name="Финансовый 4 2 2 2 2 3 2 3" xfId="22366"/>
    <cellStyle name="Финансовый 4 2 2 2 2 4" xfId="9825"/>
    <cellStyle name="Финансовый 4 2 2 2 2 4 2" xfId="9826"/>
    <cellStyle name="Финансовый 4 2 2 2 2 4 2 2" xfId="22367"/>
    <cellStyle name="Финансовый 4 2 2 2 2 4 3" xfId="22368"/>
    <cellStyle name="Финансовый 4 2 2 2 3" xfId="9827"/>
    <cellStyle name="Финансовый 4 2 2 2 3 2" xfId="9828"/>
    <cellStyle name="Финансовый 4 2 2 2 3 2 2" xfId="9829"/>
    <cellStyle name="Финансовый 4 2 2 2 3 2 2 2" xfId="9830"/>
    <cellStyle name="Финансовый 4 2 2 2 3 2 2 2 2" xfId="22369"/>
    <cellStyle name="Финансовый 4 2 2 2 3 2 2 3" xfId="22370"/>
    <cellStyle name="Финансовый 4 2 2 2 3 3" xfId="9831"/>
    <cellStyle name="Финансовый 4 2 2 2 3 3 2" xfId="9832"/>
    <cellStyle name="Финансовый 4 2 2 2 3 3 2 2" xfId="9833"/>
    <cellStyle name="Финансовый 4 2 2 2 3 3 2 2 2" xfId="22371"/>
    <cellStyle name="Финансовый 4 2 2 2 3 3 2 3" xfId="22372"/>
    <cellStyle name="Финансовый 4 2 2 2 3 4" xfId="9834"/>
    <cellStyle name="Финансовый 4 2 2 2 3 4 2" xfId="9835"/>
    <cellStyle name="Финансовый 4 2 2 2 3 4 2 2" xfId="22373"/>
    <cellStyle name="Финансовый 4 2 2 2 3 4 3" xfId="22374"/>
    <cellStyle name="Финансовый 4 2 2 2 4" xfId="9836"/>
    <cellStyle name="Финансовый 4 2 2 2 4 2" xfId="9837"/>
    <cellStyle name="Финансовый 4 2 2 2 4 2 2" xfId="9838"/>
    <cellStyle name="Финансовый 4 2 2 2 4 2 2 2" xfId="22375"/>
    <cellStyle name="Финансовый 4 2 2 2 4 2 3" xfId="22376"/>
    <cellStyle name="Финансовый 4 2 2 2 5" xfId="9839"/>
    <cellStyle name="Финансовый 4 2 2 2 5 2" xfId="9840"/>
    <cellStyle name="Финансовый 4 2 2 2 5 2 2" xfId="9841"/>
    <cellStyle name="Финансовый 4 2 2 2 5 2 2 2" xfId="22377"/>
    <cellStyle name="Финансовый 4 2 2 2 5 2 3" xfId="22378"/>
    <cellStyle name="Финансовый 4 2 2 2 6" xfId="9842"/>
    <cellStyle name="Финансовый 4 2 2 2 6 2" xfId="9843"/>
    <cellStyle name="Финансовый 4 2 2 2 6 2 2" xfId="22379"/>
    <cellStyle name="Финансовый 4 2 2 2 6 3" xfId="22380"/>
    <cellStyle name="Финансовый 4 2 2 3" xfId="9844"/>
    <cellStyle name="Финансовый 4 2 2 3 2" xfId="9845"/>
    <cellStyle name="Финансовый 4 2 2 3 2 2" xfId="9846"/>
    <cellStyle name="Финансовый 4 2 2 3 2 2 2" xfId="9847"/>
    <cellStyle name="Финансовый 4 2 2 3 2 2 2 2" xfId="9848"/>
    <cellStyle name="Финансовый 4 2 2 3 2 2 2 2 2" xfId="22381"/>
    <cellStyle name="Финансовый 4 2 2 3 2 2 2 3" xfId="22382"/>
    <cellStyle name="Финансовый 4 2 2 3 2 3" xfId="9849"/>
    <cellStyle name="Финансовый 4 2 2 3 2 3 2" xfId="9850"/>
    <cellStyle name="Финансовый 4 2 2 3 2 3 2 2" xfId="9851"/>
    <cellStyle name="Финансовый 4 2 2 3 2 3 2 2 2" xfId="22383"/>
    <cellStyle name="Финансовый 4 2 2 3 2 3 2 3" xfId="22384"/>
    <cellStyle name="Финансовый 4 2 2 3 2 4" xfId="9852"/>
    <cellStyle name="Финансовый 4 2 2 3 2 4 2" xfId="9853"/>
    <cellStyle name="Финансовый 4 2 2 3 2 4 2 2" xfId="22385"/>
    <cellStyle name="Финансовый 4 2 2 3 2 4 3" xfId="22386"/>
    <cellStyle name="Финансовый 4 2 2 3 3" xfId="9854"/>
    <cellStyle name="Финансовый 4 2 2 3 3 2" xfId="9855"/>
    <cellStyle name="Финансовый 4 2 2 3 3 2 2" xfId="9856"/>
    <cellStyle name="Финансовый 4 2 2 3 3 2 2 2" xfId="9857"/>
    <cellStyle name="Финансовый 4 2 2 3 3 2 2 2 2" xfId="22387"/>
    <cellStyle name="Финансовый 4 2 2 3 3 2 2 3" xfId="22388"/>
    <cellStyle name="Финансовый 4 2 2 3 3 3" xfId="9858"/>
    <cellStyle name="Финансовый 4 2 2 3 3 3 2" xfId="9859"/>
    <cellStyle name="Финансовый 4 2 2 3 3 3 2 2" xfId="9860"/>
    <cellStyle name="Финансовый 4 2 2 3 3 3 2 2 2" xfId="22389"/>
    <cellStyle name="Финансовый 4 2 2 3 3 3 2 3" xfId="22390"/>
    <cellStyle name="Финансовый 4 2 2 3 3 4" xfId="9861"/>
    <cellStyle name="Финансовый 4 2 2 3 3 4 2" xfId="9862"/>
    <cellStyle name="Финансовый 4 2 2 3 3 4 2 2" xfId="22391"/>
    <cellStyle name="Финансовый 4 2 2 3 3 4 3" xfId="22392"/>
    <cellStyle name="Финансовый 4 2 2 3 4" xfId="9863"/>
    <cellStyle name="Финансовый 4 2 2 3 4 2" xfId="9864"/>
    <cellStyle name="Финансовый 4 2 2 3 4 2 2" xfId="9865"/>
    <cellStyle name="Финансовый 4 2 2 3 4 2 2 2" xfId="22393"/>
    <cellStyle name="Финансовый 4 2 2 3 4 2 3" xfId="22394"/>
    <cellStyle name="Финансовый 4 2 2 3 5" xfId="9866"/>
    <cellStyle name="Финансовый 4 2 2 3 5 2" xfId="9867"/>
    <cellStyle name="Финансовый 4 2 2 3 5 2 2" xfId="9868"/>
    <cellStyle name="Финансовый 4 2 2 3 5 2 2 2" xfId="22395"/>
    <cellStyle name="Финансовый 4 2 2 3 5 2 3" xfId="22396"/>
    <cellStyle name="Финансовый 4 2 2 3 6" xfId="9869"/>
    <cellStyle name="Финансовый 4 2 2 3 6 2" xfId="9870"/>
    <cellStyle name="Финансовый 4 2 2 3 6 2 2" xfId="22397"/>
    <cellStyle name="Финансовый 4 2 2 3 6 3" xfId="22398"/>
    <cellStyle name="Финансовый 4 2 2 4" xfId="9871"/>
    <cellStyle name="Финансовый 4 2 2 4 2" xfId="9872"/>
    <cellStyle name="Финансовый 4 2 2 4 2 2" xfId="9873"/>
    <cellStyle name="Финансовый 4 2 2 4 2 2 2" xfId="9874"/>
    <cellStyle name="Финансовый 4 2 2 4 2 2 2 2" xfId="9875"/>
    <cellStyle name="Финансовый 4 2 2 4 2 2 2 2 2" xfId="22399"/>
    <cellStyle name="Финансовый 4 2 2 4 2 2 2 3" xfId="22400"/>
    <cellStyle name="Финансовый 4 2 2 4 2 3" xfId="9876"/>
    <cellStyle name="Финансовый 4 2 2 4 2 3 2" xfId="9877"/>
    <cellStyle name="Финансовый 4 2 2 4 2 3 2 2" xfId="9878"/>
    <cellStyle name="Финансовый 4 2 2 4 2 3 2 2 2" xfId="22401"/>
    <cellStyle name="Финансовый 4 2 2 4 2 3 2 3" xfId="22402"/>
    <cellStyle name="Финансовый 4 2 2 4 2 4" xfId="9879"/>
    <cellStyle name="Финансовый 4 2 2 4 2 4 2" xfId="9880"/>
    <cellStyle name="Финансовый 4 2 2 4 2 4 2 2" xfId="22403"/>
    <cellStyle name="Финансовый 4 2 2 4 2 4 3" xfId="22404"/>
    <cellStyle name="Финансовый 4 2 2 4 3" xfId="9881"/>
    <cellStyle name="Финансовый 4 2 2 4 3 2" xfId="9882"/>
    <cellStyle name="Финансовый 4 2 2 4 3 2 2" xfId="9883"/>
    <cellStyle name="Финансовый 4 2 2 4 3 2 2 2" xfId="22405"/>
    <cellStyle name="Финансовый 4 2 2 4 3 2 3" xfId="22406"/>
    <cellStyle name="Финансовый 4 2 2 4 4" xfId="9884"/>
    <cellStyle name="Финансовый 4 2 2 4 4 2" xfId="9885"/>
    <cellStyle name="Финансовый 4 2 2 4 4 2 2" xfId="9886"/>
    <cellStyle name="Финансовый 4 2 2 4 4 2 2 2" xfId="22407"/>
    <cellStyle name="Финансовый 4 2 2 4 4 2 3" xfId="22408"/>
    <cellStyle name="Финансовый 4 2 2 4 5" xfId="9887"/>
    <cellStyle name="Финансовый 4 2 2 4 5 2" xfId="9888"/>
    <cellStyle name="Финансовый 4 2 2 4 5 2 2" xfId="22409"/>
    <cellStyle name="Финансовый 4 2 2 4 5 3" xfId="22410"/>
    <cellStyle name="Финансовый 4 2 2 5" xfId="9889"/>
    <cellStyle name="Финансовый 4 2 2 5 2" xfId="9890"/>
    <cellStyle name="Финансовый 4 2 2 5 2 2" xfId="9891"/>
    <cellStyle name="Финансовый 4 2 2 5 2 2 2" xfId="9892"/>
    <cellStyle name="Финансовый 4 2 2 5 2 2 2 2" xfId="22411"/>
    <cellStyle name="Финансовый 4 2 2 5 2 2 3" xfId="22412"/>
    <cellStyle name="Финансовый 4 2 2 5 3" xfId="9893"/>
    <cellStyle name="Финансовый 4 2 2 5 3 2" xfId="9894"/>
    <cellStyle name="Финансовый 4 2 2 5 3 2 2" xfId="9895"/>
    <cellStyle name="Финансовый 4 2 2 5 3 2 2 2" xfId="22413"/>
    <cellStyle name="Финансовый 4 2 2 5 3 2 3" xfId="22414"/>
    <cellStyle name="Финансовый 4 2 2 5 4" xfId="9896"/>
    <cellStyle name="Финансовый 4 2 2 5 4 2" xfId="9897"/>
    <cellStyle name="Финансовый 4 2 2 5 4 2 2" xfId="22415"/>
    <cellStyle name="Финансовый 4 2 2 5 4 3" xfId="22416"/>
    <cellStyle name="Финансовый 4 2 2 6" xfId="9898"/>
    <cellStyle name="Финансовый 4 2 2 6 2" xfId="9899"/>
    <cellStyle name="Финансовый 4 2 2 6 2 2" xfId="9900"/>
    <cellStyle name="Финансовый 4 2 2 6 2 2 2" xfId="22417"/>
    <cellStyle name="Финансовый 4 2 2 6 2 3" xfId="22418"/>
    <cellStyle name="Финансовый 4 2 2 7" xfId="9901"/>
    <cellStyle name="Финансовый 4 2 2 7 2" xfId="9902"/>
    <cellStyle name="Финансовый 4 2 2 7 2 2" xfId="9903"/>
    <cellStyle name="Финансовый 4 2 2 7 2 2 2" xfId="22419"/>
    <cellStyle name="Финансовый 4 2 2 7 2 3" xfId="22420"/>
    <cellStyle name="Финансовый 4 2 2 8" xfId="9904"/>
    <cellStyle name="Финансовый 4 2 2 8 2" xfId="9905"/>
    <cellStyle name="Финансовый 4 2 2 8 2 2" xfId="22421"/>
    <cellStyle name="Финансовый 4 2 2 8 3" xfId="22422"/>
    <cellStyle name="Финансовый 4 2 3" xfId="9906"/>
    <cellStyle name="Финансовый 4 2 3 2" xfId="9907"/>
    <cellStyle name="Финансовый 4 2 3 2 2" xfId="9908"/>
    <cellStyle name="Финансовый 4 2 3 2 2 2" xfId="9909"/>
    <cellStyle name="Финансовый 4 2 3 2 2 2 2" xfId="9910"/>
    <cellStyle name="Финансовый 4 2 3 2 2 2 2 2" xfId="22423"/>
    <cellStyle name="Финансовый 4 2 3 2 2 2 3" xfId="22424"/>
    <cellStyle name="Финансовый 4 2 3 2 3" xfId="9911"/>
    <cellStyle name="Финансовый 4 2 3 2 3 2" xfId="9912"/>
    <cellStyle name="Финансовый 4 2 3 2 3 2 2" xfId="9913"/>
    <cellStyle name="Финансовый 4 2 3 2 3 2 2 2" xfId="22425"/>
    <cellStyle name="Финансовый 4 2 3 2 3 2 3" xfId="22426"/>
    <cellStyle name="Финансовый 4 2 3 2 4" xfId="9914"/>
    <cellStyle name="Финансовый 4 2 3 2 4 2" xfId="9915"/>
    <cellStyle name="Финансовый 4 2 3 2 4 2 2" xfId="22427"/>
    <cellStyle name="Финансовый 4 2 3 2 4 3" xfId="22428"/>
    <cellStyle name="Финансовый 4 2 3 3" xfId="9916"/>
    <cellStyle name="Финансовый 4 2 3 3 2" xfId="9917"/>
    <cellStyle name="Финансовый 4 2 3 3 2 2" xfId="9918"/>
    <cellStyle name="Финансовый 4 2 3 3 2 2 2" xfId="9919"/>
    <cellStyle name="Финансовый 4 2 3 3 2 2 2 2" xfId="22429"/>
    <cellStyle name="Финансовый 4 2 3 3 2 2 3" xfId="22430"/>
    <cellStyle name="Финансовый 4 2 3 3 3" xfId="9920"/>
    <cellStyle name="Финансовый 4 2 3 3 3 2" xfId="9921"/>
    <cellStyle name="Финансовый 4 2 3 3 3 2 2" xfId="9922"/>
    <cellStyle name="Финансовый 4 2 3 3 3 2 2 2" xfId="22431"/>
    <cellStyle name="Финансовый 4 2 3 3 3 2 3" xfId="22432"/>
    <cellStyle name="Финансовый 4 2 3 3 4" xfId="9923"/>
    <cellStyle name="Финансовый 4 2 3 3 4 2" xfId="9924"/>
    <cellStyle name="Финансовый 4 2 3 3 4 2 2" xfId="22433"/>
    <cellStyle name="Финансовый 4 2 3 3 4 3" xfId="22434"/>
    <cellStyle name="Финансовый 4 2 3 4" xfId="9925"/>
    <cellStyle name="Финансовый 4 2 3 4 2" xfId="9926"/>
    <cellStyle name="Финансовый 4 2 3 4 2 2" xfId="9927"/>
    <cellStyle name="Финансовый 4 2 3 4 2 2 2" xfId="22435"/>
    <cellStyle name="Финансовый 4 2 3 4 2 3" xfId="22436"/>
    <cellStyle name="Финансовый 4 2 3 5" xfId="9928"/>
    <cellStyle name="Финансовый 4 2 3 5 2" xfId="9929"/>
    <cellStyle name="Финансовый 4 2 3 5 2 2" xfId="9930"/>
    <cellStyle name="Финансовый 4 2 3 5 2 2 2" xfId="22437"/>
    <cellStyle name="Финансовый 4 2 3 5 2 3" xfId="22438"/>
    <cellStyle name="Финансовый 4 2 3 6" xfId="9931"/>
    <cellStyle name="Финансовый 4 2 3 6 2" xfId="9932"/>
    <cellStyle name="Финансовый 4 2 3 6 2 2" xfId="22439"/>
    <cellStyle name="Финансовый 4 2 3 6 3" xfId="22440"/>
    <cellStyle name="Финансовый 4 2 4" xfId="9933"/>
    <cellStyle name="Финансовый 4 2 4 2" xfId="9934"/>
    <cellStyle name="Финансовый 4 2 4 2 2" xfId="9935"/>
    <cellStyle name="Финансовый 4 2 4 2 2 2" xfId="9936"/>
    <cellStyle name="Финансовый 4 2 4 2 2 2 2" xfId="9937"/>
    <cellStyle name="Финансовый 4 2 4 2 2 2 2 2" xfId="22441"/>
    <cellStyle name="Финансовый 4 2 4 2 2 2 3" xfId="22442"/>
    <cellStyle name="Финансовый 4 2 4 2 3" xfId="9938"/>
    <cellStyle name="Финансовый 4 2 4 2 3 2" xfId="9939"/>
    <cellStyle name="Финансовый 4 2 4 2 3 2 2" xfId="9940"/>
    <cellStyle name="Финансовый 4 2 4 2 3 2 2 2" xfId="22443"/>
    <cellStyle name="Финансовый 4 2 4 2 3 2 3" xfId="22444"/>
    <cellStyle name="Финансовый 4 2 4 2 4" xfId="9941"/>
    <cellStyle name="Финансовый 4 2 4 2 4 2" xfId="9942"/>
    <cellStyle name="Финансовый 4 2 4 2 4 2 2" xfId="22445"/>
    <cellStyle name="Финансовый 4 2 4 2 4 3" xfId="22446"/>
    <cellStyle name="Финансовый 4 2 4 3" xfId="9943"/>
    <cellStyle name="Финансовый 4 2 4 3 2" xfId="9944"/>
    <cellStyle name="Финансовый 4 2 4 3 2 2" xfId="9945"/>
    <cellStyle name="Финансовый 4 2 4 3 2 2 2" xfId="9946"/>
    <cellStyle name="Финансовый 4 2 4 3 2 2 2 2" xfId="22447"/>
    <cellStyle name="Финансовый 4 2 4 3 2 2 3" xfId="22448"/>
    <cellStyle name="Финансовый 4 2 4 3 3" xfId="9947"/>
    <cellStyle name="Финансовый 4 2 4 3 3 2" xfId="9948"/>
    <cellStyle name="Финансовый 4 2 4 3 3 2 2" xfId="9949"/>
    <cellStyle name="Финансовый 4 2 4 3 3 2 2 2" xfId="22449"/>
    <cellStyle name="Финансовый 4 2 4 3 3 2 3" xfId="22450"/>
    <cellStyle name="Финансовый 4 2 4 3 4" xfId="9950"/>
    <cellStyle name="Финансовый 4 2 4 3 4 2" xfId="9951"/>
    <cellStyle name="Финансовый 4 2 4 3 4 2 2" xfId="22451"/>
    <cellStyle name="Финансовый 4 2 4 3 4 3" xfId="22452"/>
    <cellStyle name="Финансовый 4 2 4 4" xfId="9952"/>
    <cellStyle name="Финансовый 4 2 4 4 2" xfId="9953"/>
    <cellStyle name="Финансовый 4 2 4 4 2 2" xfId="9954"/>
    <cellStyle name="Финансовый 4 2 4 4 2 2 2" xfId="22453"/>
    <cellStyle name="Финансовый 4 2 4 4 2 3" xfId="22454"/>
    <cellStyle name="Финансовый 4 2 4 5" xfId="9955"/>
    <cellStyle name="Финансовый 4 2 4 5 2" xfId="9956"/>
    <cellStyle name="Финансовый 4 2 4 5 2 2" xfId="9957"/>
    <cellStyle name="Финансовый 4 2 4 5 2 2 2" xfId="22455"/>
    <cellStyle name="Финансовый 4 2 4 5 2 3" xfId="22456"/>
    <cellStyle name="Финансовый 4 2 4 6" xfId="9958"/>
    <cellStyle name="Финансовый 4 2 4 6 2" xfId="9959"/>
    <cellStyle name="Финансовый 4 2 4 6 2 2" xfId="22457"/>
    <cellStyle name="Финансовый 4 2 4 6 3" xfId="22458"/>
    <cellStyle name="Финансовый 4 2 5" xfId="9960"/>
    <cellStyle name="Финансовый 4 2 5 2" xfId="9961"/>
    <cellStyle name="Финансовый 4 2 5 2 2" xfId="9962"/>
    <cellStyle name="Финансовый 4 2 5 2 2 2" xfId="9963"/>
    <cellStyle name="Финансовый 4 2 5 2 2 2 2" xfId="9964"/>
    <cellStyle name="Финансовый 4 2 5 2 2 2 2 2" xfId="22459"/>
    <cellStyle name="Финансовый 4 2 5 2 2 2 3" xfId="22460"/>
    <cellStyle name="Финансовый 4 2 5 2 3" xfId="9965"/>
    <cellStyle name="Финансовый 4 2 5 2 3 2" xfId="9966"/>
    <cellStyle name="Финансовый 4 2 5 2 3 2 2" xfId="9967"/>
    <cellStyle name="Финансовый 4 2 5 2 3 2 2 2" xfId="22461"/>
    <cellStyle name="Финансовый 4 2 5 2 3 2 3" xfId="22462"/>
    <cellStyle name="Финансовый 4 2 5 2 4" xfId="9968"/>
    <cellStyle name="Финансовый 4 2 5 2 4 2" xfId="9969"/>
    <cellStyle name="Финансовый 4 2 5 2 4 2 2" xfId="22463"/>
    <cellStyle name="Финансовый 4 2 5 2 4 3" xfId="22464"/>
    <cellStyle name="Финансовый 4 2 5 3" xfId="9970"/>
    <cellStyle name="Финансовый 4 2 5 3 2" xfId="9971"/>
    <cellStyle name="Финансовый 4 2 5 3 2 2" xfId="9972"/>
    <cellStyle name="Финансовый 4 2 5 3 2 2 2" xfId="22465"/>
    <cellStyle name="Финансовый 4 2 5 3 2 3" xfId="22466"/>
    <cellStyle name="Финансовый 4 2 5 4" xfId="9973"/>
    <cellStyle name="Финансовый 4 2 5 4 2" xfId="9974"/>
    <cellStyle name="Финансовый 4 2 5 4 2 2" xfId="9975"/>
    <cellStyle name="Финансовый 4 2 5 4 2 2 2" xfId="22467"/>
    <cellStyle name="Финансовый 4 2 5 4 2 3" xfId="22468"/>
    <cellStyle name="Финансовый 4 2 5 5" xfId="9976"/>
    <cellStyle name="Финансовый 4 2 5 5 2" xfId="9977"/>
    <cellStyle name="Финансовый 4 2 5 5 2 2" xfId="22469"/>
    <cellStyle name="Финансовый 4 2 5 5 3" xfId="22470"/>
    <cellStyle name="Финансовый 4 2 6" xfId="9978"/>
    <cellStyle name="Финансовый 4 2 6 2" xfId="9979"/>
    <cellStyle name="Финансовый 4 2 6 2 2" xfId="9980"/>
    <cellStyle name="Финансовый 4 2 6 2 2 2" xfId="9981"/>
    <cellStyle name="Финансовый 4 2 6 2 2 2 2" xfId="22471"/>
    <cellStyle name="Финансовый 4 2 6 2 2 3" xfId="22472"/>
    <cellStyle name="Финансовый 4 2 6 3" xfId="9982"/>
    <cellStyle name="Финансовый 4 2 6 3 2" xfId="9983"/>
    <cellStyle name="Финансовый 4 2 6 3 2 2" xfId="9984"/>
    <cellStyle name="Финансовый 4 2 6 3 2 2 2" xfId="22473"/>
    <cellStyle name="Финансовый 4 2 6 3 2 3" xfId="22474"/>
    <cellStyle name="Финансовый 4 2 6 4" xfId="9985"/>
    <cellStyle name="Финансовый 4 2 6 4 2" xfId="9986"/>
    <cellStyle name="Финансовый 4 2 6 4 2 2" xfId="22475"/>
    <cellStyle name="Финансовый 4 2 6 4 3" xfId="22476"/>
    <cellStyle name="Финансовый 4 2 7" xfId="9987"/>
    <cellStyle name="Финансовый 4 2 7 2" xfId="9988"/>
    <cellStyle name="Финансовый 4 2 7 2 2" xfId="9989"/>
    <cellStyle name="Финансовый 4 2 7 2 2 2" xfId="9990"/>
    <cellStyle name="Финансовый 4 2 7 2 2 2 2" xfId="22477"/>
    <cellStyle name="Финансовый 4 2 7 2 2 3" xfId="22478"/>
    <cellStyle name="Финансовый 4 2 7 3" xfId="9991"/>
    <cellStyle name="Финансовый 4 2 7 3 2" xfId="9992"/>
    <cellStyle name="Финансовый 4 2 7 3 2 2" xfId="9993"/>
    <cellStyle name="Финансовый 4 2 7 3 2 2 2" xfId="22479"/>
    <cellStyle name="Финансовый 4 2 7 3 2 3" xfId="22480"/>
    <cellStyle name="Финансовый 4 2 7 4" xfId="9994"/>
    <cellStyle name="Финансовый 4 2 7 4 2" xfId="9995"/>
    <cellStyle name="Финансовый 4 2 7 4 2 2" xfId="22481"/>
    <cellStyle name="Финансовый 4 2 7 4 3" xfId="22482"/>
    <cellStyle name="Финансовый 4 2 8" xfId="9996"/>
    <cellStyle name="Финансовый 4 2 8 2" xfId="9997"/>
    <cellStyle name="Финансовый 4 2 8 2 2" xfId="9998"/>
    <cellStyle name="Финансовый 4 2 8 2 2 2" xfId="9999"/>
    <cellStyle name="Финансовый 4 2 8 2 2 2 2" xfId="22483"/>
    <cellStyle name="Финансовый 4 2 8 2 2 3" xfId="22484"/>
    <cellStyle name="Финансовый 4 2 8 3" xfId="10000"/>
    <cellStyle name="Финансовый 4 2 8 3 2" xfId="10001"/>
    <cellStyle name="Финансовый 4 2 8 3 2 2" xfId="10002"/>
    <cellStyle name="Финансовый 4 2 8 3 2 2 2" xfId="22485"/>
    <cellStyle name="Финансовый 4 2 8 3 2 3" xfId="22486"/>
    <cellStyle name="Финансовый 4 2 8 4" xfId="10003"/>
    <cellStyle name="Финансовый 4 2 8 4 2" xfId="10004"/>
    <cellStyle name="Финансовый 4 2 8 4 2 2" xfId="22487"/>
    <cellStyle name="Финансовый 4 2 8 4 3" xfId="22488"/>
    <cellStyle name="Финансовый 4 2 9" xfId="10005"/>
    <cellStyle name="Финансовый 4 2 9 2" xfId="10006"/>
    <cellStyle name="Финансовый 4 2 9 2 2" xfId="10007"/>
    <cellStyle name="Финансовый 4 2 9 2 2 2" xfId="22489"/>
    <cellStyle name="Финансовый 4 2 9 2 3" xfId="22490"/>
    <cellStyle name="Финансовый 4 3" xfId="10008"/>
    <cellStyle name="Финансовый 4 3 2" xfId="10009"/>
    <cellStyle name="Финансовый 5" xfId="10010"/>
    <cellStyle name="Финансовый 5 10" xfId="10011"/>
    <cellStyle name="Финансовый 5 10 2" xfId="10012"/>
    <cellStyle name="Финансовый 5 10 2 2" xfId="10013"/>
    <cellStyle name="Финансовый 5 10 2 2 2" xfId="10014"/>
    <cellStyle name="Финансовый 5 10 2 2 2 2" xfId="22491"/>
    <cellStyle name="Финансовый 5 10 2 2 2 2 2" xfId="22492"/>
    <cellStyle name="Финансовый 5 10 2 2 2 3" xfId="22493"/>
    <cellStyle name="Финансовый 5 10 2 3" xfId="10015"/>
    <cellStyle name="Финансовый 5 10 2 3 2" xfId="10016"/>
    <cellStyle name="Финансовый 5 10 2 3 2 2" xfId="22494"/>
    <cellStyle name="Финансовый 5 10 2 3 2 2 2" xfId="22495"/>
    <cellStyle name="Финансовый 5 10 2 3 2 3" xfId="22496"/>
    <cellStyle name="Финансовый 5 10 2 4" xfId="10017"/>
    <cellStyle name="Финансовый 5 10 2 5" xfId="22497"/>
    <cellStyle name="Финансовый 5 10 2 5 2" xfId="22498"/>
    <cellStyle name="Финансовый 5 10 2 6" xfId="22499"/>
    <cellStyle name="Финансовый 5 10 3" xfId="10018"/>
    <cellStyle name="Финансовый 5 10 3 2" xfId="10019"/>
    <cellStyle name="Финансовый 5 10 3 2 2" xfId="10020"/>
    <cellStyle name="Финансовый 5 10 3 2 2 2" xfId="22500"/>
    <cellStyle name="Финансовый 5 10 3 2 2 2 2" xfId="22501"/>
    <cellStyle name="Финансовый 5 10 3 2 2 3" xfId="22502"/>
    <cellStyle name="Финансовый 5 10 3 3" xfId="10021"/>
    <cellStyle name="Финансовый 5 10 3 3 2" xfId="10022"/>
    <cellStyle name="Финансовый 5 10 3 3 2 2" xfId="22503"/>
    <cellStyle name="Финансовый 5 10 3 3 2 2 2" xfId="22504"/>
    <cellStyle name="Финансовый 5 10 3 3 2 3" xfId="22505"/>
    <cellStyle name="Финансовый 5 10 3 4" xfId="10023"/>
    <cellStyle name="Финансовый 5 10 3 4 2" xfId="22506"/>
    <cellStyle name="Финансовый 5 10 3 4 2 2" xfId="22507"/>
    <cellStyle name="Финансовый 5 10 3 4 3" xfId="22508"/>
    <cellStyle name="Финансовый 5 10 4" xfId="10024"/>
    <cellStyle name="Финансовый 5 10 4 2" xfId="10025"/>
    <cellStyle name="Финансовый 5 10 4 2 2" xfId="22509"/>
    <cellStyle name="Финансовый 5 10 4 2 2 2" xfId="22510"/>
    <cellStyle name="Финансовый 5 10 4 2 3" xfId="22511"/>
    <cellStyle name="Финансовый 5 10 5" xfId="10026"/>
    <cellStyle name="Финансовый 5 10 5 2" xfId="10027"/>
    <cellStyle name="Финансовый 5 10 5 2 2" xfId="22512"/>
    <cellStyle name="Финансовый 5 10 5 2 2 2" xfId="22513"/>
    <cellStyle name="Финансовый 5 10 5 2 3" xfId="22514"/>
    <cellStyle name="Финансовый 5 11" xfId="10028"/>
    <cellStyle name="Финансовый 5 11 2" xfId="10029"/>
    <cellStyle name="Финансовый 5 11 2 2" xfId="10030"/>
    <cellStyle name="Финансовый 5 11 2 2 2" xfId="22515"/>
    <cellStyle name="Финансовый 5 11 2 2 2 2" xfId="22516"/>
    <cellStyle name="Финансовый 5 11 2 2 3" xfId="22517"/>
    <cellStyle name="Финансовый 5 11 3" xfId="10031"/>
    <cellStyle name="Финансовый 5 11 3 2" xfId="10032"/>
    <cellStyle name="Финансовый 5 11 3 2 2" xfId="22518"/>
    <cellStyle name="Финансовый 5 11 3 2 2 2" xfId="22519"/>
    <cellStyle name="Финансовый 5 11 3 2 3" xfId="22520"/>
    <cellStyle name="Финансовый 5 11 4" xfId="10033"/>
    <cellStyle name="Финансовый 5 11 4 2" xfId="22521"/>
    <cellStyle name="Финансовый 5 11 4 2 2" xfId="22522"/>
    <cellStyle name="Финансовый 5 11 4 3" xfId="22523"/>
    <cellStyle name="Финансовый 5 12" xfId="10034"/>
    <cellStyle name="Финансовый 5 12 2" xfId="10035"/>
    <cellStyle name="Финансовый 5 12 2 2" xfId="10036"/>
    <cellStyle name="Финансовый 5 12 2 2 2" xfId="22524"/>
    <cellStyle name="Финансовый 5 12 2 2 2 2" xfId="22525"/>
    <cellStyle name="Финансовый 5 12 2 2 3" xfId="22526"/>
    <cellStyle name="Финансовый 5 12 3" xfId="10037"/>
    <cellStyle name="Финансовый 5 12 3 2" xfId="10038"/>
    <cellStyle name="Финансовый 5 12 3 2 2" xfId="22527"/>
    <cellStyle name="Финансовый 5 12 3 2 2 2" xfId="22528"/>
    <cellStyle name="Финансовый 5 12 3 2 3" xfId="22529"/>
    <cellStyle name="Финансовый 5 12 4" xfId="10039"/>
    <cellStyle name="Финансовый 5 12 4 2" xfId="22530"/>
    <cellStyle name="Финансовый 5 12 4 2 2" xfId="22531"/>
    <cellStyle name="Финансовый 5 12 4 3" xfId="22532"/>
    <cellStyle name="Финансовый 5 13" xfId="10040"/>
    <cellStyle name="Финансовый 5 13 2" xfId="10041"/>
    <cellStyle name="Финансовый 5 13 2 2" xfId="10042"/>
    <cellStyle name="Финансовый 5 13 2 2 2" xfId="22533"/>
    <cellStyle name="Финансовый 5 13 2 2 2 2" xfId="22534"/>
    <cellStyle name="Финансовый 5 13 2 2 3" xfId="22535"/>
    <cellStyle name="Финансовый 5 13 3" xfId="10043"/>
    <cellStyle name="Финансовый 5 13 3 2" xfId="10044"/>
    <cellStyle name="Финансовый 5 13 3 2 2" xfId="22536"/>
    <cellStyle name="Финансовый 5 13 3 2 2 2" xfId="22537"/>
    <cellStyle name="Финансовый 5 13 3 2 3" xfId="22538"/>
    <cellStyle name="Финансовый 5 13 4" xfId="10045"/>
    <cellStyle name="Финансовый 5 13 4 2" xfId="22539"/>
    <cellStyle name="Финансовый 5 13 4 2 2" xfId="22540"/>
    <cellStyle name="Финансовый 5 13 4 3" xfId="22541"/>
    <cellStyle name="Финансовый 5 14" xfId="10046"/>
    <cellStyle name="Финансовый 5 14 2" xfId="10047"/>
    <cellStyle name="Финансовый 5 14 2 2" xfId="22542"/>
    <cellStyle name="Финансовый 5 14 2 2 2" xfId="22543"/>
    <cellStyle name="Финансовый 5 14 2 3" xfId="22544"/>
    <cellStyle name="Финансовый 5 15" xfId="10048"/>
    <cellStyle name="Финансовый 5 15 2" xfId="10049"/>
    <cellStyle name="Финансовый 5 15 2 2" xfId="22545"/>
    <cellStyle name="Финансовый 5 15 2 2 2" xfId="22546"/>
    <cellStyle name="Финансовый 5 15 2 3" xfId="22547"/>
    <cellStyle name="Финансовый 5 2" xfId="10050"/>
    <cellStyle name="Финансовый 5 2 10" xfId="10051"/>
    <cellStyle name="Финансовый 5 2 10 2" xfId="10052"/>
    <cellStyle name="Финансовый 5 2 10 2 2" xfId="22548"/>
    <cellStyle name="Финансовый 5 2 10 2 2 2" xfId="22549"/>
    <cellStyle name="Финансовый 5 2 10 2 3" xfId="22550"/>
    <cellStyle name="Финансовый 5 2 11" xfId="10053"/>
    <cellStyle name="Финансовый 5 2 11 2" xfId="10054"/>
    <cellStyle name="Финансовый 5 2 11 2 2" xfId="22551"/>
    <cellStyle name="Финансовый 5 2 11 2 2 2" xfId="22552"/>
    <cellStyle name="Финансовый 5 2 11 2 3" xfId="22553"/>
    <cellStyle name="Финансовый 5 2 2" xfId="10055"/>
    <cellStyle name="Финансовый 5 2 2 10" xfId="10056"/>
    <cellStyle name="Финансовый 5 2 2 10 2" xfId="10057"/>
    <cellStyle name="Финансовый 5 2 2 10 2 2" xfId="22554"/>
    <cellStyle name="Финансовый 5 2 2 10 2 2 2" xfId="22555"/>
    <cellStyle name="Финансовый 5 2 2 10 2 3" xfId="22556"/>
    <cellStyle name="Финансовый 5 2 2 11" xfId="10058"/>
    <cellStyle name="Финансовый 5 2 2 11 2" xfId="10059"/>
    <cellStyle name="Финансовый 5 2 2 11 2 2" xfId="22557"/>
    <cellStyle name="Финансовый 5 2 2 11 2 2 2" xfId="22558"/>
    <cellStyle name="Финансовый 5 2 2 11 2 3" xfId="22559"/>
    <cellStyle name="Финансовый 5 2 2 2" xfId="10060"/>
    <cellStyle name="Финансовый 5 2 2 2 10" xfId="10061"/>
    <cellStyle name="Финансовый 5 2 2 2 10 2" xfId="10062"/>
    <cellStyle name="Финансовый 5 2 2 2 10 2 2" xfId="22560"/>
    <cellStyle name="Финансовый 5 2 2 2 10 2 2 2" xfId="22561"/>
    <cellStyle name="Финансовый 5 2 2 2 10 2 3" xfId="22562"/>
    <cellStyle name="Финансовый 5 2 2 2 2" xfId="10063"/>
    <cellStyle name="Финансовый 5 2 2 2 2 2" xfId="10064"/>
    <cellStyle name="Финансовый 5 2 2 2 2 2 2" xfId="10065"/>
    <cellStyle name="Финансовый 5 2 2 2 2 2 2 2" xfId="10066"/>
    <cellStyle name="Финансовый 5 2 2 2 2 2 2 2 2" xfId="10067"/>
    <cellStyle name="Финансовый 5 2 2 2 2 2 2 2 2 2" xfId="22563"/>
    <cellStyle name="Финансовый 5 2 2 2 2 2 2 2 2 2 2" xfId="22564"/>
    <cellStyle name="Финансовый 5 2 2 2 2 2 2 2 2 3" xfId="22565"/>
    <cellStyle name="Финансовый 5 2 2 2 2 2 2 3" xfId="10068"/>
    <cellStyle name="Финансовый 5 2 2 2 2 2 2 3 2" xfId="10069"/>
    <cellStyle name="Финансовый 5 2 2 2 2 2 2 3 2 2" xfId="22566"/>
    <cellStyle name="Финансовый 5 2 2 2 2 2 2 3 2 2 2" xfId="22567"/>
    <cellStyle name="Финансовый 5 2 2 2 2 2 2 3 2 3" xfId="22568"/>
    <cellStyle name="Финансовый 5 2 2 2 2 2 2 4" xfId="10070"/>
    <cellStyle name="Финансовый 5 2 2 2 2 2 2 4 2" xfId="22569"/>
    <cellStyle name="Финансовый 5 2 2 2 2 2 2 4 2 2" xfId="22570"/>
    <cellStyle name="Финансовый 5 2 2 2 2 2 2 4 3" xfId="22571"/>
    <cellStyle name="Финансовый 5 2 2 2 2 2 3" xfId="10071"/>
    <cellStyle name="Финансовый 5 2 2 2 2 2 3 2" xfId="10072"/>
    <cellStyle name="Финансовый 5 2 2 2 2 2 3 2 2" xfId="10073"/>
    <cellStyle name="Финансовый 5 2 2 2 2 2 3 2 2 2" xfId="22572"/>
    <cellStyle name="Финансовый 5 2 2 2 2 2 3 2 2 2 2" xfId="22573"/>
    <cellStyle name="Финансовый 5 2 2 2 2 2 3 2 2 3" xfId="22574"/>
    <cellStyle name="Финансовый 5 2 2 2 2 2 3 3" xfId="10074"/>
    <cellStyle name="Финансовый 5 2 2 2 2 2 3 3 2" xfId="10075"/>
    <cellStyle name="Финансовый 5 2 2 2 2 2 3 3 2 2" xfId="22575"/>
    <cellStyle name="Финансовый 5 2 2 2 2 2 3 3 2 2 2" xfId="22576"/>
    <cellStyle name="Финансовый 5 2 2 2 2 2 3 3 2 3" xfId="22577"/>
    <cellStyle name="Финансовый 5 2 2 2 2 2 3 4" xfId="10076"/>
    <cellStyle name="Финансовый 5 2 2 2 2 2 3 4 2" xfId="22578"/>
    <cellStyle name="Финансовый 5 2 2 2 2 2 3 4 2 2" xfId="22579"/>
    <cellStyle name="Финансовый 5 2 2 2 2 2 3 4 3" xfId="22580"/>
    <cellStyle name="Финансовый 5 2 2 2 2 2 4" xfId="10077"/>
    <cellStyle name="Финансовый 5 2 2 2 2 2 4 2" xfId="10078"/>
    <cellStyle name="Финансовый 5 2 2 2 2 2 4 2 2" xfId="22581"/>
    <cellStyle name="Финансовый 5 2 2 2 2 2 4 2 2 2" xfId="22582"/>
    <cellStyle name="Финансовый 5 2 2 2 2 2 4 2 3" xfId="22583"/>
    <cellStyle name="Финансовый 5 2 2 2 2 2 5" xfId="10079"/>
    <cellStyle name="Финансовый 5 2 2 2 2 2 5 2" xfId="10080"/>
    <cellStyle name="Финансовый 5 2 2 2 2 2 5 2 2" xfId="22584"/>
    <cellStyle name="Финансовый 5 2 2 2 2 2 5 2 2 2" xfId="22585"/>
    <cellStyle name="Финансовый 5 2 2 2 2 2 5 2 3" xfId="22586"/>
    <cellStyle name="Финансовый 5 2 2 2 2 2 6" xfId="10081"/>
    <cellStyle name="Финансовый 5 2 2 2 2 2 6 2" xfId="22587"/>
    <cellStyle name="Финансовый 5 2 2 2 2 2 6 2 2" xfId="22588"/>
    <cellStyle name="Финансовый 5 2 2 2 2 2 6 3" xfId="22589"/>
    <cellStyle name="Финансовый 5 2 2 2 2 3" xfId="10082"/>
    <cellStyle name="Финансовый 5 2 2 2 2 3 2" xfId="10083"/>
    <cellStyle name="Финансовый 5 2 2 2 2 3 2 2" xfId="10084"/>
    <cellStyle name="Финансовый 5 2 2 2 2 3 2 2 2" xfId="10085"/>
    <cellStyle name="Финансовый 5 2 2 2 2 3 2 2 2 2" xfId="22590"/>
    <cellStyle name="Финансовый 5 2 2 2 2 3 2 2 2 2 2" xfId="22591"/>
    <cellStyle name="Финансовый 5 2 2 2 2 3 2 2 2 3" xfId="22592"/>
    <cellStyle name="Финансовый 5 2 2 2 2 3 2 3" xfId="10086"/>
    <cellStyle name="Финансовый 5 2 2 2 2 3 2 3 2" xfId="10087"/>
    <cellStyle name="Финансовый 5 2 2 2 2 3 2 3 2 2" xfId="22593"/>
    <cellStyle name="Финансовый 5 2 2 2 2 3 2 3 2 2 2" xfId="22594"/>
    <cellStyle name="Финансовый 5 2 2 2 2 3 2 3 2 3" xfId="22595"/>
    <cellStyle name="Финансовый 5 2 2 2 2 3 2 4" xfId="10088"/>
    <cellStyle name="Финансовый 5 2 2 2 2 3 2 4 2" xfId="22596"/>
    <cellStyle name="Финансовый 5 2 2 2 2 3 2 4 2 2" xfId="22597"/>
    <cellStyle name="Финансовый 5 2 2 2 2 3 2 4 3" xfId="22598"/>
    <cellStyle name="Финансовый 5 2 2 2 2 3 3" xfId="10089"/>
    <cellStyle name="Финансовый 5 2 2 2 2 3 3 2" xfId="10090"/>
    <cellStyle name="Финансовый 5 2 2 2 2 3 3 2 2" xfId="10091"/>
    <cellStyle name="Финансовый 5 2 2 2 2 3 3 2 2 2" xfId="22599"/>
    <cellStyle name="Финансовый 5 2 2 2 2 3 3 2 2 2 2" xfId="22600"/>
    <cellStyle name="Финансовый 5 2 2 2 2 3 3 2 2 3" xfId="22601"/>
    <cellStyle name="Финансовый 5 2 2 2 2 3 3 3" xfId="10092"/>
    <cellStyle name="Финансовый 5 2 2 2 2 3 3 3 2" xfId="10093"/>
    <cellStyle name="Финансовый 5 2 2 2 2 3 3 3 2 2" xfId="22602"/>
    <cellStyle name="Финансовый 5 2 2 2 2 3 3 3 2 2 2" xfId="22603"/>
    <cellStyle name="Финансовый 5 2 2 2 2 3 3 3 2 3" xfId="22604"/>
    <cellStyle name="Финансовый 5 2 2 2 2 3 3 4" xfId="10094"/>
    <cellStyle name="Финансовый 5 2 2 2 2 3 3 4 2" xfId="22605"/>
    <cellStyle name="Финансовый 5 2 2 2 2 3 3 4 2 2" xfId="22606"/>
    <cellStyle name="Финансовый 5 2 2 2 2 3 3 4 3" xfId="22607"/>
    <cellStyle name="Финансовый 5 2 2 2 2 3 4" xfId="10095"/>
    <cellStyle name="Финансовый 5 2 2 2 2 3 4 2" xfId="10096"/>
    <cellStyle name="Финансовый 5 2 2 2 2 3 4 2 2" xfId="22608"/>
    <cellStyle name="Финансовый 5 2 2 2 2 3 4 2 2 2" xfId="22609"/>
    <cellStyle name="Финансовый 5 2 2 2 2 3 4 2 3" xfId="22610"/>
    <cellStyle name="Финансовый 5 2 2 2 2 3 5" xfId="10097"/>
    <cellStyle name="Финансовый 5 2 2 2 2 3 5 2" xfId="10098"/>
    <cellStyle name="Финансовый 5 2 2 2 2 3 5 2 2" xfId="22611"/>
    <cellStyle name="Финансовый 5 2 2 2 2 3 5 2 2 2" xfId="22612"/>
    <cellStyle name="Финансовый 5 2 2 2 2 3 5 2 3" xfId="22613"/>
    <cellStyle name="Финансовый 5 2 2 2 2 3 6" xfId="10099"/>
    <cellStyle name="Финансовый 5 2 2 2 2 3 6 2" xfId="22614"/>
    <cellStyle name="Финансовый 5 2 2 2 2 3 6 2 2" xfId="22615"/>
    <cellStyle name="Финансовый 5 2 2 2 2 3 6 3" xfId="22616"/>
    <cellStyle name="Финансовый 5 2 2 2 2 4" xfId="10100"/>
    <cellStyle name="Финансовый 5 2 2 2 2 4 2" xfId="10101"/>
    <cellStyle name="Финансовый 5 2 2 2 2 4 2 2" xfId="10102"/>
    <cellStyle name="Финансовый 5 2 2 2 2 4 2 2 2" xfId="10103"/>
    <cellStyle name="Финансовый 5 2 2 2 2 4 2 2 2 2" xfId="22617"/>
    <cellStyle name="Финансовый 5 2 2 2 2 4 2 2 2 2 2" xfId="22618"/>
    <cellStyle name="Финансовый 5 2 2 2 2 4 2 2 2 3" xfId="22619"/>
    <cellStyle name="Финансовый 5 2 2 2 2 4 2 3" xfId="10104"/>
    <cellStyle name="Финансовый 5 2 2 2 2 4 2 3 2" xfId="10105"/>
    <cellStyle name="Финансовый 5 2 2 2 2 4 2 3 2 2" xfId="22620"/>
    <cellStyle name="Финансовый 5 2 2 2 2 4 2 3 2 2 2" xfId="22621"/>
    <cellStyle name="Финансовый 5 2 2 2 2 4 2 3 2 3" xfId="22622"/>
    <cellStyle name="Финансовый 5 2 2 2 2 4 2 4" xfId="10106"/>
    <cellStyle name="Финансовый 5 2 2 2 2 4 2 4 2" xfId="22623"/>
    <cellStyle name="Финансовый 5 2 2 2 2 4 2 4 2 2" xfId="22624"/>
    <cellStyle name="Финансовый 5 2 2 2 2 4 2 4 3" xfId="22625"/>
    <cellStyle name="Финансовый 5 2 2 2 2 4 3" xfId="10107"/>
    <cellStyle name="Финансовый 5 2 2 2 2 4 3 2" xfId="10108"/>
    <cellStyle name="Финансовый 5 2 2 2 2 4 3 2 2" xfId="22626"/>
    <cellStyle name="Финансовый 5 2 2 2 2 4 3 2 2 2" xfId="22627"/>
    <cellStyle name="Финансовый 5 2 2 2 2 4 3 2 3" xfId="22628"/>
    <cellStyle name="Финансовый 5 2 2 2 2 4 4" xfId="10109"/>
    <cellStyle name="Финансовый 5 2 2 2 2 4 4 2" xfId="10110"/>
    <cellStyle name="Финансовый 5 2 2 2 2 4 4 2 2" xfId="22629"/>
    <cellStyle name="Финансовый 5 2 2 2 2 4 4 2 2 2" xfId="22630"/>
    <cellStyle name="Финансовый 5 2 2 2 2 4 4 2 3" xfId="22631"/>
    <cellStyle name="Финансовый 5 2 2 2 2 4 5" xfId="10111"/>
    <cellStyle name="Финансовый 5 2 2 2 2 4 5 2" xfId="22632"/>
    <cellStyle name="Финансовый 5 2 2 2 2 4 5 2 2" xfId="22633"/>
    <cellStyle name="Финансовый 5 2 2 2 2 4 5 3" xfId="22634"/>
    <cellStyle name="Финансовый 5 2 2 2 2 5" xfId="10112"/>
    <cellStyle name="Финансовый 5 2 2 2 2 5 2" xfId="10113"/>
    <cellStyle name="Финансовый 5 2 2 2 2 5 2 2" xfId="10114"/>
    <cellStyle name="Финансовый 5 2 2 2 2 5 2 2 2" xfId="22635"/>
    <cellStyle name="Финансовый 5 2 2 2 2 5 2 2 2 2" xfId="22636"/>
    <cellStyle name="Финансовый 5 2 2 2 2 5 2 2 3" xfId="22637"/>
    <cellStyle name="Финансовый 5 2 2 2 2 5 3" xfId="10115"/>
    <cellStyle name="Финансовый 5 2 2 2 2 5 3 2" xfId="10116"/>
    <cellStyle name="Финансовый 5 2 2 2 2 5 3 2 2" xfId="22638"/>
    <cellStyle name="Финансовый 5 2 2 2 2 5 3 2 2 2" xfId="22639"/>
    <cellStyle name="Финансовый 5 2 2 2 2 5 3 2 3" xfId="22640"/>
    <cellStyle name="Финансовый 5 2 2 2 2 5 4" xfId="10117"/>
    <cellStyle name="Финансовый 5 2 2 2 2 5 5" xfId="22641"/>
    <cellStyle name="Финансовый 5 2 2 2 2 5 5 2" xfId="22642"/>
    <cellStyle name="Финансовый 5 2 2 2 2 5 6" xfId="22643"/>
    <cellStyle name="Финансовый 5 2 2 2 2 6" xfId="10118"/>
    <cellStyle name="Финансовый 5 2 2 2 2 6 2" xfId="10119"/>
    <cellStyle name="Финансовый 5 2 2 2 2 6 2 2" xfId="10120"/>
    <cellStyle name="Финансовый 5 2 2 2 2 6 2 2 2" xfId="22644"/>
    <cellStyle name="Финансовый 5 2 2 2 2 6 2 2 2 2" xfId="22645"/>
    <cellStyle name="Финансовый 5 2 2 2 2 6 2 2 3" xfId="22646"/>
    <cellStyle name="Финансовый 5 2 2 2 2 6 3" xfId="10121"/>
    <cellStyle name="Финансовый 5 2 2 2 2 6 3 2" xfId="10122"/>
    <cellStyle name="Финансовый 5 2 2 2 2 6 3 2 2" xfId="22647"/>
    <cellStyle name="Финансовый 5 2 2 2 2 6 3 2 2 2" xfId="22648"/>
    <cellStyle name="Финансовый 5 2 2 2 2 6 3 2 3" xfId="22649"/>
    <cellStyle name="Финансовый 5 2 2 2 2 6 4" xfId="10123"/>
    <cellStyle name="Финансовый 5 2 2 2 2 6 4 2" xfId="22650"/>
    <cellStyle name="Финансовый 5 2 2 2 2 6 4 2 2" xfId="22651"/>
    <cellStyle name="Финансовый 5 2 2 2 2 6 4 3" xfId="22652"/>
    <cellStyle name="Финансовый 5 2 2 2 2 7" xfId="10124"/>
    <cellStyle name="Финансовый 5 2 2 2 2 7 2" xfId="10125"/>
    <cellStyle name="Финансовый 5 2 2 2 2 7 2 2" xfId="22653"/>
    <cellStyle name="Финансовый 5 2 2 2 2 7 2 2 2" xfId="22654"/>
    <cellStyle name="Финансовый 5 2 2 2 2 7 2 3" xfId="22655"/>
    <cellStyle name="Финансовый 5 2 2 2 2 8" xfId="10126"/>
    <cellStyle name="Финансовый 5 2 2 2 2 8 2" xfId="10127"/>
    <cellStyle name="Финансовый 5 2 2 2 2 8 2 2" xfId="22656"/>
    <cellStyle name="Финансовый 5 2 2 2 2 8 2 2 2" xfId="22657"/>
    <cellStyle name="Финансовый 5 2 2 2 2 8 2 3" xfId="22658"/>
    <cellStyle name="Финансовый 5 2 2 2 3" xfId="10128"/>
    <cellStyle name="Финансовый 5 2 2 2 3 2" xfId="10129"/>
    <cellStyle name="Финансовый 5 2 2 2 3 2 2" xfId="10130"/>
    <cellStyle name="Финансовый 5 2 2 2 3 2 2 2" xfId="10131"/>
    <cellStyle name="Финансовый 5 2 2 2 3 2 2 2 2" xfId="22659"/>
    <cellStyle name="Финансовый 5 2 2 2 3 2 2 2 2 2" xfId="22660"/>
    <cellStyle name="Финансовый 5 2 2 2 3 2 2 2 3" xfId="22661"/>
    <cellStyle name="Финансовый 5 2 2 2 3 2 3" xfId="10132"/>
    <cellStyle name="Финансовый 5 2 2 2 3 2 3 2" xfId="10133"/>
    <cellStyle name="Финансовый 5 2 2 2 3 2 3 2 2" xfId="22662"/>
    <cellStyle name="Финансовый 5 2 2 2 3 2 3 2 2 2" xfId="22663"/>
    <cellStyle name="Финансовый 5 2 2 2 3 2 3 2 3" xfId="22664"/>
    <cellStyle name="Финансовый 5 2 2 2 3 2 4" xfId="10134"/>
    <cellStyle name="Финансовый 5 2 2 2 3 2 4 2" xfId="22665"/>
    <cellStyle name="Финансовый 5 2 2 2 3 2 4 2 2" xfId="22666"/>
    <cellStyle name="Финансовый 5 2 2 2 3 2 4 3" xfId="22667"/>
    <cellStyle name="Финансовый 5 2 2 2 3 3" xfId="10135"/>
    <cellStyle name="Финансовый 5 2 2 2 3 3 2" xfId="10136"/>
    <cellStyle name="Финансовый 5 2 2 2 3 3 2 2" xfId="10137"/>
    <cellStyle name="Финансовый 5 2 2 2 3 3 2 2 2" xfId="22668"/>
    <cellStyle name="Финансовый 5 2 2 2 3 3 2 2 2 2" xfId="22669"/>
    <cellStyle name="Финансовый 5 2 2 2 3 3 2 2 3" xfId="22670"/>
    <cellStyle name="Финансовый 5 2 2 2 3 3 3" xfId="10138"/>
    <cellStyle name="Финансовый 5 2 2 2 3 3 3 2" xfId="10139"/>
    <cellStyle name="Финансовый 5 2 2 2 3 3 3 2 2" xfId="22671"/>
    <cellStyle name="Финансовый 5 2 2 2 3 3 3 2 2 2" xfId="22672"/>
    <cellStyle name="Финансовый 5 2 2 2 3 3 3 2 3" xfId="22673"/>
    <cellStyle name="Финансовый 5 2 2 2 3 3 4" xfId="10140"/>
    <cellStyle name="Финансовый 5 2 2 2 3 3 4 2" xfId="22674"/>
    <cellStyle name="Финансовый 5 2 2 2 3 3 4 2 2" xfId="22675"/>
    <cellStyle name="Финансовый 5 2 2 2 3 3 4 3" xfId="22676"/>
    <cellStyle name="Финансовый 5 2 2 2 3 4" xfId="10141"/>
    <cellStyle name="Финансовый 5 2 2 2 3 4 2" xfId="10142"/>
    <cellStyle name="Финансовый 5 2 2 2 3 4 2 2" xfId="22677"/>
    <cellStyle name="Финансовый 5 2 2 2 3 4 2 2 2" xfId="22678"/>
    <cellStyle name="Финансовый 5 2 2 2 3 4 2 3" xfId="22679"/>
    <cellStyle name="Финансовый 5 2 2 2 3 5" xfId="10143"/>
    <cellStyle name="Финансовый 5 2 2 2 3 5 2" xfId="10144"/>
    <cellStyle name="Финансовый 5 2 2 2 3 5 2 2" xfId="22680"/>
    <cellStyle name="Финансовый 5 2 2 2 3 5 2 2 2" xfId="22681"/>
    <cellStyle name="Финансовый 5 2 2 2 3 5 2 3" xfId="22682"/>
    <cellStyle name="Финансовый 5 2 2 2 3 6" xfId="10145"/>
    <cellStyle name="Финансовый 5 2 2 2 3 6 2" xfId="22683"/>
    <cellStyle name="Финансовый 5 2 2 2 3 6 2 2" xfId="22684"/>
    <cellStyle name="Финансовый 5 2 2 2 3 6 3" xfId="22685"/>
    <cellStyle name="Финансовый 5 2 2 2 4" xfId="10146"/>
    <cellStyle name="Финансовый 5 2 2 2 4 2" xfId="10147"/>
    <cellStyle name="Финансовый 5 2 2 2 4 2 2" xfId="10148"/>
    <cellStyle name="Финансовый 5 2 2 2 4 2 2 2" xfId="10149"/>
    <cellStyle name="Финансовый 5 2 2 2 4 2 2 2 2" xfId="22686"/>
    <cellStyle name="Финансовый 5 2 2 2 4 2 2 2 2 2" xfId="22687"/>
    <cellStyle name="Финансовый 5 2 2 2 4 2 2 2 3" xfId="22688"/>
    <cellStyle name="Финансовый 5 2 2 2 4 2 3" xfId="10150"/>
    <cellStyle name="Финансовый 5 2 2 2 4 2 3 2" xfId="10151"/>
    <cellStyle name="Финансовый 5 2 2 2 4 2 3 2 2" xfId="22689"/>
    <cellStyle name="Финансовый 5 2 2 2 4 2 3 2 2 2" xfId="22690"/>
    <cellStyle name="Финансовый 5 2 2 2 4 2 3 2 3" xfId="22691"/>
    <cellStyle name="Финансовый 5 2 2 2 4 2 4" xfId="10152"/>
    <cellStyle name="Финансовый 5 2 2 2 4 2 4 2" xfId="22692"/>
    <cellStyle name="Финансовый 5 2 2 2 4 2 4 2 2" xfId="22693"/>
    <cellStyle name="Финансовый 5 2 2 2 4 2 4 3" xfId="22694"/>
    <cellStyle name="Финансовый 5 2 2 2 4 3" xfId="10153"/>
    <cellStyle name="Финансовый 5 2 2 2 4 3 2" xfId="10154"/>
    <cellStyle name="Финансовый 5 2 2 2 4 3 2 2" xfId="10155"/>
    <cellStyle name="Финансовый 5 2 2 2 4 3 2 2 2" xfId="22695"/>
    <cellStyle name="Финансовый 5 2 2 2 4 3 2 2 2 2" xfId="22696"/>
    <cellStyle name="Финансовый 5 2 2 2 4 3 2 2 3" xfId="22697"/>
    <cellStyle name="Финансовый 5 2 2 2 4 3 3" xfId="10156"/>
    <cellStyle name="Финансовый 5 2 2 2 4 3 3 2" xfId="10157"/>
    <cellStyle name="Финансовый 5 2 2 2 4 3 3 2 2" xfId="22698"/>
    <cellStyle name="Финансовый 5 2 2 2 4 3 3 2 2 2" xfId="22699"/>
    <cellStyle name="Финансовый 5 2 2 2 4 3 3 2 3" xfId="22700"/>
    <cellStyle name="Финансовый 5 2 2 2 4 3 4" xfId="10158"/>
    <cellStyle name="Финансовый 5 2 2 2 4 3 4 2" xfId="22701"/>
    <cellStyle name="Финансовый 5 2 2 2 4 3 4 2 2" xfId="22702"/>
    <cellStyle name="Финансовый 5 2 2 2 4 3 4 3" xfId="22703"/>
    <cellStyle name="Финансовый 5 2 2 2 4 4" xfId="10159"/>
    <cellStyle name="Финансовый 5 2 2 2 4 4 2" xfId="10160"/>
    <cellStyle name="Финансовый 5 2 2 2 4 4 2 2" xfId="22704"/>
    <cellStyle name="Финансовый 5 2 2 2 4 4 2 2 2" xfId="22705"/>
    <cellStyle name="Финансовый 5 2 2 2 4 4 2 3" xfId="22706"/>
    <cellStyle name="Финансовый 5 2 2 2 4 5" xfId="10161"/>
    <cellStyle name="Финансовый 5 2 2 2 4 5 2" xfId="10162"/>
    <cellStyle name="Финансовый 5 2 2 2 4 5 2 2" xfId="22707"/>
    <cellStyle name="Финансовый 5 2 2 2 4 5 2 2 2" xfId="22708"/>
    <cellStyle name="Финансовый 5 2 2 2 4 5 2 3" xfId="22709"/>
    <cellStyle name="Финансовый 5 2 2 2 4 6" xfId="10163"/>
    <cellStyle name="Финансовый 5 2 2 2 4 6 2" xfId="22710"/>
    <cellStyle name="Финансовый 5 2 2 2 4 6 2 2" xfId="22711"/>
    <cellStyle name="Финансовый 5 2 2 2 4 6 3" xfId="22712"/>
    <cellStyle name="Финансовый 5 2 2 2 5" xfId="10164"/>
    <cellStyle name="Финансовый 5 2 2 2 5 2" xfId="10165"/>
    <cellStyle name="Финансовый 5 2 2 2 5 2 2" xfId="10166"/>
    <cellStyle name="Финансовый 5 2 2 2 5 2 2 2" xfId="10167"/>
    <cellStyle name="Финансовый 5 2 2 2 5 2 2 2 2" xfId="22713"/>
    <cellStyle name="Финансовый 5 2 2 2 5 2 2 2 2 2" xfId="22714"/>
    <cellStyle name="Финансовый 5 2 2 2 5 2 2 2 3" xfId="22715"/>
    <cellStyle name="Финансовый 5 2 2 2 5 2 3" xfId="10168"/>
    <cellStyle name="Финансовый 5 2 2 2 5 2 3 2" xfId="10169"/>
    <cellStyle name="Финансовый 5 2 2 2 5 2 3 2 2" xfId="22716"/>
    <cellStyle name="Финансовый 5 2 2 2 5 2 3 2 2 2" xfId="22717"/>
    <cellStyle name="Финансовый 5 2 2 2 5 2 3 2 3" xfId="22718"/>
    <cellStyle name="Финансовый 5 2 2 2 5 2 4" xfId="10170"/>
    <cellStyle name="Финансовый 5 2 2 2 5 2 4 2" xfId="22719"/>
    <cellStyle name="Финансовый 5 2 2 2 5 2 4 2 2" xfId="22720"/>
    <cellStyle name="Финансовый 5 2 2 2 5 2 4 3" xfId="22721"/>
    <cellStyle name="Финансовый 5 2 2 2 5 3" xfId="10171"/>
    <cellStyle name="Финансовый 5 2 2 2 5 3 2" xfId="10172"/>
    <cellStyle name="Финансовый 5 2 2 2 5 3 2 2" xfId="22722"/>
    <cellStyle name="Финансовый 5 2 2 2 5 3 2 2 2" xfId="22723"/>
    <cellStyle name="Финансовый 5 2 2 2 5 3 2 3" xfId="22724"/>
    <cellStyle name="Финансовый 5 2 2 2 5 4" xfId="10173"/>
    <cellStyle name="Финансовый 5 2 2 2 5 4 2" xfId="10174"/>
    <cellStyle name="Финансовый 5 2 2 2 5 4 2 2" xfId="22725"/>
    <cellStyle name="Финансовый 5 2 2 2 5 4 2 2 2" xfId="22726"/>
    <cellStyle name="Финансовый 5 2 2 2 5 4 2 3" xfId="22727"/>
    <cellStyle name="Финансовый 5 2 2 2 5 5" xfId="10175"/>
    <cellStyle name="Финансовый 5 2 2 2 5 5 2" xfId="22728"/>
    <cellStyle name="Финансовый 5 2 2 2 5 5 2 2" xfId="22729"/>
    <cellStyle name="Финансовый 5 2 2 2 5 5 3" xfId="22730"/>
    <cellStyle name="Финансовый 5 2 2 2 6" xfId="10176"/>
    <cellStyle name="Финансовый 5 2 2 2 6 2" xfId="10177"/>
    <cellStyle name="Финансовый 5 2 2 2 6 2 2" xfId="10178"/>
    <cellStyle name="Финансовый 5 2 2 2 6 2 2 2" xfId="22731"/>
    <cellStyle name="Финансовый 5 2 2 2 6 2 2 2 2" xfId="22732"/>
    <cellStyle name="Финансовый 5 2 2 2 6 2 2 3" xfId="22733"/>
    <cellStyle name="Финансовый 5 2 2 2 6 3" xfId="10179"/>
    <cellStyle name="Финансовый 5 2 2 2 6 3 2" xfId="10180"/>
    <cellStyle name="Финансовый 5 2 2 2 6 3 2 2" xfId="22734"/>
    <cellStyle name="Финансовый 5 2 2 2 6 3 2 2 2" xfId="22735"/>
    <cellStyle name="Финансовый 5 2 2 2 6 3 2 3" xfId="22736"/>
    <cellStyle name="Финансовый 5 2 2 2 6 4" xfId="10181"/>
    <cellStyle name="Финансовый 5 2 2 2 6 4 2" xfId="22737"/>
    <cellStyle name="Финансовый 5 2 2 2 6 4 2 2" xfId="22738"/>
    <cellStyle name="Финансовый 5 2 2 2 6 4 3" xfId="22739"/>
    <cellStyle name="Финансовый 5 2 2 2 7" xfId="10182"/>
    <cellStyle name="Финансовый 5 2 2 2 7 2" xfId="10183"/>
    <cellStyle name="Финансовый 5 2 2 2 7 2 2" xfId="10184"/>
    <cellStyle name="Финансовый 5 2 2 2 7 2 2 2" xfId="22740"/>
    <cellStyle name="Финансовый 5 2 2 2 7 2 2 2 2" xfId="22741"/>
    <cellStyle name="Финансовый 5 2 2 2 7 2 2 3" xfId="22742"/>
    <cellStyle name="Финансовый 5 2 2 2 7 3" xfId="10185"/>
    <cellStyle name="Финансовый 5 2 2 2 7 3 2" xfId="10186"/>
    <cellStyle name="Финансовый 5 2 2 2 7 3 2 2" xfId="22743"/>
    <cellStyle name="Финансовый 5 2 2 2 7 3 2 2 2" xfId="22744"/>
    <cellStyle name="Финансовый 5 2 2 2 7 3 2 3" xfId="22745"/>
    <cellStyle name="Финансовый 5 2 2 2 7 4" xfId="10187"/>
    <cellStyle name="Финансовый 5 2 2 2 7 4 2" xfId="22746"/>
    <cellStyle name="Финансовый 5 2 2 2 7 4 2 2" xfId="22747"/>
    <cellStyle name="Финансовый 5 2 2 2 7 4 3" xfId="22748"/>
    <cellStyle name="Финансовый 5 2 2 2 8" xfId="10188"/>
    <cellStyle name="Финансовый 5 2 2 2 8 2" xfId="10189"/>
    <cellStyle name="Финансовый 5 2 2 2 8 2 2" xfId="10190"/>
    <cellStyle name="Финансовый 5 2 2 2 8 2 2 2" xfId="22749"/>
    <cellStyle name="Финансовый 5 2 2 2 8 2 2 2 2" xfId="22750"/>
    <cellStyle name="Финансовый 5 2 2 2 8 2 2 3" xfId="22751"/>
    <cellStyle name="Финансовый 5 2 2 2 8 3" xfId="10191"/>
    <cellStyle name="Финансовый 5 2 2 2 8 3 2" xfId="10192"/>
    <cellStyle name="Финансовый 5 2 2 2 8 3 2 2" xfId="22752"/>
    <cellStyle name="Финансовый 5 2 2 2 8 3 2 2 2" xfId="22753"/>
    <cellStyle name="Финансовый 5 2 2 2 8 3 2 3" xfId="22754"/>
    <cellStyle name="Финансовый 5 2 2 2 8 4" xfId="10193"/>
    <cellStyle name="Финансовый 5 2 2 2 8 4 2" xfId="22755"/>
    <cellStyle name="Финансовый 5 2 2 2 8 4 2 2" xfId="22756"/>
    <cellStyle name="Финансовый 5 2 2 2 8 4 3" xfId="22757"/>
    <cellStyle name="Финансовый 5 2 2 2 9" xfId="10194"/>
    <cellStyle name="Финансовый 5 2 2 2 9 2" xfId="10195"/>
    <cellStyle name="Финансовый 5 2 2 2 9 2 2" xfId="22758"/>
    <cellStyle name="Финансовый 5 2 2 2 9 2 2 2" xfId="22759"/>
    <cellStyle name="Финансовый 5 2 2 2 9 2 3" xfId="22760"/>
    <cellStyle name="Финансовый 5 2 2 3" xfId="10196"/>
    <cellStyle name="Финансовый 5 2 2 3 2" xfId="10197"/>
    <cellStyle name="Финансовый 5 2 2 3 2 2" xfId="10198"/>
    <cellStyle name="Финансовый 5 2 2 3 2 2 2" xfId="10199"/>
    <cellStyle name="Финансовый 5 2 2 3 2 2 2 2" xfId="10200"/>
    <cellStyle name="Финансовый 5 2 2 3 2 2 2 2 2" xfId="22761"/>
    <cellStyle name="Финансовый 5 2 2 3 2 2 2 2 2 2" xfId="22762"/>
    <cellStyle name="Финансовый 5 2 2 3 2 2 2 2 3" xfId="22763"/>
    <cellStyle name="Финансовый 5 2 2 3 2 2 3" xfId="10201"/>
    <cellStyle name="Финансовый 5 2 2 3 2 2 3 2" xfId="10202"/>
    <cellStyle name="Финансовый 5 2 2 3 2 2 3 2 2" xfId="22764"/>
    <cellStyle name="Финансовый 5 2 2 3 2 2 3 2 2 2" xfId="22765"/>
    <cellStyle name="Финансовый 5 2 2 3 2 2 3 2 3" xfId="22766"/>
    <cellStyle name="Финансовый 5 2 2 3 2 2 4" xfId="10203"/>
    <cellStyle name="Финансовый 5 2 2 3 2 2 4 2" xfId="22767"/>
    <cellStyle name="Финансовый 5 2 2 3 2 2 4 2 2" xfId="22768"/>
    <cellStyle name="Финансовый 5 2 2 3 2 2 4 3" xfId="22769"/>
    <cellStyle name="Финансовый 5 2 2 3 2 3" xfId="10204"/>
    <cellStyle name="Финансовый 5 2 2 3 2 3 2" xfId="10205"/>
    <cellStyle name="Финансовый 5 2 2 3 2 3 2 2" xfId="10206"/>
    <cellStyle name="Финансовый 5 2 2 3 2 3 2 2 2" xfId="22770"/>
    <cellStyle name="Финансовый 5 2 2 3 2 3 2 2 2 2" xfId="22771"/>
    <cellStyle name="Финансовый 5 2 2 3 2 3 2 2 3" xfId="22772"/>
    <cellStyle name="Финансовый 5 2 2 3 2 3 3" xfId="10207"/>
    <cellStyle name="Финансовый 5 2 2 3 2 3 3 2" xfId="10208"/>
    <cellStyle name="Финансовый 5 2 2 3 2 3 3 2 2" xfId="22773"/>
    <cellStyle name="Финансовый 5 2 2 3 2 3 3 2 2 2" xfId="22774"/>
    <cellStyle name="Финансовый 5 2 2 3 2 3 3 2 3" xfId="22775"/>
    <cellStyle name="Финансовый 5 2 2 3 2 3 4" xfId="10209"/>
    <cellStyle name="Финансовый 5 2 2 3 2 3 4 2" xfId="22776"/>
    <cellStyle name="Финансовый 5 2 2 3 2 3 4 2 2" xfId="22777"/>
    <cellStyle name="Финансовый 5 2 2 3 2 3 4 3" xfId="22778"/>
    <cellStyle name="Финансовый 5 2 2 3 2 4" xfId="10210"/>
    <cellStyle name="Финансовый 5 2 2 3 2 4 2" xfId="10211"/>
    <cellStyle name="Финансовый 5 2 2 3 2 4 2 2" xfId="22779"/>
    <cellStyle name="Финансовый 5 2 2 3 2 4 2 2 2" xfId="22780"/>
    <cellStyle name="Финансовый 5 2 2 3 2 4 2 3" xfId="22781"/>
    <cellStyle name="Финансовый 5 2 2 3 2 5" xfId="10212"/>
    <cellStyle name="Финансовый 5 2 2 3 2 5 2" xfId="10213"/>
    <cellStyle name="Финансовый 5 2 2 3 2 5 2 2" xfId="22782"/>
    <cellStyle name="Финансовый 5 2 2 3 2 5 2 2 2" xfId="22783"/>
    <cellStyle name="Финансовый 5 2 2 3 2 5 2 3" xfId="22784"/>
    <cellStyle name="Финансовый 5 2 2 3 2 6" xfId="10214"/>
    <cellStyle name="Финансовый 5 2 2 3 2 6 2" xfId="22785"/>
    <cellStyle name="Финансовый 5 2 2 3 2 6 2 2" xfId="22786"/>
    <cellStyle name="Финансовый 5 2 2 3 2 6 3" xfId="22787"/>
    <cellStyle name="Финансовый 5 2 2 3 3" xfId="10215"/>
    <cellStyle name="Финансовый 5 2 2 3 3 2" xfId="10216"/>
    <cellStyle name="Финансовый 5 2 2 3 3 2 2" xfId="10217"/>
    <cellStyle name="Финансовый 5 2 2 3 3 2 2 2" xfId="10218"/>
    <cellStyle name="Финансовый 5 2 2 3 3 2 2 2 2" xfId="22788"/>
    <cellStyle name="Финансовый 5 2 2 3 3 2 2 2 2 2" xfId="22789"/>
    <cellStyle name="Финансовый 5 2 2 3 3 2 2 2 3" xfId="22790"/>
    <cellStyle name="Финансовый 5 2 2 3 3 2 3" xfId="10219"/>
    <cellStyle name="Финансовый 5 2 2 3 3 2 3 2" xfId="10220"/>
    <cellStyle name="Финансовый 5 2 2 3 3 2 3 2 2" xfId="22791"/>
    <cellStyle name="Финансовый 5 2 2 3 3 2 3 2 2 2" xfId="22792"/>
    <cellStyle name="Финансовый 5 2 2 3 3 2 3 2 3" xfId="22793"/>
    <cellStyle name="Финансовый 5 2 2 3 3 2 4" xfId="10221"/>
    <cellStyle name="Финансовый 5 2 2 3 3 2 4 2" xfId="22794"/>
    <cellStyle name="Финансовый 5 2 2 3 3 2 4 2 2" xfId="22795"/>
    <cellStyle name="Финансовый 5 2 2 3 3 2 4 3" xfId="22796"/>
    <cellStyle name="Финансовый 5 2 2 3 3 3" xfId="10222"/>
    <cellStyle name="Финансовый 5 2 2 3 3 3 2" xfId="10223"/>
    <cellStyle name="Финансовый 5 2 2 3 3 3 2 2" xfId="10224"/>
    <cellStyle name="Финансовый 5 2 2 3 3 3 2 2 2" xfId="22797"/>
    <cellStyle name="Финансовый 5 2 2 3 3 3 2 2 2 2" xfId="22798"/>
    <cellStyle name="Финансовый 5 2 2 3 3 3 2 2 3" xfId="22799"/>
    <cellStyle name="Финансовый 5 2 2 3 3 3 3" xfId="10225"/>
    <cellStyle name="Финансовый 5 2 2 3 3 3 3 2" xfId="10226"/>
    <cellStyle name="Финансовый 5 2 2 3 3 3 3 2 2" xfId="22800"/>
    <cellStyle name="Финансовый 5 2 2 3 3 3 3 2 2 2" xfId="22801"/>
    <cellStyle name="Финансовый 5 2 2 3 3 3 3 2 3" xfId="22802"/>
    <cellStyle name="Финансовый 5 2 2 3 3 3 4" xfId="10227"/>
    <cellStyle name="Финансовый 5 2 2 3 3 3 4 2" xfId="22803"/>
    <cellStyle name="Финансовый 5 2 2 3 3 3 4 2 2" xfId="22804"/>
    <cellStyle name="Финансовый 5 2 2 3 3 3 4 3" xfId="22805"/>
    <cellStyle name="Финансовый 5 2 2 3 3 4" xfId="10228"/>
    <cellStyle name="Финансовый 5 2 2 3 3 4 2" xfId="10229"/>
    <cellStyle name="Финансовый 5 2 2 3 3 4 2 2" xfId="22806"/>
    <cellStyle name="Финансовый 5 2 2 3 3 4 2 2 2" xfId="22807"/>
    <cellStyle name="Финансовый 5 2 2 3 3 4 2 3" xfId="22808"/>
    <cellStyle name="Финансовый 5 2 2 3 3 5" xfId="10230"/>
    <cellStyle name="Финансовый 5 2 2 3 3 5 2" xfId="10231"/>
    <cellStyle name="Финансовый 5 2 2 3 3 5 2 2" xfId="22809"/>
    <cellStyle name="Финансовый 5 2 2 3 3 5 2 2 2" xfId="22810"/>
    <cellStyle name="Финансовый 5 2 2 3 3 5 2 3" xfId="22811"/>
    <cellStyle name="Финансовый 5 2 2 3 3 6" xfId="10232"/>
    <cellStyle name="Финансовый 5 2 2 3 3 6 2" xfId="22812"/>
    <cellStyle name="Финансовый 5 2 2 3 3 6 2 2" xfId="22813"/>
    <cellStyle name="Финансовый 5 2 2 3 3 6 3" xfId="22814"/>
    <cellStyle name="Финансовый 5 2 2 3 4" xfId="10233"/>
    <cellStyle name="Финансовый 5 2 2 3 4 2" xfId="10234"/>
    <cellStyle name="Финансовый 5 2 2 3 4 2 2" xfId="10235"/>
    <cellStyle name="Финансовый 5 2 2 3 4 2 2 2" xfId="10236"/>
    <cellStyle name="Финансовый 5 2 2 3 4 2 2 2 2" xfId="22815"/>
    <cellStyle name="Финансовый 5 2 2 3 4 2 2 2 2 2" xfId="22816"/>
    <cellStyle name="Финансовый 5 2 2 3 4 2 2 2 3" xfId="22817"/>
    <cellStyle name="Финансовый 5 2 2 3 4 2 3" xfId="10237"/>
    <cellStyle name="Финансовый 5 2 2 3 4 2 3 2" xfId="10238"/>
    <cellStyle name="Финансовый 5 2 2 3 4 2 3 2 2" xfId="22818"/>
    <cellStyle name="Финансовый 5 2 2 3 4 2 3 2 2 2" xfId="22819"/>
    <cellStyle name="Финансовый 5 2 2 3 4 2 3 2 3" xfId="22820"/>
    <cellStyle name="Финансовый 5 2 2 3 4 2 4" xfId="10239"/>
    <cellStyle name="Финансовый 5 2 2 3 4 2 4 2" xfId="22821"/>
    <cellStyle name="Финансовый 5 2 2 3 4 2 4 2 2" xfId="22822"/>
    <cellStyle name="Финансовый 5 2 2 3 4 2 4 3" xfId="22823"/>
    <cellStyle name="Финансовый 5 2 2 3 4 3" xfId="10240"/>
    <cellStyle name="Финансовый 5 2 2 3 4 3 2" xfId="10241"/>
    <cellStyle name="Финансовый 5 2 2 3 4 3 2 2" xfId="22824"/>
    <cellStyle name="Финансовый 5 2 2 3 4 3 2 2 2" xfId="22825"/>
    <cellStyle name="Финансовый 5 2 2 3 4 3 2 3" xfId="22826"/>
    <cellStyle name="Финансовый 5 2 2 3 4 4" xfId="10242"/>
    <cellStyle name="Финансовый 5 2 2 3 4 4 2" xfId="10243"/>
    <cellStyle name="Финансовый 5 2 2 3 4 4 2 2" xfId="22827"/>
    <cellStyle name="Финансовый 5 2 2 3 4 4 2 2 2" xfId="22828"/>
    <cellStyle name="Финансовый 5 2 2 3 4 4 2 3" xfId="22829"/>
    <cellStyle name="Финансовый 5 2 2 3 4 5" xfId="10244"/>
    <cellStyle name="Финансовый 5 2 2 3 4 5 2" xfId="22830"/>
    <cellStyle name="Финансовый 5 2 2 3 4 5 2 2" xfId="22831"/>
    <cellStyle name="Финансовый 5 2 2 3 4 5 3" xfId="22832"/>
    <cellStyle name="Финансовый 5 2 2 3 5" xfId="10245"/>
    <cellStyle name="Финансовый 5 2 2 3 5 2" xfId="10246"/>
    <cellStyle name="Финансовый 5 2 2 3 5 2 2" xfId="10247"/>
    <cellStyle name="Финансовый 5 2 2 3 5 2 2 2" xfId="22833"/>
    <cellStyle name="Финансовый 5 2 2 3 5 2 2 2 2" xfId="22834"/>
    <cellStyle name="Финансовый 5 2 2 3 5 2 2 3" xfId="22835"/>
    <cellStyle name="Финансовый 5 2 2 3 5 3" xfId="10248"/>
    <cellStyle name="Финансовый 5 2 2 3 5 3 2" xfId="10249"/>
    <cellStyle name="Финансовый 5 2 2 3 5 3 2 2" xfId="22836"/>
    <cellStyle name="Финансовый 5 2 2 3 5 3 2 2 2" xfId="22837"/>
    <cellStyle name="Финансовый 5 2 2 3 5 3 2 3" xfId="22838"/>
    <cellStyle name="Финансовый 5 2 2 3 5 4" xfId="10250"/>
    <cellStyle name="Финансовый 5 2 2 3 5 4 2" xfId="22839"/>
    <cellStyle name="Финансовый 5 2 2 3 5 4 2 2" xfId="22840"/>
    <cellStyle name="Финансовый 5 2 2 3 5 4 3" xfId="22841"/>
    <cellStyle name="Финансовый 5 2 2 3 6" xfId="10251"/>
    <cellStyle name="Финансовый 5 2 2 3 6 2" xfId="10252"/>
    <cellStyle name="Финансовый 5 2 2 3 6 2 2" xfId="22842"/>
    <cellStyle name="Финансовый 5 2 2 3 6 2 2 2" xfId="22843"/>
    <cellStyle name="Финансовый 5 2 2 3 6 2 3" xfId="22844"/>
    <cellStyle name="Финансовый 5 2 2 3 7" xfId="10253"/>
    <cellStyle name="Финансовый 5 2 2 3 7 2" xfId="10254"/>
    <cellStyle name="Финансовый 5 2 2 3 7 2 2" xfId="22845"/>
    <cellStyle name="Финансовый 5 2 2 3 7 2 2 2" xfId="22846"/>
    <cellStyle name="Финансовый 5 2 2 3 7 2 3" xfId="22847"/>
    <cellStyle name="Финансовый 5 2 2 3 8" xfId="10255"/>
    <cellStyle name="Финансовый 5 2 2 3 8 2" xfId="22848"/>
    <cellStyle name="Финансовый 5 2 2 3 8 2 2" xfId="22849"/>
    <cellStyle name="Финансовый 5 2 2 3 8 3" xfId="22850"/>
    <cellStyle name="Финансовый 5 2 2 4" xfId="10256"/>
    <cellStyle name="Финансовый 5 2 2 4 2" xfId="10257"/>
    <cellStyle name="Финансовый 5 2 2 4 2 2" xfId="10258"/>
    <cellStyle name="Финансовый 5 2 2 4 2 2 2" xfId="10259"/>
    <cellStyle name="Финансовый 5 2 2 4 2 2 2 2" xfId="22851"/>
    <cellStyle name="Финансовый 5 2 2 4 2 2 2 2 2" xfId="22852"/>
    <cellStyle name="Финансовый 5 2 2 4 2 2 2 3" xfId="22853"/>
    <cellStyle name="Финансовый 5 2 2 4 2 3" xfId="10260"/>
    <cellStyle name="Финансовый 5 2 2 4 2 3 2" xfId="10261"/>
    <cellStyle name="Финансовый 5 2 2 4 2 3 2 2" xfId="22854"/>
    <cellStyle name="Финансовый 5 2 2 4 2 3 2 2 2" xfId="22855"/>
    <cellStyle name="Финансовый 5 2 2 4 2 3 2 3" xfId="22856"/>
    <cellStyle name="Финансовый 5 2 2 4 2 4" xfId="10262"/>
    <cellStyle name="Финансовый 5 2 2 4 2 4 2" xfId="22857"/>
    <cellStyle name="Финансовый 5 2 2 4 2 4 2 2" xfId="22858"/>
    <cellStyle name="Финансовый 5 2 2 4 2 4 3" xfId="22859"/>
    <cellStyle name="Финансовый 5 2 2 4 3" xfId="10263"/>
    <cellStyle name="Финансовый 5 2 2 4 3 2" xfId="10264"/>
    <cellStyle name="Финансовый 5 2 2 4 3 2 2" xfId="10265"/>
    <cellStyle name="Финансовый 5 2 2 4 3 2 2 2" xfId="22860"/>
    <cellStyle name="Финансовый 5 2 2 4 3 2 2 2 2" xfId="22861"/>
    <cellStyle name="Финансовый 5 2 2 4 3 2 2 3" xfId="22862"/>
    <cellStyle name="Финансовый 5 2 2 4 3 3" xfId="10266"/>
    <cellStyle name="Финансовый 5 2 2 4 3 3 2" xfId="10267"/>
    <cellStyle name="Финансовый 5 2 2 4 3 3 2 2" xfId="22863"/>
    <cellStyle name="Финансовый 5 2 2 4 3 3 2 2 2" xfId="22864"/>
    <cellStyle name="Финансовый 5 2 2 4 3 3 2 3" xfId="22865"/>
    <cellStyle name="Финансовый 5 2 2 4 3 4" xfId="10268"/>
    <cellStyle name="Финансовый 5 2 2 4 3 4 2" xfId="22866"/>
    <cellStyle name="Финансовый 5 2 2 4 3 4 2 2" xfId="22867"/>
    <cellStyle name="Финансовый 5 2 2 4 3 4 3" xfId="22868"/>
    <cellStyle name="Финансовый 5 2 2 4 4" xfId="10269"/>
    <cellStyle name="Финансовый 5 2 2 4 4 2" xfId="10270"/>
    <cellStyle name="Финансовый 5 2 2 4 4 2 2" xfId="22869"/>
    <cellStyle name="Финансовый 5 2 2 4 4 2 2 2" xfId="22870"/>
    <cellStyle name="Финансовый 5 2 2 4 4 2 3" xfId="22871"/>
    <cellStyle name="Финансовый 5 2 2 4 5" xfId="10271"/>
    <cellStyle name="Финансовый 5 2 2 4 5 2" xfId="10272"/>
    <cellStyle name="Финансовый 5 2 2 4 5 2 2" xfId="22872"/>
    <cellStyle name="Финансовый 5 2 2 4 5 2 2 2" xfId="22873"/>
    <cellStyle name="Финансовый 5 2 2 4 5 2 3" xfId="22874"/>
    <cellStyle name="Финансовый 5 2 2 4 6" xfId="10273"/>
    <cellStyle name="Финансовый 5 2 2 4 6 2" xfId="22875"/>
    <cellStyle name="Финансовый 5 2 2 4 6 2 2" xfId="22876"/>
    <cellStyle name="Финансовый 5 2 2 4 6 3" xfId="22877"/>
    <cellStyle name="Финансовый 5 2 2 5" xfId="10274"/>
    <cellStyle name="Финансовый 5 2 2 5 2" xfId="10275"/>
    <cellStyle name="Финансовый 5 2 2 5 2 2" xfId="10276"/>
    <cellStyle name="Финансовый 5 2 2 5 2 2 2" xfId="10277"/>
    <cellStyle name="Финансовый 5 2 2 5 2 2 2 2" xfId="22878"/>
    <cellStyle name="Финансовый 5 2 2 5 2 2 2 2 2" xfId="22879"/>
    <cellStyle name="Финансовый 5 2 2 5 2 2 2 3" xfId="22880"/>
    <cellStyle name="Финансовый 5 2 2 5 2 3" xfId="10278"/>
    <cellStyle name="Финансовый 5 2 2 5 2 3 2" xfId="10279"/>
    <cellStyle name="Финансовый 5 2 2 5 2 3 2 2" xfId="22881"/>
    <cellStyle name="Финансовый 5 2 2 5 2 3 2 2 2" xfId="22882"/>
    <cellStyle name="Финансовый 5 2 2 5 2 3 2 3" xfId="22883"/>
    <cellStyle name="Финансовый 5 2 2 5 2 4" xfId="10280"/>
    <cellStyle name="Финансовый 5 2 2 5 2 4 2" xfId="22884"/>
    <cellStyle name="Финансовый 5 2 2 5 2 4 2 2" xfId="22885"/>
    <cellStyle name="Финансовый 5 2 2 5 2 4 3" xfId="22886"/>
    <cellStyle name="Финансовый 5 2 2 5 3" xfId="10281"/>
    <cellStyle name="Финансовый 5 2 2 5 3 2" xfId="10282"/>
    <cellStyle name="Финансовый 5 2 2 5 3 2 2" xfId="10283"/>
    <cellStyle name="Финансовый 5 2 2 5 3 2 2 2" xfId="22887"/>
    <cellStyle name="Финансовый 5 2 2 5 3 2 2 2 2" xfId="22888"/>
    <cellStyle name="Финансовый 5 2 2 5 3 2 2 3" xfId="22889"/>
    <cellStyle name="Финансовый 5 2 2 5 3 3" xfId="10284"/>
    <cellStyle name="Финансовый 5 2 2 5 3 3 2" xfId="10285"/>
    <cellStyle name="Финансовый 5 2 2 5 3 3 2 2" xfId="22890"/>
    <cellStyle name="Финансовый 5 2 2 5 3 3 2 2 2" xfId="22891"/>
    <cellStyle name="Финансовый 5 2 2 5 3 3 2 3" xfId="22892"/>
    <cellStyle name="Финансовый 5 2 2 5 3 4" xfId="10286"/>
    <cellStyle name="Финансовый 5 2 2 5 3 4 2" xfId="22893"/>
    <cellStyle name="Финансовый 5 2 2 5 3 4 2 2" xfId="22894"/>
    <cellStyle name="Финансовый 5 2 2 5 3 4 3" xfId="22895"/>
    <cellStyle name="Финансовый 5 2 2 5 4" xfId="10287"/>
    <cellStyle name="Финансовый 5 2 2 5 4 2" xfId="10288"/>
    <cellStyle name="Финансовый 5 2 2 5 4 2 2" xfId="22896"/>
    <cellStyle name="Финансовый 5 2 2 5 4 2 2 2" xfId="22897"/>
    <cellStyle name="Финансовый 5 2 2 5 4 2 3" xfId="22898"/>
    <cellStyle name="Финансовый 5 2 2 5 5" xfId="10289"/>
    <cellStyle name="Финансовый 5 2 2 5 5 2" xfId="10290"/>
    <cellStyle name="Финансовый 5 2 2 5 5 2 2" xfId="22899"/>
    <cellStyle name="Финансовый 5 2 2 5 5 2 2 2" xfId="22900"/>
    <cellStyle name="Финансовый 5 2 2 5 5 2 3" xfId="22901"/>
    <cellStyle name="Финансовый 5 2 2 5 6" xfId="10291"/>
    <cellStyle name="Финансовый 5 2 2 5 6 2" xfId="22902"/>
    <cellStyle name="Финансовый 5 2 2 5 6 2 2" xfId="22903"/>
    <cellStyle name="Финансовый 5 2 2 5 6 3" xfId="22904"/>
    <cellStyle name="Финансовый 5 2 2 6" xfId="10292"/>
    <cellStyle name="Финансовый 5 2 2 6 2" xfId="10293"/>
    <cellStyle name="Финансовый 5 2 2 6 2 2" xfId="10294"/>
    <cellStyle name="Финансовый 5 2 2 6 2 2 2" xfId="10295"/>
    <cellStyle name="Финансовый 5 2 2 6 2 2 2 2" xfId="22905"/>
    <cellStyle name="Финансовый 5 2 2 6 2 2 2 2 2" xfId="22906"/>
    <cellStyle name="Финансовый 5 2 2 6 2 2 2 3" xfId="22907"/>
    <cellStyle name="Финансовый 5 2 2 6 2 3" xfId="10296"/>
    <cellStyle name="Финансовый 5 2 2 6 2 3 2" xfId="10297"/>
    <cellStyle name="Финансовый 5 2 2 6 2 3 2 2" xfId="22908"/>
    <cellStyle name="Финансовый 5 2 2 6 2 3 2 2 2" xfId="22909"/>
    <cellStyle name="Финансовый 5 2 2 6 2 3 2 3" xfId="22910"/>
    <cellStyle name="Финансовый 5 2 2 6 2 4" xfId="10298"/>
    <cellStyle name="Финансовый 5 2 2 6 2 4 2" xfId="22911"/>
    <cellStyle name="Финансовый 5 2 2 6 2 4 2 2" xfId="22912"/>
    <cellStyle name="Финансовый 5 2 2 6 2 4 3" xfId="22913"/>
    <cellStyle name="Финансовый 5 2 2 6 3" xfId="10299"/>
    <cellStyle name="Финансовый 5 2 2 6 3 2" xfId="10300"/>
    <cellStyle name="Финансовый 5 2 2 6 3 2 2" xfId="22914"/>
    <cellStyle name="Финансовый 5 2 2 6 3 2 2 2" xfId="22915"/>
    <cellStyle name="Финансовый 5 2 2 6 3 2 3" xfId="22916"/>
    <cellStyle name="Финансовый 5 2 2 6 4" xfId="10301"/>
    <cellStyle name="Финансовый 5 2 2 6 4 2" xfId="10302"/>
    <cellStyle name="Финансовый 5 2 2 6 4 2 2" xfId="22917"/>
    <cellStyle name="Финансовый 5 2 2 6 4 2 2 2" xfId="22918"/>
    <cellStyle name="Финансовый 5 2 2 6 4 2 3" xfId="22919"/>
    <cellStyle name="Финансовый 5 2 2 6 5" xfId="10303"/>
    <cellStyle name="Финансовый 5 2 2 6 5 2" xfId="22920"/>
    <cellStyle name="Финансовый 5 2 2 6 5 2 2" xfId="22921"/>
    <cellStyle name="Финансовый 5 2 2 6 5 3" xfId="22922"/>
    <cellStyle name="Финансовый 5 2 2 7" xfId="10304"/>
    <cellStyle name="Финансовый 5 2 2 7 2" xfId="10305"/>
    <cellStyle name="Финансовый 5 2 2 7 2 2" xfId="10306"/>
    <cellStyle name="Финансовый 5 2 2 7 2 2 2" xfId="22923"/>
    <cellStyle name="Финансовый 5 2 2 7 2 2 2 2" xfId="22924"/>
    <cellStyle name="Финансовый 5 2 2 7 2 2 3" xfId="22925"/>
    <cellStyle name="Финансовый 5 2 2 7 3" xfId="10307"/>
    <cellStyle name="Финансовый 5 2 2 7 3 2" xfId="10308"/>
    <cellStyle name="Финансовый 5 2 2 7 3 2 2" xfId="22926"/>
    <cellStyle name="Финансовый 5 2 2 7 3 2 2 2" xfId="22927"/>
    <cellStyle name="Финансовый 5 2 2 7 3 2 3" xfId="22928"/>
    <cellStyle name="Финансовый 5 2 2 7 4" xfId="10309"/>
    <cellStyle name="Финансовый 5 2 2 7 4 2" xfId="22929"/>
    <cellStyle name="Финансовый 5 2 2 7 4 2 2" xfId="22930"/>
    <cellStyle name="Финансовый 5 2 2 7 4 3" xfId="22931"/>
    <cellStyle name="Финансовый 5 2 2 8" xfId="10310"/>
    <cellStyle name="Финансовый 5 2 2 8 2" xfId="10311"/>
    <cellStyle name="Финансовый 5 2 2 8 2 2" xfId="10312"/>
    <cellStyle name="Финансовый 5 2 2 8 2 2 2" xfId="22932"/>
    <cellStyle name="Финансовый 5 2 2 8 2 2 2 2" xfId="22933"/>
    <cellStyle name="Финансовый 5 2 2 8 2 2 3" xfId="22934"/>
    <cellStyle name="Финансовый 5 2 2 8 3" xfId="10313"/>
    <cellStyle name="Финансовый 5 2 2 8 3 2" xfId="10314"/>
    <cellStyle name="Финансовый 5 2 2 8 3 2 2" xfId="22935"/>
    <cellStyle name="Финансовый 5 2 2 8 3 2 2 2" xfId="22936"/>
    <cellStyle name="Финансовый 5 2 2 8 3 2 3" xfId="22937"/>
    <cellStyle name="Финансовый 5 2 2 8 4" xfId="10315"/>
    <cellStyle name="Финансовый 5 2 2 8 4 2" xfId="22938"/>
    <cellStyle name="Финансовый 5 2 2 8 4 2 2" xfId="22939"/>
    <cellStyle name="Финансовый 5 2 2 8 4 3" xfId="22940"/>
    <cellStyle name="Финансовый 5 2 2 9" xfId="10316"/>
    <cellStyle name="Финансовый 5 2 2 9 2" xfId="10317"/>
    <cellStyle name="Финансовый 5 2 2 9 2 2" xfId="10318"/>
    <cellStyle name="Финансовый 5 2 2 9 2 2 2" xfId="22941"/>
    <cellStyle name="Финансовый 5 2 2 9 2 2 2 2" xfId="22942"/>
    <cellStyle name="Финансовый 5 2 2 9 2 2 3" xfId="22943"/>
    <cellStyle name="Финансовый 5 2 2 9 3" xfId="10319"/>
    <cellStyle name="Финансовый 5 2 2 9 3 2" xfId="10320"/>
    <cellStyle name="Финансовый 5 2 2 9 3 2 2" xfId="22944"/>
    <cellStyle name="Финансовый 5 2 2 9 3 2 2 2" xfId="22945"/>
    <cellStyle name="Финансовый 5 2 2 9 3 2 3" xfId="22946"/>
    <cellStyle name="Финансовый 5 2 2 9 4" xfId="10321"/>
    <cellStyle name="Финансовый 5 2 2 9 4 2" xfId="22947"/>
    <cellStyle name="Финансовый 5 2 2 9 4 2 2" xfId="22948"/>
    <cellStyle name="Финансовый 5 2 2 9 4 3" xfId="22949"/>
    <cellStyle name="Финансовый 5 2 3" xfId="10322"/>
    <cellStyle name="Финансовый 5 2 3 2" xfId="10323"/>
    <cellStyle name="Финансовый 5 2 3 2 2" xfId="10324"/>
    <cellStyle name="Финансовый 5 2 3 2 2 2" xfId="10325"/>
    <cellStyle name="Финансовый 5 2 3 2 2 2 2" xfId="10326"/>
    <cellStyle name="Финансовый 5 2 3 2 2 2 2 2" xfId="22950"/>
    <cellStyle name="Финансовый 5 2 3 2 2 2 2 2 2" xfId="22951"/>
    <cellStyle name="Финансовый 5 2 3 2 2 2 2 3" xfId="22952"/>
    <cellStyle name="Финансовый 5 2 3 2 2 3" xfId="10327"/>
    <cellStyle name="Финансовый 5 2 3 2 2 3 2" xfId="10328"/>
    <cellStyle name="Финансовый 5 2 3 2 2 3 2 2" xfId="22953"/>
    <cellStyle name="Финансовый 5 2 3 2 2 3 2 2 2" xfId="22954"/>
    <cellStyle name="Финансовый 5 2 3 2 2 3 2 3" xfId="22955"/>
    <cellStyle name="Финансовый 5 2 3 2 2 4" xfId="10329"/>
    <cellStyle name="Финансовый 5 2 3 2 2 4 2" xfId="22956"/>
    <cellStyle name="Финансовый 5 2 3 2 2 4 2 2" xfId="22957"/>
    <cellStyle name="Финансовый 5 2 3 2 2 4 3" xfId="22958"/>
    <cellStyle name="Финансовый 5 2 3 2 3" xfId="10330"/>
    <cellStyle name="Финансовый 5 2 3 2 3 2" xfId="10331"/>
    <cellStyle name="Финансовый 5 2 3 2 3 2 2" xfId="10332"/>
    <cellStyle name="Финансовый 5 2 3 2 3 2 2 2" xfId="22959"/>
    <cellStyle name="Финансовый 5 2 3 2 3 2 2 2 2" xfId="22960"/>
    <cellStyle name="Финансовый 5 2 3 2 3 2 2 3" xfId="22961"/>
    <cellStyle name="Финансовый 5 2 3 2 3 3" xfId="10333"/>
    <cellStyle name="Финансовый 5 2 3 2 3 3 2" xfId="10334"/>
    <cellStyle name="Финансовый 5 2 3 2 3 3 2 2" xfId="22962"/>
    <cellStyle name="Финансовый 5 2 3 2 3 3 2 2 2" xfId="22963"/>
    <cellStyle name="Финансовый 5 2 3 2 3 3 2 3" xfId="22964"/>
    <cellStyle name="Финансовый 5 2 3 2 3 4" xfId="10335"/>
    <cellStyle name="Финансовый 5 2 3 2 3 4 2" xfId="22965"/>
    <cellStyle name="Финансовый 5 2 3 2 3 4 2 2" xfId="22966"/>
    <cellStyle name="Финансовый 5 2 3 2 3 4 3" xfId="22967"/>
    <cellStyle name="Финансовый 5 2 3 2 4" xfId="10336"/>
    <cellStyle name="Финансовый 5 2 3 2 4 2" xfId="10337"/>
    <cellStyle name="Финансовый 5 2 3 2 4 2 2" xfId="22968"/>
    <cellStyle name="Финансовый 5 2 3 2 4 2 2 2" xfId="22969"/>
    <cellStyle name="Финансовый 5 2 3 2 4 2 3" xfId="22970"/>
    <cellStyle name="Финансовый 5 2 3 2 5" xfId="10338"/>
    <cellStyle name="Финансовый 5 2 3 2 5 2" xfId="10339"/>
    <cellStyle name="Финансовый 5 2 3 2 5 2 2" xfId="22971"/>
    <cellStyle name="Финансовый 5 2 3 2 5 2 2 2" xfId="22972"/>
    <cellStyle name="Финансовый 5 2 3 2 5 2 3" xfId="22973"/>
    <cellStyle name="Финансовый 5 2 3 2 6" xfId="10340"/>
    <cellStyle name="Финансовый 5 2 3 2 6 2" xfId="22974"/>
    <cellStyle name="Финансовый 5 2 3 2 6 2 2" xfId="22975"/>
    <cellStyle name="Финансовый 5 2 3 2 6 3" xfId="22976"/>
    <cellStyle name="Финансовый 5 2 3 3" xfId="10341"/>
    <cellStyle name="Финансовый 5 2 3 3 2" xfId="10342"/>
    <cellStyle name="Финансовый 5 2 3 3 2 2" xfId="10343"/>
    <cellStyle name="Финансовый 5 2 3 3 2 2 2" xfId="10344"/>
    <cellStyle name="Финансовый 5 2 3 3 2 2 2 2" xfId="22977"/>
    <cellStyle name="Финансовый 5 2 3 3 2 2 2 2 2" xfId="22978"/>
    <cellStyle name="Финансовый 5 2 3 3 2 2 2 3" xfId="22979"/>
    <cellStyle name="Финансовый 5 2 3 3 2 3" xfId="10345"/>
    <cellStyle name="Финансовый 5 2 3 3 2 3 2" xfId="10346"/>
    <cellStyle name="Финансовый 5 2 3 3 2 3 2 2" xfId="22980"/>
    <cellStyle name="Финансовый 5 2 3 3 2 3 2 2 2" xfId="22981"/>
    <cellStyle name="Финансовый 5 2 3 3 2 3 2 3" xfId="22982"/>
    <cellStyle name="Финансовый 5 2 3 3 2 4" xfId="10347"/>
    <cellStyle name="Финансовый 5 2 3 3 2 4 2" xfId="22983"/>
    <cellStyle name="Финансовый 5 2 3 3 2 4 2 2" xfId="22984"/>
    <cellStyle name="Финансовый 5 2 3 3 2 4 3" xfId="22985"/>
    <cellStyle name="Финансовый 5 2 3 3 3" xfId="10348"/>
    <cellStyle name="Финансовый 5 2 3 3 3 2" xfId="10349"/>
    <cellStyle name="Финансовый 5 2 3 3 3 2 2" xfId="10350"/>
    <cellStyle name="Финансовый 5 2 3 3 3 2 2 2" xfId="22986"/>
    <cellStyle name="Финансовый 5 2 3 3 3 2 2 2 2" xfId="22987"/>
    <cellStyle name="Финансовый 5 2 3 3 3 2 2 3" xfId="22988"/>
    <cellStyle name="Финансовый 5 2 3 3 3 3" xfId="10351"/>
    <cellStyle name="Финансовый 5 2 3 3 3 3 2" xfId="10352"/>
    <cellStyle name="Финансовый 5 2 3 3 3 3 2 2" xfId="22989"/>
    <cellStyle name="Финансовый 5 2 3 3 3 3 2 2 2" xfId="22990"/>
    <cellStyle name="Финансовый 5 2 3 3 3 3 2 3" xfId="22991"/>
    <cellStyle name="Финансовый 5 2 3 3 3 4" xfId="10353"/>
    <cellStyle name="Финансовый 5 2 3 3 3 4 2" xfId="22992"/>
    <cellStyle name="Финансовый 5 2 3 3 3 4 2 2" xfId="22993"/>
    <cellStyle name="Финансовый 5 2 3 3 3 4 3" xfId="22994"/>
    <cellStyle name="Финансовый 5 2 3 3 4" xfId="10354"/>
    <cellStyle name="Финансовый 5 2 3 3 4 2" xfId="10355"/>
    <cellStyle name="Финансовый 5 2 3 3 4 2 2" xfId="22995"/>
    <cellStyle name="Финансовый 5 2 3 3 4 2 2 2" xfId="22996"/>
    <cellStyle name="Финансовый 5 2 3 3 4 2 3" xfId="22997"/>
    <cellStyle name="Финансовый 5 2 3 3 5" xfId="10356"/>
    <cellStyle name="Финансовый 5 2 3 3 5 2" xfId="10357"/>
    <cellStyle name="Финансовый 5 2 3 3 5 2 2" xfId="22998"/>
    <cellStyle name="Финансовый 5 2 3 3 5 2 2 2" xfId="22999"/>
    <cellStyle name="Финансовый 5 2 3 3 5 2 3" xfId="23000"/>
    <cellStyle name="Финансовый 5 2 3 3 6" xfId="10358"/>
    <cellStyle name="Финансовый 5 2 3 3 6 2" xfId="23001"/>
    <cellStyle name="Финансовый 5 2 3 3 6 2 2" xfId="23002"/>
    <cellStyle name="Финансовый 5 2 3 3 6 3" xfId="23003"/>
    <cellStyle name="Финансовый 5 2 3 4" xfId="10359"/>
    <cellStyle name="Финансовый 5 2 3 4 2" xfId="10360"/>
    <cellStyle name="Финансовый 5 2 3 4 2 2" xfId="10361"/>
    <cellStyle name="Финансовый 5 2 3 4 2 2 2" xfId="10362"/>
    <cellStyle name="Финансовый 5 2 3 4 2 2 2 2" xfId="23004"/>
    <cellStyle name="Финансовый 5 2 3 4 2 2 2 2 2" xfId="23005"/>
    <cellStyle name="Финансовый 5 2 3 4 2 2 2 3" xfId="23006"/>
    <cellStyle name="Финансовый 5 2 3 4 2 3" xfId="10363"/>
    <cellStyle name="Финансовый 5 2 3 4 2 3 2" xfId="10364"/>
    <cellStyle name="Финансовый 5 2 3 4 2 3 2 2" xfId="23007"/>
    <cellStyle name="Финансовый 5 2 3 4 2 3 2 2 2" xfId="23008"/>
    <cellStyle name="Финансовый 5 2 3 4 2 3 2 3" xfId="23009"/>
    <cellStyle name="Финансовый 5 2 3 4 2 4" xfId="10365"/>
    <cellStyle name="Финансовый 5 2 3 4 2 4 2" xfId="23010"/>
    <cellStyle name="Финансовый 5 2 3 4 2 4 2 2" xfId="23011"/>
    <cellStyle name="Финансовый 5 2 3 4 2 4 3" xfId="23012"/>
    <cellStyle name="Финансовый 5 2 3 4 3" xfId="10366"/>
    <cellStyle name="Финансовый 5 2 3 4 3 2" xfId="10367"/>
    <cellStyle name="Финансовый 5 2 3 4 3 2 2" xfId="23013"/>
    <cellStyle name="Финансовый 5 2 3 4 3 2 2 2" xfId="23014"/>
    <cellStyle name="Финансовый 5 2 3 4 3 2 3" xfId="23015"/>
    <cellStyle name="Финансовый 5 2 3 4 4" xfId="10368"/>
    <cellStyle name="Финансовый 5 2 3 4 4 2" xfId="10369"/>
    <cellStyle name="Финансовый 5 2 3 4 4 2 2" xfId="23016"/>
    <cellStyle name="Финансовый 5 2 3 4 4 2 2 2" xfId="23017"/>
    <cellStyle name="Финансовый 5 2 3 4 4 2 3" xfId="23018"/>
    <cellStyle name="Финансовый 5 2 3 4 5" xfId="10370"/>
    <cellStyle name="Финансовый 5 2 3 4 5 2" xfId="23019"/>
    <cellStyle name="Финансовый 5 2 3 4 5 2 2" xfId="23020"/>
    <cellStyle name="Финансовый 5 2 3 4 5 3" xfId="23021"/>
    <cellStyle name="Финансовый 5 2 3 5" xfId="10371"/>
    <cellStyle name="Финансовый 5 2 3 5 2" xfId="10372"/>
    <cellStyle name="Финансовый 5 2 3 5 2 2" xfId="10373"/>
    <cellStyle name="Финансовый 5 2 3 5 2 2 2" xfId="23022"/>
    <cellStyle name="Финансовый 5 2 3 5 2 2 2 2" xfId="23023"/>
    <cellStyle name="Финансовый 5 2 3 5 2 2 3" xfId="23024"/>
    <cellStyle name="Финансовый 5 2 3 5 3" xfId="10374"/>
    <cellStyle name="Финансовый 5 2 3 5 3 2" xfId="10375"/>
    <cellStyle name="Финансовый 5 2 3 5 3 2 2" xfId="23025"/>
    <cellStyle name="Финансовый 5 2 3 5 3 2 2 2" xfId="23026"/>
    <cellStyle name="Финансовый 5 2 3 5 3 2 3" xfId="23027"/>
    <cellStyle name="Финансовый 5 2 3 5 4" xfId="10376"/>
    <cellStyle name="Финансовый 5 2 3 5 4 2" xfId="23028"/>
    <cellStyle name="Финансовый 5 2 3 5 4 2 2" xfId="23029"/>
    <cellStyle name="Финансовый 5 2 3 5 4 3" xfId="23030"/>
    <cellStyle name="Финансовый 5 2 3 6" xfId="10377"/>
    <cellStyle name="Финансовый 5 2 3 6 2" xfId="10378"/>
    <cellStyle name="Финансовый 5 2 3 6 2 2" xfId="23031"/>
    <cellStyle name="Финансовый 5 2 3 6 2 2 2" xfId="23032"/>
    <cellStyle name="Финансовый 5 2 3 6 2 3" xfId="23033"/>
    <cellStyle name="Финансовый 5 2 3 7" xfId="10379"/>
    <cellStyle name="Финансовый 5 2 3 7 2" xfId="10380"/>
    <cellStyle name="Финансовый 5 2 3 7 2 2" xfId="23034"/>
    <cellStyle name="Финансовый 5 2 3 7 2 2 2" xfId="23035"/>
    <cellStyle name="Финансовый 5 2 3 7 2 3" xfId="23036"/>
    <cellStyle name="Финансовый 5 2 3 8" xfId="10381"/>
    <cellStyle name="Финансовый 5 2 3 8 2" xfId="23037"/>
    <cellStyle name="Финансовый 5 2 3 8 2 2" xfId="23038"/>
    <cellStyle name="Финансовый 5 2 3 8 3" xfId="23039"/>
    <cellStyle name="Финансовый 5 2 4" xfId="10382"/>
    <cellStyle name="Финансовый 5 2 4 2" xfId="10383"/>
    <cellStyle name="Финансовый 5 2 4 2 2" xfId="10384"/>
    <cellStyle name="Финансовый 5 2 4 2 2 2" xfId="10385"/>
    <cellStyle name="Финансовый 5 2 4 2 2 2 2" xfId="23040"/>
    <cellStyle name="Финансовый 5 2 4 2 2 2 2 2" xfId="23041"/>
    <cellStyle name="Финансовый 5 2 4 2 2 2 3" xfId="23042"/>
    <cellStyle name="Финансовый 5 2 4 2 3" xfId="10386"/>
    <cellStyle name="Финансовый 5 2 4 2 3 2" xfId="10387"/>
    <cellStyle name="Финансовый 5 2 4 2 3 2 2" xfId="23043"/>
    <cellStyle name="Финансовый 5 2 4 2 3 2 2 2" xfId="23044"/>
    <cellStyle name="Финансовый 5 2 4 2 3 2 3" xfId="23045"/>
    <cellStyle name="Финансовый 5 2 4 2 4" xfId="10388"/>
    <cellStyle name="Финансовый 5 2 4 2 4 2" xfId="23046"/>
    <cellStyle name="Финансовый 5 2 4 2 4 2 2" xfId="23047"/>
    <cellStyle name="Финансовый 5 2 4 2 4 3" xfId="23048"/>
    <cellStyle name="Финансовый 5 2 4 3" xfId="10389"/>
    <cellStyle name="Финансовый 5 2 4 3 2" xfId="10390"/>
    <cellStyle name="Финансовый 5 2 4 3 2 2" xfId="10391"/>
    <cellStyle name="Финансовый 5 2 4 3 2 2 2" xfId="23049"/>
    <cellStyle name="Финансовый 5 2 4 3 2 2 2 2" xfId="23050"/>
    <cellStyle name="Финансовый 5 2 4 3 2 2 3" xfId="23051"/>
    <cellStyle name="Финансовый 5 2 4 3 3" xfId="10392"/>
    <cellStyle name="Финансовый 5 2 4 3 3 2" xfId="10393"/>
    <cellStyle name="Финансовый 5 2 4 3 3 2 2" xfId="23052"/>
    <cellStyle name="Финансовый 5 2 4 3 3 2 2 2" xfId="23053"/>
    <cellStyle name="Финансовый 5 2 4 3 3 2 3" xfId="23054"/>
    <cellStyle name="Финансовый 5 2 4 3 4" xfId="10394"/>
    <cellStyle name="Финансовый 5 2 4 3 4 2" xfId="23055"/>
    <cellStyle name="Финансовый 5 2 4 3 4 2 2" xfId="23056"/>
    <cellStyle name="Финансовый 5 2 4 3 4 3" xfId="23057"/>
    <cellStyle name="Финансовый 5 2 4 4" xfId="10395"/>
    <cellStyle name="Финансовый 5 2 4 4 2" xfId="10396"/>
    <cellStyle name="Финансовый 5 2 4 4 2 2" xfId="23058"/>
    <cellStyle name="Финансовый 5 2 4 4 2 2 2" xfId="23059"/>
    <cellStyle name="Финансовый 5 2 4 4 2 3" xfId="23060"/>
    <cellStyle name="Финансовый 5 2 4 5" xfId="10397"/>
    <cellStyle name="Финансовый 5 2 4 5 2" xfId="10398"/>
    <cellStyle name="Финансовый 5 2 4 5 2 2" xfId="23061"/>
    <cellStyle name="Финансовый 5 2 4 5 2 2 2" xfId="23062"/>
    <cellStyle name="Финансовый 5 2 4 5 2 3" xfId="23063"/>
    <cellStyle name="Финансовый 5 2 4 6" xfId="10399"/>
    <cellStyle name="Финансовый 5 2 4 6 2" xfId="23064"/>
    <cellStyle name="Финансовый 5 2 4 6 2 2" xfId="23065"/>
    <cellStyle name="Финансовый 5 2 4 6 3" xfId="23066"/>
    <cellStyle name="Финансовый 5 2 5" xfId="10400"/>
    <cellStyle name="Финансовый 5 2 5 2" xfId="10401"/>
    <cellStyle name="Финансовый 5 2 5 2 2" xfId="10402"/>
    <cellStyle name="Финансовый 5 2 5 2 2 2" xfId="10403"/>
    <cellStyle name="Финансовый 5 2 5 2 2 2 2" xfId="23067"/>
    <cellStyle name="Финансовый 5 2 5 2 2 2 2 2" xfId="23068"/>
    <cellStyle name="Финансовый 5 2 5 2 2 2 3" xfId="23069"/>
    <cellStyle name="Финансовый 5 2 5 2 3" xfId="10404"/>
    <cellStyle name="Финансовый 5 2 5 2 3 2" xfId="10405"/>
    <cellStyle name="Финансовый 5 2 5 2 3 2 2" xfId="23070"/>
    <cellStyle name="Финансовый 5 2 5 2 3 2 2 2" xfId="23071"/>
    <cellStyle name="Финансовый 5 2 5 2 3 2 3" xfId="23072"/>
    <cellStyle name="Финансовый 5 2 5 2 4" xfId="10406"/>
    <cellStyle name="Финансовый 5 2 5 2 4 2" xfId="23073"/>
    <cellStyle name="Финансовый 5 2 5 2 4 2 2" xfId="23074"/>
    <cellStyle name="Финансовый 5 2 5 2 4 3" xfId="23075"/>
    <cellStyle name="Финансовый 5 2 5 3" xfId="10407"/>
    <cellStyle name="Финансовый 5 2 5 3 2" xfId="10408"/>
    <cellStyle name="Финансовый 5 2 5 3 2 2" xfId="10409"/>
    <cellStyle name="Финансовый 5 2 5 3 2 2 2" xfId="23076"/>
    <cellStyle name="Финансовый 5 2 5 3 2 2 2 2" xfId="23077"/>
    <cellStyle name="Финансовый 5 2 5 3 2 2 3" xfId="23078"/>
    <cellStyle name="Финансовый 5 2 5 3 3" xfId="10410"/>
    <cellStyle name="Финансовый 5 2 5 3 3 2" xfId="10411"/>
    <cellStyle name="Финансовый 5 2 5 3 3 2 2" xfId="23079"/>
    <cellStyle name="Финансовый 5 2 5 3 3 2 2 2" xfId="23080"/>
    <cellStyle name="Финансовый 5 2 5 3 3 2 3" xfId="23081"/>
    <cellStyle name="Финансовый 5 2 5 3 4" xfId="10412"/>
    <cellStyle name="Финансовый 5 2 5 3 4 2" xfId="23082"/>
    <cellStyle name="Финансовый 5 2 5 3 4 2 2" xfId="23083"/>
    <cellStyle name="Финансовый 5 2 5 3 4 3" xfId="23084"/>
    <cellStyle name="Финансовый 5 2 5 4" xfId="10413"/>
    <cellStyle name="Финансовый 5 2 5 4 2" xfId="10414"/>
    <cellStyle name="Финансовый 5 2 5 4 2 2" xfId="23085"/>
    <cellStyle name="Финансовый 5 2 5 4 2 2 2" xfId="23086"/>
    <cellStyle name="Финансовый 5 2 5 4 2 3" xfId="23087"/>
    <cellStyle name="Финансовый 5 2 5 5" xfId="10415"/>
    <cellStyle name="Финансовый 5 2 5 5 2" xfId="10416"/>
    <cellStyle name="Финансовый 5 2 5 5 2 2" xfId="23088"/>
    <cellStyle name="Финансовый 5 2 5 5 2 2 2" xfId="23089"/>
    <cellStyle name="Финансовый 5 2 5 5 2 3" xfId="23090"/>
    <cellStyle name="Финансовый 5 2 5 6" xfId="10417"/>
    <cellStyle name="Финансовый 5 2 5 6 2" xfId="23091"/>
    <cellStyle name="Финансовый 5 2 5 6 2 2" xfId="23092"/>
    <cellStyle name="Финансовый 5 2 5 6 3" xfId="23093"/>
    <cellStyle name="Финансовый 5 2 6" xfId="10418"/>
    <cellStyle name="Финансовый 5 2 6 2" xfId="10419"/>
    <cellStyle name="Финансовый 5 2 6 2 2" xfId="10420"/>
    <cellStyle name="Финансовый 5 2 6 2 2 2" xfId="10421"/>
    <cellStyle name="Финансовый 5 2 6 2 2 2 2" xfId="23094"/>
    <cellStyle name="Финансовый 5 2 6 2 2 2 2 2" xfId="23095"/>
    <cellStyle name="Финансовый 5 2 6 2 2 2 3" xfId="23096"/>
    <cellStyle name="Финансовый 5 2 6 2 3" xfId="10422"/>
    <cellStyle name="Финансовый 5 2 6 2 3 2" xfId="10423"/>
    <cellStyle name="Финансовый 5 2 6 2 3 2 2" xfId="23097"/>
    <cellStyle name="Финансовый 5 2 6 2 3 2 2 2" xfId="23098"/>
    <cellStyle name="Финансовый 5 2 6 2 3 2 3" xfId="23099"/>
    <cellStyle name="Финансовый 5 2 6 2 4" xfId="10424"/>
    <cellStyle name="Финансовый 5 2 6 2 4 2" xfId="23100"/>
    <cellStyle name="Финансовый 5 2 6 2 4 2 2" xfId="23101"/>
    <cellStyle name="Финансовый 5 2 6 2 4 3" xfId="23102"/>
    <cellStyle name="Финансовый 5 2 6 3" xfId="10425"/>
    <cellStyle name="Финансовый 5 2 6 3 2" xfId="10426"/>
    <cellStyle name="Финансовый 5 2 6 3 2 2" xfId="23103"/>
    <cellStyle name="Финансовый 5 2 6 3 2 2 2" xfId="23104"/>
    <cellStyle name="Финансовый 5 2 6 3 2 3" xfId="23105"/>
    <cellStyle name="Финансовый 5 2 6 4" xfId="10427"/>
    <cellStyle name="Финансовый 5 2 6 4 2" xfId="10428"/>
    <cellStyle name="Финансовый 5 2 6 4 2 2" xfId="23106"/>
    <cellStyle name="Финансовый 5 2 6 4 2 2 2" xfId="23107"/>
    <cellStyle name="Финансовый 5 2 6 4 2 3" xfId="23108"/>
    <cellStyle name="Финансовый 5 2 6 5" xfId="10429"/>
    <cellStyle name="Финансовый 5 2 6 5 2" xfId="23109"/>
    <cellStyle name="Финансовый 5 2 6 5 2 2" xfId="23110"/>
    <cellStyle name="Финансовый 5 2 6 5 3" xfId="23111"/>
    <cellStyle name="Финансовый 5 2 7" xfId="10430"/>
    <cellStyle name="Финансовый 5 2 7 2" xfId="10431"/>
    <cellStyle name="Финансовый 5 2 7 2 2" xfId="10432"/>
    <cellStyle name="Финансовый 5 2 7 2 2 2" xfId="23112"/>
    <cellStyle name="Финансовый 5 2 7 2 2 2 2" xfId="23113"/>
    <cellStyle name="Финансовый 5 2 7 2 2 3" xfId="23114"/>
    <cellStyle name="Финансовый 5 2 7 3" xfId="10433"/>
    <cellStyle name="Финансовый 5 2 7 3 2" xfId="10434"/>
    <cellStyle name="Финансовый 5 2 7 3 2 2" xfId="23115"/>
    <cellStyle name="Финансовый 5 2 7 3 2 2 2" xfId="23116"/>
    <cellStyle name="Финансовый 5 2 7 3 2 3" xfId="23117"/>
    <cellStyle name="Финансовый 5 2 7 4" xfId="10435"/>
    <cellStyle name="Финансовый 5 2 7 4 2" xfId="23118"/>
    <cellStyle name="Финансовый 5 2 7 4 2 2" xfId="23119"/>
    <cellStyle name="Финансовый 5 2 7 4 3" xfId="23120"/>
    <cellStyle name="Финансовый 5 2 8" xfId="10436"/>
    <cellStyle name="Финансовый 5 2 8 2" xfId="10437"/>
    <cellStyle name="Финансовый 5 2 8 2 2" xfId="10438"/>
    <cellStyle name="Финансовый 5 2 8 2 2 2" xfId="23121"/>
    <cellStyle name="Финансовый 5 2 8 2 2 2 2" xfId="23122"/>
    <cellStyle name="Финансовый 5 2 8 2 2 3" xfId="23123"/>
    <cellStyle name="Финансовый 5 2 8 3" xfId="10439"/>
    <cellStyle name="Финансовый 5 2 8 3 2" xfId="10440"/>
    <cellStyle name="Финансовый 5 2 8 3 2 2" xfId="23124"/>
    <cellStyle name="Финансовый 5 2 8 3 2 2 2" xfId="23125"/>
    <cellStyle name="Финансовый 5 2 8 3 2 3" xfId="23126"/>
    <cellStyle name="Финансовый 5 2 8 4" xfId="10441"/>
    <cellStyle name="Финансовый 5 2 8 4 2" xfId="23127"/>
    <cellStyle name="Финансовый 5 2 8 4 2 2" xfId="23128"/>
    <cellStyle name="Финансовый 5 2 8 4 3" xfId="23129"/>
    <cellStyle name="Финансовый 5 2 9" xfId="10442"/>
    <cellStyle name="Финансовый 5 2 9 2" xfId="10443"/>
    <cellStyle name="Финансовый 5 2 9 2 2" xfId="10444"/>
    <cellStyle name="Финансовый 5 2 9 2 2 2" xfId="23130"/>
    <cellStyle name="Финансовый 5 2 9 2 2 2 2" xfId="23131"/>
    <cellStyle name="Финансовый 5 2 9 2 2 3" xfId="23132"/>
    <cellStyle name="Финансовый 5 2 9 3" xfId="10445"/>
    <cellStyle name="Финансовый 5 2 9 3 2" xfId="10446"/>
    <cellStyle name="Финансовый 5 2 9 3 2 2" xfId="23133"/>
    <cellStyle name="Финансовый 5 2 9 3 2 2 2" xfId="23134"/>
    <cellStyle name="Финансовый 5 2 9 3 2 3" xfId="23135"/>
    <cellStyle name="Финансовый 5 2 9 4" xfId="10447"/>
    <cellStyle name="Финансовый 5 2 9 4 2" xfId="23136"/>
    <cellStyle name="Финансовый 5 2 9 4 2 2" xfId="23137"/>
    <cellStyle name="Финансовый 5 2 9 4 3" xfId="23138"/>
    <cellStyle name="Финансовый 5 3" xfId="10448"/>
    <cellStyle name="Финансовый 5 3 2" xfId="10449"/>
    <cellStyle name="Финансовый 5 4" xfId="10450"/>
    <cellStyle name="Финансовый 5 4 10" xfId="10451"/>
    <cellStyle name="Финансовый 5 4 10 2" xfId="10452"/>
    <cellStyle name="Финансовый 5 4 10 2 2" xfId="23139"/>
    <cellStyle name="Финансовый 5 4 10 2 2 2" xfId="23140"/>
    <cellStyle name="Финансовый 5 4 10 2 3" xfId="23141"/>
    <cellStyle name="Финансовый 5 4 11" xfId="10453"/>
    <cellStyle name="Финансовый 5 4 11 2" xfId="23142"/>
    <cellStyle name="Финансовый 5 4 11 2 2" xfId="23143"/>
    <cellStyle name="Финансовый 5 4 11 3" xfId="23144"/>
    <cellStyle name="Финансовый 5 4 2" xfId="10454"/>
    <cellStyle name="Финансовый 5 4 2 2" xfId="10455"/>
    <cellStyle name="Финансовый 5 4 2 2 2" xfId="10456"/>
    <cellStyle name="Финансовый 5 4 2 2 2 2" xfId="10457"/>
    <cellStyle name="Финансовый 5 4 2 2 2 2 2" xfId="10458"/>
    <cellStyle name="Финансовый 5 4 2 2 2 2 2 2" xfId="23145"/>
    <cellStyle name="Финансовый 5 4 2 2 2 2 2 2 2" xfId="23146"/>
    <cellStyle name="Финансовый 5 4 2 2 2 2 2 3" xfId="23147"/>
    <cellStyle name="Финансовый 5 4 2 2 2 3" xfId="10459"/>
    <cellStyle name="Финансовый 5 4 2 2 2 3 2" xfId="10460"/>
    <cellStyle name="Финансовый 5 4 2 2 2 3 2 2" xfId="23148"/>
    <cellStyle name="Финансовый 5 4 2 2 2 3 2 2 2" xfId="23149"/>
    <cellStyle name="Финансовый 5 4 2 2 2 3 2 3" xfId="23150"/>
    <cellStyle name="Финансовый 5 4 2 2 2 4" xfId="10461"/>
    <cellStyle name="Финансовый 5 4 2 2 2 4 2" xfId="23151"/>
    <cellStyle name="Финансовый 5 4 2 2 2 4 2 2" xfId="23152"/>
    <cellStyle name="Финансовый 5 4 2 2 2 4 3" xfId="23153"/>
    <cellStyle name="Финансовый 5 4 2 2 3" xfId="10462"/>
    <cellStyle name="Финансовый 5 4 2 2 3 2" xfId="10463"/>
    <cellStyle name="Финансовый 5 4 2 2 3 2 2" xfId="10464"/>
    <cellStyle name="Финансовый 5 4 2 2 3 2 2 2" xfId="23154"/>
    <cellStyle name="Финансовый 5 4 2 2 3 2 2 2 2" xfId="23155"/>
    <cellStyle name="Финансовый 5 4 2 2 3 2 2 3" xfId="23156"/>
    <cellStyle name="Финансовый 5 4 2 2 3 3" xfId="10465"/>
    <cellStyle name="Финансовый 5 4 2 2 3 3 2" xfId="10466"/>
    <cellStyle name="Финансовый 5 4 2 2 3 3 2 2" xfId="23157"/>
    <cellStyle name="Финансовый 5 4 2 2 3 3 2 2 2" xfId="23158"/>
    <cellStyle name="Финансовый 5 4 2 2 3 3 2 3" xfId="23159"/>
    <cellStyle name="Финансовый 5 4 2 2 3 4" xfId="10467"/>
    <cellStyle name="Финансовый 5 4 2 2 3 4 2" xfId="23160"/>
    <cellStyle name="Финансовый 5 4 2 2 3 4 2 2" xfId="23161"/>
    <cellStyle name="Финансовый 5 4 2 2 3 4 3" xfId="23162"/>
    <cellStyle name="Финансовый 5 4 2 2 4" xfId="10468"/>
    <cellStyle name="Финансовый 5 4 2 2 4 2" xfId="10469"/>
    <cellStyle name="Финансовый 5 4 2 2 4 2 2" xfId="23163"/>
    <cellStyle name="Финансовый 5 4 2 2 4 2 2 2" xfId="23164"/>
    <cellStyle name="Финансовый 5 4 2 2 4 2 3" xfId="23165"/>
    <cellStyle name="Финансовый 5 4 2 2 5" xfId="10470"/>
    <cellStyle name="Финансовый 5 4 2 2 5 2" xfId="10471"/>
    <cellStyle name="Финансовый 5 4 2 2 5 2 2" xfId="23166"/>
    <cellStyle name="Финансовый 5 4 2 2 5 2 2 2" xfId="23167"/>
    <cellStyle name="Финансовый 5 4 2 2 5 2 3" xfId="23168"/>
    <cellStyle name="Финансовый 5 4 2 2 6" xfId="10472"/>
    <cellStyle name="Финансовый 5 4 2 2 6 2" xfId="23169"/>
    <cellStyle name="Финансовый 5 4 2 2 6 2 2" xfId="23170"/>
    <cellStyle name="Финансовый 5 4 2 2 6 3" xfId="23171"/>
    <cellStyle name="Финансовый 5 4 2 3" xfId="10473"/>
    <cellStyle name="Финансовый 5 4 2 3 2" xfId="10474"/>
    <cellStyle name="Финансовый 5 4 2 3 2 2" xfId="10475"/>
    <cellStyle name="Финансовый 5 4 2 3 2 2 2" xfId="10476"/>
    <cellStyle name="Финансовый 5 4 2 3 2 2 2 2" xfId="23172"/>
    <cellStyle name="Финансовый 5 4 2 3 2 2 2 2 2" xfId="23173"/>
    <cellStyle name="Финансовый 5 4 2 3 2 2 2 3" xfId="23174"/>
    <cellStyle name="Финансовый 5 4 2 3 2 3" xfId="10477"/>
    <cellStyle name="Финансовый 5 4 2 3 2 3 2" xfId="10478"/>
    <cellStyle name="Финансовый 5 4 2 3 2 3 2 2" xfId="23175"/>
    <cellStyle name="Финансовый 5 4 2 3 2 3 2 2 2" xfId="23176"/>
    <cellStyle name="Финансовый 5 4 2 3 2 3 2 3" xfId="23177"/>
    <cellStyle name="Финансовый 5 4 2 3 2 4" xfId="10479"/>
    <cellStyle name="Финансовый 5 4 2 3 2 4 2" xfId="23178"/>
    <cellStyle name="Финансовый 5 4 2 3 2 4 2 2" xfId="23179"/>
    <cellStyle name="Финансовый 5 4 2 3 2 4 3" xfId="23180"/>
    <cellStyle name="Финансовый 5 4 2 3 3" xfId="10480"/>
    <cellStyle name="Финансовый 5 4 2 3 3 2" xfId="10481"/>
    <cellStyle name="Финансовый 5 4 2 3 3 2 2" xfId="10482"/>
    <cellStyle name="Финансовый 5 4 2 3 3 2 2 2" xfId="23181"/>
    <cellStyle name="Финансовый 5 4 2 3 3 2 2 2 2" xfId="23182"/>
    <cellStyle name="Финансовый 5 4 2 3 3 2 2 3" xfId="23183"/>
    <cellStyle name="Финансовый 5 4 2 3 3 3" xfId="10483"/>
    <cellStyle name="Финансовый 5 4 2 3 3 3 2" xfId="10484"/>
    <cellStyle name="Финансовый 5 4 2 3 3 3 2 2" xfId="23184"/>
    <cellStyle name="Финансовый 5 4 2 3 3 3 2 2 2" xfId="23185"/>
    <cellStyle name="Финансовый 5 4 2 3 3 3 2 3" xfId="23186"/>
    <cellStyle name="Финансовый 5 4 2 3 3 4" xfId="10485"/>
    <cellStyle name="Финансовый 5 4 2 3 3 4 2" xfId="23187"/>
    <cellStyle name="Финансовый 5 4 2 3 3 4 2 2" xfId="23188"/>
    <cellStyle name="Финансовый 5 4 2 3 3 4 3" xfId="23189"/>
    <cellStyle name="Финансовый 5 4 2 3 4" xfId="10486"/>
    <cellStyle name="Финансовый 5 4 2 3 4 2" xfId="10487"/>
    <cellStyle name="Финансовый 5 4 2 3 4 2 2" xfId="23190"/>
    <cellStyle name="Финансовый 5 4 2 3 4 2 2 2" xfId="23191"/>
    <cellStyle name="Финансовый 5 4 2 3 4 2 3" xfId="23192"/>
    <cellStyle name="Финансовый 5 4 2 3 5" xfId="10488"/>
    <cellStyle name="Финансовый 5 4 2 3 5 2" xfId="10489"/>
    <cellStyle name="Финансовый 5 4 2 3 5 2 2" xfId="23193"/>
    <cellStyle name="Финансовый 5 4 2 3 5 2 2 2" xfId="23194"/>
    <cellStyle name="Финансовый 5 4 2 3 5 2 3" xfId="23195"/>
    <cellStyle name="Финансовый 5 4 2 3 6" xfId="10490"/>
    <cellStyle name="Финансовый 5 4 2 3 6 2" xfId="23196"/>
    <cellStyle name="Финансовый 5 4 2 3 6 2 2" xfId="23197"/>
    <cellStyle name="Финансовый 5 4 2 3 6 3" xfId="23198"/>
    <cellStyle name="Финансовый 5 4 2 4" xfId="10491"/>
    <cellStyle name="Финансовый 5 4 2 4 2" xfId="10492"/>
    <cellStyle name="Финансовый 5 4 2 4 2 2" xfId="10493"/>
    <cellStyle name="Финансовый 5 4 2 4 2 2 2" xfId="10494"/>
    <cellStyle name="Финансовый 5 4 2 4 2 2 2 2" xfId="23199"/>
    <cellStyle name="Финансовый 5 4 2 4 2 2 2 2 2" xfId="23200"/>
    <cellStyle name="Финансовый 5 4 2 4 2 2 2 3" xfId="23201"/>
    <cellStyle name="Финансовый 5 4 2 4 2 3" xfId="10495"/>
    <cellStyle name="Финансовый 5 4 2 4 2 3 2" xfId="10496"/>
    <cellStyle name="Финансовый 5 4 2 4 2 3 2 2" xfId="23202"/>
    <cellStyle name="Финансовый 5 4 2 4 2 3 2 2 2" xfId="23203"/>
    <cellStyle name="Финансовый 5 4 2 4 2 3 2 3" xfId="23204"/>
    <cellStyle name="Финансовый 5 4 2 4 2 4" xfId="10497"/>
    <cellStyle name="Финансовый 5 4 2 4 2 4 2" xfId="23205"/>
    <cellStyle name="Финансовый 5 4 2 4 2 4 2 2" xfId="23206"/>
    <cellStyle name="Финансовый 5 4 2 4 2 4 3" xfId="23207"/>
    <cellStyle name="Финансовый 5 4 2 4 3" xfId="10498"/>
    <cellStyle name="Финансовый 5 4 2 4 3 2" xfId="10499"/>
    <cellStyle name="Финансовый 5 4 2 4 3 2 2" xfId="23208"/>
    <cellStyle name="Финансовый 5 4 2 4 3 2 2 2" xfId="23209"/>
    <cellStyle name="Финансовый 5 4 2 4 3 2 3" xfId="23210"/>
    <cellStyle name="Финансовый 5 4 2 4 4" xfId="10500"/>
    <cellStyle name="Финансовый 5 4 2 4 4 2" xfId="10501"/>
    <cellStyle name="Финансовый 5 4 2 4 4 2 2" xfId="23211"/>
    <cellStyle name="Финансовый 5 4 2 4 4 2 2 2" xfId="23212"/>
    <cellStyle name="Финансовый 5 4 2 4 4 2 3" xfId="23213"/>
    <cellStyle name="Финансовый 5 4 2 4 5" xfId="10502"/>
    <cellStyle name="Финансовый 5 4 2 4 5 2" xfId="23214"/>
    <cellStyle name="Финансовый 5 4 2 4 5 2 2" xfId="23215"/>
    <cellStyle name="Финансовый 5 4 2 4 5 3" xfId="23216"/>
    <cellStyle name="Финансовый 5 4 2 5" xfId="10503"/>
    <cellStyle name="Финансовый 5 4 2 5 2" xfId="10504"/>
    <cellStyle name="Финансовый 5 4 2 5 2 2" xfId="10505"/>
    <cellStyle name="Финансовый 5 4 2 5 2 2 2" xfId="23217"/>
    <cellStyle name="Финансовый 5 4 2 5 2 2 2 2" xfId="23218"/>
    <cellStyle name="Финансовый 5 4 2 5 2 2 3" xfId="23219"/>
    <cellStyle name="Финансовый 5 4 2 5 3" xfId="10506"/>
    <cellStyle name="Финансовый 5 4 2 5 3 2" xfId="10507"/>
    <cellStyle name="Финансовый 5 4 2 5 3 2 2" xfId="23220"/>
    <cellStyle name="Финансовый 5 4 2 5 3 2 2 2" xfId="23221"/>
    <cellStyle name="Финансовый 5 4 2 5 3 2 3" xfId="23222"/>
    <cellStyle name="Финансовый 5 4 2 5 4" xfId="10508"/>
    <cellStyle name="Финансовый 5 4 2 5 4 2" xfId="23223"/>
    <cellStyle name="Финансовый 5 4 2 5 4 2 2" xfId="23224"/>
    <cellStyle name="Финансовый 5 4 2 5 4 3" xfId="23225"/>
    <cellStyle name="Финансовый 5 4 2 6" xfId="10509"/>
    <cellStyle name="Финансовый 5 4 2 6 2" xfId="10510"/>
    <cellStyle name="Финансовый 5 4 2 6 2 2" xfId="23226"/>
    <cellStyle name="Финансовый 5 4 2 6 2 2 2" xfId="23227"/>
    <cellStyle name="Финансовый 5 4 2 6 2 3" xfId="23228"/>
    <cellStyle name="Финансовый 5 4 2 7" xfId="10511"/>
    <cellStyle name="Финансовый 5 4 2 7 2" xfId="10512"/>
    <cellStyle name="Финансовый 5 4 2 7 2 2" xfId="23229"/>
    <cellStyle name="Финансовый 5 4 2 7 2 2 2" xfId="23230"/>
    <cellStyle name="Финансовый 5 4 2 7 2 3" xfId="23231"/>
    <cellStyle name="Финансовый 5 4 2 8" xfId="10513"/>
    <cellStyle name="Финансовый 5 4 2 8 2" xfId="23232"/>
    <cellStyle name="Финансовый 5 4 2 8 2 2" xfId="23233"/>
    <cellStyle name="Финансовый 5 4 2 8 3" xfId="23234"/>
    <cellStyle name="Финансовый 5 4 3" xfId="10514"/>
    <cellStyle name="Финансовый 5 4 3 2" xfId="10515"/>
    <cellStyle name="Финансовый 5 4 3 2 2" xfId="10516"/>
    <cellStyle name="Финансовый 5 4 3 2 2 2" xfId="10517"/>
    <cellStyle name="Финансовый 5 4 3 2 2 2 2" xfId="23235"/>
    <cellStyle name="Финансовый 5 4 3 2 2 2 2 2" xfId="23236"/>
    <cellStyle name="Финансовый 5 4 3 2 2 2 3" xfId="23237"/>
    <cellStyle name="Финансовый 5 4 3 2 3" xfId="10518"/>
    <cellStyle name="Финансовый 5 4 3 2 3 2" xfId="10519"/>
    <cellStyle name="Финансовый 5 4 3 2 3 2 2" xfId="23238"/>
    <cellStyle name="Финансовый 5 4 3 2 3 2 2 2" xfId="23239"/>
    <cellStyle name="Финансовый 5 4 3 2 3 2 3" xfId="23240"/>
    <cellStyle name="Финансовый 5 4 3 2 4" xfId="10520"/>
    <cellStyle name="Финансовый 5 4 3 2 4 2" xfId="23241"/>
    <cellStyle name="Финансовый 5 4 3 2 4 2 2" xfId="23242"/>
    <cellStyle name="Финансовый 5 4 3 2 4 3" xfId="23243"/>
    <cellStyle name="Финансовый 5 4 3 3" xfId="10521"/>
    <cellStyle name="Финансовый 5 4 3 3 2" xfId="10522"/>
    <cellStyle name="Финансовый 5 4 3 3 2 2" xfId="10523"/>
    <cellStyle name="Финансовый 5 4 3 3 2 2 2" xfId="23244"/>
    <cellStyle name="Финансовый 5 4 3 3 2 2 2 2" xfId="23245"/>
    <cellStyle name="Финансовый 5 4 3 3 2 2 3" xfId="23246"/>
    <cellStyle name="Финансовый 5 4 3 3 3" xfId="10524"/>
    <cellStyle name="Финансовый 5 4 3 3 3 2" xfId="10525"/>
    <cellStyle name="Финансовый 5 4 3 3 3 2 2" xfId="23247"/>
    <cellStyle name="Финансовый 5 4 3 3 3 2 2 2" xfId="23248"/>
    <cellStyle name="Финансовый 5 4 3 3 3 2 3" xfId="23249"/>
    <cellStyle name="Финансовый 5 4 3 3 4" xfId="10526"/>
    <cellStyle name="Финансовый 5 4 3 3 4 2" xfId="23250"/>
    <cellStyle name="Финансовый 5 4 3 3 4 2 2" xfId="23251"/>
    <cellStyle name="Финансовый 5 4 3 3 4 3" xfId="23252"/>
    <cellStyle name="Финансовый 5 4 3 4" xfId="10527"/>
    <cellStyle name="Финансовый 5 4 3 4 2" xfId="10528"/>
    <cellStyle name="Финансовый 5 4 3 4 2 2" xfId="23253"/>
    <cellStyle name="Финансовый 5 4 3 4 2 2 2" xfId="23254"/>
    <cellStyle name="Финансовый 5 4 3 4 2 3" xfId="23255"/>
    <cellStyle name="Финансовый 5 4 3 5" xfId="10529"/>
    <cellStyle name="Финансовый 5 4 3 5 2" xfId="10530"/>
    <cellStyle name="Финансовый 5 4 3 5 2 2" xfId="23256"/>
    <cellStyle name="Финансовый 5 4 3 5 2 2 2" xfId="23257"/>
    <cellStyle name="Финансовый 5 4 3 5 2 3" xfId="23258"/>
    <cellStyle name="Финансовый 5 4 3 6" xfId="10531"/>
    <cellStyle name="Финансовый 5 4 3 6 2" xfId="23259"/>
    <cellStyle name="Финансовый 5 4 3 6 2 2" xfId="23260"/>
    <cellStyle name="Финансовый 5 4 3 6 3" xfId="23261"/>
    <cellStyle name="Финансовый 5 4 4" xfId="10532"/>
    <cellStyle name="Финансовый 5 4 4 2" xfId="10533"/>
    <cellStyle name="Финансовый 5 4 4 2 2" xfId="10534"/>
    <cellStyle name="Финансовый 5 4 4 2 2 2" xfId="10535"/>
    <cellStyle name="Финансовый 5 4 4 2 2 2 2" xfId="23262"/>
    <cellStyle name="Финансовый 5 4 4 2 2 2 2 2" xfId="23263"/>
    <cellStyle name="Финансовый 5 4 4 2 2 2 3" xfId="23264"/>
    <cellStyle name="Финансовый 5 4 4 2 3" xfId="10536"/>
    <cellStyle name="Финансовый 5 4 4 2 3 2" xfId="10537"/>
    <cellStyle name="Финансовый 5 4 4 2 3 2 2" xfId="23265"/>
    <cellStyle name="Финансовый 5 4 4 2 3 2 2 2" xfId="23266"/>
    <cellStyle name="Финансовый 5 4 4 2 3 2 3" xfId="23267"/>
    <cellStyle name="Финансовый 5 4 4 2 4" xfId="10538"/>
    <cellStyle name="Финансовый 5 4 4 2 4 2" xfId="23268"/>
    <cellStyle name="Финансовый 5 4 4 2 4 2 2" xfId="23269"/>
    <cellStyle name="Финансовый 5 4 4 2 4 3" xfId="23270"/>
    <cellStyle name="Финансовый 5 4 4 3" xfId="10539"/>
    <cellStyle name="Финансовый 5 4 4 3 2" xfId="10540"/>
    <cellStyle name="Финансовый 5 4 4 3 2 2" xfId="10541"/>
    <cellStyle name="Финансовый 5 4 4 3 2 2 2" xfId="23271"/>
    <cellStyle name="Финансовый 5 4 4 3 2 2 2 2" xfId="23272"/>
    <cellStyle name="Финансовый 5 4 4 3 2 2 3" xfId="23273"/>
    <cellStyle name="Финансовый 5 4 4 3 3" xfId="10542"/>
    <cellStyle name="Финансовый 5 4 4 3 3 2" xfId="10543"/>
    <cellStyle name="Финансовый 5 4 4 3 3 2 2" xfId="23274"/>
    <cellStyle name="Финансовый 5 4 4 3 3 2 2 2" xfId="23275"/>
    <cellStyle name="Финансовый 5 4 4 3 3 2 3" xfId="23276"/>
    <cellStyle name="Финансовый 5 4 4 3 4" xfId="10544"/>
    <cellStyle name="Финансовый 5 4 4 3 4 2" xfId="23277"/>
    <cellStyle name="Финансовый 5 4 4 3 4 2 2" xfId="23278"/>
    <cellStyle name="Финансовый 5 4 4 3 4 3" xfId="23279"/>
    <cellStyle name="Финансовый 5 4 4 4" xfId="10545"/>
    <cellStyle name="Финансовый 5 4 4 4 2" xfId="10546"/>
    <cellStyle name="Финансовый 5 4 4 4 2 2" xfId="23280"/>
    <cellStyle name="Финансовый 5 4 4 4 2 2 2" xfId="23281"/>
    <cellStyle name="Финансовый 5 4 4 4 2 3" xfId="23282"/>
    <cellStyle name="Финансовый 5 4 4 5" xfId="10547"/>
    <cellStyle name="Финансовый 5 4 4 5 2" xfId="10548"/>
    <cellStyle name="Финансовый 5 4 4 5 2 2" xfId="23283"/>
    <cellStyle name="Финансовый 5 4 4 5 2 2 2" xfId="23284"/>
    <cellStyle name="Финансовый 5 4 4 5 2 3" xfId="23285"/>
    <cellStyle name="Финансовый 5 4 4 6" xfId="10549"/>
    <cellStyle name="Финансовый 5 4 4 6 2" xfId="23286"/>
    <cellStyle name="Финансовый 5 4 4 6 2 2" xfId="23287"/>
    <cellStyle name="Финансовый 5 4 4 6 3" xfId="23288"/>
    <cellStyle name="Финансовый 5 4 5" xfId="10550"/>
    <cellStyle name="Финансовый 5 4 5 2" xfId="10551"/>
    <cellStyle name="Финансовый 5 4 5 2 2" xfId="10552"/>
    <cellStyle name="Финансовый 5 4 5 2 2 2" xfId="10553"/>
    <cellStyle name="Финансовый 5 4 5 2 2 2 2" xfId="23289"/>
    <cellStyle name="Финансовый 5 4 5 2 2 2 2 2" xfId="23290"/>
    <cellStyle name="Финансовый 5 4 5 2 2 2 3" xfId="23291"/>
    <cellStyle name="Финансовый 5 4 5 2 3" xfId="10554"/>
    <cellStyle name="Финансовый 5 4 5 2 3 2" xfId="10555"/>
    <cellStyle name="Финансовый 5 4 5 2 3 2 2" xfId="23292"/>
    <cellStyle name="Финансовый 5 4 5 2 3 2 2 2" xfId="23293"/>
    <cellStyle name="Финансовый 5 4 5 2 3 2 3" xfId="23294"/>
    <cellStyle name="Финансовый 5 4 5 2 4" xfId="10556"/>
    <cellStyle name="Финансовый 5 4 5 2 4 2" xfId="23295"/>
    <cellStyle name="Финансовый 5 4 5 2 4 2 2" xfId="23296"/>
    <cellStyle name="Финансовый 5 4 5 2 4 3" xfId="23297"/>
    <cellStyle name="Финансовый 5 4 5 3" xfId="10557"/>
    <cellStyle name="Финансовый 5 4 5 3 2" xfId="10558"/>
    <cellStyle name="Финансовый 5 4 5 3 2 2" xfId="23298"/>
    <cellStyle name="Финансовый 5 4 5 3 2 2 2" xfId="23299"/>
    <cellStyle name="Финансовый 5 4 5 3 2 3" xfId="23300"/>
    <cellStyle name="Финансовый 5 4 5 4" xfId="10559"/>
    <cellStyle name="Финансовый 5 4 5 4 2" xfId="10560"/>
    <cellStyle name="Финансовый 5 4 5 4 2 2" xfId="23301"/>
    <cellStyle name="Финансовый 5 4 5 4 2 2 2" xfId="23302"/>
    <cellStyle name="Финансовый 5 4 5 4 2 3" xfId="23303"/>
    <cellStyle name="Финансовый 5 4 5 5" xfId="10561"/>
    <cellStyle name="Финансовый 5 4 5 5 2" xfId="23304"/>
    <cellStyle name="Финансовый 5 4 5 5 2 2" xfId="23305"/>
    <cellStyle name="Финансовый 5 4 5 5 3" xfId="23306"/>
    <cellStyle name="Финансовый 5 4 6" xfId="10562"/>
    <cellStyle name="Финансовый 5 4 6 2" xfId="10563"/>
    <cellStyle name="Финансовый 5 4 6 2 2" xfId="10564"/>
    <cellStyle name="Финансовый 5 4 6 2 2 2" xfId="23307"/>
    <cellStyle name="Финансовый 5 4 6 2 2 2 2" xfId="23308"/>
    <cellStyle name="Финансовый 5 4 6 2 2 3" xfId="23309"/>
    <cellStyle name="Финансовый 5 4 6 3" xfId="10565"/>
    <cellStyle name="Финансовый 5 4 6 3 2" xfId="10566"/>
    <cellStyle name="Финансовый 5 4 6 3 2 2" xfId="23310"/>
    <cellStyle name="Финансовый 5 4 6 3 2 2 2" xfId="23311"/>
    <cellStyle name="Финансовый 5 4 6 3 2 3" xfId="23312"/>
    <cellStyle name="Финансовый 5 4 6 4" xfId="10567"/>
    <cellStyle name="Финансовый 5 4 6 4 2" xfId="23313"/>
    <cellStyle name="Финансовый 5 4 6 4 2 2" xfId="23314"/>
    <cellStyle name="Финансовый 5 4 6 4 3" xfId="23315"/>
    <cellStyle name="Финансовый 5 4 7" xfId="10568"/>
    <cellStyle name="Финансовый 5 4 7 2" xfId="10569"/>
    <cellStyle name="Финансовый 5 4 7 2 2" xfId="10570"/>
    <cellStyle name="Финансовый 5 4 7 2 2 2" xfId="23316"/>
    <cellStyle name="Финансовый 5 4 7 2 2 2 2" xfId="23317"/>
    <cellStyle name="Финансовый 5 4 7 2 2 3" xfId="23318"/>
    <cellStyle name="Финансовый 5 4 7 3" xfId="10571"/>
    <cellStyle name="Финансовый 5 4 7 3 2" xfId="10572"/>
    <cellStyle name="Финансовый 5 4 7 3 2 2" xfId="23319"/>
    <cellStyle name="Финансовый 5 4 7 3 2 2 2" xfId="23320"/>
    <cellStyle name="Финансовый 5 4 7 3 2 3" xfId="23321"/>
    <cellStyle name="Финансовый 5 4 7 4" xfId="10573"/>
    <cellStyle name="Финансовый 5 4 7 4 2" xfId="23322"/>
    <cellStyle name="Финансовый 5 4 7 4 2 2" xfId="23323"/>
    <cellStyle name="Финансовый 5 4 7 4 3" xfId="23324"/>
    <cellStyle name="Финансовый 5 4 8" xfId="10574"/>
    <cellStyle name="Финансовый 5 4 8 2" xfId="10575"/>
    <cellStyle name="Финансовый 5 4 8 2 2" xfId="10576"/>
    <cellStyle name="Финансовый 5 4 8 2 2 2" xfId="23325"/>
    <cellStyle name="Финансовый 5 4 8 2 2 2 2" xfId="23326"/>
    <cellStyle name="Финансовый 5 4 8 2 2 3" xfId="23327"/>
    <cellStyle name="Финансовый 5 4 8 3" xfId="10577"/>
    <cellStyle name="Финансовый 5 4 8 3 2" xfId="10578"/>
    <cellStyle name="Финансовый 5 4 8 3 2 2" xfId="23328"/>
    <cellStyle name="Финансовый 5 4 8 3 2 2 2" xfId="23329"/>
    <cellStyle name="Финансовый 5 4 8 3 2 3" xfId="23330"/>
    <cellStyle name="Финансовый 5 4 8 4" xfId="10579"/>
    <cellStyle name="Финансовый 5 4 8 4 2" xfId="23331"/>
    <cellStyle name="Финансовый 5 4 8 4 2 2" xfId="23332"/>
    <cellStyle name="Финансовый 5 4 8 4 3" xfId="23333"/>
    <cellStyle name="Финансовый 5 4 9" xfId="10580"/>
    <cellStyle name="Финансовый 5 4 9 2" xfId="10581"/>
    <cellStyle name="Финансовый 5 4 9 2 2" xfId="23334"/>
    <cellStyle name="Финансовый 5 4 9 2 2 2" xfId="23335"/>
    <cellStyle name="Финансовый 5 4 9 2 3" xfId="23336"/>
    <cellStyle name="Финансовый 5 5" xfId="10582"/>
    <cellStyle name="Финансовый 5 5 10" xfId="10583"/>
    <cellStyle name="Финансовый 5 5 10 2" xfId="10584"/>
    <cellStyle name="Финансовый 5 5 10 2 2" xfId="23337"/>
    <cellStyle name="Финансовый 5 5 10 2 2 2" xfId="23338"/>
    <cellStyle name="Финансовый 5 5 10 2 3" xfId="23339"/>
    <cellStyle name="Финансовый 5 5 11" xfId="10585"/>
    <cellStyle name="Финансовый 5 5 11 2" xfId="23340"/>
    <cellStyle name="Финансовый 5 5 11 2 2" xfId="23341"/>
    <cellStyle name="Финансовый 5 5 11 3" xfId="23342"/>
    <cellStyle name="Финансовый 5 5 2" xfId="10586"/>
    <cellStyle name="Финансовый 5 5 2 2" xfId="10587"/>
    <cellStyle name="Финансовый 5 5 2 2 2" xfId="10588"/>
    <cellStyle name="Финансовый 5 5 2 2 2 2" xfId="10589"/>
    <cellStyle name="Финансовый 5 5 2 2 2 2 2" xfId="10590"/>
    <cellStyle name="Финансовый 5 5 2 2 2 2 2 2" xfId="23343"/>
    <cellStyle name="Финансовый 5 5 2 2 2 2 2 2 2" xfId="23344"/>
    <cellStyle name="Финансовый 5 5 2 2 2 2 2 3" xfId="23345"/>
    <cellStyle name="Финансовый 5 5 2 2 2 3" xfId="10591"/>
    <cellStyle name="Финансовый 5 5 2 2 2 3 2" xfId="10592"/>
    <cellStyle name="Финансовый 5 5 2 2 2 3 2 2" xfId="23346"/>
    <cellStyle name="Финансовый 5 5 2 2 2 3 2 2 2" xfId="23347"/>
    <cellStyle name="Финансовый 5 5 2 2 2 3 2 3" xfId="23348"/>
    <cellStyle name="Финансовый 5 5 2 2 2 4" xfId="10593"/>
    <cellStyle name="Финансовый 5 5 2 2 2 4 2" xfId="23349"/>
    <cellStyle name="Финансовый 5 5 2 2 2 4 2 2" xfId="23350"/>
    <cellStyle name="Финансовый 5 5 2 2 2 4 3" xfId="23351"/>
    <cellStyle name="Финансовый 5 5 2 2 3" xfId="10594"/>
    <cellStyle name="Финансовый 5 5 2 2 3 2" xfId="10595"/>
    <cellStyle name="Финансовый 5 5 2 2 3 2 2" xfId="10596"/>
    <cellStyle name="Финансовый 5 5 2 2 3 2 2 2" xfId="23352"/>
    <cellStyle name="Финансовый 5 5 2 2 3 2 2 2 2" xfId="23353"/>
    <cellStyle name="Финансовый 5 5 2 2 3 2 2 3" xfId="23354"/>
    <cellStyle name="Финансовый 5 5 2 2 3 3" xfId="10597"/>
    <cellStyle name="Финансовый 5 5 2 2 3 3 2" xfId="10598"/>
    <cellStyle name="Финансовый 5 5 2 2 3 3 2 2" xfId="23355"/>
    <cellStyle name="Финансовый 5 5 2 2 3 3 2 2 2" xfId="23356"/>
    <cellStyle name="Финансовый 5 5 2 2 3 3 2 3" xfId="23357"/>
    <cellStyle name="Финансовый 5 5 2 2 3 4" xfId="10599"/>
    <cellStyle name="Финансовый 5 5 2 2 3 4 2" xfId="23358"/>
    <cellStyle name="Финансовый 5 5 2 2 3 4 2 2" xfId="23359"/>
    <cellStyle name="Финансовый 5 5 2 2 3 4 3" xfId="23360"/>
    <cellStyle name="Финансовый 5 5 2 2 4" xfId="10600"/>
    <cellStyle name="Финансовый 5 5 2 2 4 2" xfId="10601"/>
    <cellStyle name="Финансовый 5 5 2 2 4 2 2" xfId="23361"/>
    <cellStyle name="Финансовый 5 5 2 2 4 2 2 2" xfId="23362"/>
    <cellStyle name="Финансовый 5 5 2 2 4 2 3" xfId="23363"/>
    <cellStyle name="Финансовый 5 5 2 2 5" xfId="10602"/>
    <cellStyle name="Финансовый 5 5 2 2 5 2" xfId="10603"/>
    <cellStyle name="Финансовый 5 5 2 2 5 2 2" xfId="23364"/>
    <cellStyle name="Финансовый 5 5 2 2 5 2 2 2" xfId="23365"/>
    <cellStyle name="Финансовый 5 5 2 2 5 2 3" xfId="23366"/>
    <cellStyle name="Финансовый 5 5 2 2 6" xfId="10604"/>
    <cellStyle name="Финансовый 5 5 2 2 6 2" xfId="23367"/>
    <cellStyle name="Финансовый 5 5 2 2 6 2 2" xfId="23368"/>
    <cellStyle name="Финансовый 5 5 2 2 6 3" xfId="23369"/>
    <cellStyle name="Финансовый 5 5 2 3" xfId="10605"/>
    <cellStyle name="Финансовый 5 5 2 3 2" xfId="10606"/>
    <cellStyle name="Финансовый 5 5 2 3 2 2" xfId="10607"/>
    <cellStyle name="Финансовый 5 5 2 3 2 2 2" xfId="10608"/>
    <cellStyle name="Финансовый 5 5 2 3 2 2 2 2" xfId="23370"/>
    <cellStyle name="Финансовый 5 5 2 3 2 2 2 2 2" xfId="23371"/>
    <cellStyle name="Финансовый 5 5 2 3 2 2 2 3" xfId="23372"/>
    <cellStyle name="Финансовый 5 5 2 3 2 3" xfId="10609"/>
    <cellStyle name="Финансовый 5 5 2 3 2 3 2" xfId="10610"/>
    <cellStyle name="Финансовый 5 5 2 3 2 3 2 2" xfId="23373"/>
    <cellStyle name="Финансовый 5 5 2 3 2 3 2 2 2" xfId="23374"/>
    <cellStyle name="Финансовый 5 5 2 3 2 3 2 3" xfId="23375"/>
    <cellStyle name="Финансовый 5 5 2 3 2 4" xfId="10611"/>
    <cellStyle name="Финансовый 5 5 2 3 2 4 2" xfId="23376"/>
    <cellStyle name="Финансовый 5 5 2 3 2 4 2 2" xfId="23377"/>
    <cellStyle name="Финансовый 5 5 2 3 2 4 3" xfId="23378"/>
    <cellStyle name="Финансовый 5 5 2 3 3" xfId="10612"/>
    <cellStyle name="Финансовый 5 5 2 3 3 2" xfId="10613"/>
    <cellStyle name="Финансовый 5 5 2 3 3 2 2" xfId="10614"/>
    <cellStyle name="Финансовый 5 5 2 3 3 2 2 2" xfId="23379"/>
    <cellStyle name="Финансовый 5 5 2 3 3 2 2 2 2" xfId="23380"/>
    <cellStyle name="Финансовый 5 5 2 3 3 2 2 3" xfId="23381"/>
    <cellStyle name="Финансовый 5 5 2 3 3 3" xfId="10615"/>
    <cellStyle name="Финансовый 5 5 2 3 3 3 2" xfId="10616"/>
    <cellStyle name="Финансовый 5 5 2 3 3 3 2 2" xfId="23382"/>
    <cellStyle name="Финансовый 5 5 2 3 3 3 2 2 2" xfId="23383"/>
    <cellStyle name="Финансовый 5 5 2 3 3 3 2 3" xfId="23384"/>
    <cellStyle name="Финансовый 5 5 2 3 3 4" xfId="10617"/>
    <cellStyle name="Финансовый 5 5 2 3 3 4 2" xfId="23385"/>
    <cellStyle name="Финансовый 5 5 2 3 3 4 2 2" xfId="23386"/>
    <cellStyle name="Финансовый 5 5 2 3 3 4 3" xfId="23387"/>
    <cellStyle name="Финансовый 5 5 2 3 4" xfId="10618"/>
    <cellStyle name="Финансовый 5 5 2 3 4 2" xfId="10619"/>
    <cellStyle name="Финансовый 5 5 2 3 4 2 2" xfId="23388"/>
    <cellStyle name="Финансовый 5 5 2 3 4 2 2 2" xfId="23389"/>
    <cellStyle name="Финансовый 5 5 2 3 4 2 3" xfId="23390"/>
    <cellStyle name="Финансовый 5 5 2 3 5" xfId="10620"/>
    <cellStyle name="Финансовый 5 5 2 3 5 2" xfId="10621"/>
    <cellStyle name="Финансовый 5 5 2 3 5 2 2" xfId="23391"/>
    <cellStyle name="Финансовый 5 5 2 3 5 2 2 2" xfId="23392"/>
    <cellStyle name="Финансовый 5 5 2 3 5 2 3" xfId="23393"/>
    <cellStyle name="Финансовый 5 5 2 3 6" xfId="10622"/>
    <cellStyle name="Финансовый 5 5 2 3 6 2" xfId="23394"/>
    <cellStyle name="Финансовый 5 5 2 3 6 2 2" xfId="23395"/>
    <cellStyle name="Финансовый 5 5 2 3 6 3" xfId="23396"/>
    <cellStyle name="Финансовый 5 5 2 4" xfId="10623"/>
    <cellStyle name="Финансовый 5 5 2 4 2" xfId="10624"/>
    <cellStyle name="Финансовый 5 5 2 4 2 2" xfId="10625"/>
    <cellStyle name="Финансовый 5 5 2 4 2 2 2" xfId="10626"/>
    <cellStyle name="Финансовый 5 5 2 4 2 2 2 2" xfId="23397"/>
    <cellStyle name="Финансовый 5 5 2 4 2 2 2 2 2" xfId="23398"/>
    <cellStyle name="Финансовый 5 5 2 4 2 2 2 3" xfId="23399"/>
    <cellStyle name="Финансовый 5 5 2 4 2 3" xfId="10627"/>
    <cellStyle name="Финансовый 5 5 2 4 2 3 2" xfId="10628"/>
    <cellStyle name="Финансовый 5 5 2 4 2 3 2 2" xfId="23400"/>
    <cellStyle name="Финансовый 5 5 2 4 2 3 2 2 2" xfId="23401"/>
    <cellStyle name="Финансовый 5 5 2 4 2 3 2 3" xfId="23402"/>
    <cellStyle name="Финансовый 5 5 2 4 2 4" xfId="10629"/>
    <cellStyle name="Финансовый 5 5 2 4 2 4 2" xfId="23403"/>
    <cellStyle name="Финансовый 5 5 2 4 2 4 2 2" xfId="23404"/>
    <cellStyle name="Финансовый 5 5 2 4 2 4 3" xfId="23405"/>
    <cellStyle name="Финансовый 5 5 2 4 3" xfId="10630"/>
    <cellStyle name="Финансовый 5 5 2 4 3 2" xfId="10631"/>
    <cellStyle name="Финансовый 5 5 2 4 3 2 2" xfId="23406"/>
    <cellStyle name="Финансовый 5 5 2 4 3 2 2 2" xfId="23407"/>
    <cellStyle name="Финансовый 5 5 2 4 3 2 3" xfId="23408"/>
    <cellStyle name="Финансовый 5 5 2 4 4" xfId="10632"/>
    <cellStyle name="Финансовый 5 5 2 4 4 2" xfId="10633"/>
    <cellStyle name="Финансовый 5 5 2 4 4 2 2" xfId="23409"/>
    <cellStyle name="Финансовый 5 5 2 4 4 2 2 2" xfId="23410"/>
    <cellStyle name="Финансовый 5 5 2 4 4 2 3" xfId="23411"/>
    <cellStyle name="Финансовый 5 5 2 4 5" xfId="10634"/>
    <cellStyle name="Финансовый 5 5 2 4 5 2" xfId="23412"/>
    <cellStyle name="Финансовый 5 5 2 4 5 2 2" xfId="23413"/>
    <cellStyle name="Финансовый 5 5 2 4 5 3" xfId="23414"/>
    <cellStyle name="Финансовый 5 5 2 5" xfId="10635"/>
    <cellStyle name="Финансовый 5 5 2 5 2" xfId="10636"/>
    <cellStyle name="Финансовый 5 5 2 5 2 2" xfId="10637"/>
    <cellStyle name="Финансовый 5 5 2 5 2 2 2" xfId="23415"/>
    <cellStyle name="Финансовый 5 5 2 5 2 2 2 2" xfId="23416"/>
    <cellStyle name="Финансовый 5 5 2 5 2 2 3" xfId="23417"/>
    <cellStyle name="Финансовый 5 5 2 5 3" xfId="10638"/>
    <cellStyle name="Финансовый 5 5 2 5 3 2" xfId="10639"/>
    <cellStyle name="Финансовый 5 5 2 5 3 2 2" xfId="23418"/>
    <cellStyle name="Финансовый 5 5 2 5 3 2 2 2" xfId="23419"/>
    <cellStyle name="Финансовый 5 5 2 5 3 2 3" xfId="23420"/>
    <cellStyle name="Финансовый 5 5 2 5 4" xfId="10640"/>
    <cellStyle name="Финансовый 5 5 2 5 4 2" xfId="23421"/>
    <cellStyle name="Финансовый 5 5 2 5 4 2 2" xfId="23422"/>
    <cellStyle name="Финансовый 5 5 2 5 4 3" xfId="23423"/>
    <cellStyle name="Финансовый 5 5 2 6" xfId="10641"/>
    <cellStyle name="Финансовый 5 5 2 6 2" xfId="10642"/>
    <cellStyle name="Финансовый 5 5 2 6 2 2" xfId="23424"/>
    <cellStyle name="Финансовый 5 5 2 6 2 2 2" xfId="23425"/>
    <cellStyle name="Финансовый 5 5 2 6 2 3" xfId="23426"/>
    <cellStyle name="Финансовый 5 5 2 7" xfId="10643"/>
    <cellStyle name="Финансовый 5 5 2 7 2" xfId="10644"/>
    <cellStyle name="Финансовый 5 5 2 7 2 2" xfId="23427"/>
    <cellStyle name="Финансовый 5 5 2 7 2 2 2" xfId="23428"/>
    <cellStyle name="Финансовый 5 5 2 7 2 3" xfId="23429"/>
    <cellStyle name="Финансовый 5 5 2 8" xfId="10645"/>
    <cellStyle name="Финансовый 5 5 2 8 2" xfId="23430"/>
    <cellStyle name="Финансовый 5 5 2 8 2 2" xfId="23431"/>
    <cellStyle name="Финансовый 5 5 2 8 3" xfId="23432"/>
    <cellStyle name="Финансовый 5 5 3" xfId="10646"/>
    <cellStyle name="Финансовый 5 5 3 2" xfId="10647"/>
    <cellStyle name="Финансовый 5 5 3 2 2" xfId="10648"/>
    <cellStyle name="Финансовый 5 5 3 2 2 2" xfId="10649"/>
    <cellStyle name="Финансовый 5 5 3 2 2 2 2" xfId="23433"/>
    <cellStyle name="Финансовый 5 5 3 2 2 2 2 2" xfId="23434"/>
    <cellStyle name="Финансовый 5 5 3 2 2 2 3" xfId="23435"/>
    <cellStyle name="Финансовый 5 5 3 2 3" xfId="10650"/>
    <cellStyle name="Финансовый 5 5 3 2 3 2" xfId="10651"/>
    <cellStyle name="Финансовый 5 5 3 2 3 2 2" xfId="23436"/>
    <cellStyle name="Финансовый 5 5 3 2 3 2 2 2" xfId="23437"/>
    <cellStyle name="Финансовый 5 5 3 2 3 2 3" xfId="23438"/>
    <cellStyle name="Финансовый 5 5 3 2 4" xfId="10652"/>
    <cellStyle name="Финансовый 5 5 3 2 4 2" xfId="23439"/>
    <cellStyle name="Финансовый 5 5 3 2 4 2 2" xfId="23440"/>
    <cellStyle name="Финансовый 5 5 3 2 4 3" xfId="23441"/>
    <cellStyle name="Финансовый 5 5 3 3" xfId="10653"/>
    <cellStyle name="Финансовый 5 5 3 3 2" xfId="10654"/>
    <cellStyle name="Финансовый 5 5 3 3 2 2" xfId="10655"/>
    <cellStyle name="Финансовый 5 5 3 3 2 2 2" xfId="23442"/>
    <cellStyle name="Финансовый 5 5 3 3 2 2 2 2" xfId="23443"/>
    <cellStyle name="Финансовый 5 5 3 3 2 2 3" xfId="23444"/>
    <cellStyle name="Финансовый 5 5 3 3 3" xfId="10656"/>
    <cellStyle name="Финансовый 5 5 3 3 3 2" xfId="10657"/>
    <cellStyle name="Финансовый 5 5 3 3 3 2 2" xfId="23445"/>
    <cellStyle name="Финансовый 5 5 3 3 3 2 2 2" xfId="23446"/>
    <cellStyle name="Финансовый 5 5 3 3 3 2 3" xfId="23447"/>
    <cellStyle name="Финансовый 5 5 3 3 4" xfId="10658"/>
    <cellStyle name="Финансовый 5 5 3 3 4 2" xfId="23448"/>
    <cellStyle name="Финансовый 5 5 3 3 4 2 2" xfId="23449"/>
    <cellStyle name="Финансовый 5 5 3 3 4 3" xfId="23450"/>
    <cellStyle name="Финансовый 5 5 3 4" xfId="10659"/>
    <cellStyle name="Финансовый 5 5 3 4 2" xfId="10660"/>
    <cellStyle name="Финансовый 5 5 3 4 2 2" xfId="23451"/>
    <cellStyle name="Финансовый 5 5 3 4 2 2 2" xfId="23452"/>
    <cellStyle name="Финансовый 5 5 3 4 2 3" xfId="23453"/>
    <cellStyle name="Финансовый 5 5 3 5" xfId="10661"/>
    <cellStyle name="Финансовый 5 5 3 5 2" xfId="10662"/>
    <cellStyle name="Финансовый 5 5 3 5 2 2" xfId="23454"/>
    <cellStyle name="Финансовый 5 5 3 5 2 2 2" xfId="23455"/>
    <cellStyle name="Финансовый 5 5 3 5 2 3" xfId="23456"/>
    <cellStyle name="Финансовый 5 5 3 6" xfId="10663"/>
    <cellStyle name="Финансовый 5 5 3 6 2" xfId="23457"/>
    <cellStyle name="Финансовый 5 5 3 6 2 2" xfId="23458"/>
    <cellStyle name="Финансовый 5 5 3 6 3" xfId="23459"/>
    <cellStyle name="Финансовый 5 5 4" xfId="10664"/>
    <cellStyle name="Финансовый 5 5 4 2" xfId="10665"/>
    <cellStyle name="Финансовый 5 5 4 2 2" xfId="10666"/>
    <cellStyle name="Финансовый 5 5 4 2 2 2" xfId="10667"/>
    <cellStyle name="Финансовый 5 5 4 2 2 2 2" xfId="23460"/>
    <cellStyle name="Финансовый 5 5 4 2 2 2 2 2" xfId="23461"/>
    <cellStyle name="Финансовый 5 5 4 2 2 2 3" xfId="23462"/>
    <cellStyle name="Финансовый 5 5 4 2 3" xfId="10668"/>
    <cellStyle name="Финансовый 5 5 4 2 3 2" xfId="10669"/>
    <cellStyle name="Финансовый 5 5 4 2 3 2 2" xfId="23463"/>
    <cellStyle name="Финансовый 5 5 4 2 3 2 2 2" xfId="23464"/>
    <cellStyle name="Финансовый 5 5 4 2 3 2 3" xfId="23465"/>
    <cellStyle name="Финансовый 5 5 4 2 4" xfId="10670"/>
    <cellStyle name="Финансовый 5 5 4 2 4 2" xfId="23466"/>
    <cellStyle name="Финансовый 5 5 4 2 4 2 2" xfId="23467"/>
    <cellStyle name="Финансовый 5 5 4 2 4 3" xfId="23468"/>
    <cellStyle name="Финансовый 5 5 4 3" xfId="10671"/>
    <cellStyle name="Финансовый 5 5 4 3 2" xfId="10672"/>
    <cellStyle name="Финансовый 5 5 4 3 2 2" xfId="10673"/>
    <cellStyle name="Финансовый 5 5 4 3 2 2 2" xfId="23469"/>
    <cellStyle name="Финансовый 5 5 4 3 2 2 2 2" xfId="23470"/>
    <cellStyle name="Финансовый 5 5 4 3 2 2 3" xfId="23471"/>
    <cellStyle name="Финансовый 5 5 4 3 3" xfId="10674"/>
    <cellStyle name="Финансовый 5 5 4 3 3 2" xfId="10675"/>
    <cellStyle name="Финансовый 5 5 4 3 3 2 2" xfId="23472"/>
    <cellStyle name="Финансовый 5 5 4 3 3 2 2 2" xfId="23473"/>
    <cellStyle name="Финансовый 5 5 4 3 3 2 3" xfId="23474"/>
    <cellStyle name="Финансовый 5 5 4 3 4" xfId="10676"/>
    <cellStyle name="Финансовый 5 5 4 3 4 2" xfId="23475"/>
    <cellStyle name="Финансовый 5 5 4 3 4 2 2" xfId="23476"/>
    <cellStyle name="Финансовый 5 5 4 3 4 3" xfId="23477"/>
    <cellStyle name="Финансовый 5 5 4 4" xfId="10677"/>
    <cellStyle name="Финансовый 5 5 4 4 2" xfId="10678"/>
    <cellStyle name="Финансовый 5 5 4 4 2 2" xfId="23478"/>
    <cellStyle name="Финансовый 5 5 4 4 2 2 2" xfId="23479"/>
    <cellStyle name="Финансовый 5 5 4 4 2 3" xfId="23480"/>
    <cellStyle name="Финансовый 5 5 4 5" xfId="10679"/>
    <cellStyle name="Финансовый 5 5 4 5 2" xfId="10680"/>
    <cellStyle name="Финансовый 5 5 4 5 2 2" xfId="23481"/>
    <cellStyle name="Финансовый 5 5 4 5 2 2 2" xfId="23482"/>
    <cellStyle name="Финансовый 5 5 4 5 2 3" xfId="23483"/>
    <cellStyle name="Финансовый 5 5 4 6" xfId="10681"/>
    <cellStyle name="Финансовый 5 5 4 6 2" xfId="23484"/>
    <cellStyle name="Финансовый 5 5 4 6 2 2" xfId="23485"/>
    <cellStyle name="Финансовый 5 5 4 6 3" xfId="23486"/>
    <cellStyle name="Финансовый 5 5 5" xfId="10682"/>
    <cellStyle name="Финансовый 5 5 5 2" xfId="10683"/>
    <cellStyle name="Финансовый 5 5 5 2 2" xfId="10684"/>
    <cellStyle name="Финансовый 5 5 5 2 2 2" xfId="10685"/>
    <cellStyle name="Финансовый 5 5 5 2 2 2 2" xfId="23487"/>
    <cellStyle name="Финансовый 5 5 5 2 2 2 2 2" xfId="23488"/>
    <cellStyle name="Финансовый 5 5 5 2 2 2 3" xfId="23489"/>
    <cellStyle name="Финансовый 5 5 5 2 3" xfId="10686"/>
    <cellStyle name="Финансовый 5 5 5 2 3 2" xfId="10687"/>
    <cellStyle name="Финансовый 5 5 5 2 3 2 2" xfId="23490"/>
    <cellStyle name="Финансовый 5 5 5 2 3 2 2 2" xfId="23491"/>
    <cellStyle name="Финансовый 5 5 5 2 3 2 3" xfId="23492"/>
    <cellStyle name="Финансовый 5 5 5 2 4" xfId="10688"/>
    <cellStyle name="Финансовый 5 5 5 2 4 2" xfId="23493"/>
    <cellStyle name="Финансовый 5 5 5 2 4 2 2" xfId="23494"/>
    <cellStyle name="Финансовый 5 5 5 2 4 3" xfId="23495"/>
    <cellStyle name="Финансовый 5 5 5 3" xfId="10689"/>
    <cellStyle name="Финансовый 5 5 5 3 2" xfId="10690"/>
    <cellStyle name="Финансовый 5 5 5 3 2 2" xfId="23496"/>
    <cellStyle name="Финансовый 5 5 5 3 2 2 2" xfId="23497"/>
    <cellStyle name="Финансовый 5 5 5 3 2 3" xfId="23498"/>
    <cellStyle name="Финансовый 5 5 5 4" xfId="10691"/>
    <cellStyle name="Финансовый 5 5 5 4 2" xfId="10692"/>
    <cellStyle name="Финансовый 5 5 5 4 2 2" xfId="23499"/>
    <cellStyle name="Финансовый 5 5 5 4 2 2 2" xfId="23500"/>
    <cellStyle name="Финансовый 5 5 5 4 2 3" xfId="23501"/>
    <cellStyle name="Финансовый 5 5 5 5" xfId="10693"/>
    <cellStyle name="Финансовый 5 5 5 5 2" xfId="23502"/>
    <cellStyle name="Финансовый 5 5 5 5 2 2" xfId="23503"/>
    <cellStyle name="Финансовый 5 5 5 5 3" xfId="23504"/>
    <cellStyle name="Финансовый 5 5 6" xfId="10694"/>
    <cellStyle name="Финансовый 5 5 6 2" xfId="10695"/>
    <cellStyle name="Финансовый 5 5 6 2 2" xfId="10696"/>
    <cellStyle name="Финансовый 5 5 6 2 2 2" xfId="23505"/>
    <cellStyle name="Финансовый 5 5 6 2 2 2 2" xfId="23506"/>
    <cellStyle name="Финансовый 5 5 6 2 2 3" xfId="23507"/>
    <cellStyle name="Финансовый 5 5 6 3" xfId="10697"/>
    <cellStyle name="Финансовый 5 5 6 3 2" xfId="10698"/>
    <cellStyle name="Финансовый 5 5 6 3 2 2" xfId="23508"/>
    <cellStyle name="Финансовый 5 5 6 3 2 2 2" xfId="23509"/>
    <cellStyle name="Финансовый 5 5 6 3 2 3" xfId="23510"/>
    <cellStyle name="Финансовый 5 5 6 4" xfId="10699"/>
    <cellStyle name="Финансовый 5 5 6 4 2" xfId="23511"/>
    <cellStyle name="Финансовый 5 5 6 4 2 2" xfId="23512"/>
    <cellStyle name="Финансовый 5 5 6 4 3" xfId="23513"/>
    <cellStyle name="Финансовый 5 5 7" xfId="10700"/>
    <cellStyle name="Финансовый 5 5 7 2" xfId="10701"/>
    <cellStyle name="Финансовый 5 5 7 2 2" xfId="10702"/>
    <cellStyle name="Финансовый 5 5 7 2 2 2" xfId="23514"/>
    <cellStyle name="Финансовый 5 5 7 2 2 2 2" xfId="23515"/>
    <cellStyle name="Финансовый 5 5 7 2 2 3" xfId="23516"/>
    <cellStyle name="Финансовый 5 5 7 3" xfId="10703"/>
    <cellStyle name="Финансовый 5 5 7 3 2" xfId="10704"/>
    <cellStyle name="Финансовый 5 5 7 3 2 2" xfId="23517"/>
    <cellStyle name="Финансовый 5 5 7 3 2 2 2" xfId="23518"/>
    <cellStyle name="Финансовый 5 5 7 3 2 3" xfId="23519"/>
    <cellStyle name="Финансовый 5 5 7 4" xfId="10705"/>
    <cellStyle name="Финансовый 5 5 7 4 2" xfId="23520"/>
    <cellStyle name="Финансовый 5 5 7 4 2 2" xfId="23521"/>
    <cellStyle name="Финансовый 5 5 7 4 3" xfId="23522"/>
    <cellStyle name="Финансовый 5 5 8" xfId="10706"/>
    <cellStyle name="Финансовый 5 5 8 2" xfId="10707"/>
    <cellStyle name="Финансовый 5 5 8 2 2" xfId="10708"/>
    <cellStyle name="Финансовый 5 5 8 2 2 2" xfId="23523"/>
    <cellStyle name="Финансовый 5 5 8 2 2 2 2" xfId="23524"/>
    <cellStyle name="Финансовый 5 5 8 2 2 3" xfId="23525"/>
    <cellStyle name="Финансовый 5 5 8 3" xfId="10709"/>
    <cellStyle name="Финансовый 5 5 8 3 2" xfId="10710"/>
    <cellStyle name="Финансовый 5 5 8 3 2 2" xfId="23526"/>
    <cellStyle name="Финансовый 5 5 8 3 2 2 2" xfId="23527"/>
    <cellStyle name="Финансовый 5 5 8 3 2 3" xfId="23528"/>
    <cellStyle name="Финансовый 5 5 8 4" xfId="10711"/>
    <cellStyle name="Финансовый 5 5 8 4 2" xfId="23529"/>
    <cellStyle name="Финансовый 5 5 8 4 2 2" xfId="23530"/>
    <cellStyle name="Финансовый 5 5 8 4 3" xfId="23531"/>
    <cellStyle name="Финансовый 5 5 9" xfId="10712"/>
    <cellStyle name="Финансовый 5 5 9 2" xfId="10713"/>
    <cellStyle name="Финансовый 5 5 9 2 2" xfId="23532"/>
    <cellStyle name="Финансовый 5 5 9 2 2 2" xfId="23533"/>
    <cellStyle name="Финансовый 5 5 9 2 3" xfId="23534"/>
    <cellStyle name="Финансовый 5 6" xfId="10714"/>
    <cellStyle name="Финансовый 5 6 10" xfId="10715"/>
    <cellStyle name="Финансовый 5 6 10 2" xfId="10716"/>
    <cellStyle name="Финансовый 5 6 10 2 2" xfId="23535"/>
    <cellStyle name="Финансовый 5 6 10 2 2 2" xfId="23536"/>
    <cellStyle name="Финансовый 5 6 10 2 3" xfId="23537"/>
    <cellStyle name="Финансовый 5 6 11" xfId="10717"/>
    <cellStyle name="Финансовый 5 6 11 2" xfId="23538"/>
    <cellStyle name="Финансовый 5 6 11 2 2" xfId="23539"/>
    <cellStyle name="Финансовый 5 6 11 3" xfId="23540"/>
    <cellStyle name="Финансовый 5 6 2" xfId="10718"/>
    <cellStyle name="Финансовый 5 6 2 2" xfId="10719"/>
    <cellStyle name="Финансовый 5 6 2 2 2" xfId="10720"/>
    <cellStyle name="Финансовый 5 6 2 2 2 2" xfId="10721"/>
    <cellStyle name="Финансовый 5 6 2 2 2 2 2" xfId="10722"/>
    <cellStyle name="Финансовый 5 6 2 2 2 2 2 2" xfId="23541"/>
    <cellStyle name="Финансовый 5 6 2 2 2 2 2 2 2" xfId="23542"/>
    <cellStyle name="Финансовый 5 6 2 2 2 2 2 3" xfId="23543"/>
    <cellStyle name="Финансовый 5 6 2 2 2 3" xfId="10723"/>
    <cellStyle name="Финансовый 5 6 2 2 2 3 2" xfId="10724"/>
    <cellStyle name="Финансовый 5 6 2 2 2 3 2 2" xfId="23544"/>
    <cellStyle name="Финансовый 5 6 2 2 2 3 2 2 2" xfId="23545"/>
    <cellStyle name="Финансовый 5 6 2 2 2 3 2 3" xfId="23546"/>
    <cellStyle name="Финансовый 5 6 2 2 2 4" xfId="10725"/>
    <cellStyle name="Финансовый 5 6 2 2 2 4 2" xfId="23547"/>
    <cellStyle name="Финансовый 5 6 2 2 2 4 2 2" xfId="23548"/>
    <cellStyle name="Финансовый 5 6 2 2 2 4 3" xfId="23549"/>
    <cellStyle name="Финансовый 5 6 2 2 3" xfId="10726"/>
    <cellStyle name="Финансовый 5 6 2 2 3 2" xfId="10727"/>
    <cellStyle name="Финансовый 5 6 2 2 3 2 2" xfId="10728"/>
    <cellStyle name="Финансовый 5 6 2 2 3 2 2 2" xfId="23550"/>
    <cellStyle name="Финансовый 5 6 2 2 3 2 2 2 2" xfId="23551"/>
    <cellStyle name="Финансовый 5 6 2 2 3 2 2 3" xfId="23552"/>
    <cellStyle name="Финансовый 5 6 2 2 3 3" xfId="10729"/>
    <cellStyle name="Финансовый 5 6 2 2 3 3 2" xfId="10730"/>
    <cellStyle name="Финансовый 5 6 2 2 3 3 2 2" xfId="23553"/>
    <cellStyle name="Финансовый 5 6 2 2 3 3 2 2 2" xfId="23554"/>
    <cellStyle name="Финансовый 5 6 2 2 3 3 2 3" xfId="23555"/>
    <cellStyle name="Финансовый 5 6 2 2 3 4" xfId="10731"/>
    <cellStyle name="Финансовый 5 6 2 2 3 4 2" xfId="23556"/>
    <cellStyle name="Финансовый 5 6 2 2 3 4 2 2" xfId="23557"/>
    <cellStyle name="Финансовый 5 6 2 2 3 4 3" xfId="23558"/>
    <cellStyle name="Финансовый 5 6 2 2 4" xfId="10732"/>
    <cellStyle name="Финансовый 5 6 2 2 4 2" xfId="10733"/>
    <cellStyle name="Финансовый 5 6 2 2 4 2 2" xfId="23559"/>
    <cellStyle name="Финансовый 5 6 2 2 4 2 2 2" xfId="23560"/>
    <cellStyle name="Финансовый 5 6 2 2 4 2 3" xfId="23561"/>
    <cellStyle name="Финансовый 5 6 2 2 5" xfId="10734"/>
    <cellStyle name="Финансовый 5 6 2 2 5 2" xfId="10735"/>
    <cellStyle name="Финансовый 5 6 2 2 5 2 2" xfId="23562"/>
    <cellStyle name="Финансовый 5 6 2 2 5 2 2 2" xfId="23563"/>
    <cellStyle name="Финансовый 5 6 2 2 5 2 3" xfId="23564"/>
    <cellStyle name="Финансовый 5 6 2 2 6" xfId="10736"/>
    <cellStyle name="Финансовый 5 6 2 2 6 2" xfId="23565"/>
    <cellStyle name="Финансовый 5 6 2 2 6 2 2" xfId="23566"/>
    <cellStyle name="Финансовый 5 6 2 2 6 3" xfId="23567"/>
    <cellStyle name="Финансовый 5 6 2 3" xfId="10737"/>
    <cellStyle name="Финансовый 5 6 2 3 2" xfId="10738"/>
    <cellStyle name="Финансовый 5 6 2 3 2 2" xfId="10739"/>
    <cellStyle name="Финансовый 5 6 2 3 2 2 2" xfId="10740"/>
    <cellStyle name="Финансовый 5 6 2 3 2 2 2 2" xfId="23568"/>
    <cellStyle name="Финансовый 5 6 2 3 2 2 2 2 2" xfId="23569"/>
    <cellStyle name="Финансовый 5 6 2 3 2 2 2 3" xfId="23570"/>
    <cellStyle name="Финансовый 5 6 2 3 2 3" xfId="10741"/>
    <cellStyle name="Финансовый 5 6 2 3 2 3 2" xfId="10742"/>
    <cellStyle name="Финансовый 5 6 2 3 2 3 2 2" xfId="23571"/>
    <cellStyle name="Финансовый 5 6 2 3 2 3 2 2 2" xfId="23572"/>
    <cellStyle name="Финансовый 5 6 2 3 2 3 2 3" xfId="23573"/>
    <cellStyle name="Финансовый 5 6 2 3 2 4" xfId="10743"/>
    <cellStyle name="Финансовый 5 6 2 3 2 4 2" xfId="23574"/>
    <cellStyle name="Финансовый 5 6 2 3 2 4 2 2" xfId="23575"/>
    <cellStyle name="Финансовый 5 6 2 3 2 4 3" xfId="23576"/>
    <cellStyle name="Финансовый 5 6 2 3 3" xfId="10744"/>
    <cellStyle name="Финансовый 5 6 2 3 3 2" xfId="10745"/>
    <cellStyle name="Финансовый 5 6 2 3 3 2 2" xfId="10746"/>
    <cellStyle name="Финансовый 5 6 2 3 3 2 2 2" xfId="23577"/>
    <cellStyle name="Финансовый 5 6 2 3 3 2 2 2 2" xfId="23578"/>
    <cellStyle name="Финансовый 5 6 2 3 3 2 2 3" xfId="23579"/>
    <cellStyle name="Финансовый 5 6 2 3 3 3" xfId="10747"/>
    <cellStyle name="Финансовый 5 6 2 3 3 3 2" xfId="10748"/>
    <cellStyle name="Финансовый 5 6 2 3 3 3 2 2" xfId="23580"/>
    <cellStyle name="Финансовый 5 6 2 3 3 3 2 2 2" xfId="23581"/>
    <cellStyle name="Финансовый 5 6 2 3 3 3 2 3" xfId="23582"/>
    <cellStyle name="Финансовый 5 6 2 3 3 4" xfId="10749"/>
    <cellStyle name="Финансовый 5 6 2 3 3 4 2" xfId="23583"/>
    <cellStyle name="Финансовый 5 6 2 3 3 4 2 2" xfId="23584"/>
    <cellStyle name="Финансовый 5 6 2 3 3 4 3" xfId="23585"/>
    <cellStyle name="Финансовый 5 6 2 3 4" xfId="10750"/>
    <cellStyle name="Финансовый 5 6 2 3 4 2" xfId="10751"/>
    <cellStyle name="Финансовый 5 6 2 3 4 2 2" xfId="23586"/>
    <cellStyle name="Финансовый 5 6 2 3 4 2 2 2" xfId="23587"/>
    <cellStyle name="Финансовый 5 6 2 3 4 2 3" xfId="23588"/>
    <cellStyle name="Финансовый 5 6 2 3 5" xfId="10752"/>
    <cellStyle name="Финансовый 5 6 2 3 5 2" xfId="10753"/>
    <cellStyle name="Финансовый 5 6 2 3 5 2 2" xfId="23589"/>
    <cellStyle name="Финансовый 5 6 2 3 5 2 2 2" xfId="23590"/>
    <cellStyle name="Финансовый 5 6 2 3 5 2 3" xfId="23591"/>
    <cellStyle name="Финансовый 5 6 2 3 6" xfId="10754"/>
    <cellStyle name="Финансовый 5 6 2 3 6 2" xfId="23592"/>
    <cellStyle name="Финансовый 5 6 2 3 6 2 2" xfId="23593"/>
    <cellStyle name="Финансовый 5 6 2 3 6 3" xfId="23594"/>
    <cellStyle name="Финансовый 5 6 2 4" xfId="10755"/>
    <cellStyle name="Финансовый 5 6 2 4 2" xfId="10756"/>
    <cellStyle name="Финансовый 5 6 2 4 2 2" xfId="10757"/>
    <cellStyle name="Финансовый 5 6 2 4 2 2 2" xfId="10758"/>
    <cellStyle name="Финансовый 5 6 2 4 2 2 2 2" xfId="23595"/>
    <cellStyle name="Финансовый 5 6 2 4 2 2 2 2 2" xfId="23596"/>
    <cellStyle name="Финансовый 5 6 2 4 2 2 2 3" xfId="23597"/>
    <cellStyle name="Финансовый 5 6 2 4 2 3" xfId="10759"/>
    <cellStyle name="Финансовый 5 6 2 4 2 3 2" xfId="10760"/>
    <cellStyle name="Финансовый 5 6 2 4 2 3 2 2" xfId="23598"/>
    <cellStyle name="Финансовый 5 6 2 4 2 3 2 2 2" xfId="23599"/>
    <cellStyle name="Финансовый 5 6 2 4 2 3 2 3" xfId="23600"/>
    <cellStyle name="Финансовый 5 6 2 4 2 4" xfId="10761"/>
    <cellStyle name="Финансовый 5 6 2 4 2 4 2" xfId="23601"/>
    <cellStyle name="Финансовый 5 6 2 4 2 4 2 2" xfId="23602"/>
    <cellStyle name="Финансовый 5 6 2 4 2 4 3" xfId="23603"/>
    <cellStyle name="Финансовый 5 6 2 4 3" xfId="10762"/>
    <cellStyle name="Финансовый 5 6 2 4 3 2" xfId="10763"/>
    <cellStyle name="Финансовый 5 6 2 4 3 2 2" xfId="23604"/>
    <cellStyle name="Финансовый 5 6 2 4 3 2 2 2" xfId="23605"/>
    <cellStyle name="Финансовый 5 6 2 4 3 2 3" xfId="23606"/>
    <cellStyle name="Финансовый 5 6 2 4 4" xfId="10764"/>
    <cellStyle name="Финансовый 5 6 2 4 4 2" xfId="10765"/>
    <cellStyle name="Финансовый 5 6 2 4 4 2 2" xfId="23607"/>
    <cellStyle name="Финансовый 5 6 2 4 4 2 2 2" xfId="23608"/>
    <cellStyle name="Финансовый 5 6 2 4 4 2 3" xfId="23609"/>
    <cellStyle name="Финансовый 5 6 2 4 5" xfId="10766"/>
    <cellStyle name="Финансовый 5 6 2 4 5 2" xfId="23610"/>
    <cellStyle name="Финансовый 5 6 2 4 5 2 2" xfId="23611"/>
    <cellStyle name="Финансовый 5 6 2 4 5 3" xfId="23612"/>
    <cellStyle name="Финансовый 5 6 2 5" xfId="10767"/>
    <cellStyle name="Финансовый 5 6 2 5 2" xfId="10768"/>
    <cellStyle name="Финансовый 5 6 2 5 2 2" xfId="10769"/>
    <cellStyle name="Финансовый 5 6 2 5 2 2 2" xfId="23613"/>
    <cellStyle name="Финансовый 5 6 2 5 2 2 2 2" xfId="23614"/>
    <cellStyle name="Финансовый 5 6 2 5 2 2 3" xfId="23615"/>
    <cellStyle name="Финансовый 5 6 2 5 3" xfId="10770"/>
    <cellStyle name="Финансовый 5 6 2 5 3 2" xfId="10771"/>
    <cellStyle name="Финансовый 5 6 2 5 3 2 2" xfId="23616"/>
    <cellStyle name="Финансовый 5 6 2 5 3 2 2 2" xfId="23617"/>
    <cellStyle name="Финансовый 5 6 2 5 3 2 3" xfId="23618"/>
    <cellStyle name="Финансовый 5 6 2 5 4" xfId="10772"/>
    <cellStyle name="Финансовый 5 6 2 5 4 2" xfId="23619"/>
    <cellStyle name="Финансовый 5 6 2 5 4 2 2" xfId="23620"/>
    <cellStyle name="Финансовый 5 6 2 5 4 3" xfId="23621"/>
    <cellStyle name="Финансовый 5 6 2 6" xfId="10773"/>
    <cellStyle name="Финансовый 5 6 2 6 2" xfId="10774"/>
    <cellStyle name="Финансовый 5 6 2 6 2 2" xfId="23622"/>
    <cellStyle name="Финансовый 5 6 2 6 2 2 2" xfId="23623"/>
    <cellStyle name="Финансовый 5 6 2 6 2 3" xfId="23624"/>
    <cellStyle name="Финансовый 5 6 2 7" xfId="10775"/>
    <cellStyle name="Финансовый 5 6 2 7 2" xfId="10776"/>
    <cellStyle name="Финансовый 5 6 2 7 2 2" xfId="23625"/>
    <cellStyle name="Финансовый 5 6 2 7 2 2 2" xfId="23626"/>
    <cellStyle name="Финансовый 5 6 2 7 2 3" xfId="23627"/>
    <cellStyle name="Финансовый 5 6 2 8" xfId="10777"/>
    <cellStyle name="Финансовый 5 6 2 8 2" xfId="23628"/>
    <cellStyle name="Финансовый 5 6 2 8 2 2" xfId="23629"/>
    <cellStyle name="Финансовый 5 6 2 8 3" xfId="23630"/>
    <cellStyle name="Финансовый 5 6 3" xfId="10778"/>
    <cellStyle name="Финансовый 5 6 3 2" xfId="10779"/>
    <cellStyle name="Финансовый 5 6 3 2 2" xfId="10780"/>
    <cellStyle name="Финансовый 5 6 3 2 2 2" xfId="10781"/>
    <cellStyle name="Финансовый 5 6 3 2 2 2 2" xfId="23631"/>
    <cellStyle name="Финансовый 5 6 3 2 2 2 2 2" xfId="23632"/>
    <cellStyle name="Финансовый 5 6 3 2 2 2 3" xfId="23633"/>
    <cellStyle name="Финансовый 5 6 3 2 3" xfId="10782"/>
    <cellStyle name="Финансовый 5 6 3 2 3 2" xfId="10783"/>
    <cellStyle name="Финансовый 5 6 3 2 3 2 2" xfId="23634"/>
    <cellStyle name="Финансовый 5 6 3 2 3 2 2 2" xfId="23635"/>
    <cellStyle name="Финансовый 5 6 3 2 3 2 3" xfId="23636"/>
    <cellStyle name="Финансовый 5 6 3 2 4" xfId="10784"/>
    <cellStyle name="Финансовый 5 6 3 2 4 2" xfId="23637"/>
    <cellStyle name="Финансовый 5 6 3 2 4 2 2" xfId="23638"/>
    <cellStyle name="Финансовый 5 6 3 2 4 3" xfId="23639"/>
    <cellStyle name="Финансовый 5 6 3 3" xfId="10785"/>
    <cellStyle name="Финансовый 5 6 3 3 2" xfId="10786"/>
    <cellStyle name="Финансовый 5 6 3 3 2 2" xfId="10787"/>
    <cellStyle name="Финансовый 5 6 3 3 2 2 2" xfId="23640"/>
    <cellStyle name="Финансовый 5 6 3 3 2 2 2 2" xfId="23641"/>
    <cellStyle name="Финансовый 5 6 3 3 2 2 3" xfId="23642"/>
    <cellStyle name="Финансовый 5 6 3 3 3" xfId="10788"/>
    <cellStyle name="Финансовый 5 6 3 3 3 2" xfId="10789"/>
    <cellStyle name="Финансовый 5 6 3 3 3 2 2" xfId="23643"/>
    <cellStyle name="Финансовый 5 6 3 3 3 2 2 2" xfId="23644"/>
    <cellStyle name="Финансовый 5 6 3 3 3 2 3" xfId="23645"/>
    <cellStyle name="Финансовый 5 6 3 3 4" xfId="10790"/>
    <cellStyle name="Финансовый 5 6 3 3 4 2" xfId="23646"/>
    <cellStyle name="Финансовый 5 6 3 3 4 2 2" xfId="23647"/>
    <cellStyle name="Финансовый 5 6 3 3 4 3" xfId="23648"/>
    <cellStyle name="Финансовый 5 6 3 4" xfId="10791"/>
    <cellStyle name="Финансовый 5 6 3 4 2" xfId="10792"/>
    <cellStyle name="Финансовый 5 6 3 4 2 2" xfId="23649"/>
    <cellStyle name="Финансовый 5 6 3 4 2 2 2" xfId="23650"/>
    <cellStyle name="Финансовый 5 6 3 4 2 3" xfId="23651"/>
    <cellStyle name="Финансовый 5 6 3 5" xfId="10793"/>
    <cellStyle name="Финансовый 5 6 3 5 2" xfId="10794"/>
    <cellStyle name="Финансовый 5 6 3 5 2 2" xfId="23652"/>
    <cellStyle name="Финансовый 5 6 3 5 2 2 2" xfId="23653"/>
    <cellStyle name="Финансовый 5 6 3 5 2 3" xfId="23654"/>
    <cellStyle name="Финансовый 5 6 3 6" xfId="10795"/>
    <cellStyle name="Финансовый 5 6 3 6 2" xfId="23655"/>
    <cellStyle name="Финансовый 5 6 3 6 2 2" xfId="23656"/>
    <cellStyle name="Финансовый 5 6 3 6 3" xfId="23657"/>
    <cellStyle name="Финансовый 5 6 4" xfId="10796"/>
    <cellStyle name="Финансовый 5 6 4 2" xfId="10797"/>
    <cellStyle name="Финансовый 5 6 4 2 2" xfId="10798"/>
    <cellStyle name="Финансовый 5 6 4 2 2 2" xfId="10799"/>
    <cellStyle name="Финансовый 5 6 4 2 2 2 2" xfId="23658"/>
    <cellStyle name="Финансовый 5 6 4 2 2 2 2 2" xfId="23659"/>
    <cellStyle name="Финансовый 5 6 4 2 2 2 3" xfId="23660"/>
    <cellStyle name="Финансовый 5 6 4 2 3" xfId="10800"/>
    <cellStyle name="Финансовый 5 6 4 2 3 2" xfId="10801"/>
    <cellStyle name="Финансовый 5 6 4 2 3 2 2" xfId="23661"/>
    <cellStyle name="Финансовый 5 6 4 2 3 2 2 2" xfId="23662"/>
    <cellStyle name="Финансовый 5 6 4 2 3 2 3" xfId="23663"/>
    <cellStyle name="Финансовый 5 6 4 2 4" xfId="10802"/>
    <cellStyle name="Финансовый 5 6 4 2 4 2" xfId="23664"/>
    <cellStyle name="Финансовый 5 6 4 2 4 2 2" xfId="23665"/>
    <cellStyle name="Финансовый 5 6 4 2 4 3" xfId="23666"/>
    <cellStyle name="Финансовый 5 6 4 3" xfId="10803"/>
    <cellStyle name="Финансовый 5 6 4 3 2" xfId="10804"/>
    <cellStyle name="Финансовый 5 6 4 3 2 2" xfId="10805"/>
    <cellStyle name="Финансовый 5 6 4 3 2 2 2" xfId="23667"/>
    <cellStyle name="Финансовый 5 6 4 3 2 2 2 2" xfId="23668"/>
    <cellStyle name="Финансовый 5 6 4 3 2 2 3" xfId="23669"/>
    <cellStyle name="Финансовый 5 6 4 3 3" xfId="10806"/>
    <cellStyle name="Финансовый 5 6 4 3 3 2" xfId="10807"/>
    <cellStyle name="Финансовый 5 6 4 3 3 2 2" xfId="23670"/>
    <cellStyle name="Финансовый 5 6 4 3 3 2 2 2" xfId="23671"/>
    <cellStyle name="Финансовый 5 6 4 3 3 2 3" xfId="23672"/>
    <cellStyle name="Финансовый 5 6 4 3 4" xfId="10808"/>
    <cellStyle name="Финансовый 5 6 4 3 4 2" xfId="23673"/>
    <cellStyle name="Финансовый 5 6 4 3 4 2 2" xfId="23674"/>
    <cellStyle name="Финансовый 5 6 4 3 4 3" xfId="23675"/>
    <cellStyle name="Финансовый 5 6 4 4" xfId="10809"/>
    <cellStyle name="Финансовый 5 6 4 4 2" xfId="10810"/>
    <cellStyle name="Финансовый 5 6 4 4 2 2" xfId="23676"/>
    <cellStyle name="Финансовый 5 6 4 4 2 2 2" xfId="23677"/>
    <cellStyle name="Финансовый 5 6 4 4 2 3" xfId="23678"/>
    <cellStyle name="Финансовый 5 6 4 5" xfId="10811"/>
    <cellStyle name="Финансовый 5 6 4 5 2" xfId="10812"/>
    <cellStyle name="Финансовый 5 6 4 5 2 2" xfId="23679"/>
    <cellStyle name="Финансовый 5 6 4 5 2 2 2" xfId="23680"/>
    <cellStyle name="Финансовый 5 6 4 5 2 3" xfId="23681"/>
    <cellStyle name="Финансовый 5 6 4 6" xfId="10813"/>
    <cellStyle name="Финансовый 5 6 4 6 2" xfId="23682"/>
    <cellStyle name="Финансовый 5 6 4 6 2 2" xfId="23683"/>
    <cellStyle name="Финансовый 5 6 4 6 3" xfId="23684"/>
    <cellStyle name="Финансовый 5 6 5" xfId="10814"/>
    <cellStyle name="Финансовый 5 6 5 2" xfId="10815"/>
    <cellStyle name="Финансовый 5 6 5 2 2" xfId="10816"/>
    <cellStyle name="Финансовый 5 6 5 2 2 2" xfId="10817"/>
    <cellStyle name="Финансовый 5 6 5 2 2 2 2" xfId="23685"/>
    <cellStyle name="Финансовый 5 6 5 2 2 2 2 2" xfId="23686"/>
    <cellStyle name="Финансовый 5 6 5 2 2 2 3" xfId="23687"/>
    <cellStyle name="Финансовый 5 6 5 2 3" xfId="10818"/>
    <cellStyle name="Финансовый 5 6 5 2 3 2" xfId="10819"/>
    <cellStyle name="Финансовый 5 6 5 2 3 2 2" xfId="23688"/>
    <cellStyle name="Финансовый 5 6 5 2 3 2 2 2" xfId="23689"/>
    <cellStyle name="Финансовый 5 6 5 2 3 2 3" xfId="23690"/>
    <cellStyle name="Финансовый 5 6 5 2 4" xfId="10820"/>
    <cellStyle name="Финансовый 5 6 5 2 4 2" xfId="23691"/>
    <cellStyle name="Финансовый 5 6 5 2 4 2 2" xfId="23692"/>
    <cellStyle name="Финансовый 5 6 5 2 4 3" xfId="23693"/>
    <cellStyle name="Финансовый 5 6 5 3" xfId="10821"/>
    <cellStyle name="Финансовый 5 6 5 3 2" xfId="10822"/>
    <cellStyle name="Финансовый 5 6 5 3 2 2" xfId="23694"/>
    <cellStyle name="Финансовый 5 6 5 3 2 2 2" xfId="23695"/>
    <cellStyle name="Финансовый 5 6 5 3 2 3" xfId="23696"/>
    <cellStyle name="Финансовый 5 6 5 4" xfId="10823"/>
    <cellStyle name="Финансовый 5 6 5 4 2" xfId="10824"/>
    <cellStyle name="Финансовый 5 6 5 4 2 2" xfId="23697"/>
    <cellStyle name="Финансовый 5 6 5 4 2 2 2" xfId="23698"/>
    <cellStyle name="Финансовый 5 6 5 4 2 3" xfId="23699"/>
    <cellStyle name="Финансовый 5 6 5 5" xfId="10825"/>
    <cellStyle name="Финансовый 5 6 5 5 2" xfId="23700"/>
    <cellStyle name="Финансовый 5 6 5 5 2 2" xfId="23701"/>
    <cellStyle name="Финансовый 5 6 5 5 3" xfId="23702"/>
    <cellStyle name="Финансовый 5 6 6" xfId="10826"/>
    <cellStyle name="Финансовый 5 6 6 2" xfId="10827"/>
    <cellStyle name="Финансовый 5 6 6 2 2" xfId="10828"/>
    <cellStyle name="Финансовый 5 6 6 2 2 2" xfId="23703"/>
    <cellStyle name="Финансовый 5 6 6 2 2 2 2" xfId="23704"/>
    <cellStyle name="Финансовый 5 6 6 2 2 3" xfId="23705"/>
    <cellStyle name="Финансовый 5 6 6 3" xfId="10829"/>
    <cellStyle name="Финансовый 5 6 6 3 2" xfId="10830"/>
    <cellStyle name="Финансовый 5 6 6 3 2 2" xfId="23706"/>
    <cellStyle name="Финансовый 5 6 6 3 2 2 2" xfId="23707"/>
    <cellStyle name="Финансовый 5 6 6 3 2 3" xfId="23708"/>
    <cellStyle name="Финансовый 5 6 6 4" xfId="10831"/>
    <cellStyle name="Финансовый 5 6 6 4 2" xfId="23709"/>
    <cellStyle name="Финансовый 5 6 6 4 2 2" xfId="23710"/>
    <cellStyle name="Финансовый 5 6 6 4 3" xfId="23711"/>
    <cellStyle name="Финансовый 5 6 7" xfId="10832"/>
    <cellStyle name="Финансовый 5 6 7 2" xfId="10833"/>
    <cellStyle name="Финансовый 5 6 7 2 2" xfId="10834"/>
    <cellStyle name="Финансовый 5 6 7 2 2 2" xfId="23712"/>
    <cellStyle name="Финансовый 5 6 7 2 2 2 2" xfId="23713"/>
    <cellStyle name="Финансовый 5 6 7 2 2 3" xfId="23714"/>
    <cellStyle name="Финансовый 5 6 7 3" xfId="10835"/>
    <cellStyle name="Финансовый 5 6 7 3 2" xfId="10836"/>
    <cellStyle name="Финансовый 5 6 7 3 2 2" xfId="23715"/>
    <cellStyle name="Финансовый 5 6 7 3 2 2 2" xfId="23716"/>
    <cellStyle name="Финансовый 5 6 7 3 2 3" xfId="23717"/>
    <cellStyle name="Финансовый 5 6 7 4" xfId="10837"/>
    <cellStyle name="Финансовый 5 6 7 4 2" xfId="23718"/>
    <cellStyle name="Финансовый 5 6 7 4 2 2" xfId="23719"/>
    <cellStyle name="Финансовый 5 6 7 4 3" xfId="23720"/>
    <cellStyle name="Финансовый 5 6 8" xfId="10838"/>
    <cellStyle name="Финансовый 5 6 8 2" xfId="10839"/>
    <cellStyle name="Финансовый 5 6 8 2 2" xfId="10840"/>
    <cellStyle name="Финансовый 5 6 8 2 2 2" xfId="23721"/>
    <cellStyle name="Финансовый 5 6 8 2 2 2 2" xfId="23722"/>
    <cellStyle name="Финансовый 5 6 8 2 2 3" xfId="23723"/>
    <cellStyle name="Финансовый 5 6 8 3" xfId="10841"/>
    <cellStyle name="Финансовый 5 6 8 3 2" xfId="10842"/>
    <cellStyle name="Финансовый 5 6 8 3 2 2" xfId="23724"/>
    <cellStyle name="Финансовый 5 6 8 3 2 2 2" xfId="23725"/>
    <cellStyle name="Финансовый 5 6 8 3 2 3" xfId="23726"/>
    <cellStyle name="Финансовый 5 6 8 4" xfId="10843"/>
    <cellStyle name="Финансовый 5 6 8 4 2" xfId="23727"/>
    <cellStyle name="Финансовый 5 6 8 4 2 2" xfId="23728"/>
    <cellStyle name="Финансовый 5 6 8 4 3" xfId="23729"/>
    <cellStyle name="Финансовый 5 6 9" xfId="10844"/>
    <cellStyle name="Финансовый 5 6 9 2" xfId="10845"/>
    <cellStyle name="Финансовый 5 6 9 2 2" xfId="23730"/>
    <cellStyle name="Финансовый 5 6 9 2 2 2" xfId="23731"/>
    <cellStyle name="Финансовый 5 6 9 2 3" xfId="23732"/>
    <cellStyle name="Финансовый 5 7" xfId="10846"/>
    <cellStyle name="Финансовый 5 7 2" xfId="10847"/>
    <cellStyle name="Финансовый 5 7 2 2" xfId="10848"/>
    <cellStyle name="Финансовый 5 7 2 2 2" xfId="10849"/>
    <cellStyle name="Финансовый 5 7 2 2 2 2" xfId="10850"/>
    <cellStyle name="Финансовый 5 7 2 2 2 2 2" xfId="23733"/>
    <cellStyle name="Финансовый 5 7 2 2 2 2 2 2" xfId="23734"/>
    <cellStyle name="Финансовый 5 7 2 2 2 2 3" xfId="23735"/>
    <cellStyle name="Финансовый 5 7 2 2 3" xfId="10851"/>
    <cellStyle name="Финансовый 5 7 2 2 3 2" xfId="10852"/>
    <cellStyle name="Финансовый 5 7 2 2 3 2 2" xfId="23736"/>
    <cellStyle name="Финансовый 5 7 2 2 3 2 2 2" xfId="23737"/>
    <cellStyle name="Финансовый 5 7 2 2 3 2 3" xfId="23738"/>
    <cellStyle name="Финансовый 5 7 2 2 4" xfId="10853"/>
    <cellStyle name="Финансовый 5 7 2 2 4 2" xfId="23739"/>
    <cellStyle name="Финансовый 5 7 2 2 4 2 2" xfId="23740"/>
    <cellStyle name="Финансовый 5 7 2 2 4 3" xfId="23741"/>
    <cellStyle name="Финансовый 5 7 2 3" xfId="10854"/>
    <cellStyle name="Финансовый 5 7 2 3 2" xfId="10855"/>
    <cellStyle name="Финансовый 5 7 2 3 2 2" xfId="10856"/>
    <cellStyle name="Финансовый 5 7 2 3 2 2 2" xfId="23742"/>
    <cellStyle name="Финансовый 5 7 2 3 2 2 2 2" xfId="23743"/>
    <cellStyle name="Финансовый 5 7 2 3 2 2 3" xfId="23744"/>
    <cellStyle name="Финансовый 5 7 2 3 3" xfId="10857"/>
    <cellStyle name="Финансовый 5 7 2 3 3 2" xfId="10858"/>
    <cellStyle name="Финансовый 5 7 2 3 3 2 2" xfId="23745"/>
    <cellStyle name="Финансовый 5 7 2 3 3 2 2 2" xfId="23746"/>
    <cellStyle name="Финансовый 5 7 2 3 3 2 3" xfId="23747"/>
    <cellStyle name="Финансовый 5 7 2 3 4" xfId="10859"/>
    <cellStyle name="Финансовый 5 7 2 3 4 2" xfId="23748"/>
    <cellStyle name="Финансовый 5 7 2 3 4 2 2" xfId="23749"/>
    <cellStyle name="Финансовый 5 7 2 3 4 3" xfId="23750"/>
    <cellStyle name="Финансовый 5 7 2 4" xfId="10860"/>
    <cellStyle name="Финансовый 5 7 2 4 2" xfId="10861"/>
    <cellStyle name="Финансовый 5 7 2 4 2 2" xfId="23751"/>
    <cellStyle name="Финансовый 5 7 2 4 2 2 2" xfId="23752"/>
    <cellStyle name="Финансовый 5 7 2 4 2 3" xfId="23753"/>
    <cellStyle name="Финансовый 5 7 2 5" xfId="10862"/>
    <cellStyle name="Финансовый 5 7 2 5 2" xfId="10863"/>
    <cellStyle name="Финансовый 5 7 2 5 2 2" xfId="23754"/>
    <cellStyle name="Финансовый 5 7 2 5 2 2 2" xfId="23755"/>
    <cellStyle name="Финансовый 5 7 2 5 2 3" xfId="23756"/>
    <cellStyle name="Финансовый 5 7 2 6" xfId="10864"/>
    <cellStyle name="Финансовый 5 7 2 6 2" xfId="23757"/>
    <cellStyle name="Финансовый 5 7 2 6 2 2" xfId="23758"/>
    <cellStyle name="Финансовый 5 7 2 6 3" xfId="23759"/>
    <cellStyle name="Финансовый 5 7 3" xfId="10865"/>
    <cellStyle name="Финансовый 5 7 3 2" xfId="10866"/>
    <cellStyle name="Финансовый 5 7 3 2 2" xfId="10867"/>
    <cellStyle name="Финансовый 5 7 3 2 2 2" xfId="10868"/>
    <cellStyle name="Финансовый 5 7 3 2 2 2 2" xfId="23760"/>
    <cellStyle name="Финансовый 5 7 3 2 2 2 2 2" xfId="23761"/>
    <cellStyle name="Финансовый 5 7 3 2 2 2 3" xfId="23762"/>
    <cellStyle name="Финансовый 5 7 3 2 3" xfId="10869"/>
    <cellStyle name="Финансовый 5 7 3 2 3 2" xfId="10870"/>
    <cellStyle name="Финансовый 5 7 3 2 3 2 2" xfId="23763"/>
    <cellStyle name="Финансовый 5 7 3 2 3 2 2 2" xfId="23764"/>
    <cellStyle name="Финансовый 5 7 3 2 3 2 3" xfId="23765"/>
    <cellStyle name="Финансовый 5 7 3 2 4" xfId="10871"/>
    <cellStyle name="Финансовый 5 7 3 2 4 2" xfId="23766"/>
    <cellStyle name="Финансовый 5 7 3 2 4 2 2" xfId="23767"/>
    <cellStyle name="Финансовый 5 7 3 2 4 3" xfId="23768"/>
    <cellStyle name="Финансовый 5 7 3 3" xfId="10872"/>
    <cellStyle name="Финансовый 5 7 3 3 2" xfId="10873"/>
    <cellStyle name="Финансовый 5 7 3 3 2 2" xfId="10874"/>
    <cellStyle name="Финансовый 5 7 3 3 2 2 2" xfId="23769"/>
    <cellStyle name="Финансовый 5 7 3 3 2 2 2 2" xfId="23770"/>
    <cellStyle name="Финансовый 5 7 3 3 2 2 3" xfId="23771"/>
    <cellStyle name="Финансовый 5 7 3 3 3" xfId="10875"/>
    <cellStyle name="Финансовый 5 7 3 3 3 2" xfId="10876"/>
    <cellStyle name="Финансовый 5 7 3 3 3 2 2" xfId="23772"/>
    <cellStyle name="Финансовый 5 7 3 3 3 2 2 2" xfId="23773"/>
    <cellStyle name="Финансовый 5 7 3 3 3 2 3" xfId="23774"/>
    <cellStyle name="Финансовый 5 7 3 3 4" xfId="10877"/>
    <cellStyle name="Финансовый 5 7 3 3 4 2" xfId="23775"/>
    <cellStyle name="Финансовый 5 7 3 3 4 2 2" xfId="23776"/>
    <cellStyle name="Финансовый 5 7 3 3 4 3" xfId="23777"/>
    <cellStyle name="Финансовый 5 7 3 4" xfId="10878"/>
    <cellStyle name="Финансовый 5 7 3 4 2" xfId="10879"/>
    <cellStyle name="Финансовый 5 7 3 4 2 2" xfId="23778"/>
    <cellStyle name="Финансовый 5 7 3 4 2 2 2" xfId="23779"/>
    <cellStyle name="Финансовый 5 7 3 4 2 3" xfId="23780"/>
    <cellStyle name="Финансовый 5 7 3 5" xfId="10880"/>
    <cellStyle name="Финансовый 5 7 3 5 2" xfId="10881"/>
    <cellStyle name="Финансовый 5 7 3 5 2 2" xfId="23781"/>
    <cellStyle name="Финансовый 5 7 3 5 2 2 2" xfId="23782"/>
    <cellStyle name="Финансовый 5 7 3 5 2 3" xfId="23783"/>
    <cellStyle name="Финансовый 5 7 3 6" xfId="10882"/>
    <cellStyle name="Финансовый 5 7 3 6 2" xfId="23784"/>
    <cellStyle name="Финансовый 5 7 3 6 2 2" xfId="23785"/>
    <cellStyle name="Финансовый 5 7 3 6 3" xfId="23786"/>
    <cellStyle name="Финансовый 5 7 4" xfId="10883"/>
    <cellStyle name="Финансовый 5 7 4 2" xfId="10884"/>
    <cellStyle name="Финансовый 5 7 4 2 2" xfId="10885"/>
    <cellStyle name="Финансовый 5 7 4 2 2 2" xfId="10886"/>
    <cellStyle name="Финансовый 5 7 4 2 2 2 2" xfId="23787"/>
    <cellStyle name="Финансовый 5 7 4 2 2 2 2 2" xfId="23788"/>
    <cellStyle name="Финансовый 5 7 4 2 2 2 3" xfId="23789"/>
    <cellStyle name="Финансовый 5 7 4 2 3" xfId="10887"/>
    <cellStyle name="Финансовый 5 7 4 2 3 2" xfId="10888"/>
    <cellStyle name="Финансовый 5 7 4 2 3 2 2" xfId="23790"/>
    <cellStyle name="Финансовый 5 7 4 2 3 2 2 2" xfId="23791"/>
    <cellStyle name="Финансовый 5 7 4 2 3 2 3" xfId="23792"/>
    <cellStyle name="Финансовый 5 7 4 2 4" xfId="10889"/>
    <cellStyle name="Финансовый 5 7 4 2 4 2" xfId="23793"/>
    <cellStyle name="Финансовый 5 7 4 2 4 2 2" xfId="23794"/>
    <cellStyle name="Финансовый 5 7 4 2 4 3" xfId="23795"/>
    <cellStyle name="Финансовый 5 7 4 3" xfId="10890"/>
    <cellStyle name="Финансовый 5 7 4 3 2" xfId="10891"/>
    <cellStyle name="Финансовый 5 7 4 3 2 2" xfId="23796"/>
    <cellStyle name="Финансовый 5 7 4 3 2 2 2" xfId="23797"/>
    <cellStyle name="Финансовый 5 7 4 3 2 3" xfId="23798"/>
    <cellStyle name="Финансовый 5 7 4 4" xfId="10892"/>
    <cellStyle name="Финансовый 5 7 4 4 2" xfId="10893"/>
    <cellStyle name="Финансовый 5 7 4 4 2 2" xfId="23799"/>
    <cellStyle name="Финансовый 5 7 4 4 2 2 2" xfId="23800"/>
    <cellStyle name="Финансовый 5 7 4 4 2 3" xfId="23801"/>
    <cellStyle name="Финансовый 5 7 4 5" xfId="10894"/>
    <cellStyle name="Финансовый 5 7 4 5 2" xfId="23802"/>
    <cellStyle name="Финансовый 5 7 4 5 2 2" xfId="23803"/>
    <cellStyle name="Финансовый 5 7 4 5 3" xfId="23804"/>
    <cellStyle name="Финансовый 5 7 5" xfId="10895"/>
    <cellStyle name="Финансовый 5 7 5 2" xfId="10896"/>
    <cellStyle name="Финансовый 5 7 5 2 2" xfId="10897"/>
    <cellStyle name="Финансовый 5 7 5 2 2 2" xfId="23805"/>
    <cellStyle name="Финансовый 5 7 5 2 2 2 2" xfId="23806"/>
    <cellStyle name="Финансовый 5 7 5 2 2 3" xfId="23807"/>
    <cellStyle name="Финансовый 5 7 5 3" xfId="10898"/>
    <cellStyle name="Финансовый 5 7 5 3 2" xfId="10899"/>
    <cellStyle name="Финансовый 5 7 5 3 2 2" xfId="23808"/>
    <cellStyle name="Финансовый 5 7 5 3 2 2 2" xfId="23809"/>
    <cellStyle name="Финансовый 5 7 5 3 2 3" xfId="23810"/>
    <cellStyle name="Финансовый 5 7 5 4" xfId="10900"/>
    <cellStyle name="Финансовый 5 7 5 4 2" xfId="23811"/>
    <cellStyle name="Финансовый 5 7 5 4 2 2" xfId="23812"/>
    <cellStyle name="Финансовый 5 7 5 4 3" xfId="23813"/>
    <cellStyle name="Финансовый 5 7 6" xfId="10901"/>
    <cellStyle name="Финансовый 5 7 6 2" xfId="10902"/>
    <cellStyle name="Финансовый 5 7 6 2 2" xfId="23814"/>
    <cellStyle name="Финансовый 5 7 6 2 2 2" xfId="23815"/>
    <cellStyle name="Финансовый 5 7 6 2 3" xfId="23816"/>
    <cellStyle name="Финансовый 5 7 7" xfId="10903"/>
    <cellStyle name="Финансовый 5 7 7 2" xfId="10904"/>
    <cellStyle name="Финансовый 5 7 7 2 2" xfId="23817"/>
    <cellStyle name="Финансовый 5 7 7 2 2 2" xfId="23818"/>
    <cellStyle name="Финансовый 5 7 7 2 3" xfId="23819"/>
    <cellStyle name="Финансовый 5 7 8" xfId="10905"/>
    <cellStyle name="Финансовый 5 7 8 2" xfId="23820"/>
    <cellStyle name="Финансовый 5 7 8 2 2" xfId="23821"/>
    <cellStyle name="Финансовый 5 7 8 3" xfId="23822"/>
    <cellStyle name="Финансовый 5 8" xfId="10906"/>
    <cellStyle name="Финансовый 5 8 2" xfId="10907"/>
    <cellStyle name="Финансовый 5 8 2 2" xfId="10908"/>
    <cellStyle name="Финансовый 5 8 2 2 2" xfId="10909"/>
    <cellStyle name="Финансовый 5 8 2 2 2 2" xfId="23823"/>
    <cellStyle name="Финансовый 5 8 2 2 2 2 2" xfId="23824"/>
    <cellStyle name="Финансовый 5 8 2 2 2 3" xfId="23825"/>
    <cellStyle name="Финансовый 5 8 2 3" xfId="10910"/>
    <cellStyle name="Финансовый 5 8 2 3 2" xfId="10911"/>
    <cellStyle name="Финансовый 5 8 2 3 2 2" xfId="23826"/>
    <cellStyle name="Финансовый 5 8 2 3 2 2 2" xfId="23827"/>
    <cellStyle name="Финансовый 5 8 2 3 2 3" xfId="23828"/>
    <cellStyle name="Финансовый 5 8 2 4" xfId="10912"/>
    <cellStyle name="Финансовый 5 8 2 4 2" xfId="23829"/>
    <cellStyle name="Финансовый 5 8 2 4 2 2" xfId="23830"/>
    <cellStyle name="Финансовый 5 8 2 4 3" xfId="23831"/>
    <cellStyle name="Финансовый 5 8 3" xfId="10913"/>
    <cellStyle name="Финансовый 5 8 3 2" xfId="10914"/>
    <cellStyle name="Финансовый 5 8 3 2 2" xfId="10915"/>
    <cellStyle name="Финансовый 5 8 3 2 2 2" xfId="23832"/>
    <cellStyle name="Финансовый 5 8 3 2 2 2 2" xfId="23833"/>
    <cellStyle name="Финансовый 5 8 3 2 2 3" xfId="23834"/>
    <cellStyle name="Финансовый 5 8 3 3" xfId="10916"/>
    <cellStyle name="Финансовый 5 8 3 3 2" xfId="10917"/>
    <cellStyle name="Финансовый 5 8 3 3 2 2" xfId="23835"/>
    <cellStyle name="Финансовый 5 8 3 3 2 2 2" xfId="23836"/>
    <cellStyle name="Финансовый 5 8 3 3 2 3" xfId="23837"/>
    <cellStyle name="Финансовый 5 8 3 4" xfId="10918"/>
    <cellStyle name="Финансовый 5 8 3 4 2" xfId="23838"/>
    <cellStyle name="Финансовый 5 8 3 4 2 2" xfId="23839"/>
    <cellStyle name="Финансовый 5 8 3 4 3" xfId="23840"/>
    <cellStyle name="Финансовый 5 8 4" xfId="10919"/>
    <cellStyle name="Финансовый 5 8 4 2" xfId="10920"/>
    <cellStyle name="Финансовый 5 8 4 2 2" xfId="23841"/>
    <cellStyle name="Финансовый 5 8 4 2 2 2" xfId="23842"/>
    <cellStyle name="Финансовый 5 8 4 2 3" xfId="23843"/>
    <cellStyle name="Финансовый 5 8 5" xfId="10921"/>
    <cellStyle name="Финансовый 5 8 5 2" xfId="10922"/>
    <cellStyle name="Финансовый 5 8 5 2 2" xfId="23844"/>
    <cellStyle name="Финансовый 5 8 5 2 2 2" xfId="23845"/>
    <cellStyle name="Финансовый 5 8 5 2 3" xfId="23846"/>
    <cellStyle name="Финансовый 5 8 6" xfId="10923"/>
    <cellStyle name="Финансовый 5 8 6 2" xfId="23847"/>
    <cellStyle name="Финансовый 5 8 6 2 2" xfId="23848"/>
    <cellStyle name="Финансовый 5 8 6 3" xfId="23849"/>
    <cellStyle name="Финансовый 5 9" xfId="10924"/>
    <cellStyle name="Финансовый 5 9 2" xfId="10925"/>
    <cellStyle name="Финансовый 5 9 2 2" xfId="10926"/>
    <cellStyle name="Финансовый 5 9 2 2 2" xfId="10927"/>
    <cellStyle name="Финансовый 5 9 2 2 2 2" xfId="23850"/>
    <cellStyle name="Финансовый 5 9 2 2 2 2 2" xfId="23851"/>
    <cellStyle name="Финансовый 5 9 2 2 2 3" xfId="23852"/>
    <cellStyle name="Финансовый 5 9 2 3" xfId="10928"/>
    <cellStyle name="Финансовый 5 9 2 3 2" xfId="10929"/>
    <cellStyle name="Финансовый 5 9 2 3 2 2" xfId="23853"/>
    <cellStyle name="Финансовый 5 9 2 3 2 2 2" xfId="23854"/>
    <cellStyle name="Финансовый 5 9 2 3 2 3" xfId="23855"/>
    <cellStyle name="Финансовый 5 9 2 4" xfId="10930"/>
    <cellStyle name="Финансовый 5 9 2 4 2" xfId="23856"/>
    <cellStyle name="Финансовый 5 9 2 4 2 2" xfId="23857"/>
    <cellStyle name="Финансовый 5 9 2 4 3" xfId="23858"/>
    <cellStyle name="Финансовый 5 9 3" xfId="10931"/>
    <cellStyle name="Финансовый 5 9 3 2" xfId="10932"/>
    <cellStyle name="Финансовый 5 9 3 2 2" xfId="10933"/>
    <cellStyle name="Финансовый 5 9 3 2 2 2" xfId="23859"/>
    <cellStyle name="Финансовый 5 9 3 2 2 2 2" xfId="23860"/>
    <cellStyle name="Финансовый 5 9 3 2 2 3" xfId="23861"/>
    <cellStyle name="Финансовый 5 9 3 3" xfId="10934"/>
    <cellStyle name="Финансовый 5 9 3 3 2" xfId="10935"/>
    <cellStyle name="Финансовый 5 9 3 3 2 2" xfId="23862"/>
    <cellStyle name="Финансовый 5 9 3 3 2 2 2" xfId="23863"/>
    <cellStyle name="Финансовый 5 9 3 3 2 3" xfId="23864"/>
    <cellStyle name="Финансовый 5 9 3 4" xfId="10936"/>
    <cellStyle name="Финансовый 5 9 3 4 2" xfId="23865"/>
    <cellStyle name="Финансовый 5 9 3 4 2 2" xfId="23866"/>
    <cellStyle name="Финансовый 5 9 3 4 3" xfId="23867"/>
    <cellStyle name="Финансовый 5 9 4" xfId="10937"/>
    <cellStyle name="Финансовый 5 9 4 2" xfId="10938"/>
    <cellStyle name="Финансовый 5 9 4 2 2" xfId="23868"/>
    <cellStyle name="Финансовый 5 9 4 2 2 2" xfId="23869"/>
    <cellStyle name="Финансовый 5 9 4 2 3" xfId="23870"/>
    <cellStyle name="Финансовый 5 9 5" xfId="10939"/>
    <cellStyle name="Финансовый 5 9 5 2" xfId="10940"/>
    <cellStyle name="Финансовый 5 9 5 2 2" xfId="23871"/>
    <cellStyle name="Финансовый 5 9 5 2 2 2" xfId="23872"/>
    <cellStyle name="Финансовый 5 9 5 2 3" xfId="23873"/>
    <cellStyle name="Финансовый 5 9 6" xfId="10941"/>
    <cellStyle name="Финансовый 5 9 6 2" xfId="23874"/>
    <cellStyle name="Финансовый 5 9 6 2 2" xfId="23875"/>
    <cellStyle name="Финансовый 5 9 6 3" xfId="23876"/>
    <cellStyle name="Финансовый 6" xfId="10942"/>
    <cellStyle name="Финансовый 6 10" xfId="10943"/>
    <cellStyle name="Финансовый 6 10 2" xfId="10944"/>
    <cellStyle name="Финансовый 6 10 2 2" xfId="10945"/>
    <cellStyle name="Финансовый 6 10 2 2 2" xfId="10946"/>
    <cellStyle name="Финансовый 6 10 2 2 2 2" xfId="23877"/>
    <cellStyle name="Финансовый 6 10 2 2 3" xfId="23878"/>
    <cellStyle name="Финансовый 6 10 3" xfId="10947"/>
    <cellStyle name="Финансовый 6 10 3 2" xfId="10948"/>
    <cellStyle name="Финансовый 6 10 3 2 2" xfId="10949"/>
    <cellStyle name="Финансовый 6 10 3 2 2 2" xfId="23879"/>
    <cellStyle name="Финансовый 6 10 3 2 3" xfId="23880"/>
    <cellStyle name="Финансовый 6 10 4" xfId="10950"/>
    <cellStyle name="Финансовый 6 10 4 2" xfId="10951"/>
    <cellStyle name="Финансовый 6 10 4 2 2" xfId="23881"/>
    <cellStyle name="Финансовый 6 10 4 3" xfId="23882"/>
    <cellStyle name="Финансовый 6 11" xfId="10952"/>
    <cellStyle name="Финансовый 6 11 2" xfId="10953"/>
    <cellStyle name="Финансовый 6 11 2 2" xfId="10954"/>
    <cellStyle name="Финансовый 6 11 2 2 2" xfId="10955"/>
    <cellStyle name="Финансовый 6 11 2 2 2 2" xfId="23883"/>
    <cellStyle name="Финансовый 6 11 2 2 3" xfId="23884"/>
    <cellStyle name="Финансовый 6 11 3" xfId="10956"/>
    <cellStyle name="Финансовый 6 11 3 2" xfId="10957"/>
    <cellStyle name="Финансовый 6 11 3 2 2" xfId="10958"/>
    <cellStyle name="Финансовый 6 11 3 2 2 2" xfId="23885"/>
    <cellStyle name="Финансовый 6 11 3 2 3" xfId="23886"/>
    <cellStyle name="Финансовый 6 11 4" xfId="10959"/>
    <cellStyle name="Финансовый 6 11 4 2" xfId="10960"/>
    <cellStyle name="Финансовый 6 11 4 2 2" xfId="23887"/>
    <cellStyle name="Финансовый 6 11 4 3" xfId="23888"/>
    <cellStyle name="Финансовый 6 12" xfId="10961"/>
    <cellStyle name="Финансовый 6 12 2" xfId="10962"/>
    <cellStyle name="Финансовый 6 12 2 2" xfId="10963"/>
    <cellStyle name="Финансовый 6 12 2 2 2" xfId="23889"/>
    <cellStyle name="Финансовый 6 12 2 3" xfId="23890"/>
    <cellStyle name="Финансовый 6 13" xfId="10964"/>
    <cellStyle name="Финансовый 6 13 2" xfId="10965"/>
    <cellStyle name="Финансовый 6 13 2 2" xfId="10966"/>
    <cellStyle name="Финансовый 6 13 2 2 2" xfId="23891"/>
    <cellStyle name="Финансовый 6 13 2 3" xfId="23892"/>
    <cellStyle name="Финансовый 6 14" xfId="10967"/>
    <cellStyle name="Финансовый 6 14 2" xfId="10968"/>
    <cellStyle name="Финансовый 6 14 2 2" xfId="23893"/>
    <cellStyle name="Финансовый 6 14 3" xfId="23894"/>
    <cellStyle name="Финансовый 6 2" xfId="10969"/>
    <cellStyle name="Финансовый 6 2 10" xfId="10970"/>
    <cellStyle name="Финансовый 6 2 10 2" xfId="10971"/>
    <cellStyle name="Финансовый 6 2 10 2 2" xfId="10972"/>
    <cellStyle name="Финансовый 6 2 10 2 2 2" xfId="23895"/>
    <cellStyle name="Финансовый 6 2 10 2 3" xfId="23896"/>
    <cellStyle name="Финансовый 6 2 11" xfId="10973"/>
    <cellStyle name="Финансовый 6 2 11 2" xfId="10974"/>
    <cellStyle name="Финансовый 6 2 11 2 2" xfId="10975"/>
    <cellStyle name="Финансовый 6 2 11 2 2 2" xfId="23897"/>
    <cellStyle name="Финансовый 6 2 11 2 3" xfId="23898"/>
    <cellStyle name="Финансовый 6 2 12" xfId="10976"/>
    <cellStyle name="Финансовый 6 2 12 2" xfId="10977"/>
    <cellStyle name="Финансовый 6 2 12 2 2" xfId="23899"/>
    <cellStyle name="Финансовый 6 2 12 3" xfId="23900"/>
    <cellStyle name="Финансовый 6 2 2" xfId="10978"/>
    <cellStyle name="Финансовый 6 2 2 10" xfId="10979"/>
    <cellStyle name="Финансовый 6 2 2 10 2" xfId="10980"/>
    <cellStyle name="Финансовый 6 2 2 10 2 2" xfId="10981"/>
    <cellStyle name="Финансовый 6 2 2 10 2 2 2" xfId="23901"/>
    <cellStyle name="Финансовый 6 2 2 10 2 3" xfId="23902"/>
    <cellStyle name="Финансовый 6 2 2 11" xfId="10982"/>
    <cellStyle name="Финансовый 6 2 2 11 2" xfId="10983"/>
    <cellStyle name="Финансовый 6 2 2 11 2 2" xfId="23903"/>
    <cellStyle name="Финансовый 6 2 2 11 3" xfId="23904"/>
    <cellStyle name="Финансовый 6 2 2 2" xfId="10984"/>
    <cellStyle name="Финансовый 6 2 2 2 2" xfId="10985"/>
    <cellStyle name="Финансовый 6 2 2 2 2 2" xfId="10986"/>
    <cellStyle name="Финансовый 6 2 2 2 2 2 2" xfId="10987"/>
    <cellStyle name="Финансовый 6 2 2 2 2 2 2 2" xfId="10988"/>
    <cellStyle name="Финансовый 6 2 2 2 2 2 2 2 2" xfId="10989"/>
    <cellStyle name="Финансовый 6 2 2 2 2 2 2 2 2 2" xfId="23905"/>
    <cellStyle name="Финансовый 6 2 2 2 2 2 2 2 3" xfId="23906"/>
    <cellStyle name="Финансовый 6 2 2 2 2 2 3" xfId="10990"/>
    <cellStyle name="Финансовый 6 2 2 2 2 2 3 2" xfId="10991"/>
    <cellStyle name="Финансовый 6 2 2 2 2 2 3 2 2" xfId="10992"/>
    <cellStyle name="Финансовый 6 2 2 2 2 2 3 2 2 2" xfId="23907"/>
    <cellStyle name="Финансовый 6 2 2 2 2 2 3 2 3" xfId="23908"/>
    <cellStyle name="Финансовый 6 2 2 2 2 2 4" xfId="10993"/>
    <cellStyle name="Финансовый 6 2 2 2 2 2 4 2" xfId="10994"/>
    <cellStyle name="Финансовый 6 2 2 2 2 2 4 2 2" xfId="23909"/>
    <cellStyle name="Финансовый 6 2 2 2 2 2 4 3" xfId="23910"/>
    <cellStyle name="Финансовый 6 2 2 2 2 3" xfId="10995"/>
    <cellStyle name="Финансовый 6 2 2 2 2 3 2" xfId="10996"/>
    <cellStyle name="Финансовый 6 2 2 2 2 3 2 2" xfId="10997"/>
    <cellStyle name="Финансовый 6 2 2 2 2 3 2 2 2" xfId="10998"/>
    <cellStyle name="Финансовый 6 2 2 2 2 3 2 2 2 2" xfId="23911"/>
    <cellStyle name="Финансовый 6 2 2 2 2 3 2 2 3" xfId="23912"/>
    <cellStyle name="Финансовый 6 2 2 2 2 3 3" xfId="10999"/>
    <cellStyle name="Финансовый 6 2 2 2 2 3 3 2" xfId="11000"/>
    <cellStyle name="Финансовый 6 2 2 2 2 3 3 2 2" xfId="11001"/>
    <cellStyle name="Финансовый 6 2 2 2 2 3 3 2 2 2" xfId="23913"/>
    <cellStyle name="Финансовый 6 2 2 2 2 3 3 2 3" xfId="23914"/>
    <cellStyle name="Финансовый 6 2 2 2 2 3 4" xfId="11002"/>
    <cellStyle name="Финансовый 6 2 2 2 2 3 4 2" xfId="11003"/>
    <cellStyle name="Финансовый 6 2 2 2 2 3 4 2 2" xfId="23915"/>
    <cellStyle name="Финансовый 6 2 2 2 2 3 4 3" xfId="23916"/>
    <cellStyle name="Финансовый 6 2 2 2 2 4" xfId="11004"/>
    <cellStyle name="Финансовый 6 2 2 2 2 4 2" xfId="11005"/>
    <cellStyle name="Финансовый 6 2 2 2 2 4 2 2" xfId="11006"/>
    <cellStyle name="Финансовый 6 2 2 2 2 4 2 2 2" xfId="23917"/>
    <cellStyle name="Финансовый 6 2 2 2 2 4 2 3" xfId="23918"/>
    <cellStyle name="Финансовый 6 2 2 2 2 5" xfId="11007"/>
    <cellStyle name="Финансовый 6 2 2 2 2 5 2" xfId="11008"/>
    <cellStyle name="Финансовый 6 2 2 2 2 5 2 2" xfId="11009"/>
    <cellStyle name="Финансовый 6 2 2 2 2 5 2 2 2" xfId="23919"/>
    <cellStyle name="Финансовый 6 2 2 2 2 5 2 3" xfId="23920"/>
    <cellStyle name="Финансовый 6 2 2 2 2 6" xfId="11010"/>
    <cellStyle name="Финансовый 6 2 2 2 2 6 2" xfId="11011"/>
    <cellStyle name="Финансовый 6 2 2 2 2 6 2 2" xfId="23921"/>
    <cellStyle name="Финансовый 6 2 2 2 2 6 3" xfId="23922"/>
    <cellStyle name="Финансовый 6 2 2 2 3" xfId="11012"/>
    <cellStyle name="Финансовый 6 2 2 2 3 2" xfId="11013"/>
    <cellStyle name="Финансовый 6 2 2 2 3 2 2" xfId="11014"/>
    <cellStyle name="Финансовый 6 2 2 2 3 2 2 2" xfId="11015"/>
    <cellStyle name="Финансовый 6 2 2 2 3 2 2 2 2" xfId="11016"/>
    <cellStyle name="Финансовый 6 2 2 2 3 2 2 2 2 2" xfId="23923"/>
    <cellStyle name="Финансовый 6 2 2 2 3 2 2 2 3" xfId="23924"/>
    <cellStyle name="Финансовый 6 2 2 2 3 2 3" xfId="11017"/>
    <cellStyle name="Финансовый 6 2 2 2 3 2 3 2" xfId="11018"/>
    <cellStyle name="Финансовый 6 2 2 2 3 2 3 2 2" xfId="11019"/>
    <cellStyle name="Финансовый 6 2 2 2 3 2 3 2 2 2" xfId="23925"/>
    <cellStyle name="Финансовый 6 2 2 2 3 2 3 2 3" xfId="23926"/>
    <cellStyle name="Финансовый 6 2 2 2 3 2 4" xfId="11020"/>
    <cellStyle name="Финансовый 6 2 2 2 3 2 4 2" xfId="11021"/>
    <cellStyle name="Финансовый 6 2 2 2 3 2 4 2 2" xfId="23927"/>
    <cellStyle name="Финансовый 6 2 2 2 3 2 4 3" xfId="23928"/>
    <cellStyle name="Финансовый 6 2 2 2 3 3" xfId="11022"/>
    <cellStyle name="Финансовый 6 2 2 2 3 3 2" xfId="11023"/>
    <cellStyle name="Финансовый 6 2 2 2 3 3 2 2" xfId="11024"/>
    <cellStyle name="Финансовый 6 2 2 2 3 3 2 2 2" xfId="11025"/>
    <cellStyle name="Финансовый 6 2 2 2 3 3 2 2 2 2" xfId="23929"/>
    <cellStyle name="Финансовый 6 2 2 2 3 3 2 2 3" xfId="23930"/>
    <cellStyle name="Финансовый 6 2 2 2 3 3 3" xfId="11026"/>
    <cellStyle name="Финансовый 6 2 2 2 3 3 3 2" xfId="11027"/>
    <cellStyle name="Финансовый 6 2 2 2 3 3 3 2 2" xfId="11028"/>
    <cellStyle name="Финансовый 6 2 2 2 3 3 3 2 2 2" xfId="23931"/>
    <cellStyle name="Финансовый 6 2 2 2 3 3 3 2 3" xfId="23932"/>
    <cellStyle name="Финансовый 6 2 2 2 3 3 4" xfId="11029"/>
    <cellStyle name="Финансовый 6 2 2 2 3 3 4 2" xfId="11030"/>
    <cellStyle name="Финансовый 6 2 2 2 3 3 4 2 2" xfId="23933"/>
    <cellStyle name="Финансовый 6 2 2 2 3 3 4 3" xfId="23934"/>
    <cellStyle name="Финансовый 6 2 2 2 3 4" xfId="11031"/>
    <cellStyle name="Финансовый 6 2 2 2 3 4 2" xfId="11032"/>
    <cellStyle name="Финансовый 6 2 2 2 3 4 2 2" xfId="11033"/>
    <cellStyle name="Финансовый 6 2 2 2 3 4 2 2 2" xfId="23935"/>
    <cellStyle name="Финансовый 6 2 2 2 3 4 2 3" xfId="23936"/>
    <cellStyle name="Финансовый 6 2 2 2 3 5" xfId="11034"/>
    <cellStyle name="Финансовый 6 2 2 2 3 5 2" xfId="11035"/>
    <cellStyle name="Финансовый 6 2 2 2 3 5 2 2" xfId="11036"/>
    <cellStyle name="Финансовый 6 2 2 2 3 5 2 2 2" xfId="23937"/>
    <cellStyle name="Финансовый 6 2 2 2 3 5 2 3" xfId="23938"/>
    <cellStyle name="Финансовый 6 2 2 2 3 6" xfId="11037"/>
    <cellStyle name="Финансовый 6 2 2 2 3 6 2" xfId="11038"/>
    <cellStyle name="Финансовый 6 2 2 2 3 6 2 2" xfId="23939"/>
    <cellStyle name="Финансовый 6 2 2 2 3 6 3" xfId="23940"/>
    <cellStyle name="Финансовый 6 2 2 2 4" xfId="11039"/>
    <cellStyle name="Финансовый 6 2 2 2 4 2" xfId="11040"/>
    <cellStyle name="Финансовый 6 2 2 2 4 2 2" xfId="11041"/>
    <cellStyle name="Финансовый 6 2 2 2 4 2 2 2" xfId="11042"/>
    <cellStyle name="Финансовый 6 2 2 2 4 2 2 2 2" xfId="11043"/>
    <cellStyle name="Финансовый 6 2 2 2 4 2 2 2 2 2" xfId="23941"/>
    <cellStyle name="Финансовый 6 2 2 2 4 2 2 2 3" xfId="23942"/>
    <cellStyle name="Финансовый 6 2 2 2 4 2 3" xfId="11044"/>
    <cellStyle name="Финансовый 6 2 2 2 4 2 3 2" xfId="11045"/>
    <cellStyle name="Финансовый 6 2 2 2 4 2 3 2 2" xfId="11046"/>
    <cellStyle name="Финансовый 6 2 2 2 4 2 3 2 2 2" xfId="23943"/>
    <cellStyle name="Финансовый 6 2 2 2 4 2 3 2 3" xfId="23944"/>
    <cellStyle name="Финансовый 6 2 2 2 4 2 4" xfId="11047"/>
    <cellStyle name="Финансовый 6 2 2 2 4 2 4 2" xfId="11048"/>
    <cellStyle name="Финансовый 6 2 2 2 4 2 4 2 2" xfId="23945"/>
    <cellStyle name="Финансовый 6 2 2 2 4 2 4 3" xfId="23946"/>
    <cellStyle name="Финансовый 6 2 2 2 4 3" xfId="11049"/>
    <cellStyle name="Финансовый 6 2 2 2 4 3 2" xfId="11050"/>
    <cellStyle name="Финансовый 6 2 2 2 4 3 2 2" xfId="11051"/>
    <cellStyle name="Финансовый 6 2 2 2 4 3 2 2 2" xfId="23947"/>
    <cellStyle name="Финансовый 6 2 2 2 4 3 2 3" xfId="23948"/>
    <cellStyle name="Финансовый 6 2 2 2 4 4" xfId="11052"/>
    <cellStyle name="Финансовый 6 2 2 2 4 4 2" xfId="11053"/>
    <cellStyle name="Финансовый 6 2 2 2 4 4 2 2" xfId="11054"/>
    <cellStyle name="Финансовый 6 2 2 2 4 4 2 2 2" xfId="23949"/>
    <cellStyle name="Финансовый 6 2 2 2 4 4 2 3" xfId="23950"/>
    <cellStyle name="Финансовый 6 2 2 2 4 5" xfId="11055"/>
    <cellStyle name="Финансовый 6 2 2 2 4 5 2" xfId="11056"/>
    <cellStyle name="Финансовый 6 2 2 2 4 5 2 2" xfId="23951"/>
    <cellStyle name="Финансовый 6 2 2 2 4 5 3" xfId="23952"/>
    <cellStyle name="Финансовый 6 2 2 2 5" xfId="11057"/>
    <cellStyle name="Финансовый 6 2 2 2 5 2" xfId="11058"/>
    <cellStyle name="Финансовый 6 2 2 2 5 2 2" xfId="11059"/>
    <cellStyle name="Финансовый 6 2 2 2 5 2 2 2" xfId="11060"/>
    <cellStyle name="Финансовый 6 2 2 2 5 2 2 2 2" xfId="23953"/>
    <cellStyle name="Финансовый 6 2 2 2 5 2 2 3" xfId="23954"/>
    <cellStyle name="Финансовый 6 2 2 2 5 3" xfId="11061"/>
    <cellStyle name="Финансовый 6 2 2 2 5 3 2" xfId="11062"/>
    <cellStyle name="Финансовый 6 2 2 2 5 3 2 2" xfId="11063"/>
    <cellStyle name="Финансовый 6 2 2 2 5 3 2 2 2" xfId="23955"/>
    <cellStyle name="Финансовый 6 2 2 2 5 3 2 3" xfId="23956"/>
    <cellStyle name="Финансовый 6 2 2 2 5 4" xfId="11064"/>
    <cellStyle name="Финансовый 6 2 2 2 5 4 2" xfId="11065"/>
    <cellStyle name="Финансовый 6 2 2 2 5 4 2 2" xfId="23957"/>
    <cellStyle name="Финансовый 6 2 2 2 5 4 3" xfId="23958"/>
    <cellStyle name="Финансовый 6 2 2 2 6" xfId="11066"/>
    <cellStyle name="Финансовый 6 2 2 2 6 2" xfId="11067"/>
    <cellStyle name="Финансовый 6 2 2 2 6 2 2" xfId="11068"/>
    <cellStyle name="Финансовый 6 2 2 2 6 2 2 2" xfId="23959"/>
    <cellStyle name="Финансовый 6 2 2 2 6 2 3" xfId="23960"/>
    <cellStyle name="Финансовый 6 2 2 2 7" xfId="11069"/>
    <cellStyle name="Финансовый 6 2 2 2 7 2" xfId="11070"/>
    <cellStyle name="Финансовый 6 2 2 2 7 2 2" xfId="11071"/>
    <cellStyle name="Финансовый 6 2 2 2 7 2 2 2" xfId="23961"/>
    <cellStyle name="Финансовый 6 2 2 2 7 2 3" xfId="23962"/>
    <cellStyle name="Финансовый 6 2 2 2 8" xfId="11072"/>
    <cellStyle name="Финансовый 6 2 2 2 8 2" xfId="11073"/>
    <cellStyle name="Финансовый 6 2 2 2 8 2 2" xfId="23963"/>
    <cellStyle name="Финансовый 6 2 2 2 8 3" xfId="23964"/>
    <cellStyle name="Финансовый 6 2 2 3" xfId="11074"/>
    <cellStyle name="Финансовый 6 2 2 3 2" xfId="11075"/>
    <cellStyle name="Финансовый 6 2 2 3 2 2" xfId="11076"/>
    <cellStyle name="Финансовый 6 2 2 3 2 2 2" xfId="11077"/>
    <cellStyle name="Финансовый 6 2 2 3 2 2 2 2" xfId="11078"/>
    <cellStyle name="Финансовый 6 2 2 3 2 2 2 2 2" xfId="23965"/>
    <cellStyle name="Финансовый 6 2 2 3 2 2 2 3" xfId="23966"/>
    <cellStyle name="Финансовый 6 2 2 3 2 3" xfId="11079"/>
    <cellStyle name="Финансовый 6 2 2 3 2 3 2" xfId="11080"/>
    <cellStyle name="Финансовый 6 2 2 3 2 3 2 2" xfId="11081"/>
    <cellStyle name="Финансовый 6 2 2 3 2 3 2 2 2" xfId="23967"/>
    <cellStyle name="Финансовый 6 2 2 3 2 3 2 3" xfId="23968"/>
    <cellStyle name="Финансовый 6 2 2 3 2 4" xfId="11082"/>
    <cellStyle name="Финансовый 6 2 2 3 2 4 2" xfId="11083"/>
    <cellStyle name="Финансовый 6 2 2 3 2 4 2 2" xfId="23969"/>
    <cellStyle name="Финансовый 6 2 2 3 2 4 3" xfId="23970"/>
    <cellStyle name="Финансовый 6 2 2 3 3" xfId="11084"/>
    <cellStyle name="Финансовый 6 2 2 3 3 2" xfId="11085"/>
    <cellStyle name="Финансовый 6 2 2 3 3 2 2" xfId="11086"/>
    <cellStyle name="Финансовый 6 2 2 3 3 2 2 2" xfId="11087"/>
    <cellStyle name="Финансовый 6 2 2 3 3 2 2 2 2" xfId="23971"/>
    <cellStyle name="Финансовый 6 2 2 3 3 2 2 3" xfId="23972"/>
    <cellStyle name="Финансовый 6 2 2 3 3 3" xfId="11088"/>
    <cellStyle name="Финансовый 6 2 2 3 3 3 2" xfId="11089"/>
    <cellStyle name="Финансовый 6 2 2 3 3 3 2 2" xfId="11090"/>
    <cellStyle name="Финансовый 6 2 2 3 3 3 2 2 2" xfId="23973"/>
    <cellStyle name="Финансовый 6 2 2 3 3 3 2 3" xfId="23974"/>
    <cellStyle name="Финансовый 6 2 2 3 3 4" xfId="11091"/>
    <cellStyle name="Финансовый 6 2 2 3 3 4 2" xfId="11092"/>
    <cellStyle name="Финансовый 6 2 2 3 3 4 2 2" xfId="23975"/>
    <cellStyle name="Финансовый 6 2 2 3 3 4 3" xfId="23976"/>
    <cellStyle name="Финансовый 6 2 2 3 4" xfId="11093"/>
    <cellStyle name="Финансовый 6 2 2 3 4 2" xfId="11094"/>
    <cellStyle name="Финансовый 6 2 2 3 4 2 2" xfId="11095"/>
    <cellStyle name="Финансовый 6 2 2 3 4 2 2 2" xfId="23977"/>
    <cellStyle name="Финансовый 6 2 2 3 4 2 3" xfId="23978"/>
    <cellStyle name="Финансовый 6 2 2 3 5" xfId="11096"/>
    <cellStyle name="Финансовый 6 2 2 3 5 2" xfId="11097"/>
    <cellStyle name="Финансовый 6 2 2 3 5 2 2" xfId="11098"/>
    <cellStyle name="Финансовый 6 2 2 3 5 2 2 2" xfId="23979"/>
    <cellStyle name="Финансовый 6 2 2 3 5 2 3" xfId="23980"/>
    <cellStyle name="Финансовый 6 2 2 3 6" xfId="11099"/>
    <cellStyle name="Финансовый 6 2 2 3 6 2" xfId="11100"/>
    <cellStyle name="Финансовый 6 2 2 3 6 2 2" xfId="23981"/>
    <cellStyle name="Финансовый 6 2 2 3 6 3" xfId="23982"/>
    <cellStyle name="Финансовый 6 2 2 4" xfId="11101"/>
    <cellStyle name="Финансовый 6 2 2 4 2" xfId="11102"/>
    <cellStyle name="Финансовый 6 2 2 4 2 2" xfId="11103"/>
    <cellStyle name="Финансовый 6 2 2 4 2 2 2" xfId="11104"/>
    <cellStyle name="Финансовый 6 2 2 4 2 2 2 2" xfId="11105"/>
    <cellStyle name="Финансовый 6 2 2 4 2 2 2 2 2" xfId="23983"/>
    <cellStyle name="Финансовый 6 2 2 4 2 2 2 3" xfId="23984"/>
    <cellStyle name="Финансовый 6 2 2 4 2 3" xfId="11106"/>
    <cellStyle name="Финансовый 6 2 2 4 2 3 2" xfId="11107"/>
    <cellStyle name="Финансовый 6 2 2 4 2 3 2 2" xfId="11108"/>
    <cellStyle name="Финансовый 6 2 2 4 2 3 2 2 2" xfId="23985"/>
    <cellStyle name="Финансовый 6 2 2 4 2 3 2 3" xfId="23986"/>
    <cellStyle name="Финансовый 6 2 2 4 2 4" xfId="11109"/>
    <cellStyle name="Финансовый 6 2 2 4 2 4 2" xfId="11110"/>
    <cellStyle name="Финансовый 6 2 2 4 2 4 2 2" xfId="23987"/>
    <cellStyle name="Финансовый 6 2 2 4 2 4 3" xfId="23988"/>
    <cellStyle name="Финансовый 6 2 2 4 3" xfId="11111"/>
    <cellStyle name="Финансовый 6 2 2 4 3 2" xfId="11112"/>
    <cellStyle name="Финансовый 6 2 2 4 3 2 2" xfId="11113"/>
    <cellStyle name="Финансовый 6 2 2 4 3 2 2 2" xfId="11114"/>
    <cellStyle name="Финансовый 6 2 2 4 3 2 2 2 2" xfId="23989"/>
    <cellStyle name="Финансовый 6 2 2 4 3 2 2 3" xfId="23990"/>
    <cellStyle name="Финансовый 6 2 2 4 3 3" xfId="11115"/>
    <cellStyle name="Финансовый 6 2 2 4 3 3 2" xfId="11116"/>
    <cellStyle name="Финансовый 6 2 2 4 3 3 2 2" xfId="11117"/>
    <cellStyle name="Финансовый 6 2 2 4 3 3 2 2 2" xfId="23991"/>
    <cellStyle name="Финансовый 6 2 2 4 3 3 2 3" xfId="23992"/>
    <cellStyle name="Финансовый 6 2 2 4 3 4" xfId="11118"/>
    <cellStyle name="Финансовый 6 2 2 4 3 4 2" xfId="11119"/>
    <cellStyle name="Финансовый 6 2 2 4 3 4 2 2" xfId="23993"/>
    <cellStyle name="Финансовый 6 2 2 4 3 4 3" xfId="23994"/>
    <cellStyle name="Финансовый 6 2 2 4 4" xfId="11120"/>
    <cellStyle name="Финансовый 6 2 2 4 4 2" xfId="11121"/>
    <cellStyle name="Финансовый 6 2 2 4 4 2 2" xfId="11122"/>
    <cellStyle name="Финансовый 6 2 2 4 4 2 2 2" xfId="23995"/>
    <cellStyle name="Финансовый 6 2 2 4 4 2 3" xfId="23996"/>
    <cellStyle name="Финансовый 6 2 2 4 5" xfId="11123"/>
    <cellStyle name="Финансовый 6 2 2 4 5 2" xfId="11124"/>
    <cellStyle name="Финансовый 6 2 2 4 5 2 2" xfId="11125"/>
    <cellStyle name="Финансовый 6 2 2 4 5 2 2 2" xfId="23997"/>
    <cellStyle name="Финансовый 6 2 2 4 5 2 3" xfId="23998"/>
    <cellStyle name="Финансовый 6 2 2 4 6" xfId="11126"/>
    <cellStyle name="Финансовый 6 2 2 4 6 2" xfId="11127"/>
    <cellStyle name="Финансовый 6 2 2 4 6 2 2" xfId="23999"/>
    <cellStyle name="Финансовый 6 2 2 4 6 3" xfId="24000"/>
    <cellStyle name="Финансовый 6 2 2 5" xfId="11128"/>
    <cellStyle name="Финансовый 6 2 2 5 2" xfId="11129"/>
    <cellStyle name="Финансовый 6 2 2 5 2 2" xfId="11130"/>
    <cellStyle name="Финансовый 6 2 2 5 2 2 2" xfId="11131"/>
    <cellStyle name="Финансовый 6 2 2 5 2 2 2 2" xfId="11132"/>
    <cellStyle name="Финансовый 6 2 2 5 2 2 2 2 2" xfId="24001"/>
    <cellStyle name="Финансовый 6 2 2 5 2 2 2 3" xfId="24002"/>
    <cellStyle name="Финансовый 6 2 2 5 2 3" xfId="11133"/>
    <cellStyle name="Финансовый 6 2 2 5 2 3 2" xfId="11134"/>
    <cellStyle name="Финансовый 6 2 2 5 2 3 2 2" xfId="11135"/>
    <cellStyle name="Финансовый 6 2 2 5 2 3 2 2 2" xfId="24003"/>
    <cellStyle name="Финансовый 6 2 2 5 2 3 2 3" xfId="24004"/>
    <cellStyle name="Финансовый 6 2 2 5 2 4" xfId="11136"/>
    <cellStyle name="Финансовый 6 2 2 5 2 4 2" xfId="11137"/>
    <cellStyle name="Финансовый 6 2 2 5 2 4 2 2" xfId="24005"/>
    <cellStyle name="Финансовый 6 2 2 5 2 4 3" xfId="24006"/>
    <cellStyle name="Финансовый 6 2 2 5 3" xfId="11138"/>
    <cellStyle name="Финансовый 6 2 2 5 3 2" xfId="11139"/>
    <cellStyle name="Финансовый 6 2 2 5 3 2 2" xfId="11140"/>
    <cellStyle name="Финансовый 6 2 2 5 3 2 2 2" xfId="24007"/>
    <cellStyle name="Финансовый 6 2 2 5 3 2 3" xfId="24008"/>
    <cellStyle name="Финансовый 6 2 2 5 4" xfId="11141"/>
    <cellStyle name="Финансовый 6 2 2 5 4 2" xfId="11142"/>
    <cellStyle name="Финансовый 6 2 2 5 4 2 2" xfId="11143"/>
    <cellStyle name="Финансовый 6 2 2 5 4 2 2 2" xfId="24009"/>
    <cellStyle name="Финансовый 6 2 2 5 4 2 3" xfId="24010"/>
    <cellStyle name="Финансовый 6 2 2 5 5" xfId="11144"/>
    <cellStyle name="Финансовый 6 2 2 5 5 2" xfId="11145"/>
    <cellStyle name="Финансовый 6 2 2 5 5 2 2" xfId="24011"/>
    <cellStyle name="Финансовый 6 2 2 5 5 3" xfId="24012"/>
    <cellStyle name="Финансовый 6 2 2 6" xfId="11146"/>
    <cellStyle name="Финансовый 6 2 2 6 2" xfId="11147"/>
    <cellStyle name="Финансовый 6 2 2 6 2 2" xfId="11148"/>
    <cellStyle name="Финансовый 6 2 2 6 2 2 2" xfId="11149"/>
    <cellStyle name="Финансовый 6 2 2 6 2 2 2 2" xfId="24013"/>
    <cellStyle name="Финансовый 6 2 2 6 2 2 3" xfId="24014"/>
    <cellStyle name="Финансовый 6 2 2 6 3" xfId="11150"/>
    <cellStyle name="Финансовый 6 2 2 6 3 2" xfId="11151"/>
    <cellStyle name="Финансовый 6 2 2 6 3 2 2" xfId="11152"/>
    <cellStyle name="Финансовый 6 2 2 6 3 2 2 2" xfId="24015"/>
    <cellStyle name="Финансовый 6 2 2 6 3 2 3" xfId="24016"/>
    <cellStyle name="Финансовый 6 2 2 6 4" xfId="11153"/>
    <cellStyle name="Финансовый 6 2 2 6 4 2" xfId="11154"/>
    <cellStyle name="Финансовый 6 2 2 6 4 2 2" xfId="24017"/>
    <cellStyle name="Финансовый 6 2 2 6 4 3" xfId="24018"/>
    <cellStyle name="Финансовый 6 2 2 7" xfId="11155"/>
    <cellStyle name="Финансовый 6 2 2 7 2" xfId="11156"/>
    <cellStyle name="Финансовый 6 2 2 7 2 2" xfId="11157"/>
    <cellStyle name="Финансовый 6 2 2 7 2 2 2" xfId="11158"/>
    <cellStyle name="Финансовый 6 2 2 7 2 2 2 2" xfId="24019"/>
    <cellStyle name="Финансовый 6 2 2 7 2 2 3" xfId="24020"/>
    <cellStyle name="Финансовый 6 2 2 7 3" xfId="11159"/>
    <cellStyle name="Финансовый 6 2 2 7 3 2" xfId="11160"/>
    <cellStyle name="Финансовый 6 2 2 7 3 2 2" xfId="11161"/>
    <cellStyle name="Финансовый 6 2 2 7 3 2 2 2" xfId="24021"/>
    <cellStyle name="Финансовый 6 2 2 7 3 2 3" xfId="24022"/>
    <cellStyle name="Финансовый 6 2 2 7 4" xfId="11162"/>
    <cellStyle name="Финансовый 6 2 2 7 4 2" xfId="11163"/>
    <cellStyle name="Финансовый 6 2 2 7 4 2 2" xfId="24023"/>
    <cellStyle name="Финансовый 6 2 2 7 4 3" xfId="24024"/>
    <cellStyle name="Финансовый 6 2 2 8" xfId="11164"/>
    <cellStyle name="Финансовый 6 2 2 8 2" xfId="11165"/>
    <cellStyle name="Финансовый 6 2 2 8 2 2" xfId="11166"/>
    <cellStyle name="Финансовый 6 2 2 8 2 2 2" xfId="11167"/>
    <cellStyle name="Финансовый 6 2 2 8 2 2 2 2" xfId="24025"/>
    <cellStyle name="Финансовый 6 2 2 8 2 2 3" xfId="24026"/>
    <cellStyle name="Финансовый 6 2 2 8 3" xfId="11168"/>
    <cellStyle name="Финансовый 6 2 2 8 3 2" xfId="11169"/>
    <cellStyle name="Финансовый 6 2 2 8 3 2 2" xfId="11170"/>
    <cellStyle name="Финансовый 6 2 2 8 3 2 2 2" xfId="24027"/>
    <cellStyle name="Финансовый 6 2 2 8 3 2 3" xfId="24028"/>
    <cellStyle name="Финансовый 6 2 2 8 4" xfId="11171"/>
    <cellStyle name="Финансовый 6 2 2 8 4 2" xfId="11172"/>
    <cellStyle name="Финансовый 6 2 2 8 4 2 2" xfId="24029"/>
    <cellStyle name="Финансовый 6 2 2 8 4 3" xfId="24030"/>
    <cellStyle name="Финансовый 6 2 2 9" xfId="11173"/>
    <cellStyle name="Финансовый 6 2 2 9 2" xfId="11174"/>
    <cellStyle name="Финансовый 6 2 2 9 2 2" xfId="11175"/>
    <cellStyle name="Финансовый 6 2 2 9 2 2 2" xfId="24031"/>
    <cellStyle name="Финансовый 6 2 2 9 2 3" xfId="24032"/>
    <cellStyle name="Финансовый 6 2 3" xfId="11176"/>
    <cellStyle name="Финансовый 6 2 3 2" xfId="11177"/>
    <cellStyle name="Финансовый 6 2 3 2 2" xfId="11178"/>
    <cellStyle name="Финансовый 6 2 3 2 2 2" xfId="11179"/>
    <cellStyle name="Финансовый 6 2 3 2 2 2 2" xfId="11180"/>
    <cellStyle name="Финансовый 6 2 3 2 2 2 2 2" xfId="11181"/>
    <cellStyle name="Финансовый 6 2 3 2 2 2 2 2 2" xfId="24033"/>
    <cellStyle name="Финансовый 6 2 3 2 2 2 2 3" xfId="24034"/>
    <cellStyle name="Финансовый 6 2 3 2 2 3" xfId="11182"/>
    <cellStyle name="Финансовый 6 2 3 2 2 3 2" xfId="11183"/>
    <cellStyle name="Финансовый 6 2 3 2 2 3 2 2" xfId="11184"/>
    <cellStyle name="Финансовый 6 2 3 2 2 3 2 2 2" xfId="24035"/>
    <cellStyle name="Финансовый 6 2 3 2 2 3 2 3" xfId="24036"/>
    <cellStyle name="Финансовый 6 2 3 2 2 4" xfId="11185"/>
    <cellStyle name="Финансовый 6 2 3 2 2 4 2" xfId="11186"/>
    <cellStyle name="Финансовый 6 2 3 2 2 4 2 2" xfId="24037"/>
    <cellStyle name="Финансовый 6 2 3 2 2 4 3" xfId="24038"/>
    <cellStyle name="Финансовый 6 2 3 2 3" xfId="11187"/>
    <cellStyle name="Финансовый 6 2 3 2 3 2" xfId="11188"/>
    <cellStyle name="Финансовый 6 2 3 2 3 2 2" xfId="11189"/>
    <cellStyle name="Финансовый 6 2 3 2 3 2 2 2" xfId="11190"/>
    <cellStyle name="Финансовый 6 2 3 2 3 2 2 2 2" xfId="24039"/>
    <cellStyle name="Финансовый 6 2 3 2 3 2 2 3" xfId="24040"/>
    <cellStyle name="Финансовый 6 2 3 2 3 3" xfId="11191"/>
    <cellStyle name="Финансовый 6 2 3 2 3 3 2" xfId="11192"/>
    <cellStyle name="Финансовый 6 2 3 2 3 3 2 2" xfId="11193"/>
    <cellStyle name="Финансовый 6 2 3 2 3 3 2 2 2" xfId="24041"/>
    <cellStyle name="Финансовый 6 2 3 2 3 3 2 3" xfId="24042"/>
    <cellStyle name="Финансовый 6 2 3 2 3 4" xfId="11194"/>
    <cellStyle name="Финансовый 6 2 3 2 3 4 2" xfId="11195"/>
    <cellStyle name="Финансовый 6 2 3 2 3 4 2 2" xfId="24043"/>
    <cellStyle name="Финансовый 6 2 3 2 3 4 3" xfId="24044"/>
    <cellStyle name="Финансовый 6 2 3 2 4" xfId="11196"/>
    <cellStyle name="Финансовый 6 2 3 2 4 2" xfId="11197"/>
    <cellStyle name="Финансовый 6 2 3 2 4 2 2" xfId="11198"/>
    <cellStyle name="Финансовый 6 2 3 2 4 2 2 2" xfId="24045"/>
    <cellStyle name="Финансовый 6 2 3 2 4 2 3" xfId="24046"/>
    <cellStyle name="Финансовый 6 2 3 2 5" xfId="11199"/>
    <cellStyle name="Финансовый 6 2 3 2 5 2" xfId="11200"/>
    <cellStyle name="Финансовый 6 2 3 2 5 2 2" xfId="11201"/>
    <cellStyle name="Финансовый 6 2 3 2 5 2 2 2" xfId="24047"/>
    <cellStyle name="Финансовый 6 2 3 2 5 2 3" xfId="24048"/>
    <cellStyle name="Финансовый 6 2 3 2 6" xfId="11202"/>
    <cellStyle name="Финансовый 6 2 3 2 6 2" xfId="11203"/>
    <cellStyle name="Финансовый 6 2 3 2 6 2 2" xfId="24049"/>
    <cellStyle name="Финансовый 6 2 3 2 6 3" xfId="24050"/>
    <cellStyle name="Финансовый 6 2 3 3" xfId="11204"/>
    <cellStyle name="Финансовый 6 2 3 3 2" xfId="11205"/>
    <cellStyle name="Финансовый 6 2 3 3 2 2" xfId="11206"/>
    <cellStyle name="Финансовый 6 2 3 3 2 2 2" xfId="11207"/>
    <cellStyle name="Финансовый 6 2 3 3 2 2 2 2" xfId="11208"/>
    <cellStyle name="Финансовый 6 2 3 3 2 2 2 2 2" xfId="24051"/>
    <cellStyle name="Финансовый 6 2 3 3 2 2 2 3" xfId="24052"/>
    <cellStyle name="Финансовый 6 2 3 3 2 3" xfId="11209"/>
    <cellStyle name="Финансовый 6 2 3 3 2 3 2" xfId="11210"/>
    <cellStyle name="Финансовый 6 2 3 3 2 3 2 2" xfId="11211"/>
    <cellStyle name="Финансовый 6 2 3 3 2 3 2 2 2" xfId="24053"/>
    <cellStyle name="Финансовый 6 2 3 3 2 3 2 3" xfId="24054"/>
    <cellStyle name="Финансовый 6 2 3 3 2 4" xfId="11212"/>
    <cellStyle name="Финансовый 6 2 3 3 2 4 2" xfId="11213"/>
    <cellStyle name="Финансовый 6 2 3 3 2 4 2 2" xfId="24055"/>
    <cellStyle name="Финансовый 6 2 3 3 2 4 3" xfId="24056"/>
    <cellStyle name="Финансовый 6 2 3 3 3" xfId="11214"/>
    <cellStyle name="Финансовый 6 2 3 3 3 2" xfId="11215"/>
    <cellStyle name="Финансовый 6 2 3 3 3 2 2" xfId="11216"/>
    <cellStyle name="Финансовый 6 2 3 3 3 2 2 2" xfId="11217"/>
    <cellStyle name="Финансовый 6 2 3 3 3 2 2 2 2" xfId="24057"/>
    <cellStyle name="Финансовый 6 2 3 3 3 2 2 3" xfId="24058"/>
    <cellStyle name="Финансовый 6 2 3 3 3 3" xfId="11218"/>
    <cellStyle name="Финансовый 6 2 3 3 3 3 2" xfId="11219"/>
    <cellStyle name="Финансовый 6 2 3 3 3 3 2 2" xfId="11220"/>
    <cellStyle name="Финансовый 6 2 3 3 3 3 2 2 2" xfId="24059"/>
    <cellStyle name="Финансовый 6 2 3 3 3 3 2 3" xfId="24060"/>
    <cellStyle name="Финансовый 6 2 3 3 3 4" xfId="11221"/>
    <cellStyle name="Финансовый 6 2 3 3 3 4 2" xfId="11222"/>
    <cellStyle name="Финансовый 6 2 3 3 3 4 2 2" xfId="24061"/>
    <cellStyle name="Финансовый 6 2 3 3 3 4 3" xfId="24062"/>
    <cellStyle name="Финансовый 6 2 3 3 4" xfId="11223"/>
    <cellStyle name="Финансовый 6 2 3 3 4 2" xfId="11224"/>
    <cellStyle name="Финансовый 6 2 3 3 4 2 2" xfId="11225"/>
    <cellStyle name="Финансовый 6 2 3 3 4 2 2 2" xfId="24063"/>
    <cellStyle name="Финансовый 6 2 3 3 4 2 3" xfId="24064"/>
    <cellStyle name="Финансовый 6 2 3 3 5" xfId="11226"/>
    <cellStyle name="Финансовый 6 2 3 3 5 2" xfId="11227"/>
    <cellStyle name="Финансовый 6 2 3 3 5 2 2" xfId="11228"/>
    <cellStyle name="Финансовый 6 2 3 3 5 2 2 2" xfId="24065"/>
    <cellStyle name="Финансовый 6 2 3 3 5 2 3" xfId="24066"/>
    <cellStyle name="Финансовый 6 2 3 3 6" xfId="11229"/>
    <cellStyle name="Финансовый 6 2 3 3 6 2" xfId="11230"/>
    <cellStyle name="Финансовый 6 2 3 3 6 2 2" xfId="24067"/>
    <cellStyle name="Финансовый 6 2 3 3 6 3" xfId="24068"/>
    <cellStyle name="Финансовый 6 2 3 4" xfId="11231"/>
    <cellStyle name="Финансовый 6 2 3 4 2" xfId="11232"/>
    <cellStyle name="Финансовый 6 2 3 4 2 2" xfId="11233"/>
    <cellStyle name="Финансовый 6 2 3 4 2 2 2" xfId="11234"/>
    <cellStyle name="Финансовый 6 2 3 4 2 2 2 2" xfId="11235"/>
    <cellStyle name="Финансовый 6 2 3 4 2 2 2 2 2" xfId="24069"/>
    <cellStyle name="Финансовый 6 2 3 4 2 2 2 3" xfId="24070"/>
    <cellStyle name="Финансовый 6 2 3 4 2 3" xfId="11236"/>
    <cellStyle name="Финансовый 6 2 3 4 2 3 2" xfId="11237"/>
    <cellStyle name="Финансовый 6 2 3 4 2 3 2 2" xfId="11238"/>
    <cellStyle name="Финансовый 6 2 3 4 2 3 2 2 2" xfId="24071"/>
    <cellStyle name="Финансовый 6 2 3 4 2 3 2 3" xfId="24072"/>
    <cellStyle name="Финансовый 6 2 3 4 2 4" xfId="11239"/>
    <cellStyle name="Финансовый 6 2 3 4 2 4 2" xfId="11240"/>
    <cellStyle name="Финансовый 6 2 3 4 2 4 2 2" xfId="24073"/>
    <cellStyle name="Финансовый 6 2 3 4 2 4 3" xfId="24074"/>
    <cellStyle name="Финансовый 6 2 3 4 3" xfId="11241"/>
    <cellStyle name="Финансовый 6 2 3 4 3 2" xfId="11242"/>
    <cellStyle name="Финансовый 6 2 3 4 3 2 2" xfId="11243"/>
    <cellStyle name="Финансовый 6 2 3 4 3 2 2 2" xfId="24075"/>
    <cellStyle name="Финансовый 6 2 3 4 3 2 3" xfId="24076"/>
    <cellStyle name="Финансовый 6 2 3 4 4" xfId="11244"/>
    <cellStyle name="Финансовый 6 2 3 4 4 2" xfId="11245"/>
    <cellStyle name="Финансовый 6 2 3 4 4 2 2" xfId="11246"/>
    <cellStyle name="Финансовый 6 2 3 4 4 2 2 2" xfId="24077"/>
    <cellStyle name="Финансовый 6 2 3 4 4 2 3" xfId="24078"/>
    <cellStyle name="Финансовый 6 2 3 4 5" xfId="11247"/>
    <cellStyle name="Финансовый 6 2 3 4 5 2" xfId="11248"/>
    <cellStyle name="Финансовый 6 2 3 4 5 2 2" xfId="24079"/>
    <cellStyle name="Финансовый 6 2 3 4 5 3" xfId="24080"/>
    <cellStyle name="Финансовый 6 2 3 5" xfId="11249"/>
    <cellStyle name="Финансовый 6 2 3 5 2" xfId="11250"/>
    <cellStyle name="Финансовый 6 2 3 5 2 2" xfId="11251"/>
    <cellStyle name="Финансовый 6 2 3 5 2 2 2" xfId="11252"/>
    <cellStyle name="Финансовый 6 2 3 5 2 2 2 2" xfId="24081"/>
    <cellStyle name="Финансовый 6 2 3 5 2 2 3" xfId="24082"/>
    <cellStyle name="Финансовый 6 2 3 5 3" xfId="11253"/>
    <cellStyle name="Финансовый 6 2 3 5 3 2" xfId="11254"/>
    <cellStyle name="Финансовый 6 2 3 5 3 2 2" xfId="11255"/>
    <cellStyle name="Финансовый 6 2 3 5 3 2 2 2" xfId="24083"/>
    <cellStyle name="Финансовый 6 2 3 5 3 2 3" xfId="24084"/>
    <cellStyle name="Финансовый 6 2 3 5 4" xfId="11256"/>
    <cellStyle name="Финансовый 6 2 3 5 4 2" xfId="11257"/>
    <cellStyle name="Финансовый 6 2 3 5 4 2 2" xfId="24085"/>
    <cellStyle name="Финансовый 6 2 3 5 4 3" xfId="24086"/>
    <cellStyle name="Финансовый 6 2 3 6" xfId="11258"/>
    <cellStyle name="Финансовый 6 2 3 6 2" xfId="11259"/>
    <cellStyle name="Финансовый 6 2 3 6 2 2" xfId="11260"/>
    <cellStyle name="Финансовый 6 2 3 6 2 2 2" xfId="24087"/>
    <cellStyle name="Финансовый 6 2 3 6 2 3" xfId="24088"/>
    <cellStyle name="Финансовый 6 2 3 7" xfId="11261"/>
    <cellStyle name="Финансовый 6 2 3 7 2" xfId="11262"/>
    <cellStyle name="Финансовый 6 2 3 7 2 2" xfId="11263"/>
    <cellStyle name="Финансовый 6 2 3 7 2 2 2" xfId="24089"/>
    <cellStyle name="Финансовый 6 2 3 7 2 3" xfId="24090"/>
    <cellStyle name="Финансовый 6 2 3 8" xfId="11264"/>
    <cellStyle name="Финансовый 6 2 3 8 2" xfId="11265"/>
    <cellStyle name="Финансовый 6 2 3 8 2 2" xfId="24091"/>
    <cellStyle name="Финансовый 6 2 3 8 3" xfId="24092"/>
    <cellStyle name="Финансовый 6 2 4" xfId="11266"/>
    <cellStyle name="Финансовый 6 2 4 2" xfId="11267"/>
    <cellStyle name="Финансовый 6 2 4 2 2" xfId="11268"/>
    <cellStyle name="Финансовый 6 2 4 2 2 2" xfId="11269"/>
    <cellStyle name="Финансовый 6 2 4 2 2 2 2" xfId="11270"/>
    <cellStyle name="Финансовый 6 2 4 2 2 2 2 2" xfId="24093"/>
    <cellStyle name="Финансовый 6 2 4 2 2 2 3" xfId="24094"/>
    <cellStyle name="Финансовый 6 2 4 2 3" xfId="11271"/>
    <cellStyle name="Финансовый 6 2 4 2 3 2" xfId="11272"/>
    <cellStyle name="Финансовый 6 2 4 2 3 2 2" xfId="11273"/>
    <cellStyle name="Финансовый 6 2 4 2 3 2 2 2" xfId="24095"/>
    <cellStyle name="Финансовый 6 2 4 2 3 2 3" xfId="24096"/>
    <cellStyle name="Финансовый 6 2 4 2 4" xfId="11274"/>
    <cellStyle name="Финансовый 6 2 4 2 4 2" xfId="11275"/>
    <cellStyle name="Финансовый 6 2 4 2 4 2 2" xfId="24097"/>
    <cellStyle name="Финансовый 6 2 4 2 4 3" xfId="24098"/>
    <cellStyle name="Финансовый 6 2 4 3" xfId="11276"/>
    <cellStyle name="Финансовый 6 2 4 3 2" xfId="11277"/>
    <cellStyle name="Финансовый 6 2 4 3 2 2" xfId="11278"/>
    <cellStyle name="Финансовый 6 2 4 3 2 2 2" xfId="11279"/>
    <cellStyle name="Финансовый 6 2 4 3 2 2 2 2" xfId="24099"/>
    <cellStyle name="Финансовый 6 2 4 3 2 2 3" xfId="24100"/>
    <cellStyle name="Финансовый 6 2 4 3 3" xfId="11280"/>
    <cellStyle name="Финансовый 6 2 4 3 3 2" xfId="11281"/>
    <cellStyle name="Финансовый 6 2 4 3 3 2 2" xfId="11282"/>
    <cellStyle name="Финансовый 6 2 4 3 3 2 2 2" xfId="24101"/>
    <cellStyle name="Финансовый 6 2 4 3 3 2 3" xfId="24102"/>
    <cellStyle name="Финансовый 6 2 4 3 4" xfId="11283"/>
    <cellStyle name="Финансовый 6 2 4 3 4 2" xfId="11284"/>
    <cellStyle name="Финансовый 6 2 4 3 4 2 2" xfId="24103"/>
    <cellStyle name="Финансовый 6 2 4 3 4 3" xfId="24104"/>
    <cellStyle name="Финансовый 6 2 4 4" xfId="11285"/>
    <cellStyle name="Финансовый 6 2 4 4 2" xfId="11286"/>
    <cellStyle name="Финансовый 6 2 4 4 2 2" xfId="11287"/>
    <cellStyle name="Финансовый 6 2 4 4 2 2 2" xfId="24105"/>
    <cellStyle name="Финансовый 6 2 4 4 2 3" xfId="24106"/>
    <cellStyle name="Финансовый 6 2 4 5" xfId="11288"/>
    <cellStyle name="Финансовый 6 2 4 5 2" xfId="11289"/>
    <cellStyle name="Финансовый 6 2 4 5 2 2" xfId="11290"/>
    <cellStyle name="Финансовый 6 2 4 5 2 2 2" xfId="24107"/>
    <cellStyle name="Финансовый 6 2 4 5 2 3" xfId="24108"/>
    <cellStyle name="Финансовый 6 2 4 6" xfId="11291"/>
    <cellStyle name="Финансовый 6 2 4 6 2" xfId="11292"/>
    <cellStyle name="Финансовый 6 2 4 6 2 2" xfId="24109"/>
    <cellStyle name="Финансовый 6 2 4 6 3" xfId="24110"/>
    <cellStyle name="Финансовый 6 2 5" xfId="11293"/>
    <cellStyle name="Финансовый 6 2 5 2" xfId="11294"/>
    <cellStyle name="Финансовый 6 2 5 2 2" xfId="11295"/>
    <cellStyle name="Финансовый 6 2 5 2 2 2" xfId="11296"/>
    <cellStyle name="Финансовый 6 2 5 2 2 2 2" xfId="11297"/>
    <cellStyle name="Финансовый 6 2 5 2 2 2 2 2" xfId="24111"/>
    <cellStyle name="Финансовый 6 2 5 2 2 2 3" xfId="24112"/>
    <cellStyle name="Финансовый 6 2 5 2 3" xfId="11298"/>
    <cellStyle name="Финансовый 6 2 5 2 3 2" xfId="11299"/>
    <cellStyle name="Финансовый 6 2 5 2 3 2 2" xfId="11300"/>
    <cellStyle name="Финансовый 6 2 5 2 3 2 2 2" xfId="24113"/>
    <cellStyle name="Финансовый 6 2 5 2 3 2 3" xfId="24114"/>
    <cellStyle name="Финансовый 6 2 5 2 4" xfId="11301"/>
    <cellStyle name="Финансовый 6 2 5 2 4 2" xfId="11302"/>
    <cellStyle name="Финансовый 6 2 5 2 4 2 2" xfId="24115"/>
    <cellStyle name="Финансовый 6 2 5 2 4 3" xfId="24116"/>
    <cellStyle name="Финансовый 6 2 5 3" xfId="11303"/>
    <cellStyle name="Финансовый 6 2 5 3 2" xfId="11304"/>
    <cellStyle name="Финансовый 6 2 5 3 2 2" xfId="11305"/>
    <cellStyle name="Финансовый 6 2 5 3 2 2 2" xfId="11306"/>
    <cellStyle name="Финансовый 6 2 5 3 2 2 2 2" xfId="24117"/>
    <cellStyle name="Финансовый 6 2 5 3 2 2 3" xfId="24118"/>
    <cellStyle name="Финансовый 6 2 5 3 3" xfId="11307"/>
    <cellStyle name="Финансовый 6 2 5 3 3 2" xfId="11308"/>
    <cellStyle name="Финансовый 6 2 5 3 3 2 2" xfId="11309"/>
    <cellStyle name="Финансовый 6 2 5 3 3 2 2 2" xfId="24119"/>
    <cellStyle name="Финансовый 6 2 5 3 3 2 3" xfId="24120"/>
    <cellStyle name="Финансовый 6 2 5 3 4" xfId="11310"/>
    <cellStyle name="Финансовый 6 2 5 3 4 2" xfId="11311"/>
    <cellStyle name="Финансовый 6 2 5 3 4 2 2" xfId="24121"/>
    <cellStyle name="Финансовый 6 2 5 3 4 3" xfId="24122"/>
    <cellStyle name="Финансовый 6 2 5 4" xfId="11312"/>
    <cellStyle name="Финансовый 6 2 5 4 2" xfId="11313"/>
    <cellStyle name="Финансовый 6 2 5 4 2 2" xfId="11314"/>
    <cellStyle name="Финансовый 6 2 5 4 2 2 2" xfId="24123"/>
    <cellStyle name="Финансовый 6 2 5 4 2 3" xfId="24124"/>
    <cellStyle name="Финансовый 6 2 5 5" xfId="11315"/>
    <cellStyle name="Финансовый 6 2 5 5 2" xfId="11316"/>
    <cellStyle name="Финансовый 6 2 5 5 2 2" xfId="11317"/>
    <cellStyle name="Финансовый 6 2 5 5 2 2 2" xfId="24125"/>
    <cellStyle name="Финансовый 6 2 5 5 2 3" xfId="24126"/>
    <cellStyle name="Финансовый 6 2 5 6" xfId="11318"/>
    <cellStyle name="Финансовый 6 2 5 6 2" xfId="11319"/>
    <cellStyle name="Финансовый 6 2 5 6 2 2" xfId="24127"/>
    <cellStyle name="Финансовый 6 2 5 6 3" xfId="24128"/>
    <cellStyle name="Финансовый 6 2 6" xfId="11320"/>
    <cellStyle name="Финансовый 6 2 6 2" xfId="11321"/>
    <cellStyle name="Финансовый 6 2 6 2 2" xfId="11322"/>
    <cellStyle name="Финансовый 6 2 6 2 2 2" xfId="11323"/>
    <cellStyle name="Финансовый 6 2 6 2 2 2 2" xfId="11324"/>
    <cellStyle name="Финансовый 6 2 6 2 2 2 2 2" xfId="24129"/>
    <cellStyle name="Финансовый 6 2 6 2 2 2 3" xfId="24130"/>
    <cellStyle name="Финансовый 6 2 6 2 3" xfId="11325"/>
    <cellStyle name="Финансовый 6 2 6 2 3 2" xfId="11326"/>
    <cellStyle name="Финансовый 6 2 6 2 3 2 2" xfId="11327"/>
    <cellStyle name="Финансовый 6 2 6 2 3 2 2 2" xfId="24131"/>
    <cellStyle name="Финансовый 6 2 6 2 3 2 3" xfId="24132"/>
    <cellStyle name="Финансовый 6 2 6 2 4" xfId="11328"/>
    <cellStyle name="Финансовый 6 2 6 2 4 2" xfId="11329"/>
    <cellStyle name="Финансовый 6 2 6 2 4 2 2" xfId="24133"/>
    <cellStyle name="Финансовый 6 2 6 2 4 3" xfId="24134"/>
    <cellStyle name="Финансовый 6 2 6 3" xfId="11330"/>
    <cellStyle name="Финансовый 6 2 6 3 2" xfId="11331"/>
    <cellStyle name="Финансовый 6 2 6 3 2 2" xfId="11332"/>
    <cellStyle name="Финансовый 6 2 6 3 2 2 2" xfId="24135"/>
    <cellStyle name="Финансовый 6 2 6 3 2 3" xfId="24136"/>
    <cellStyle name="Финансовый 6 2 6 4" xfId="11333"/>
    <cellStyle name="Финансовый 6 2 6 4 2" xfId="11334"/>
    <cellStyle name="Финансовый 6 2 6 4 2 2" xfId="11335"/>
    <cellStyle name="Финансовый 6 2 6 4 2 2 2" xfId="24137"/>
    <cellStyle name="Финансовый 6 2 6 4 2 3" xfId="24138"/>
    <cellStyle name="Финансовый 6 2 6 5" xfId="11336"/>
    <cellStyle name="Финансовый 6 2 6 5 2" xfId="11337"/>
    <cellStyle name="Финансовый 6 2 6 5 2 2" xfId="24139"/>
    <cellStyle name="Финансовый 6 2 6 5 3" xfId="24140"/>
    <cellStyle name="Финансовый 6 2 7" xfId="11338"/>
    <cellStyle name="Финансовый 6 2 7 2" xfId="11339"/>
    <cellStyle name="Финансовый 6 2 7 2 2" xfId="11340"/>
    <cellStyle name="Финансовый 6 2 7 2 2 2" xfId="11341"/>
    <cellStyle name="Финансовый 6 2 7 2 2 2 2" xfId="24141"/>
    <cellStyle name="Финансовый 6 2 7 2 2 3" xfId="24142"/>
    <cellStyle name="Финансовый 6 2 7 3" xfId="11342"/>
    <cellStyle name="Финансовый 6 2 7 3 2" xfId="11343"/>
    <cellStyle name="Финансовый 6 2 7 3 2 2" xfId="11344"/>
    <cellStyle name="Финансовый 6 2 7 3 2 2 2" xfId="24143"/>
    <cellStyle name="Финансовый 6 2 7 3 2 3" xfId="24144"/>
    <cellStyle name="Финансовый 6 2 7 4" xfId="11345"/>
    <cellStyle name="Финансовый 6 2 7 4 2" xfId="11346"/>
    <cellStyle name="Финансовый 6 2 7 4 2 2" xfId="24145"/>
    <cellStyle name="Финансовый 6 2 7 4 3" xfId="24146"/>
    <cellStyle name="Финансовый 6 2 8" xfId="11347"/>
    <cellStyle name="Финансовый 6 2 8 2" xfId="11348"/>
    <cellStyle name="Финансовый 6 2 8 2 2" xfId="11349"/>
    <cellStyle name="Финансовый 6 2 8 2 2 2" xfId="11350"/>
    <cellStyle name="Финансовый 6 2 8 2 2 2 2" xfId="24147"/>
    <cellStyle name="Финансовый 6 2 8 2 2 3" xfId="24148"/>
    <cellStyle name="Финансовый 6 2 8 3" xfId="11351"/>
    <cellStyle name="Финансовый 6 2 8 3 2" xfId="11352"/>
    <cellStyle name="Финансовый 6 2 8 3 2 2" xfId="11353"/>
    <cellStyle name="Финансовый 6 2 8 3 2 2 2" xfId="24149"/>
    <cellStyle name="Финансовый 6 2 8 3 2 3" xfId="24150"/>
    <cellStyle name="Финансовый 6 2 8 4" xfId="11354"/>
    <cellStyle name="Финансовый 6 2 8 4 2" xfId="11355"/>
    <cellStyle name="Финансовый 6 2 8 4 2 2" xfId="24151"/>
    <cellStyle name="Финансовый 6 2 8 4 3" xfId="24152"/>
    <cellStyle name="Финансовый 6 2 9" xfId="11356"/>
    <cellStyle name="Финансовый 6 2 9 2" xfId="11357"/>
    <cellStyle name="Финансовый 6 2 9 2 2" xfId="11358"/>
    <cellStyle name="Финансовый 6 2 9 2 2 2" xfId="11359"/>
    <cellStyle name="Финансовый 6 2 9 2 2 2 2" xfId="24153"/>
    <cellStyle name="Финансовый 6 2 9 2 2 3" xfId="24154"/>
    <cellStyle name="Финансовый 6 2 9 3" xfId="11360"/>
    <cellStyle name="Финансовый 6 2 9 3 2" xfId="11361"/>
    <cellStyle name="Финансовый 6 2 9 3 2 2" xfId="11362"/>
    <cellStyle name="Финансовый 6 2 9 3 2 2 2" xfId="24155"/>
    <cellStyle name="Финансовый 6 2 9 3 2 3" xfId="24156"/>
    <cellStyle name="Финансовый 6 2 9 4" xfId="11363"/>
    <cellStyle name="Финансовый 6 2 9 4 2" xfId="11364"/>
    <cellStyle name="Финансовый 6 2 9 4 2 2" xfId="24157"/>
    <cellStyle name="Финансовый 6 2 9 4 3" xfId="24158"/>
    <cellStyle name="Финансовый 6 3" xfId="11365"/>
    <cellStyle name="Финансовый 6 3 10" xfId="11366"/>
    <cellStyle name="Финансовый 6 3 10 2" xfId="11367"/>
    <cellStyle name="Финансовый 6 3 10 2 2" xfId="11368"/>
    <cellStyle name="Финансовый 6 3 10 2 2 2" xfId="24159"/>
    <cellStyle name="Финансовый 6 3 10 2 3" xfId="24160"/>
    <cellStyle name="Финансовый 6 3 11" xfId="11369"/>
    <cellStyle name="Финансовый 6 3 11 2" xfId="11370"/>
    <cellStyle name="Финансовый 6 3 11 2 2" xfId="11371"/>
    <cellStyle name="Финансовый 6 3 11 2 2 2" xfId="24161"/>
    <cellStyle name="Финансовый 6 3 11 2 3" xfId="24162"/>
    <cellStyle name="Финансовый 6 3 12" xfId="11372"/>
    <cellStyle name="Финансовый 6 3 12 2" xfId="11373"/>
    <cellStyle name="Финансовый 6 3 12 2 2" xfId="24163"/>
    <cellStyle name="Финансовый 6 3 12 3" xfId="24164"/>
    <cellStyle name="Финансовый 6 3 2" xfId="11374"/>
    <cellStyle name="Финансовый 6 3 2 10" xfId="11375"/>
    <cellStyle name="Финансовый 6 3 2 10 2" xfId="11376"/>
    <cellStyle name="Финансовый 6 3 2 10 2 2" xfId="24165"/>
    <cellStyle name="Финансовый 6 3 2 10 2 2 2" xfId="24166"/>
    <cellStyle name="Финансовый 6 3 2 10 2 3" xfId="24167"/>
    <cellStyle name="Финансовый 6 3 2 11" xfId="11377"/>
    <cellStyle name="Финансовый 6 3 2 11 2" xfId="24168"/>
    <cellStyle name="Финансовый 6 3 2 11 2 2" xfId="24169"/>
    <cellStyle name="Финансовый 6 3 2 11 3" xfId="24170"/>
    <cellStyle name="Финансовый 6 3 2 2" xfId="11378"/>
    <cellStyle name="Финансовый 6 3 2 2 2" xfId="11379"/>
    <cellStyle name="Финансовый 6 3 2 2 2 2" xfId="11380"/>
    <cellStyle name="Финансовый 6 3 2 2 2 2 2" xfId="11381"/>
    <cellStyle name="Финансовый 6 3 2 2 2 2 2 2" xfId="11382"/>
    <cellStyle name="Финансовый 6 3 2 2 2 2 2 2 2" xfId="24171"/>
    <cellStyle name="Финансовый 6 3 2 2 2 2 2 2 2 2" xfId="24172"/>
    <cellStyle name="Финансовый 6 3 2 2 2 2 2 2 3" xfId="24173"/>
    <cellStyle name="Финансовый 6 3 2 2 2 2 3" xfId="11383"/>
    <cellStyle name="Финансовый 6 3 2 2 2 2 3 2" xfId="11384"/>
    <cellStyle name="Финансовый 6 3 2 2 2 2 3 2 2" xfId="24174"/>
    <cellStyle name="Финансовый 6 3 2 2 2 2 3 2 2 2" xfId="24175"/>
    <cellStyle name="Финансовый 6 3 2 2 2 2 3 2 3" xfId="24176"/>
    <cellStyle name="Финансовый 6 3 2 2 2 2 4" xfId="11385"/>
    <cellStyle name="Финансовый 6 3 2 2 2 2 4 2" xfId="24177"/>
    <cellStyle name="Финансовый 6 3 2 2 2 2 4 2 2" xfId="24178"/>
    <cellStyle name="Финансовый 6 3 2 2 2 2 4 3" xfId="24179"/>
    <cellStyle name="Финансовый 6 3 2 2 2 3" xfId="11386"/>
    <cellStyle name="Финансовый 6 3 2 2 2 3 2" xfId="11387"/>
    <cellStyle name="Финансовый 6 3 2 2 2 3 2 2" xfId="11388"/>
    <cellStyle name="Финансовый 6 3 2 2 2 3 2 2 2" xfId="24180"/>
    <cellStyle name="Финансовый 6 3 2 2 2 3 2 2 2 2" xfId="24181"/>
    <cellStyle name="Финансовый 6 3 2 2 2 3 2 2 3" xfId="24182"/>
    <cellStyle name="Финансовый 6 3 2 2 2 3 3" xfId="11389"/>
    <cellStyle name="Финансовый 6 3 2 2 2 3 3 2" xfId="11390"/>
    <cellStyle name="Финансовый 6 3 2 2 2 3 3 2 2" xfId="24183"/>
    <cellStyle name="Финансовый 6 3 2 2 2 3 3 2 2 2" xfId="24184"/>
    <cellStyle name="Финансовый 6 3 2 2 2 3 3 2 3" xfId="24185"/>
    <cellStyle name="Финансовый 6 3 2 2 2 3 4" xfId="11391"/>
    <cellStyle name="Финансовый 6 3 2 2 2 3 4 2" xfId="24186"/>
    <cellStyle name="Финансовый 6 3 2 2 2 3 4 2 2" xfId="24187"/>
    <cellStyle name="Финансовый 6 3 2 2 2 3 4 3" xfId="24188"/>
    <cellStyle name="Финансовый 6 3 2 2 2 4" xfId="11392"/>
    <cellStyle name="Финансовый 6 3 2 2 2 4 2" xfId="11393"/>
    <cellStyle name="Финансовый 6 3 2 2 2 4 2 2" xfId="24189"/>
    <cellStyle name="Финансовый 6 3 2 2 2 4 2 2 2" xfId="24190"/>
    <cellStyle name="Финансовый 6 3 2 2 2 4 2 3" xfId="24191"/>
    <cellStyle name="Финансовый 6 3 2 2 2 5" xfId="11394"/>
    <cellStyle name="Финансовый 6 3 2 2 2 5 2" xfId="11395"/>
    <cellStyle name="Финансовый 6 3 2 2 2 5 2 2" xfId="24192"/>
    <cellStyle name="Финансовый 6 3 2 2 2 5 2 2 2" xfId="24193"/>
    <cellStyle name="Финансовый 6 3 2 2 2 5 2 3" xfId="24194"/>
    <cellStyle name="Финансовый 6 3 2 2 2 6" xfId="11396"/>
    <cellStyle name="Финансовый 6 3 2 2 2 6 2" xfId="24195"/>
    <cellStyle name="Финансовый 6 3 2 2 2 6 2 2" xfId="24196"/>
    <cellStyle name="Финансовый 6 3 2 2 2 6 3" xfId="24197"/>
    <cellStyle name="Финансовый 6 3 2 2 3" xfId="11397"/>
    <cellStyle name="Финансовый 6 3 2 2 3 2" xfId="11398"/>
    <cellStyle name="Финансовый 6 3 2 2 3 2 2" xfId="11399"/>
    <cellStyle name="Финансовый 6 3 2 2 3 2 2 2" xfId="11400"/>
    <cellStyle name="Финансовый 6 3 2 2 3 2 2 2 2" xfId="24198"/>
    <cellStyle name="Финансовый 6 3 2 2 3 2 2 2 2 2" xfId="24199"/>
    <cellStyle name="Финансовый 6 3 2 2 3 2 2 2 3" xfId="24200"/>
    <cellStyle name="Финансовый 6 3 2 2 3 2 3" xfId="11401"/>
    <cellStyle name="Финансовый 6 3 2 2 3 2 3 2" xfId="11402"/>
    <cellStyle name="Финансовый 6 3 2 2 3 2 3 2 2" xfId="24201"/>
    <cellStyle name="Финансовый 6 3 2 2 3 2 3 2 2 2" xfId="24202"/>
    <cellStyle name="Финансовый 6 3 2 2 3 2 3 2 3" xfId="24203"/>
    <cellStyle name="Финансовый 6 3 2 2 3 2 4" xfId="11403"/>
    <cellStyle name="Финансовый 6 3 2 2 3 2 4 2" xfId="24204"/>
    <cellStyle name="Финансовый 6 3 2 2 3 2 4 2 2" xfId="24205"/>
    <cellStyle name="Финансовый 6 3 2 2 3 2 4 3" xfId="24206"/>
    <cellStyle name="Финансовый 6 3 2 2 3 3" xfId="11404"/>
    <cellStyle name="Финансовый 6 3 2 2 3 3 2" xfId="11405"/>
    <cellStyle name="Финансовый 6 3 2 2 3 3 2 2" xfId="11406"/>
    <cellStyle name="Финансовый 6 3 2 2 3 3 2 2 2" xfId="24207"/>
    <cellStyle name="Финансовый 6 3 2 2 3 3 2 2 2 2" xfId="24208"/>
    <cellStyle name="Финансовый 6 3 2 2 3 3 2 2 3" xfId="24209"/>
    <cellStyle name="Финансовый 6 3 2 2 3 3 3" xfId="11407"/>
    <cellStyle name="Финансовый 6 3 2 2 3 3 3 2" xfId="11408"/>
    <cellStyle name="Финансовый 6 3 2 2 3 3 3 2 2" xfId="24210"/>
    <cellStyle name="Финансовый 6 3 2 2 3 3 3 2 2 2" xfId="24211"/>
    <cellStyle name="Финансовый 6 3 2 2 3 3 3 2 3" xfId="24212"/>
    <cellStyle name="Финансовый 6 3 2 2 3 3 4" xfId="11409"/>
    <cellStyle name="Финансовый 6 3 2 2 3 3 4 2" xfId="24213"/>
    <cellStyle name="Финансовый 6 3 2 2 3 3 4 2 2" xfId="24214"/>
    <cellStyle name="Финансовый 6 3 2 2 3 3 4 3" xfId="24215"/>
    <cellStyle name="Финансовый 6 3 2 2 3 4" xfId="11410"/>
    <cellStyle name="Финансовый 6 3 2 2 3 4 2" xfId="11411"/>
    <cellStyle name="Финансовый 6 3 2 2 3 4 2 2" xfId="24216"/>
    <cellStyle name="Финансовый 6 3 2 2 3 4 2 2 2" xfId="24217"/>
    <cellStyle name="Финансовый 6 3 2 2 3 4 2 3" xfId="24218"/>
    <cellStyle name="Финансовый 6 3 2 2 3 5" xfId="11412"/>
    <cellStyle name="Финансовый 6 3 2 2 3 5 2" xfId="11413"/>
    <cellStyle name="Финансовый 6 3 2 2 3 5 2 2" xfId="24219"/>
    <cellStyle name="Финансовый 6 3 2 2 3 5 2 2 2" xfId="24220"/>
    <cellStyle name="Финансовый 6 3 2 2 3 5 2 3" xfId="24221"/>
    <cellStyle name="Финансовый 6 3 2 2 3 6" xfId="11414"/>
    <cellStyle name="Финансовый 6 3 2 2 3 6 2" xfId="24222"/>
    <cellStyle name="Финансовый 6 3 2 2 3 6 2 2" xfId="24223"/>
    <cellStyle name="Финансовый 6 3 2 2 3 6 3" xfId="24224"/>
    <cellStyle name="Финансовый 6 3 2 2 4" xfId="11415"/>
    <cellStyle name="Финансовый 6 3 2 2 4 2" xfId="11416"/>
    <cellStyle name="Финансовый 6 3 2 2 4 2 2" xfId="11417"/>
    <cellStyle name="Финансовый 6 3 2 2 4 2 2 2" xfId="11418"/>
    <cellStyle name="Финансовый 6 3 2 2 4 2 2 2 2" xfId="24225"/>
    <cellStyle name="Финансовый 6 3 2 2 4 2 2 2 2 2" xfId="24226"/>
    <cellStyle name="Финансовый 6 3 2 2 4 2 2 2 3" xfId="24227"/>
    <cellStyle name="Финансовый 6 3 2 2 4 2 3" xfId="11419"/>
    <cellStyle name="Финансовый 6 3 2 2 4 2 3 2" xfId="11420"/>
    <cellStyle name="Финансовый 6 3 2 2 4 2 3 2 2" xfId="24228"/>
    <cellStyle name="Финансовый 6 3 2 2 4 2 3 2 2 2" xfId="24229"/>
    <cellStyle name="Финансовый 6 3 2 2 4 2 3 2 3" xfId="24230"/>
    <cellStyle name="Финансовый 6 3 2 2 4 2 4" xfId="11421"/>
    <cellStyle name="Финансовый 6 3 2 2 4 2 4 2" xfId="24231"/>
    <cellStyle name="Финансовый 6 3 2 2 4 2 4 2 2" xfId="24232"/>
    <cellStyle name="Финансовый 6 3 2 2 4 2 4 3" xfId="24233"/>
    <cellStyle name="Финансовый 6 3 2 2 4 3" xfId="11422"/>
    <cellStyle name="Финансовый 6 3 2 2 4 3 2" xfId="11423"/>
    <cellStyle name="Финансовый 6 3 2 2 4 3 2 2" xfId="24234"/>
    <cellStyle name="Финансовый 6 3 2 2 4 3 2 2 2" xfId="24235"/>
    <cellStyle name="Финансовый 6 3 2 2 4 3 2 3" xfId="24236"/>
    <cellStyle name="Финансовый 6 3 2 2 4 4" xfId="11424"/>
    <cellStyle name="Финансовый 6 3 2 2 4 4 2" xfId="11425"/>
    <cellStyle name="Финансовый 6 3 2 2 4 4 2 2" xfId="24237"/>
    <cellStyle name="Финансовый 6 3 2 2 4 4 2 2 2" xfId="24238"/>
    <cellStyle name="Финансовый 6 3 2 2 4 4 2 3" xfId="24239"/>
    <cellStyle name="Финансовый 6 3 2 2 4 5" xfId="11426"/>
    <cellStyle name="Финансовый 6 3 2 2 4 5 2" xfId="24240"/>
    <cellStyle name="Финансовый 6 3 2 2 4 5 2 2" xfId="24241"/>
    <cellStyle name="Финансовый 6 3 2 2 4 5 3" xfId="24242"/>
    <cellStyle name="Финансовый 6 3 2 2 5" xfId="11427"/>
    <cellStyle name="Финансовый 6 3 2 2 5 2" xfId="11428"/>
    <cellStyle name="Финансовый 6 3 2 2 5 2 2" xfId="11429"/>
    <cellStyle name="Финансовый 6 3 2 2 5 2 2 2" xfId="24243"/>
    <cellStyle name="Финансовый 6 3 2 2 5 2 2 2 2" xfId="24244"/>
    <cellStyle name="Финансовый 6 3 2 2 5 2 2 3" xfId="24245"/>
    <cellStyle name="Финансовый 6 3 2 2 5 3" xfId="11430"/>
    <cellStyle name="Финансовый 6 3 2 2 5 3 2" xfId="11431"/>
    <cellStyle name="Финансовый 6 3 2 2 5 3 2 2" xfId="24246"/>
    <cellStyle name="Финансовый 6 3 2 2 5 3 2 2 2" xfId="24247"/>
    <cellStyle name="Финансовый 6 3 2 2 5 3 2 3" xfId="24248"/>
    <cellStyle name="Финансовый 6 3 2 2 5 4" xfId="11432"/>
    <cellStyle name="Финансовый 6 3 2 2 5 4 2" xfId="24249"/>
    <cellStyle name="Финансовый 6 3 2 2 5 4 2 2" xfId="24250"/>
    <cellStyle name="Финансовый 6 3 2 2 5 4 3" xfId="24251"/>
    <cellStyle name="Финансовый 6 3 2 2 6" xfId="11433"/>
    <cellStyle name="Финансовый 6 3 2 2 6 2" xfId="11434"/>
    <cellStyle name="Финансовый 6 3 2 2 6 2 2" xfId="24252"/>
    <cellStyle name="Финансовый 6 3 2 2 6 2 2 2" xfId="24253"/>
    <cellStyle name="Финансовый 6 3 2 2 6 2 3" xfId="24254"/>
    <cellStyle name="Финансовый 6 3 2 2 7" xfId="11435"/>
    <cellStyle name="Финансовый 6 3 2 2 7 2" xfId="11436"/>
    <cellStyle name="Финансовый 6 3 2 2 7 2 2" xfId="24255"/>
    <cellStyle name="Финансовый 6 3 2 2 7 2 2 2" xfId="24256"/>
    <cellStyle name="Финансовый 6 3 2 2 7 2 3" xfId="24257"/>
    <cellStyle name="Финансовый 6 3 2 2 8" xfId="11437"/>
    <cellStyle name="Финансовый 6 3 2 2 8 2" xfId="24258"/>
    <cellStyle name="Финансовый 6 3 2 2 8 2 2" xfId="24259"/>
    <cellStyle name="Финансовый 6 3 2 2 8 3" xfId="24260"/>
    <cellStyle name="Финансовый 6 3 2 3" xfId="11438"/>
    <cellStyle name="Финансовый 6 3 2 3 2" xfId="11439"/>
    <cellStyle name="Финансовый 6 3 2 3 2 2" xfId="11440"/>
    <cellStyle name="Финансовый 6 3 2 3 2 2 2" xfId="11441"/>
    <cellStyle name="Финансовый 6 3 2 3 2 2 2 2" xfId="24261"/>
    <cellStyle name="Финансовый 6 3 2 3 2 2 2 2 2" xfId="24262"/>
    <cellStyle name="Финансовый 6 3 2 3 2 2 2 3" xfId="24263"/>
    <cellStyle name="Финансовый 6 3 2 3 2 3" xfId="11442"/>
    <cellStyle name="Финансовый 6 3 2 3 2 3 2" xfId="11443"/>
    <cellStyle name="Финансовый 6 3 2 3 2 3 2 2" xfId="24264"/>
    <cellStyle name="Финансовый 6 3 2 3 2 3 2 2 2" xfId="24265"/>
    <cellStyle name="Финансовый 6 3 2 3 2 3 2 3" xfId="24266"/>
    <cellStyle name="Финансовый 6 3 2 3 2 4" xfId="11444"/>
    <cellStyle name="Финансовый 6 3 2 3 2 4 2" xfId="24267"/>
    <cellStyle name="Финансовый 6 3 2 3 2 4 2 2" xfId="24268"/>
    <cellStyle name="Финансовый 6 3 2 3 2 4 3" xfId="24269"/>
    <cellStyle name="Финансовый 6 3 2 3 3" xfId="11445"/>
    <cellStyle name="Финансовый 6 3 2 3 3 2" xfId="11446"/>
    <cellStyle name="Финансовый 6 3 2 3 3 2 2" xfId="11447"/>
    <cellStyle name="Финансовый 6 3 2 3 3 2 2 2" xfId="24270"/>
    <cellStyle name="Финансовый 6 3 2 3 3 2 2 2 2" xfId="24271"/>
    <cellStyle name="Финансовый 6 3 2 3 3 2 2 3" xfId="24272"/>
    <cellStyle name="Финансовый 6 3 2 3 3 3" xfId="11448"/>
    <cellStyle name="Финансовый 6 3 2 3 3 3 2" xfId="11449"/>
    <cellStyle name="Финансовый 6 3 2 3 3 3 2 2" xfId="24273"/>
    <cellStyle name="Финансовый 6 3 2 3 3 3 2 2 2" xfId="24274"/>
    <cellStyle name="Финансовый 6 3 2 3 3 3 2 3" xfId="24275"/>
    <cellStyle name="Финансовый 6 3 2 3 3 4" xfId="11450"/>
    <cellStyle name="Финансовый 6 3 2 3 3 4 2" xfId="24276"/>
    <cellStyle name="Финансовый 6 3 2 3 3 4 2 2" xfId="24277"/>
    <cellStyle name="Финансовый 6 3 2 3 3 4 3" xfId="24278"/>
    <cellStyle name="Финансовый 6 3 2 3 4" xfId="11451"/>
    <cellStyle name="Финансовый 6 3 2 3 4 2" xfId="11452"/>
    <cellStyle name="Финансовый 6 3 2 3 4 2 2" xfId="24279"/>
    <cellStyle name="Финансовый 6 3 2 3 4 2 2 2" xfId="24280"/>
    <cellStyle name="Финансовый 6 3 2 3 4 2 3" xfId="24281"/>
    <cellStyle name="Финансовый 6 3 2 3 5" xfId="11453"/>
    <cellStyle name="Финансовый 6 3 2 3 5 2" xfId="11454"/>
    <cellStyle name="Финансовый 6 3 2 3 5 2 2" xfId="24282"/>
    <cellStyle name="Финансовый 6 3 2 3 5 2 2 2" xfId="24283"/>
    <cellStyle name="Финансовый 6 3 2 3 5 2 3" xfId="24284"/>
    <cellStyle name="Финансовый 6 3 2 3 6" xfId="11455"/>
    <cellStyle name="Финансовый 6 3 2 3 6 2" xfId="24285"/>
    <cellStyle name="Финансовый 6 3 2 3 6 2 2" xfId="24286"/>
    <cellStyle name="Финансовый 6 3 2 3 6 3" xfId="24287"/>
    <cellStyle name="Финансовый 6 3 2 4" xfId="11456"/>
    <cellStyle name="Финансовый 6 3 2 4 2" xfId="11457"/>
    <cellStyle name="Финансовый 6 3 2 4 2 2" xfId="11458"/>
    <cellStyle name="Финансовый 6 3 2 4 2 2 2" xfId="11459"/>
    <cellStyle name="Финансовый 6 3 2 4 2 2 2 2" xfId="24288"/>
    <cellStyle name="Финансовый 6 3 2 4 2 2 2 2 2" xfId="24289"/>
    <cellStyle name="Финансовый 6 3 2 4 2 2 2 3" xfId="24290"/>
    <cellStyle name="Финансовый 6 3 2 4 2 3" xfId="11460"/>
    <cellStyle name="Финансовый 6 3 2 4 2 3 2" xfId="11461"/>
    <cellStyle name="Финансовый 6 3 2 4 2 3 2 2" xfId="24291"/>
    <cellStyle name="Финансовый 6 3 2 4 2 3 2 2 2" xfId="24292"/>
    <cellStyle name="Финансовый 6 3 2 4 2 3 2 3" xfId="24293"/>
    <cellStyle name="Финансовый 6 3 2 4 2 4" xfId="11462"/>
    <cellStyle name="Финансовый 6 3 2 4 2 4 2" xfId="24294"/>
    <cellStyle name="Финансовый 6 3 2 4 2 4 2 2" xfId="24295"/>
    <cellStyle name="Финансовый 6 3 2 4 2 4 3" xfId="24296"/>
    <cellStyle name="Финансовый 6 3 2 4 3" xfId="11463"/>
    <cellStyle name="Финансовый 6 3 2 4 3 2" xfId="11464"/>
    <cellStyle name="Финансовый 6 3 2 4 3 2 2" xfId="11465"/>
    <cellStyle name="Финансовый 6 3 2 4 3 2 2 2" xfId="24297"/>
    <cellStyle name="Финансовый 6 3 2 4 3 2 2 2 2" xfId="24298"/>
    <cellStyle name="Финансовый 6 3 2 4 3 2 2 3" xfId="24299"/>
    <cellStyle name="Финансовый 6 3 2 4 3 3" xfId="11466"/>
    <cellStyle name="Финансовый 6 3 2 4 3 3 2" xfId="11467"/>
    <cellStyle name="Финансовый 6 3 2 4 3 3 2 2" xfId="24300"/>
    <cellStyle name="Финансовый 6 3 2 4 3 3 2 2 2" xfId="24301"/>
    <cellStyle name="Финансовый 6 3 2 4 3 3 2 3" xfId="24302"/>
    <cellStyle name="Финансовый 6 3 2 4 3 4" xfId="11468"/>
    <cellStyle name="Финансовый 6 3 2 4 3 4 2" xfId="24303"/>
    <cellStyle name="Финансовый 6 3 2 4 3 4 2 2" xfId="24304"/>
    <cellStyle name="Финансовый 6 3 2 4 3 4 3" xfId="24305"/>
    <cellStyle name="Финансовый 6 3 2 4 4" xfId="11469"/>
    <cellStyle name="Финансовый 6 3 2 4 4 2" xfId="11470"/>
    <cellStyle name="Финансовый 6 3 2 4 4 2 2" xfId="24306"/>
    <cellStyle name="Финансовый 6 3 2 4 4 2 2 2" xfId="24307"/>
    <cellStyle name="Финансовый 6 3 2 4 4 2 3" xfId="24308"/>
    <cellStyle name="Финансовый 6 3 2 4 5" xfId="11471"/>
    <cellStyle name="Финансовый 6 3 2 4 5 2" xfId="11472"/>
    <cellStyle name="Финансовый 6 3 2 4 5 2 2" xfId="24309"/>
    <cellStyle name="Финансовый 6 3 2 4 5 2 2 2" xfId="24310"/>
    <cellStyle name="Финансовый 6 3 2 4 5 2 3" xfId="24311"/>
    <cellStyle name="Финансовый 6 3 2 4 6" xfId="11473"/>
    <cellStyle name="Финансовый 6 3 2 4 6 2" xfId="24312"/>
    <cellStyle name="Финансовый 6 3 2 4 6 2 2" xfId="24313"/>
    <cellStyle name="Финансовый 6 3 2 4 6 3" xfId="24314"/>
    <cellStyle name="Финансовый 6 3 2 5" xfId="11474"/>
    <cellStyle name="Финансовый 6 3 2 5 2" xfId="11475"/>
    <cellStyle name="Финансовый 6 3 2 5 2 2" xfId="11476"/>
    <cellStyle name="Финансовый 6 3 2 5 2 2 2" xfId="11477"/>
    <cellStyle name="Финансовый 6 3 2 5 2 2 2 2" xfId="24315"/>
    <cellStyle name="Финансовый 6 3 2 5 2 2 2 2 2" xfId="24316"/>
    <cellStyle name="Финансовый 6 3 2 5 2 2 2 3" xfId="24317"/>
    <cellStyle name="Финансовый 6 3 2 5 2 3" xfId="11478"/>
    <cellStyle name="Финансовый 6 3 2 5 2 3 2" xfId="11479"/>
    <cellStyle name="Финансовый 6 3 2 5 2 3 2 2" xfId="24318"/>
    <cellStyle name="Финансовый 6 3 2 5 2 3 2 2 2" xfId="24319"/>
    <cellStyle name="Финансовый 6 3 2 5 2 3 2 3" xfId="24320"/>
    <cellStyle name="Финансовый 6 3 2 5 2 4" xfId="11480"/>
    <cellStyle name="Финансовый 6 3 2 5 2 4 2" xfId="24321"/>
    <cellStyle name="Финансовый 6 3 2 5 2 4 2 2" xfId="24322"/>
    <cellStyle name="Финансовый 6 3 2 5 2 4 3" xfId="24323"/>
    <cellStyle name="Финансовый 6 3 2 5 3" xfId="11481"/>
    <cellStyle name="Финансовый 6 3 2 5 3 2" xfId="11482"/>
    <cellStyle name="Финансовый 6 3 2 5 3 2 2" xfId="24324"/>
    <cellStyle name="Финансовый 6 3 2 5 3 2 2 2" xfId="24325"/>
    <cellStyle name="Финансовый 6 3 2 5 3 2 3" xfId="24326"/>
    <cellStyle name="Финансовый 6 3 2 5 4" xfId="11483"/>
    <cellStyle name="Финансовый 6 3 2 5 4 2" xfId="11484"/>
    <cellStyle name="Финансовый 6 3 2 5 4 2 2" xfId="24327"/>
    <cellStyle name="Финансовый 6 3 2 5 4 2 2 2" xfId="24328"/>
    <cellStyle name="Финансовый 6 3 2 5 4 2 3" xfId="24329"/>
    <cellStyle name="Финансовый 6 3 2 5 5" xfId="11485"/>
    <cellStyle name="Финансовый 6 3 2 5 5 2" xfId="24330"/>
    <cellStyle name="Финансовый 6 3 2 5 5 2 2" xfId="24331"/>
    <cellStyle name="Финансовый 6 3 2 5 5 3" xfId="24332"/>
    <cellStyle name="Финансовый 6 3 2 6" xfId="11486"/>
    <cellStyle name="Финансовый 6 3 2 6 2" xfId="11487"/>
    <cellStyle name="Финансовый 6 3 2 6 2 2" xfId="11488"/>
    <cellStyle name="Финансовый 6 3 2 6 2 2 2" xfId="24333"/>
    <cellStyle name="Финансовый 6 3 2 6 2 2 2 2" xfId="24334"/>
    <cellStyle name="Финансовый 6 3 2 6 2 2 3" xfId="24335"/>
    <cellStyle name="Финансовый 6 3 2 6 3" xfId="11489"/>
    <cellStyle name="Финансовый 6 3 2 6 3 2" xfId="11490"/>
    <cellStyle name="Финансовый 6 3 2 6 3 2 2" xfId="24336"/>
    <cellStyle name="Финансовый 6 3 2 6 3 2 2 2" xfId="24337"/>
    <cellStyle name="Финансовый 6 3 2 6 3 2 3" xfId="24338"/>
    <cellStyle name="Финансовый 6 3 2 6 4" xfId="11491"/>
    <cellStyle name="Финансовый 6 3 2 6 4 2" xfId="24339"/>
    <cellStyle name="Финансовый 6 3 2 6 4 2 2" xfId="24340"/>
    <cellStyle name="Финансовый 6 3 2 6 4 3" xfId="24341"/>
    <cellStyle name="Финансовый 6 3 2 7" xfId="11492"/>
    <cellStyle name="Финансовый 6 3 2 7 2" xfId="11493"/>
    <cellStyle name="Финансовый 6 3 2 7 2 2" xfId="11494"/>
    <cellStyle name="Финансовый 6 3 2 7 2 2 2" xfId="24342"/>
    <cellStyle name="Финансовый 6 3 2 7 2 2 2 2" xfId="24343"/>
    <cellStyle name="Финансовый 6 3 2 7 2 2 3" xfId="24344"/>
    <cellStyle name="Финансовый 6 3 2 7 3" xfId="11495"/>
    <cellStyle name="Финансовый 6 3 2 7 3 2" xfId="11496"/>
    <cellStyle name="Финансовый 6 3 2 7 3 2 2" xfId="24345"/>
    <cellStyle name="Финансовый 6 3 2 7 3 2 2 2" xfId="24346"/>
    <cellStyle name="Финансовый 6 3 2 7 3 2 3" xfId="24347"/>
    <cellStyle name="Финансовый 6 3 2 7 4" xfId="11497"/>
    <cellStyle name="Финансовый 6 3 2 7 4 2" xfId="24348"/>
    <cellStyle name="Финансовый 6 3 2 7 4 2 2" xfId="24349"/>
    <cellStyle name="Финансовый 6 3 2 7 4 3" xfId="24350"/>
    <cellStyle name="Финансовый 6 3 2 8" xfId="11498"/>
    <cellStyle name="Финансовый 6 3 2 8 2" xfId="11499"/>
    <cellStyle name="Финансовый 6 3 2 8 2 2" xfId="11500"/>
    <cellStyle name="Финансовый 6 3 2 8 2 2 2" xfId="24351"/>
    <cellStyle name="Финансовый 6 3 2 8 2 2 2 2" xfId="24352"/>
    <cellStyle name="Финансовый 6 3 2 8 2 2 3" xfId="24353"/>
    <cellStyle name="Финансовый 6 3 2 8 3" xfId="11501"/>
    <cellStyle name="Финансовый 6 3 2 8 3 2" xfId="11502"/>
    <cellStyle name="Финансовый 6 3 2 8 3 2 2" xfId="24354"/>
    <cellStyle name="Финансовый 6 3 2 8 3 2 2 2" xfId="24355"/>
    <cellStyle name="Финансовый 6 3 2 8 3 2 3" xfId="24356"/>
    <cellStyle name="Финансовый 6 3 2 8 4" xfId="11503"/>
    <cellStyle name="Финансовый 6 3 2 8 4 2" xfId="24357"/>
    <cellStyle name="Финансовый 6 3 2 8 4 2 2" xfId="24358"/>
    <cellStyle name="Финансовый 6 3 2 8 4 3" xfId="24359"/>
    <cellStyle name="Финансовый 6 3 2 9" xfId="11504"/>
    <cellStyle name="Финансовый 6 3 2 9 2" xfId="11505"/>
    <cellStyle name="Финансовый 6 3 2 9 2 2" xfId="24360"/>
    <cellStyle name="Финансовый 6 3 2 9 2 2 2" xfId="24361"/>
    <cellStyle name="Финансовый 6 3 2 9 2 3" xfId="24362"/>
    <cellStyle name="Финансовый 6 3 3" xfId="11506"/>
    <cellStyle name="Финансовый 6 3 3 2" xfId="11507"/>
    <cellStyle name="Финансовый 6 3 3 2 2" xfId="11508"/>
    <cellStyle name="Финансовый 6 3 3 2 2 2" xfId="11509"/>
    <cellStyle name="Финансовый 6 3 3 2 2 2 2" xfId="11510"/>
    <cellStyle name="Финансовый 6 3 3 2 2 2 2 2" xfId="11511"/>
    <cellStyle name="Финансовый 6 3 3 2 2 2 2 2 2" xfId="24363"/>
    <cellStyle name="Финансовый 6 3 3 2 2 2 2 3" xfId="24364"/>
    <cellStyle name="Финансовый 6 3 3 2 2 3" xfId="11512"/>
    <cellStyle name="Финансовый 6 3 3 2 2 3 2" xfId="11513"/>
    <cellStyle name="Финансовый 6 3 3 2 2 3 2 2" xfId="11514"/>
    <cellStyle name="Финансовый 6 3 3 2 2 3 2 2 2" xfId="24365"/>
    <cellStyle name="Финансовый 6 3 3 2 2 3 2 3" xfId="24366"/>
    <cellStyle name="Финансовый 6 3 3 2 2 4" xfId="11515"/>
    <cellStyle name="Финансовый 6 3 3 2 2 4 2" xfId="11516"/>
    <cellStyle name="Финансовый 6 3 3 2 2 4 2 2" xfId="24367"/>
    <cellStyle name="Финансовый 6 3 3 2 2 4 3" xfId="24368"/>
    <cellStyle name="Финансовый 6 3 3 2 3" xfId="11517"/>
    <cellStyle name="Финансовый 6 3 3 2 3 2" xfId="11518"/>
    <cellStyle name="Финансовый 6 3 3 2 3 2 2" xfId="11519"/>
    <cellStyle name="Финансовый 6 3 3 2 3 2 2 2" xfId="11520"/>
    <cellStyle name="Финансовый 6 3 3 2 3 2 2 2 2" xfId="24369"/>
    <cellStyle name="Финансовый 6 3 3 2 3 2 2 3" xfId="24370"/>
    <cellStyle name="Финансовый 6 3 3 2 3 3" xfId="11521"/>
    <cellStyle name="Финансовый 6 3 3 2 3 3 2" xfId="11522"/>
    <cellStyle name="Финансовый 6 3 3 2 3 3 2 2" xfId="11523"/>
    <cellStyle name="Финансовый 6 3 3 2 3 3 2 2 2" xfId="24371"/>
    <cellStyle name="Финансовый 6 3 3 2 3 3 2 3" xfId="24372"/>
    <cellStyle name="Финансовый 6 3 3 2 3 4" xfId="11524"/>
    <cellStyle name="Финансовый 6 3 3 2 3 4 2" xfId="11525"/>
    <cellStyle name="Финансовый 6 3 3 2 3 4 2 2" xfId="24373"/>
    <cellStyle name="Финансовый 6 3 3 2 3 4 3" xfId="24374"/>
    <cellStyle name="Финансовый 6 3 3 2 4" xfId="11526"/>
    <cellStyle name="Финансовый 6 3 3 2 4 2" xfId="11527"/>
    <cellStyle name="Финансовый 6 3 3 2 4 2 2" xfId="11528"/>
    <cellStyle name="Финансовый 6 3 3 2 4 2 2 2" xfId="24375"/>
    <cellStyle name="Финансовый 6 3 3 2 4 2 3" xfId="24376"/>
    <cellStyle name="Финансовый 6 3 3 2 5" xfId="11529"/>
    <cellStyle name="Финансовый 6 3 3 2 5 2" xfId="11530"/>
    <cellStyle name="Финансовый 6 3 3 2 5 2 2" xfId="11531"/>
    <cellStyle name="Финансовый 6 3 3 2 5 2 2 2" xfId="24377"/>
    <cellStyle name="Финансовый 6 3 3 2 5 2 3" xfId="24378"/>
    <cellStyle name="Финансовый 6 3 3 2 6" xfId="11532"/>
    <cellStyle name="Финансовый 6 3 3 2 6 2" xfId="11533"/>
    <cellStyle name="Финансовый 6 3 3 2 6 2 2" xfId="24379"/>
    <cellStyle name="Финансовый 6 3 3 2 6 3" xfId="24380"/>
    <cellStyle name="Финансовый 6 3 3 3" xfId="11534"/>
    <cellStyle name="Финансовый 6 3 3 3 2" xfId="11535"/>
    <cellStyle name="Финансовый 6 3 3 3 2 2" xfId="11536"/>
    <cellStyle name="Финансовый 6 3 3 3 2 2 2" xfId="11537"/>
    <cellStyle name="Финансовый 6 3 3 3 2 2 2 2" xfId="11538"/>
    <cellStyle name="Финансовый 6 3 3 3 2 2 2 2 2" xfId="24381"/>
    <cellStyle name="Финансовый 6 3 3 3 2 2 2 3" xfId="24382"/>
    <cellStyle name="Финансовый 6 3 3 3 2 3" xfId="11539"/>
    <cellStyle name="Финансовый 6 3 3 3 2 3 2" xfId="11540"/>
    <cellStyle name="Финансовый 6 3 3 3 2 3 2 2" xfId="11541"/>
    <cellStyle name="Финансовый 6 3 3 3 2 3 2 2 2" xfId="24383"/>
    <cellStyle name="Финансовый 6 3 3 3 2 3 2 3" xfId="24384"/>
    <cellStyle name="Финансовый 6 3 3 3 2 4" xfId="11542"/>
    <cellStyle name="Финансовый 6 3 3 3 2 4 2" xfId="11543"/>
    <cellStyle name="Финансовый 6 3 3 3 2 4 2 2" xfId="24385"/>
    <cellStyle name="Финансовый 6 3 3 3 2 4 3" xfId="24386"/>
    <cellStyle name="Финансовый 6 3 3 3 3" xfId="11544"/>
    <cellStyle name="Финансовый 6 3 3 3 3 2" xfId="11545"/>
    <cellStyle name="Финансовый 6 3 3 3 3 2 2" xfId="11546"/>
    <cellStyle name="Финансовый 6 3 3 3 3 2 2 2" xfId="11547"/>
    <cellStyle name="Финансовый 6 3 3 3 3 2 2 2 2" xfId="24387"/>
    <cellStyle name="Финансовый 6 3 3 3 3 2 2 3" xfId="24388"/>
    <cellStyle name="Финансовый 6 3 3 3 3 3" xfId="11548"/>
    <cellStyle name="Финансовый 6 3 3 3 3 3 2" xfId="11549"/>
    <cellStyle name="Финансовый 6 3 3 3 3 3 2 2" xfId="11550"/>
    <cellStyle name="Финансовый 6 3 3 3 3 3 2 2 2" xfId="24389"/>
    <cellStyle name="Финансовый 6 3 3 3 3 3 2 3" xfId="24390"/>
    <cellStyle name="Финансовый 6 3 3 3 3 4" xfId="11551"/>
    <cellStyle name="Финансовый 6 3 3 3 3 4 2" xfId="11552"/>
    <cellStyle name="Финансовый 6 3 3 3 3 4 2 2" xfId="24391"/>
    <cellStyle name="Финансовый 6 3 3 3 3 4 3" xfId="24392"/>
    <cellStyle name="Финансовый 6 3 3 3 4" xfId="11553"/>
    <cellStyle name="Финансовый 6 3 3 3 4 2" xfId="11554"/>
    <cellStyle name="Финансовый 6 3 3 3 4 2 2" xfId="11555"/>
    <cellStyle name="Финансовый 6 3 3 3 4 2 2 2" xfId="24393"/>
    <cellStyle name="Финансовый 6 3 3 3 4 2 3" xfId="24394"/>
    <cellStyle name="Финансовый 6 3 3 3 5" xfId="11556"/>
    <cellStyle name="Финансовый 6 3 3 3 5 2" xfId="11557"/>
    <cellStyle name="Финансовый 6 3 3 3 5 2 2" xfId="11558"/>
    <cellStyle name="Финансовый 6 3 3 3 5 2 2 2" xfId="24395"/>
    <cellStyle name="Финансовый 6 3 3 3 5 2 3" xfId="24396"/>
    <cellStyle name="Финансовый 6 3 3 3 6" xfId="11559"/>
    <cellStyle name="Финансовый 6 3 3 3 6 2" xfId="11560"/>
    <cellStyle name="Финансовый 6 3 3 3 6 2 2" xfId="24397"/>
    <cellStyle name="Финансовый 6 3 3 3 6 3" xfId="24398"/>
    <cellStyle name="Финансовый 6 3 3 4" xfId="11561"/>
    <cellStyle name="Финансовый 6 3 3 4 2" xfId="11562"/>
    <cellStyle name="Финансовый 6 3 3 4 2 2" xfId="11563"/>
    <cellStyle name="Финансовый 6 3 3 4 2 2 2" xfId="11564"/>
    <cellStyle name="Финансовый 6 3 3 4 2 2 2 2" xfId="11565"/>
    <cellStyle name="Финансовый 6 3 3 4 2 2 2 2 2" xfId="24399"/>
    <cellStyle name="Финансовый 6 3 3 4 2 2 2 3" xfId="24400"/>
    <cellStyle name="Финансовый 6 3 3 4 2 3" xfId="11566"/>
    <cellStyle name="Финансовый 6 3 3 4 2 3 2" xfId="11567"/>
    <cellStyle name="Финансовый 6 3 3 4 2 3 2 2" xfId="11568"/>
    <cellStyle name="Финансовый 6 3 3 4 2 3 2 2 2" xfId="24401"/>
    <cellStyle name="Финансовый 6 3 3 4 2 3 2 3" xfId="24402"/>
    <cellStyle name="Финансовый 6 3 3 4 2 4" xfId="11569"/>
    <cellStyle name="Финансовый 6 3 3 4 2 4 2" xfId="11570"/>
    <cellStyle name="Финансовый 6 3 3 4 2 4 2 2" xfId="24403"/>
    <cellStyle name="Финансовый 6 3 3 4 2 4 3" xfId="24404"/>
    <cellStyle name="Финансовый 6 3 3 4 3" xfId="11571"/>
    <cellStyle name="Финансовый 6 3 3 4 3 2" xfId="11572"/>
    <cellStyle name="Финансовый 6 3 3 4 3 2 2" xfId="11573"/>
    <cellStyle name="Финансовый 6 3 3 4 3 2 2 2" xfId="24405"/>
    <cellStyle name="Финансовый 6 3 3 4 3 2 3" xfId="24406"/>
    <cellStyle name="Финансовый 6 3 3 4 4" xfId="11574"/>
    <cellStyle name="Финансовый 6 3 3 4 4 2" xfId="11575"/>
    <cellStyle name="Финансовый 6 3 3 4 4 2 2" xfId="11576"/>
    <cellStyle name="Финансовый 6 3 3 4 4 2 2 2" xfId="24407"/>
    <cellStyle name="Финансовый 6 3 3 4 4 2 3" xfId="24408"/>
    <cellStyle name="Финансовый 6 3 3 4 5" xfId="11577"/>
    <cellStyle name="Финансовый 6 3 3 4 5 2" xfId="11578"/>
    <cellStyle name="Финансовый 6 3 3 4 5 2 2" xfId="24409"/>
    <cellStyle name="Финансовый 6 3 3 4 5 3" xfId="24410"/>
    <cellStyle name="Финансовый 6 3 3 5" xfId="11579"/>
    <cellStyle name="Финансовый 6 3 3 5 2" xfId="11580"/>
    <cellStyle name="Финансовый 6 3 3 5 2 2" xfId="11581"/>
    <cellStyle name="Финансовый 6 3 3 5 2 2 2" xfId="11582"/>
    <cellStyle name="Финансовый 6 3 3 5 2 2 2 2" xfId="24411"/>
    <cellStyle name="Финансовый 6 3 3 5 2 2 3" xfId="24412"/>
    <cellStyle name="Финансовый 6 3 3 5 3" xfId="11583"/>
    <cellStyle name="Финансовый 6 3 3 5 3 2" xfId="11584"/>
    <cellStyle name="Финансовый 6 3 3 5 3 2 2" xfId="11585"/>
    <cellStyle name="Финансовый 6 3 3 5 3 2 2 2" xfId="24413"/>
    <cellStyle name="Финансовый 6 3 3 5 3 2 3" xfId="24414"/>
    <cellStyle name="Финансовый 6 3 3 5 4" xfId="11586"/>
    <cellStyle name="Финансовый 6 3 3 5 4 2" xfId="11587"/>
    <cellStyle name="Финансовый 6 3 3 5 4 2 2" xfId="24415"/>
    <cellStyle name="Финансовый 6 3 3 5 4 3" xfId="24416"/>
    <cellStyle name="Финансовый 6 3 3 6" xfId="11588"/>
    <cellStyle name="Финансовый 6 3 3 6 2" xfId="11589"/>
    <cellStyle name="Финансовый 6 3 3 6 2 2" xfId="11590"/>
    <cellStyle name="Финансовый 6 3 3 6 2 2 2" xfId="24417"/>
    <cellStyle name="Финансовый 6 3 3 6 2 3" xfId="24418"/>
    <cellStyle name="Финансовый 6 3 3 7" xfId="11591"/>
    <cellStyle name="Финансовый 6 3 3 7 2" xfId="11592"/>
    <cellStyle name="Финансовый 6 3 3 7 2 2" xfId="11593"/>
    <cellStyle name="Финансовый 6 3 3 7 2 2 2" xfId="24419"/>
    <cellStyle name="Финансовый 6 3 3 7 2 3" xfId="24420"/>
    <cellStyle name="Финансовый 6 3 3 8" xfId="11594"/>
    <cellStyle name="Финансовый 6 3 3 8 2" xfId="11595"/>
    <cellStyle name="Финансовый 6 3 3 8 2 2" xfId="24421"/>
    <cellStyle name="Финансовый 6 3 3 8 3" xfId="24422"/>
    <cellStyle name="Финансовый 6 3 4" xfId="11596"/>
    <cellStyle name="Финансовый 6 3 4 2" xfId="11597"/>
    <cellStyle name="Финансовый 6 3 4 2 2" xfId="11598"/>
    <cellStyle name="Финансовый 6 3 4 2 2 2" xfId="11599"/>
    <cellStyle name="Финансовый 6 3 4 2 2 2 2" xfId="11600"/>
    <cellStyle name="Финансовый 6 3 4 2 2 2 2 2" xfId="24423"/>
    <cellStyle name="Финансовый 6 3 4 2 2 2 3" xfId="24424"/>
    <cellStyle name="Финансовый 6 3 4 2 3" xfId="11601"/>
    <cellStyle name="Финансовый 6 3 4 2 3 2" xfId="11602"/>
    <cellStyle name="Финансовый 6 3 4 2 3 2 2" xfId="11603"/>
    <cellStyle name="Финансовый 6 3 4 2 3 2 2 2" xfId="24425"/>
    <cellStyle name="Финансовый 6 3 4 2 3 2 3" xfId="24426"/>
    <cellStyle name="Финансовый 6 3 4 2 4" xfId="11604"/>
    <cellStyle name="Финансовый 6 3 4 2 4 2" xfId="11605"/>
    <cellStyle name="Финансовый 6 3 4 2 4 2 2" xfId="24427"/>
    <cellStyle name="Финансовый 6 3 4 2 4 3" xfId="24428"/>
    <cellStyle name="Финансовый 6 3 4 3" xfId="11606"/>
    <cellStyle name="Финансовый 6 3 4 3 2" xfId="11607"/>
    <cellStyle name="Финансовый 6 3 4 3 2 2" xfId="11608"/>
    <cellStyle name="Финансовый 6 3 4 3 2 2 2" xfId="11609"/>
    <cellStyle name="Финансовый 6 3 4 3 2 2 2 2" xfId="24429"/>
    <cellStyle name="Финансовый 6 3 4 3 2 2 3" xfId="24430"/>
    <cellStyle name="Финансовый 6 3 4 3 3" xfId="11610"/>
    <cellStyle name="Финансовый 6 3 4 3 3 2" xfId="11611"/>
    <cellStyle name="Финансовый 6 3 4 3 3 2 2" xfId="11612"/>
    <cellStyle name="Финансовый 6 3 4 3 3 2 2 2" xfId="24431"/>
    <cellStyle name="Финансовый 6 3 4 3 3 2 3" xfId="24432"/>
    <cellStyle name="Финансовый 6 3 4 3 4" xfId="11613"/>
    <cellStyle name="Финансовый 6 3 4 3 4 2" xfId="11614"/>
    <cellStyle name="Финансовый 6 3 4 3 4 2 2" xfId="24433"/>
    <cellStyle name="Финансовый 6 3 4 3 4 3" xfId="24434"/>
    <cellStyle name="Финансовый 6 3 4 4" xfId="11615"/>
    <cellStyle name="Финансовый 6 3 4 4 2" xfId="11616"/>
    <cellStyle name="Финансовый 6 3 4 4 2 2" xfId="11617"/>
    <cellStyle name="Финансовый 6 3 4 4 2 2 2" xfId="24435"/>
    <cellStyle name="Финансовый 6 3 4 4 2 3" xfId="24436"/>
    <cellStyle name="Финансовый 6 3 4 5" xfId="11618"/>
    <cellStyle name="Финансовый 6 3 4 5 2" xfId="11619"/>
    <cellStyle name="Финансовый 6 3 4 5 2 2" xfId="11620"/>
    <cellStyle name="Финансовый 6 3 4 5 2 2 2" xfId="24437"/>
    <cellStyle name="Финансовый 6 3 4 5 2 3" xfId="24438"/>
    <cellStyle name="Финансовый 6 3 4 6" xfId="11621"/>
    <cellStyle name="Финансовый 6 3 4 6 2" xfId="11622"/>
    <cellStyle name="Финансовый 6 3 4 6 2 2" xfId="24439"/>
    <cellStyle name="Финансовый 6 3 4 6 3" xfId="24440"/>
    <cellStyle name="Финансовый 6 3 5" xfId="11623"/>
    <cellStyle name="Финансовый 6 3 5 2" xfId="11624"/>
    <cellStyle name="Финансовый 6 3 5 2 2" xfId="11625"/>
    <cellStyle name="Финансовый 6 3 5 2 2 2" xfId="11626"/>
    <cellStyle name="Финансовый 6 3 5 2 2 2 2" xfId="11627"/>
    <cellStyle name="Финансовый 6 3 5 2 2 2 2 2" xfId="24441"/>
    <cellStyle name="Финансовый 6 3 5 2 2 2 3" xfId="24442"/>
    <cellStyle name="Финансовый 6 3 5 2 3" xfId="11628"/>
    <cellStyle name="Финансовый 6 3 5 2 3 2" xfId="11629"/>
    <cellStyle name="Финансовый 6 3 5 2 3 2 2" xfId="11630"/>
    <cellStyle name="Финансовый 6 3 5 2 3 2 2 2" xfId="24443"/>
    <cellStyle name="Финансовый 6 3 5 2 3 2 3" xfId="24444"/>
    <cellStyle name="Финансовый 6 3 5 2 4" xfId="11631"/>
    <cellStyle name="Финансовый 6 3 5 2 4 2" xfId="11632"/>
    <cellStyle name="Финансовый 6 3 5 2 4 2 2" xfId="24445"/>
    <cellStyle name="Финансовый 6 3 5 2 4 3" xfId="24446"/>
    <cellStyle name="Финансовый 6 3 5 3" xfId="11633"/>
    <cellStyle name="Финансовый 6 3 5 3 2" xfId="11634"/>
    <cellStyle name="Финансовый 6 3 5 3 2 2" xfId="11635"/>
    <cellStyle name="Финансовый 6 3 5 3 2 2 2" xfId="11636"/>
    <cellStyle name="Финансовый 6 3 5 3 2 2 2 2" xfId="24447"/>
    <cellStyle name="Финансовый 6 3 5 3 2 2 3" xfId="24448"/>
    <cellStyle name="Финансовый 6 3 5 3 3" xfId="11637"/>
    <cellStyle name="Финансовый 6 3 5 3 3 2" xfId="11638"/>
    <cellStyle name="Финансовый 6 3 5 3 3 2 2" xfId="11639"/>
    <cellStyle name="Финансовый 6 3 5 3 3 2 2 2" xfId="24449"/>
    <cellStyle name="Финансовый 6 3 5 3 3 2 3" xfId="24450"/>
    <cellStyle name="Финансовый 6 3 5 3 4" xfId="11640"/>
    <cellStyle name="Финансовый 6 3 5 3 4 2" xfId="11641"/>
    <cellStyle name="Финансовый 6 3 5 3 4 2 2" xfId="24451"/>
    <cellStyle name="Финансовый 6 3 5 3 4 3" xfId="24452"/>
    <cellStyle name="Финансовый 6 3 5 4" xfId="11642"/>
    <cellStyle name="Финансовый 6 3 5 4 2" xfId="11643"/>
    <cellStyle name="Финансовый 6 3 5 4 2 2" xfId="11644"/>
    <cellStyle name="Финансовый 6 3 5 4 2 2 2" xfId="24453"/>
    <cellStyle name="Финансовый 6 3 5 4 2 3" xfId="24454"/>
    <cellStyle name="Финансовый 6 3 5 5" xfId="11645"/>
    <cellStyle name="Финансовый 6 3 5 5 2" xfId="11646"/>
    <cellStyle name="Финансовый 6 3 5 5 2 2" xfId="11647"/>
    <cellStyle name="Финансовый 6 3 5 5 2 2 2" xfId="24455"/>
    <cellStyle name="Финансовый 6 3 5 5 2 3" xfId="24456"/>
    <cellStyle name="Финансовый 6 3 5 6" xfId="11648"/>
    <cellStyle name="Финансовый 6 3 5 6 2" xfId="11649"/>
    <cellStyle name="Финансовый 6 3 5 6 2 2" xfId="24457"/>
    <cellStyle name="Финансовый 6 3 5 6 3" xfId="24458"/>
    <cellStyle name="Финансовый 6 3 6" xfId="11650"/>
    <cellStyle name="Финансовый 6 3 6 2" xfId="11651"/>
    <cellStyle name="Финансовый 6 3 6 2 2" xfId="11652"/>
    <cellStyle name="Финансовый 6 3 6 2 2 2" xfId="11653"/>
    <cellStyle name="Финансовый 6 3 6 2 2 2 2" xfId="11654"/>
    <cellStyle name="Финансовый 6 3 6 2 2 2 2 2" xfId="24459"/>
    <cellStyle name="Финансовый 6 3 6 2 2 2 3" xfId="24460"/>
    <cellStyle name="Финансовый 6 3 6 2 3" xfId="11655"/>
    <cellStyle name="Финансовый 6 3 6 2 3 2" xfId="11656"/>
    <cellStyle name="Финансовый 6 3 6 2 3 2 2" xfId="11657"/>
    <cellStyle name="Финансовый 6 3 6 2 3 2 2 2" xfId="24461"/>
    <cellStyle name="Финансовый 6 3 6 2 3 2 3" xfId="24462"/>
    <cellStyle name="Финансовый 6 3 6 2 4" xfId="11658"/>
    <cellStyle name="Финансовый 6 3 6 2 4 2" xfId="11659"/>
    <cellStyle name="Финансовый 6 3 6 2 4 2 2" xfId="24463"/>
    <cellStyle name="Финансовый 6 3 6 2 4 3" xfId="24464"/>
    <cellStyle name="Финансовый 6 3 6 3" xfId="11660"/>
    <cellStyle name="Финансовый 6 3 6 3 2" xfId="11661"/>
    <cellStyle name="Финансовый 6 3 6 3 2 2" xfId="11662"/>
    <cellStyle name="Финансовый 6 3 6 3 2 2 2" xfId="24465"/>
    <cellStyle name="Финансовый 6 3 6 3 2 3" xfId="24466"/>
    <cellStyle name="Финансовый 6 3 6 4" xfId="11663"/>
    <cellStyle name="Финансовый 6 3 6 4 2" xfId="11664"/>
    <cellStyle name="Финансовый 6 3 6 4 2 2" xfId="11665"/>
    <cellStyle name="Финансовый 6 3 6 4 2 2 2" xfId="24467"/>
    <cellStyle name="Финансовый 6 3 6 4 2 3" xfId="24468"/>
    <cellStyle name="Финансовый 6 3 6 5" xfId="11666"/>
    <cellStyle name="Финансовый 6 3 6 5 2" xfId="11667"/>
    <cellStyle name="Финансовый 6 3 6 5 2 2" xfId="24469"/>
    <cellStyle name="Финансовый 6 3 6 5 3" xfId="24470"/>
    <cellStyle name="Финансовый 6 3 7" xfId="11668"/>
    <cellStyle name="Финансовый 6 3 7 2" xfId="11669"/>
    <cellStyle name="Финансовый 6 3 7 2 2" xfId="11670"/>
    <cellStyle name="Финансовый 6 3 7 2 2 2" xfId="11671"/>
    <cellStyle name="Финансовый 6 3 7 2 2 2 2" xfId="24471"/>
    <cellStyle name="Финансовый 6 3 7 2 2 3" xfId="24472"/>
    <cellStyle name="Финансовый 6 3 7 3" xfId="11672"/>
    <cellStyle name="Финансовый 6 3 7 3 2" xfId="11673"/>
    <cellStyle name="Финансовый 6 3 7 3 2 2" xfId="11674"/>
    <cellStyle name="Финансовый 6 3 7 3 2 2 2" xfId="24473"/>
    <cellStyle name="Финансовый 6 3 7 3 2 3" xfId="24474"/>
    <cellStyle name="Финансовый 6 3 7 4" xfId="11675"/>
    <cellStyle name="Финансовый 6 3 7 4 2" xfId="11676"/>
    <cellStyle name="Финансовый 6 3 7 4 2 2" xfId="24475"/>
    <cellStyle name="Финансовый 6 3 7 4 3" xfId="24476"/>
    <cellStyle name="Финансовый 6 3 8" xfId="11677"/>
    <cellStyle name="Финансовый 6 3 8 2" xfId="11678"/>
    <cellStyle name="Финансовый 6 3 8 2 2" xfId="11679"/>
    <cellStyle name="Финансовый 6 3 8 2 2 2" xfId="11680"/>
    <cellStyle name="Финансовый 6 3 8 2 2 2 2" xfId="24477"/>
    <cellStyle name="Финансовый 6 3 8 2 2 3" xfId="24478"/>
    <cellStyle name="Финансовый 6 3 8 3" xfId="11681"/>
    <cellStyle name="Финансовый 6 3 8 3 2" xfId="11682"/>
    <cellStyle name="Финансовый 6 3 8 3 2 2" xfId="11683"/>
    <cellStyle name="Финансовый 6 3 8 3 2 2 2" xfId="24479"/>
    <cellStyle name="Финансовый 6 3 8 3 2 3" xfId="24480"/>
    <cellStyle name="Финансовый 6 3 8 4" xfId="11684"/>
    <cellStyle name="Финансовый 6 3 8 4 2" xfId="11685"/>
    <cellStyle name="Финансовый 6 3 8 4 2 2" xfId="24481"/>
    <cellStyle name="Финансовый 6 3 8 4 3" xfId="24482"/>
    <cellStyle name="Финансовый 6 3 9" xfId="11686"/>
    <cellStyle name="Финансовый 6 3 9 2" xfId="11687"/>
    <cellStyle name="Финансовый 6 3 9 2 2" xfId="11688"/>
    <cellStyle name="Финансовый 6 3 9 2 2 2" xfId="11689"/>
    <cellStyle name="Финансовый 6 3 9 2 2 2 2" xfId="24483"/>
    <cellStyle name="Финансовый 6 3 9 2 2 3" xfId="24484"/>
    <cellStyle name="Финансовый 6 3 9 3" xfId="11690"/>
    <cellStyle name="Финансовый 6 3 9 3 2" xfId="11691"/>
    <cellStyle name="Финансовый 6 3 9 3 2 2" xfId="11692"/>
    <cellStyle name="Финансовый 6 3 9 3 2 2 2" xfId="24485"/>
    <cellStyle name="Финансовый 6 3 9 3 2 3" xfId="24486"/>
    <cellStyle name="Финансовый 6 3 9 4" xfId="11693"/>
    <cellStyle name="Финансовый 6 3 9 4 2" xfId="11694"/>
    <cellStyle name="Финансовый 6 3 9 4 2 2" xfId="24487"/>
    <cellStyle name="Финансовый 6 3 9 4 3" xfId="24488"/>
    <cellStyle name="Финансовый 6 4" xfId="11695"/>
    <cellStyle name="Финансовый 6 4 2" xfId="11696"/>
    <cellStyle name="Финансовый 6 5" xfId="11697"/>
    <cellStyle name="Финансовый 6 5 2" xfId="11698"/>
    <cellStyle name="Финансовый 6 5 2 2" xfId="11699"/>
    <cellStyle name="Финансовый 6 5 2 2 2" xfId="11700"/>
    <cellStyle name="Финансовый 6 5 2 2 2 2" xfId="11701"/>
    <cellStyle name="Финансовый 6 5 2 2 2 2 2" xfId="11702"/>
    <cellStyle name="Финансовый 6 5 2 2 2 2 2 2" xfId="24489"/>
    <cellStyle name="Финансовый 6 5 2 2 2 2 3" xfId="24490"/>
    <cellStyle name="Финансовый 6 5 2 2 3" xfId="11703"/>
    <cellStyle name="Финансовый 6 5 2 2 3 2" xfId="11704"/>
    <cellStyle name="Финансовый 6 5 2 2 3 2 2" xfId="11705"/>
    <cellStyle name="Финансовый 6 5 2 2 3 2 2 2" xfId="24491"/>
    <cellStyle name="Финансовый 6 5 2 2 3 2 3" xfId="24492"/>
    <cellStyle name="Финансовый 6 5 2 2 4" xfId="11706"/>
    <cellStyle name="Финансовый 6 5 2 2 4 2" xfId="11707"/>
    <cellStyle name="Финансовый 6 5 2 2 4 2 2" xfId="24493"/>
    <cellStyle name="Финансовый 6 5 2 2 4 3" xfId="24494"/>
    <cellStyle name="Финансовый 6 5 2 3" xfId="11708"/>
    <cellStyle name="Финансовый 6 5 2 3 2" xfId="11709"/>
    <cellStyle name="Финансовый 6 5 2 3 2 2" xfId="11710"/>
    <cellStyle name="Финансовый 6 5 2 3 2 2 2" xfId="11711"/>
    <cellStyle name="Финансовый 6 5 2 3 2 2 2 2" xfId="24495"/>
    <cellStyle name="Финансовый 6 5 2 3 2 2 3" xfId="24496"/>
    <cellStyle name="Финансовый 6 5 2 3 3" xfId="11712"/>
    <cellStyle name="Финансовый 6 5 2 3 3 2" xfId="11713"/>
    <cellStyle name="Финансовый 6 5 2 3 3 2 2" xfId="11714"/>
    <cellStyle name="Финансовый 6 5 2 3 3 2 2 2" xfId="24497"/>
    <cellStyle name="Финансовый 6 5 2 3 3 2 3" xfId="24498"/>
    <cellStyle name="Финансовый 6 5 2 3 4" xfId="11715"/>
    <cellStyle name="Финансовый 6 5 2 3 4 2" xfId="11716"/>
    <cellStyle name="Финансовый 6 5 2 3 4 2 2" xfId="24499"/>
    <cellStyle name="Финансовый 6 5 2 3 4 3" xfId="24500"/>
    <cellStyle name="Финансовый 6 5 2 4" xfId="11717"/>
    <cellStyle name="Финансовый 6 5 2 4 2" xfId="11718"/>
    <cellStyle name="Финансовый 6 5 2 4 2 2" xfId="11719"/>
    <cellStyle name="Финансовый 6 5 2 4 2 2 2" xfId="24501"/>
    <cellStyle name="Финансовый 6 5 2 4 2 3" xfId="24502"/>
    <cellStyle name="Финансовый 6 5 2 5" xfId="11720"/>
    <cellStyle name="Финансовый 6 5 2 5 2" xfId="11721"/>
    <cellStyle name="Финансовый 6 5 2 5 2 2" xfId="11722"/>
    <cellStyle name="Финансовый 6 5 2 5 2 2 2" xfId="24503"/>
    <cellStyle name="Финансовый 6 5 2 5 2 3" xfId="24504"/>
    <cellStyle name="Финансовый 6 5 2 6" xfId="11723"/>
    <cellStyle name="Финансовый 6 5 2 6 2" xfId="11724"/>
    <cellStyle name="Финансовый 6 5 2 6 2 2" xfId="24505"/>
    <cellStyle name="Финансовый 6 5 2 6 3" xfId="24506"/>
    <cellStyle name="Финансовый 6 5 3" xfId="11725"/>
    <cellStyle name="Финансовый 6 5 3 2" xfId="11726"/>
    <cellStyle name="Финансовый 6 5 3 2 2" xfId="11727"/>
    <cellStyle name="Финансовый 6 5 3 2 2 2" xfId="11728"/>
    <cellStyle name="Финансовый 6 5 3 2 2 2 2" xfId="11729"/>
    <cellStyle name="Финансовый 6 5 3 2 2 2 2 2" xfId="24507"/>
    <cellStyle name="Финансовый 6 5 3 2 2 2 3" xfId="24508"/>
    <cellStyle name="Финансовый 6 5 3 2 3" xfId="11730"/>
    <cellStyle name="Финансовый 6 5 3 2 3 2" xfId="11731"/>
    <cellStyle name="Финансовый 6 5 3 2 3 2 2" xfId="11732"/>
    <cellStyle name="Финансовый 6 5 3 2 3 2 2 2" xfId="24509"/>
    <cellStyle name="Финансовый 6 5 3 2 3 2 3" xfId="24510"/>
    <cellStyle name="Финансовый 6 5 3 2 4" xfId="11733"/>
    <cellStyle name="Финансовый 6 5 3 2 4 2" xfId="11734"/>
    <cellStyle name="Финансовый 6 5 3 2 4 2 2" xfId="24511"/>
    <cellStyle name="Финансовый 6 5 3 2 4 3" xfId="24512"/>
    <cellStyle name="Финансовый 6 5 3 3" xfId="11735"/>
    <cellStyle name="Финансовый 6 5 3 3 2" xfId="11736"/>
    <cellStyle name="Финансовый 6 5 3 3 2 2" xfId="11737"/>
    <cellStyle name="Финансовый 6 5 3 3 2 2 2" xfId="11738"/>
    <cellStyle name="Финансовый 6 5 3 3 2 2 2 2" xfId="24513"/>
    <cellStyle name="Финансовый 6 5 3 3 2 2 3" xfId="24514"/>
    <cellStyle name="Финансовый 6 5 3 3 3" xfId="11739"/>
    <cellStyle name="Финансовый 6 5 3 3 3 2" xfId="11740"/>
    <cellStyle name="Финансовый 6 5 3 3 3 2 2" xfId="11741"/>
    <cellStyle name="Финансовый 6 5 3 3 3 2 2 2" xfId="24515"/>
    <cellStyle name="Финансовый 6 5 3 3 3 2 3" xfId="24516"/>
    <cellStyle name="Финансовый 6 5 3 3 4" xfId="11742"/>
    <cellStyle name="Финансовый 6 5 3 3 4 2" xfId="11743"/>
    <cellStyle name="Финансовый 6 5 3 3 4 2 2" xfId="24517"/>
    <cellStyle name="Финансовый 6 5 3 3 4 3" xfId="24518"/>
    <cellStyle name="Финансовый 6 5 3 4" xfId="11744"/>
    <cellStyle name="Финансовый 6 5 3 4 2" xfId="11745"/>
    <cellStyle name="Финансовый 6 5 3 4 2 2" xfId="11746"/>
    <cellStyle name="Финансовый 6 5 3 4 2 2 2" xfId="24519"/>
    <cellStyle name="Финансовый 6 5 3 4 2 3" xfId="24520"/>
    <cellStyle name="Финансовый 6 5 3 5" xfId="11747"/>
    <cellStyle name="Финансовый 6 5 3 5 2" xfId="11748"/>
    <cellStyle name="Финансовый 6 5 3 5 2 2" xfId="11749"/>
    <cellStyle name="Финансовый 6 5 3 5 2 2 2" xfId="24521"/>
    <cellStyle name="Финансовый 6 5 3 5 2 3" xfId="24522"/>
    <cellStyle name="Финансовый 6 5 3 6" xfId="11750"/>
    <cellStyle name="Финансовый 6 5 3 6 2" xfId="11751"/>
    <cellStyle name="Финансовый 6 5 3 6 2 2" xfId="24523"/>
    <cellStyle name="Финансовый 6 5 3 6 3" xfId="24524"/>
    <cellStyle name="Финансовый 6 5 4" xfId="11752"/>
    <cellStyle name="Финансовый 6 5 4 2" xfId="11753"/>
    <cellStyle name="Финансовый 6 5 4 2 2" xfId="11754"/>
    <cellStyle name="Финансовый 6 5 4 2 2 2" xfId="11755"/>
    <cellStyle name="Финансовый 6 5 4 2 2 2 2" xfId="11756"/>
    <cellStyle name="Финансовый 6 5 4 2 2 2 2 2" xfId="24525"/>
    <cellStyle name="Финансовый 6 5 4 2 2 2 3" xfId="24526"/>
    <cellStyle name="Финансовый 6 5 4 2 3" xfId="11757"/>
    <cellStyle name="Финансовый 6 5 4 2 3 2" xfId="11758"/>
    <cellStyle name="Финансовый 6 5 4 2 3 2 2" xfId="11759"/>
    <cellStyle name="Финансовый 6 5 4 2 3 2 2 2" xfId="24527"/>
    <cellStyle name="Финансовый 6 5 4 2 3 2 3" xfId="24528"/>
    <cellStyle name="Финансовый 6 5 4 2 4" xfId="11760"/>
    <cellStyle name="Финансовый 6 5 4 2 4 2" xfId="11761"/>
    <cellStyle name="Финансовый 6 5 4 2 4 2 2" xfId="24529"/>
    <cellStyle name="Финансовый 6 5 4 2 4 3" xfId="24530"/>
    <cellStyle name="Финансовый 6 5 4 3" xfId="11762"/>
    <cellStyle name="Финансовый 6 5 4 3 2" xfId="11763"/>
    <cellStyle name="Финансовый 6 5 4 3 2 2" xfId="11764"/>
    <cellStyle name="Финансовый 6 5 4 3 2 2 2" xfId="24531"/>
    <cellStyle name="Финансовый 6 5 4 3 2 3" xfId="24532"/>
    <cellStyle name="Финансовый 6 5 4 4" xfId="11765"/>
    <cellStyle name="Финансовый 6 5 4 4 2" xfId="11766"/>
    <cellStyle name="Финансовый 6 5 4 4 2 2" xfId="11767"/>
    <cellStyle name="Финансовый 6 5 4 4 2 2 2" xfId="24533"/>
    <cellStyle name="Финансовый 6 5 4 4 2 3" xfId="24534"/>
    <cellStyle name="Финансовый 6 5 4 5" xfId="11768"/>
    <cellStyle name="Финансовый 6 5 4 5 2" xfId="11769"/>
    <cellStyle name="Финансовый 6 5 4 5 2 2" xfId="24535"/>
    <cellStyle name="Финансовый 6 5 4 5 3" xfId="24536"/>
    <cellStyle name="Финансовый 6 5 5" xfId="11770"/>
    <cellStyle name="Финансовый 6 5 5 2" xfId="11771"/>
    <cellStyle name="Финансовый 6 5 5 2 2" xfId="11772"/>
    <cellStyle name="Финансовый 6 5 5 2 2 2" xfId="11773"/>
    <cellStyle name="Финансовый 6 5 5 2 2 2 2" xfId="24537"/>
    <cellStyle name="Финансовый 6 5 5 2 2 3" xfId="24538"/>
    <cellStyle name="Финансовый 6 5 5 3" xfId="11774"/>
    <cellStyle name="Финансовый 6 5 5 3 2" xfId="11775"/>
    <cellStyle name="Финансовый 6 5 5 3 2 2" xfId="11776"/>
    <cellStyle name="Финансовый 6 5 5 3 2 2 2" xfId="24539"/>
    <cellStyle name="Финансовый 6 5 5 3 2 3" xfId="24540"/>
    <cellStyle name="Финансовый 6 5 5 4" xfId="11777"/>
    <cellStyle name="Финансовый 6 5 5 4 2" xfId="11778"/>
    <cellStyle name="Финансовый 6 5 5 4 2 2" xfId="24541"/>
    <cellStyle name="Финансовый 6 5 5 4 3" xfId="24542"/>
    <cellStyle name="Финансовый 6 5 6" xfId="11779"/>
    <cellStyle name="Финансовый 6 5 6 2" xfId="11780"/>
    <cellStyle name="Финансовый 6 5 6 2 2" xfId="11781"/>
    <cellStyle name="Финансовый 6 5 6 2 2 2" xfId="24543"/>
    <cellStyle name="Финансовый 6 5 6 2 3" xfId="24544"/>
    <cellStyle name="Финансовый 6 5 7" xfId="11782"/>
    <cellStyle name="Финансовый 6 5 7 2" xfId="11783"/>
    <cellStyle name="Финансовый 6 5 7 2 2" xfId="11784"/>
    <cellStyle name="Финансовый 6 5 7 2 2 2" xfId="24545"/>
    <cellStyle name="Финансовый 6 5 7 2 3" xfId="24546"/>
    <cellStyle name="Финансовый 6 5 8" xfId="11785"/>
    <cellStyle name="Финансовый 6 5 8 2" xfId="11786"/>
    <cellStyle name="Финансовый 6 5 8 2 2" xfId="24547"/>
    <cellStyle name="Финансовый 6 5 8 3" xfId="24548"/>
    <cellStyle name="Финансовый 6 6" xfId="11787"/>
    <cellStyle name="Финансовый 6 6 2" xfId="11788"/>
    <cellStyle name="Финансовый 6 6 2 2" xfId="11789"/>
    <cellStyle name="Финансовый 6 6 2 2 2" xfId="11790"/>
    <cellStyle name="Финансовый 6 6 2 2 2 2" xfId="11791"/>
    <cellStyle name="Финансовый 6 6 2 2 2 2 2" xfId="24549"/>
    <cellStyle name="Финансовый 6 6 2 2 2 3" xfId="24550"/>
    <cellStyle name="Финансовый 6 6 2 3" xfId="11792"/>
    <cellStyle name="Финансовый 6 6 2 3 2" xfId="11793"/>
    <cellStyle name="Финансовый 6 6 2 3 2 2" xfId="11794"/>
    <cellStyle name="Финансовый 6 6 2 3 2 2 2" xfId="24551"/>
    <cellStyle name="Финансовый 6 6 2 3 2 3" xfId="24552"/>
    <cellStyle name="Финансовый 6 6 2 4" xfId="11795"/>
    <cellStyle name="Финансовый 6 6 2 4 2" xfId="11796"/>
    <cellStyle name="Финансовый 6 6 2 4 2 2" xfId="24553"/>
    <cellStyle name="Финансовый 6 6 2 4 3" xfId="24554"/>
    <cellStyle name="Финансовый 6 6 3" xfId="11797"/>
    <cellStyle name="Финансовый 6 6 3 2" xfId="11798"/>
    <cellStyle name="Финансовый 6 6 3 2 2" xfId="11799"/>
    <cellStyle name="Финансовый 6 6 3 2 2 2" xfId="11800"/>
    <cellStyle name="Финансовый 6 6 3 2 2 2 2" xfId="24555"/>
    <cellStyle name="Финансовый 6 6 3 2 2 3" xfId="24556"/>
    <cellStyle name="Финансовый 6 6 3 3" xfId="11801"/>
    <cellStyle name="Финансовый 6 6 3 3 2" xfId="11802"/>
    <cellStyle name="Финансовый 6 6 3 3 2 2" xfId="11803"/>
    <cellStyle name="Финансовый 6 6 3 3 2 2 2" xfId="24557"/>
    <cellStyle name="Финансовый 6 6 3 3 2 3" xfId="24558"/>
    <cellStyle name="Финансовый 6 6 3 4" xfId="11804"/>
    <cellStyle name="Финансовый 6 6 3 4 2" xfId="11805"/>
    <cellStyle name="Финансовый 6 6 3 4 2 2" xfId="24559"/>
    <cellStyle name="Финансовый 6 6 3 4 3" xfId="24560"/>
    <cellStyle name="Финансовый 6 6 4" xfId="11806"/>
    <cellStyle name="Финансовый 6 6 4 2" xfId="11807"/>
    <cellStyle name="Финансовый 6 6 4 2 2" xfId="11808"/>
    <cellStyle name="Финансовый 6 6 4 2 2 2" xfId="24561"/>
    <cellStyle name="Финансовый 6 6 4 2 3" xfId="24562"/>
    <cellStyle name="Финансовый 6 6 5" xfId="11809"/>
    <cellStyle name="Финансовый 6 6 5 2" xfId="11810"/>
    <cellStyle name="Финансовый 6 6 5 2 2" xfId="11811"/>
    <cellStyle name="Финансовый 6 6 5 2 2 2" xfId="24563"/>
    <cellStyle name="Финансовый 6 6 5 2 3" xfId="24564"/>
    <cellStyle name="Финансовый 6 6 6" xfId="11812"/>
    <cellStyle name="Финансовый 6 6 6 2" xfId="11813"/>
    <cellStyle name="Финансовый 6 6 6 2 2" xfId="24565"/>
    <cellStyle name="Финансовый 6 6 6 3" xfId="24566"/>
    <cellStyle name="Финансовый 6 7" xfId="11814"/>
    <cellStyle name="Финансовый 6 7 2" xfId="11815"/>
    <cellStyle name="Финансовый 6 7 2 2" xfId="11816"/>
    <cellStyle name="Финансовый 6 7 2 2 2" xfId="11817"/>
    <cellStyle name="Финансовый 6 7 2 2 2 2" xfId="11818"/>
    <cellStyle name="Финансовый 6 7 2 2 2 2 2" xfId="24567"/>
    <cellStyle name="Финансовый 6 7 2 2 2 3" xfId="24568"/>
    <cellStyle name="Финансовый 6 7 2 3" xfId="11819"/>
    <cellStyle name="Финансовый 6 7 2 3 2" xfId="11820"/>
    <cellStyle name="Финансовый 6 7 2 3 2 2" xfId="11821"/>
    <cellStyle name="Финансовый 6 7 2 3 2 2 2" xfId="24569"/>
    <cellStyle name="Финансовый 6 7 2 3 2 3" xfId="24570"/>
    <cellStyle name="Финансовый 6 7 2 4" xfId="11822"/>
    <cellStyle name="Финансовый 6 7 2 4 2" xfId="11823"/>
    <cellStyle name="Финансовый 6 7 2 4 2 2" xfId="24571"/>
    <cellStyle name="Финансовый 6 7 2 4 3" xfId="24572"/>
    <cellStyle name="Финансовый 6 7 3" xfId="11824"/>
    <cellStyle name="Финансовый 6 7 3 2" xfId="11825"/>
    <cellStyle name="Финансовый 6 7 3 2 2" xfId="11826"/>
    <cellStyle name="Финансовый 6 7 3 2 2 2" xfId="11827"/>
    <cellStyle name="Финансовый 6 7 3 2 2 2 2" xfId="24573"/>
    <cellStyle name="Финансовый 6 7 3 2 2 3" xfId="24574"/>
    <cellStyle name="Финансовый 6 7 3 3" xfId="11828"/>
    <cellStyle name="Финансовый 6 7 3 3 2" xfId="11829"/>
    <cellStyle name="Финансовый 6 7 3 3 2 2" xfId="11830"/>
    <cellStyle name="Финансовый 6 7 3 3 2 2 2" xfId="24575"/>
    <cellStyle name="Финансовый 6 7 3 3 2 3" xfId="24576"/>
    <cellStyle name="Финансовый 6 7 3 4" xfId="11831"/>
    <cellStyle name="Финансовый 6 7 3 4 2" xfId="11832"/>
    <cellStyle name="Финансовый 6 7 3 4 2 2" xfId="24577"/>
    <cellStyle name="Финансовый 6 7 3 4 3" xfId="24578"/>
    <cellStyle name="Финансовый 6 7 4" xfId="11833"/>
    <cellStyle name="Финансовый 6 7 4 2" xfId="11834"/>
    <cellStyle name="Финансовый 6 7 4 2 2" xfId="11835"/>
    <cellStyle name="Финансовый 6 7 4 2 2 2" xfId="24579"/>
    <cellStyle name="Финансовый 6 7 4 2 3" xfId="24580"/>
    <cellStyle name="Финансовый 6 7 5" xfId="11836"/>
    <cellStyle name="Финансовый 6 7 5 2" xfId="11837"/>
    <cellStyle name="Финансовый 6 7 5 2 2" xfId="11838"/>
    <cellStyle name="Финансовый 6 7 5 2 2 2" xfId="24581"/>
    <cellStyle name="Финансовый 6 7 5 2 3" xfId="24582"/>
    <cellStyle name="Финансовый 6 7 6" xfId="11839"/>
    <cellStyle name="Финансовый 6 7 6 2" xfId="11840"/>
    <cellStyle name="Финансовый 6 7 6 2 2" xfId="24583"/>
    <cellStyle name="Финансовый 6 7 6 3" xfId="24584"/>
    <cellStyle name="Финансовый 6 8" xfId="11841"/>
    <cellStyle name="Финансовый 6 8 2" xfId="11842"/>
    <cellStyle name="Финансовый 6 8 2 2" xfId="11843"/>
    <cellStyle name="Финансовый 6 8 2 2 2" xfId="11844"/>
    <cellStyle name="Финансовый 6 8 2 2 2 2" xfId="11845"/>
    <cellStyle name="Финансовый 6 8 2 2 2 2 2" xfId="24585"/>
    <cellStyle name="Финансовый 6 8 2 2 2 3" xfId="24586"/>
    <cellStyle name="Финансовый 6 8 2 3" xfId="11846"/>
    <cellStyle name="Финансовый 6 8 2 3 2" xfId="11847"/>
    <cellStyle name="Финансовый 6 8 2 3 2 2" xfId="11848"/>
    <cellStyle name="Финансовый 6 8 2 3 2 2 2" xfId="24587"/>
    <cellStyle name="Финансовый 6 8 2 3 2 3" xfId="24588"/>
    <cellStyle name="Финансовый 6 8 2 4" xfId="11849"/>
    <cellStyle name="Финансовый 6 8 2 4 2" xfId="11850"/>
    <cellStyle name="Финансовый 6 8 2 4 2 2" xfId="24589"/>
    <cellStyle name="Финансовый 6 8 2 4 3" xfId="24590"/>
    <cellStyle name="Финансовый 6 8 3" xfId="11851"/>
    <cellStyle name="Финансовый 6 8 3 2" xfId="11852"/>
    <cellStyle name="Финансовый 6 8 3 2 2" xfId="11853"/>
    <cellStyle name="Финансовый 6 8 3 2 2 2" xfId="24591"/>
    <cellStyle name="Финансовый 6 8 3 2 3" xfId="24592"/>
    <cellStyle name="Финансовый 6 8 4" xfId="11854"/>
    <cellStyle name="Финансовый 6 8 4 2" xfId="11855"/>
    <cellStyle name="Финансовый 6 8 4 2 2" xfId="11856"/>
    <cellStyle name="Финансовый 6 8 4 2 2 2" xfId="24593"/>
    <cellStyle name="Финансовый 6 8 4 2 3" xfId="24594"/>
    <cellStyle name="Финансовый 6 8 5" xfId="11857"/>
    <cellStyle name="Финансовый 6 8 5 2" xfId="11858"/>
    <cellStyle name="Финансовый 6 8 5 2 2" xfId="24595"/>
    <cellStyle name="Финансовый 6 8 5 3" xfId="24596"/>
    <cellStyle name="Финансовый 6 9" xfId="11859"/>
    <cellStyle name="Финансовый 6 9 2" xfId="11860"/>
    <cellStyle name="Финансовый 6 9 2 2" xfId="11861"/>
    <cellStyle name="Финансовый 6 9 2 2 2" xfId="11862"/>
    <cellStyle name="Финансовый 6 9 2 2 2 2" xfId="24597"/>
    <cellStyle name="Финансовый 6 9 2 2 3" xfId="24598"/>
    <cellStyle name="Финансовый 6 9 3" xfId="11863"/>
    <cellStyle name="Финансовый 6 9 3 2" xfId="11864"/>
    <cellStyle name="Финансовый 6 9 3 2 2" xfId="11865"/>
    <cellStyle name="Финансовый 6 9 3 2 2 2" xfId="24599"/>
    <cellStyle name="Финансовый 6 9 3 2 3" xfId="24600"/>
    <cellStyle name="Финансовый 6 9 4" xfId="11866"/>
    <cellStyle name="Финансовый 6 9 4 2" xfId="11867"/>
    <cellStyle name="Финансовый 6 9 4 2 2" xfId="24601"/>
    <cellStyle name="Финансовый 6 9 4 3" xfId="24602"/>
    <cellStyle name="Финансовый 7" xfId="11868"/>
    <cellStyle name="Финансовый 7 2" xfId="11869"/>
    <cellStyle name="Финансовый 8" xfId="11870"/>
    <cellStyle name="Финансовый 8 10" xfId="11871"/>
    <cellStyle name="Финансовый 8 10 2" xfId="11872"/>
    <cellStyle name="Финансовый 8 10 2 2" xfId="24603"/>
    <cellStyle name="Финансовый 8 10 2 2 2" xfId="24604"/>
    <cellStyle name="Финансовый 8 10 2 3" xfId="24605"/>
    <cellStyle name="Финансовый 8 11" xfId="11873"/>
    <cellStyle name="Финансовый 8 11 2" xfId="24606"/>
    <cellStyle name="Финансовый 8 11 2 2" xfId="24607"/>
    <cellStyle name="Финансовый 8 11 3" xfId="24608"/>
    <cellStyle name="Финансовый 8 2" xfId="11874"/>
    <cellStyle name="Финансовый 8 2 2" xfId="11875"/>
    <cellStyle name="Финансовый 8 2 2 2" xfId="11876"/>
    <cellStyle name="Финансовый 8 2 2 2 2" xfId="11877"/>
    <cellStyle name="Финансовый 8 2 2 2 2 2" xfId="11878"/>
    <cellStyle name="Финансовый 8 2 2 2 2 2 2" xfId="24609"/>
    <cellStyle name="Финансовый 8 2 2 2 2 2 2 2" xfId="24610"/>
    <cellStyle name="Финансовый 8 2 2 2 2 2 3" xfId="24611"/>
    <cellStyle name="Финансовый 8 2 2 2 3" xfId="11879"/>
    <cellStyle name="Финансовый 8 2 2 2 3 2" xfId="11880"/>
    <cellStyle name="Финансовый 8 2 2 2 3 2 2" xfId="24612"/>
    <cellStyle name="Финансовый 8 2 2 2 3 2 2 2" xfId="24613"/>
    <cellStyle name="Финансовый 8 2 2 2 3 2 3" xfId="24614"/>
    <cellStyle name="Финансовый 8 2 2 2 4" xfId="11881"/>
    <cellStyle name="Финансовый 8 2 2 2 4 2" xfId="24615"/>
    <cellStyle name="Финансовый 8 2 2 2 4 2 2" xfId="24616"/>
    <cellStyle name="Финансовый 8 2 2 2 4 3" xfId="24617"/>
    <cellStyle name="Финансовый 8 2 2 3" xfId="11882"/>
    <cellStyle name="Финансовый 8 2 2 3 2" xfId="11883"/>
    <cellStyle name="Финансовый 8 2 2 3 2 2" xfId="11884"/>
    <cellStyle name="Финансовый 8 2 2 3 2 2 2" xfId="24618"/>
    <cellStyle name="Финансовый 8 2 2 3 2 2 2 2" xfId="24619"/>
    <cellStyle name="Финансовый 8 2 2 3 2 2 3" xfId="24620"/>
    <cellStyle name="Финансовый 8 2 2 3 3" xfId="11885"/>
    <cellStyle name="Финансовый 8 2 2 3 3 2" xfId="11886"/>
    <cellStyle name="Финансовый 8 2 2 3 3 2 2" xfId="24621"/>
    <cellStyle name="Финансовый 8 2 2 3 3 2 2 2" xfId="24622"/>
    <cellStyle name="Финансовый 8 2 2 3 3 2 3" xfId="24623"/>
    <cellStyle name="Финансовый 8 2 2 3 4" xfId="11887"/>
    <cellStyle name="Финансовый 8 2 2 3 4 2" xfId="24624"/>
    <cellStyle name="Финансовый 8 2 2 3 4 2 2" xfId="24625"/>
    <cellStyle name="Финансовый 8 2 2 3 4 3" xfId="24626"/>
    <cellStyle name="Финансовый 8 2 2 4" xfId="11888"/>
    <cellStyle name="Финансовый 8 2 2 4 2" xfId="11889"/>
    <cellStyle name="Финансовый 8 2 2 4 2 2" xfId="24627"/>
    <cellStyle name="Финансовый 8 2 2 4 2 2 2" xfId="24628"/>
    <cellStyle name="Финансовый 8 2 2 4 2 3" xfId="24629"/>
    <cellStyle name="Финансовый 8 2 2 5" xfId="11890"/>
    <cellStyle name="Финансовый 8 2 2 5 2" xfId="11891"/>
    <cellStyle name="Финансовый 8 2 2 5 2 2" xfId="24630"/>
    <cellStyle name="Финансовый 8 2 2 5 2 2 2" xfId="24631"/>
    <cellStyle name="Финансовый 8 2 2 5 2 3" xfId="24632"/>
    <cellStyle name="Финансовый 8 2 2 6" xfId="11892"/>
    <cellStyle name="Финансовый 8 2 2 6 2" xfId="24633"/>
    <cellStyle name="Финансовый 8 2 2 6 2 2" xfId="24634"/>
    <cellStyle name="Финансовый 8 2 2 6 3" xfId="24635"/>
    <cellStyle name="Финансовый 8 2 3" xfId="11893"/>
    <cellStyle name="Финансовый 8 2 3 2" xfId="11894"/>
    <cellStyle name="Финансовый 8 2 3 2 2" xfId="11895"/>
    <cellStyle name="Финансовый 8 2 3 2 2 2" xfId="11896"/>
    <cellStyle name="Финансовый 8 2 3 2 2 2 2" xfId="24636"/>
    <cellStyle name="Финансовый 8 2 3 2 2 2 2 2" xfId="24637"/>
    <cellStyle name="Финансовый 8 2 3 2 2 2 3" xfId="24638"/>
    <cellStyle name="Финансовый 8 2 3 2 3" xfId="11897"/>
    <cellStyle name="Финансовый 8 2 3 2 3 2" xfId="11898"/>
    <cellStyle name="Финансовый 8 2 3 2 3 2 2" xfId="24639"/>
    <cellStyle name="Финансовый 8 2 3 2 3 2 2 2" xfId="24640"/>
    <cellStyle name="Финансовый 8 2 3 2 3 2 3" xfId="24641"/>
    <cellStyle name="Финансовый 8 2 3 2 4" xfId="11899"/>
    <cellStyle name="Финансовый 8 2 3 2 4 2" xfId="24642"/>
    <cellStyle name="Финансовый 8 2 3 2 4 2 2" xfId="24643"/>
    <cellStyle name="Финансовый 8 2 3 2 4 3" xfId="24644"/>
    <cellStyle name="Финансовый 8 2 3 3" xfId="11900"/>
    <cellStyle name="Финансовый 8 2 3 3 2" xfId="11901"/>
    <cellStyle name="Финансовый 8 2 3 3 2 2" xfId="11902"/>
    <cellStyle name="Финансовый 8 2 3 3 2 2 2" xfId="24645"/>
    <cellStyle name="Финансовый 8 2 3 3 2 2 2 2" xfId="24646"/>
    <cellStyle name="Финансовый 8 2 3 3 2 2 3" xfId="24647"/>
    <cellStyle name="Финансовый 8 2 3 3 3" xfId="11903"/>
    <cellStyle name="Финансовый 8 2 3 3 3 2" xfId="11904"/>
    <cellStyle name="Финансовый 8 2 3 3 3 2 2" xfId="24648"/>
    <cellStyle name="Финансовый 8 2 3 3 3 2 2 2" xfId="24649"/>
    <cellStyle name="Финансовый 8 2 3 3 3 2 3" xfId="24650"/>
    <cellStyle name="Финансовый 8 2 3 3 4" xfId="11905"/>
    <cellStyle name="Финансовый 8 2 3 3 4 2" xfId="24651"/>
    <cellStyle name="Финансовый 8 2 3 3 4 2 2" xfId="24652"/>
    <cellStyle name="Финансовый 8 2 3 3 4 3" xfId="24653"/>
    <cellStyle name="Финансовый 8 2 3 4" xfId="11906"/>
    <cellStyle name="Финансовый 8 2 3 4 2" xfId="11907"/>
    <cellStyle name="Финансовый 8 2 3 4 2 2" xfId="24654"/>
    <cellStyle name="Финансовый 8 2 3 4 2 2 2" xfId="24655"/>
    <cellStyle name="Финансовый 8 2 3 4 2 3" xfId="24656"/>
    <cellStyle name="Финансовый 8 2 3 5" xfId="11908"/>
    <cellStyle name="Финансовый 8 2 3 5 2" xfId="11909"/>
    <cellStyle name="Финансовый 8 2 3 5 2 2" xfId="24657"/>
    <cellStyle name="Финансовый 8 2 3 5 2 2 2" xfId="24658"/>
    <cellStyle name="Финансовый 8 2 3 5 2 3" xfId="24659"/>
    <cellStyle name="Финансовый 8 2 3 6" xfId="11910"/>
    <cellStyle name="Финансовый 8 2 3 6 2" xfId="24660"/>
    <cellStyle name="Финансовый 8 2 3 6 2 2" xfId="24661"/>
    <cellStyle name="Финансовый 8 2 3 6 3" xfId="24662"/>
    <cellStyle name="Финансовый 8 2 4" xfId="11911"/>
    <cellStyle name="Финансовый 8 2 4 2" xfId="11912"/>
    <cellStyle name="Финансовый 8 2 4 2 2" xfId="11913"/>
    <cellStyle name="Финансовый 8 2 4 2 2 2" xfId="11914"/>
    <cellStyle name="Финансовый 8 2 4 2 2 2 2" xfId="24663"/>
    <cellStyle name="Финансовый 8 2 4 2 2 2 2 2" xfId="24664"/>
    <cellStyle name="Финансовый 8 2 4 2 2 2 3" xfId="24665"/>
    <cellStyle name="Финансовый 8 2 4 2 3" xfId="11915"/>
    <cellStyle name="Финансовый 8 2 4 2 3 2" xfId="11916"/>
    <cellStyle name="Финансовый 8 2 4 2 3 2 2" xfId="24666"/>
    <cellStyle name="Финансовый 8 2 4 2 3 2 2 2" xfId="24667"/>
    <cellStyle name="Финансовый 8 2 4 2 3 2 3" xfId="24668"/>
    <cellStyle name="Финансовый 8 2 4 2 4" xfId="11917"/>
    <cellStyle name="Финансовый 8 2 4 2 4 2" xfId="24669"/>
    <cellStyle name="Финансовый 8 2 4 2 4 2 2" xfId="24670"/>
    <cellStyle name="Финансовый 8 2 4 2 4 3" xfId="24671"/>
    <cellStyle name="Финансовый 8 2 4 3" xfId="11918"/>
    <cellStyle name="Финансовый 8 2 4 3 2" xfId="11919"/>
    <cellStyle name="Финансовый 8 2 4 3 2 2" xfId="24672"/>
    <cellStyle name="Финансовый 8 2 4 3 2 2 2" xfId="24673"/>
    <cellStyle name="Финансовый 8 2 4 3 2 3" xfId="24674"/>
    <cellStyle name="Финансовый 8 2 4 4" xfId="11920"/>
    <cellStyle name="Финансовый 8 2 4 4 2" xfId="11921"/>
    <cellStyle name="Финансовый 8 2 4 4 2 2" xfId="24675"/>
    <cellStyle name="Финансовый 8 2 4 4 2 2 2" xfId="24676"/>
    <cellStyle name="Финансовый 8 2 4 4 2 3" xfId="24677"/>
    <cellStyle name="Финансовый 8 2 4 5" xfId="11922"/>
    <cellStyle name="Финансовый 8 2 4 5 2" xfId="24678"/>
    <cellStyle name="Финансовый 8 2 4 5 2 2" xfId="24679"/>
    <cellStyle name="Финансовый 8 2 4 5 3" xfId="24680"/>
    <cellStyle name="Финансовый 8 2 5" xfId="11923"/>
    <cellStyle name="Финансовый 8 2 5 2" xfId="11924"/>
    <cellStyle name="Финансовый 8 2 5 2 2" xfId="11925"/>
    <cellStyle name="Финансовый 8 2 5 2 2 2" xfId="24681"/>
    <cellStyle name="Финансовый 8 2 5 2 2 2 2" xfId="24682"/>
    <cellStyle name="Финансовый 8 2 5 2 2 3" xfId="24683"/>
    <cellStyle name="Финансовый 8 2 5 3" xfId="11926"/>
    <cellStyle name="Финансовый 8 2 5 3 2" xfId="11927"/>
    <cellStyle name="Финансовый 8 2 5 3 2 2" xfId="24684"/>
    <cellStyle name="Финансовый 8 2 5 3 2 2 2" xfId="24685"/>
    <cellStyle name="Финансовый 8 2 5 3 2 3" xfId="24686"/>
    <cellStyle name="Финансовый 8 2 5 4" xfId="11928"/>
    <cellStyle name="Финансовый 8 2 5 4 2" xfId="24687"/>
    <cellStyle name="Финансовый 8 2 5 4 2 2" xfId="24688"/>
    <cellStyle name="Финансовый 8 2 5 4 3" xfId="24689"/>
    <cellStyle name="Финансовый 8 2 6" xfId="11929"/>
    <cellStyle name="Финансовый 8 2 6 2" xfId="11930"/>
    <cellStyle name="Финансовый 8 2 6 2 2" xfId="24690"/>
    <cellStyle name="Финансовый 8 2 6 2 2 2" xfId="24691"/>
    <cellStyle name="Финансовый 8 2 6 2 3" xfId="24692"/>
    <cellStyle name="Финансовый 8 2 7" xfId="11931"/>
    <cellStyle name="Финансовый 8 2 7 2" xfId="11932"/>
    <cellStyle name="Финансовый 8 2 7 2 2" xfId="24693"/>
    <cellStyle name="Финансовый 8 2 7 2 2 2" xfId="24694"/>
    <cellStyle name="Финансовый 8 2 7 2 3" xfId="24695"/>
    <cellStyle name="Финансовый 8 2 8" xfId="11933"/>
    <cellStyle name="Финансовый 8 2 8 2" xfId="24696"/>
    <cellStyle name="Финансовый 8 2 8 2 2" xfId="24697"/>
    <cellStyle name="Финансовый 8 2 8 3" xfId="24698"/>
    <cellStyle name="Финансовый 8 3" xfId="11934"/>
    <cellStyle name="Финансовый 8 3 2" xfId="11935"/>
    <cellStyle name="Финансовый 8 3 2 2" xfId="11936"/>
    <cellStyle name="Финансовый 8 3 2 2 2" xfId="11937"/>
    <cellStyle name="Финансовый 8 3 2 2 2 2" xfId="24699"/>
    <cellStyle name="Финансовый 8 3 2 2 2 2 2" xfId="24700"/>
    <cellStyle name="Финансовый 8 3 2 2 2 3" xfId="24701"/>
    <cellStyle name="Финансовый 8 3 2 3" xfId="11938"/>
    <cellStyle name="Финансовый 8 3 2 3 2" xfId="11939"/>
    <cellStyle name="Финансовый 8 3 2 3 2 2" xfId="24702"/>
    <cellStyle name="Финансовый 8 3 2 3 2 2 2" xfId="24703"/>
    <cellStyle name="Финансовый 8 3 2 3 2 3" xfId="24704"/>
    <cellStyle name="Финансовый 8 3 2 4" xfId="11940"/>
    <cellStyle name="Финансовый 8 3 2 4 2" xfId="24705"/>
    <cellStyle name="Финансовый 8 3 2 4 2 2" xfId="24706"/>
    <cellStyle name="Финансовый 8 3 2 4 3" xfId="24707"/>
    <cellStyle name="Финансовый 8 3 3" xfId="11941"/>
    <cellStyle name="Финансовый 8 3 3 2" xfId="11942"/>
    <cellStyle name="Финансовый 8 3 3 2 2" xfId="11943"/>
    <cellStyle name="Финансовый 8 3 3 2 2 2" xfId="24708"/>
    <cellStyle name="Финансовый 8 3 3 2 2 2 2" xfId="24709"/>
    <cellStyle name="Финансовый 8 3 3 2 2 3" xfId="24710"/>
    <cellStyle name="Финансовый 8 3 3 3" xfId="11944"/>
    <cellStyle name="Финансовый 8 3 3 3 2" xfId="11945"/>
    <cellStyle name="Финансовый 8 3 3 3 2 2" xfId="24711"/>
    <cellStyle name="Финансовый 8 3 3 3 2 2 2" xfId="24712"/>
    <cellStyle name="Финансовый 8 3 3 3 2 3" xfId="24713"/>
    <cellStyle name="Финансовый 8 3 3 4" xfId="11946"/>
    <cellStyle name="Финансовый 8 3 3 4 2" xfId="24714"/>
    <cellStyle name="Финансовый 8 3 3 4 2 2" xfId="24715"/>
    <cellStyle name="Финансовый 8 3 3 4 3" xfId="24716"/>
    <cellStyle name="Финансовый 8 3 4" xfId="11947"/>
    <cellStyle name="Финансовый 8 3 4 2" xfId="11948"/>
    <cellStyle name="Финансовый 8 3 4 2 2" xfId="24717"/>
    <cellStyle name="Финансовый 8 3 4 2 2 2" xfId="24718"/>
    <cellStyle name="Финансовый 8 3 4 2 3" xfId="24719"/>
    <cellStyle name="Финансовый 8 3 5" xfId="11949"/>
    <cellStyle name="Финансовый 8 3 5 2" xfId="11950"/>
    <cellStyle name="Финансовый 8 3 5 2 2" xfId="24720"/>
    <cellStyle name="Финансовый 8 3 5 2 2 2" xfId="24721"/>
    <cellStyle name="Финансовый 8 3 5 2 3" xfId="24722"/>
    <cellStyle name="Финансовый 8 3 6" xfId="11951"/>
    <cellStyle name="Финансовый 8 3 6 2" xfId="24723"/>
    <cellStyle name="Финансовый 8 3 6 2 2" xfId="24724"/>
    <cellStyle name="Финансовый 8 3 6 3" xfId="24725"/>
    <cellStyle name="Финансовый 8 4" xfId="11952"/>
    <cellStyle name="Финансовый 8 4 2" xfId="11953"/>
    <cellStyle name="Финансовый 8 4 2 2" xfId="11954"/>
    <cellStyle name="Финансовый 8 4 2 2 2" xfId="11955"/>
    <cellStyle name="Финансовый 8 4 2 2 2 2" xfId="24726"/>
    <cellStyle name="Финансовый 8 4 2 2 2 2 2" xfId="24727"/>
    <cellStyle name="Финансовый 8 4 2 2 2 3" xfId="24728"/>
    <cellStyle name="Финансовый 8 4 2 3" xfId="11956"/>
    <cellStyle name="Финансовый 8 4 2 3 2" xfId="11957"/>
    <cellStyle name="Финансовый 8 4 2 3 2 2" xfId="24729"/>
    <cellStyle name="Финансовый 8 4 2 3 2 2 2" xfId="24730"/>
    <cellStyle name="Финансовый 8 4 2 3 2 3" xfId="24731"/>
    <cellStyle name="Финансовый 8 4 2 4" xfId="11958"/>
    <cellStyle name="Финансовый 8 4 2 4 2" xfId="24732"/>
    <cellStyle name="Финансовый 8 4 2 4 2 2" xfId="24733"/>
    <cellStyle name="Финансовый 8 4 2 4 3" xfId="24734"/>
    <cellStyle name="Финансовый 8 4 3" xfId="11959"/>
    <cellStyle name="Финансовый 8 4 3 2" xfId="11960"/>
    <cellStyle name="Финансовый 8 4 3 2 2" xfId="11961"/>
    <cellStyle name="Финансовый 8 4 3 2 2 2" xfId="24735"/>
    <cellStyle name="Финансовый 8 4 3 2 2 2 2" xfId="24736"/>
    <cellStyle name="Финансовый 8 4 3 2 2 3" xfId="24737"/>
    <cellStyle name="Финансовый 8 4 3 3" xfId="11962"/>
    <cellStyle name="Финансовый 8 4 3 3 2" xfId="11963"/>
    <cellStyle name="Финансовый 8 4 3 3 2 2" xfId="24738"/>
    <cellStyle name="Финансовый 8 4 3 3 2 2 2" xfId="24739"/>
    <cellStyle name="Финансовый 8 4 3 3 2 3" xfId="24740"/>
    <cellStyle name="Финансовый 8 4 3 4" xfId="11964"/>
    <cellStyle name="Финансовый 8 4 3 4 2" xfId="24741"/>
    <cellStyle name="Финансовый 8 4 3 4 2 2" xfId="24742"/>
    <cellStyle name="Финансовый 8 4 3 4 3" xfId="24743"/>
    <cellStyle name="Финансовый 8 4 4" xfId="11965"/>
    <cellStyle name="Финансовый 8 4 4 2" xfId="11966"/>
    <cellStyle name="Финансовый 8 4 4 2 2" xfId="24744"/>
    <cellStyle name="Финансовый 8 4 4 2 2 2" xfId="24745"/>
    <cellStyle name="Финансовый 8 4 4 2 3" xfId="24746"/>
    <cellStyle name="Финансовый 8 4 5" xfId="11967"/>
    <cellStyle name="Финансовый 8 4 5 2" xfId="11968"/>
    <cellStyle name="Финансовый 8 4 5 2 2" xfId="24747"/>
    <cellStyle name="Финансовый 8 4 5 2 2 2" xfId="24748"/>
    <cellStyle name="Финансовый 8 4 5 2 3" xfId="24749"/>
    <cellStyle name="Финансовый 8 4 6" xfId="11969"/>
    <cellStyle name="Финансовый 8 4 6 2" xfId="24750"/>
    <cellStyle name="Финансовый 8 4 6 2 2" xfId="24751"/>
    <cellStyle name="Финансовый 8 4 6 3" xfId="24752"/>
    <cellStyle name="Финансовый 8 5" xfId="11970"/>
    <cellStyle name="Финансовый 8 5 2" xfId="11971"/>
    <cellStyle name="Финансовый 8 5 2 2" xfId="11972"/>
    <cellStyle name="Финансовый 8 5 2 2 2" xfId="11973"/>
    <cellStyle name="Финансовый 8 5 2 2 2 2" xfId="24753"/>
    <cellStyle name="Финансовый 8 5 2 2 2 2 2" xfId="24754"/>
    <cellStyle name="Финансовый 8 5 2 2 2 3" xfId="24755"/>
    <cellStyle name="Финансовый 8 5 2 3" xfId="11974"/>
    <cellStyle name="Финансовый 8 5 2 3 2" xfId="11975"/>
    <cellStyle name="Финансовый 8 5 2 3 2 2" xfId="24756"/>
    <cellStyle name="Финансовый 8 5 2 3 2 2 2" xfId="24757"/>
    <cellStyle name="Финансовый 8 5 2 3 2 3" xfId="24758"/>
    <cellStyle name="Финансовый 8 5 2 4" xfId="11976"/>
    <cellStyle name="Финансовый 8 5 2 4 2" xfId="24759"/>
    <cellStyle name="Финансовый 8 5 2 4 2 2" xfId="24760"/>
    <cellStyle name="Финансовый 8 5 2 4 3" xfId="24761"/>
    <cellStyle name="Финансовый 8 5 3" xfId="11977"/>
    <cellStyle name="Финансовый 8 5 3 2" xfId="11978"/>
    <cellStyle name="Финансовый 8 5 3 2 2" xfId="24762"/>
    <cellStyle name="Финансовый 8 5 3 2 2 2" xfId="24763"/>
    <cellStyle name="Финансовый 8 5 3 2 3" xfId="24764"/>
    <cellStyle name="Финансовый 8 5 4" xfId="11979"/>
    <cellStyle name="Финансовый 8 5 4 2" xfId="11980"/>
    <cellStyle name="Финансовый 8 5 4 2 2" xfId="24765"/>
    <cellStyle name="Финансовый 8 5 4 2 2 2" xfId="24766"/>
    <cellStyle name="Финансовый 8 5 4 2 3" xfId="24767"/>
    <cellStyle name="Финансовый 8 5 5" xfId="11981"/>
    <cellStyle name="Финансовый 8 5 5 2" xfId="24768"/>
    <cellStyle name="Финансовый 8 5 5 2 2" xfId="24769"/>
    <cellStyle name="Финансовый 8 5 5 3" xfId="24770"/>
    <cellStyle name="Финансовый 8 6" xfId="11982"/>
    <cellStyle name="Финансовый 8 6 2" xfId="11983"/>
    <cellStyle name="Финансовый 8 6 2 2" xfId="11984"/>
    <cellStyle name="Финансовый 8 6 2 2 2" xfId="24771"/>
    <cellStyle name="Финансовый 8 6 2 2 2 2" xfId="24772"/>
    <cellStyle name="Финансовый 8 6 2 2 3" xfId="24773"/>
    <cellStyle name="Финансовый 8 6 3" xfId="11985"/>
    <cellStyle name="Финансовый 8 6 3 2" xfId="11986"/>
    <cellStyle name="Финансовый 8 6 3 2 2" xfId="24774"/>
    <cellStyle name="Финансовый 8 6 3 2 2 2" xfId="24775"/>
    <cellStyle name="Финансовый 8 6 3 2 3" xfId="24776"/>
    <cellStyle name="Финансовый 8 6 4" xfId="11987"/>
    <cellStyle name="Финансовый 8 6 4 2" xfId="24777"/>
    <cellStyle name="Финансовый 8 6 4 2 2" xfId="24778"/>
    <cellStyle name="Финансовый 8 6 4 3" xfId="24779"/>
    <cellStyle name="Финансовый 8 7" xfId="11988"/>
    <cellStyle name="Финансовый 8 7 2" xfId="11989"/>
    <cellStyle name="Финансовый 8 7 2 2" xfId="11990"/>
    <cellStyle name="Финансовый 8 7 2 2 2" xfId="24780"/>
    <cellStyle name="Финансовый 8 7 2 2 2 2" xfId="24781"/>
    <cellStyle name="Финансовый 8 7 2 2 3" xfId="24782"/>
    <cellStyle name="Финансовый 8 7 3" xfId="11991"/>
    <cellStyle name="Финансовый 8 7 3 2" xfId="11992"/>
    <cellStyle name="Финансовый 8 7 3 2 2" xfId="24783"/>
    <cellStyle name="Финансовый 8 7 3 2 2 2" xfId="24784"/>
    <cellStyle name="Финансовый 8 7 3 2 3" xfId="24785"/>
    <cellStyle name="Финансовый 8 7 4" xfId="11993"/>
    <cellStyle name="Финансовый 8 7 4 2" xfId="24786"/>
    <cellStyle name="Финансовый 8 7 4 2 2" xfId="24787"/>
    <cellStyle name="Финансовый 8 7 4 3" xfId="24788"/>
    <cellStyle name="Финансовый 8 8" xfId="11994"/>
    <cellStyle name="Финансовый 8 8 2" xfId="11995"/>
    <cellStyle name="Финансовый 8 8 2 2" xfId="11996"/>
    <cellStyle name="Финансовый 8 8 2 2 2" xfId="24789"/>
    <cellStyle name="Финансовый 8 8 2 2 2 2" xfId="24790"/>
    <cellStyle name="Финансовый 8 8 2 2 3" xfId="24791"/>
    <cellStyle name="Финансовый 8 8 3" xfId="11997"/>
    <cellStyle name="Финансовый 8 8 3 2" xfId="11998"/>
    <cellStyle name="Финансовый 8 8 3 2 2" xfId="24792"/>
    <cellStyle name="Финансовый 8 8 3 2 2 2" xfId="24793"/>
    <cellStyle name="Финансовый 8 8 3 2 3" xfId="24794"/>
    <cellStyle name="Финансовый 8 8 4" xfId="11999"/>
    <cellStyle name="Финансовый 8 8 4 2" xfId="24795"/>
    <cellStyle name="Финансовый 8 8 4 2 2" xfId="24796"/>
    <cellStyle name="Финансовый 8 8 4 3" xfId="24797"/>
    <cellStyle name="Финансовый 8 9" xfId="12000"/>
    <cellStyle name="Финансовый 8 9 2" xfId="12001"/>
    <cellStyle name="Финансовый 8 9 2 2" xfId="24798"/>
    <cellStyle name="Финансовый 8 9 2 2 2" xfId="24799"/>
    <cellStyle name="Финансовый 8 9 2 3" xfId="24800"/>
    <cellStyle name="Финансовый 9" xfId="12002"/>
    <cellStyle name="Финансовый 9 10" xfId="12003"/>
    <cellStyle name="Финансовый 9 10 2" xfId="12004"/>
    <cellStyle name="Финансовый 9 10 2 2" xfId="24801"/>
    <cellStyle name="Финансовый 9 10 2 2 2" xfId="24802"/>
    <cellStyle name="Финансовый 9 10 2 3" xfId="24803"/>
    <cellStyle name="Финансовый 9 11" xfId="12005"/>
    <cellStyle name="Финансовый 9 11 2" xfId="24804"/>
    <cellStyle name="Финансовый 9 11 2 2" xfId="24805"/>
    <cellStyle name="Финансовый 9 11 3" xfId="24806"/>
    <cellStyle name="Финансовый 9 2" xfId="12006"/>
    <cellStyle name="Финансовый 9 2 2" xfId="12007"/>
    <cellStyle name="Финансовый 9 2 2 2" xfId="12008"/>
    <cellStyle name="Финансовый 9 2 2 2 2" xfId="12009"/>
    <cellStyle name="Финансовый 9 2 2 2 2 2" xfId="12010"/>
    <cellStyle name="Финансовый 9 2 2 2 2 2 2" xfId="24807"/>
    <cellStyle name="Финансовый 9 2 2 2 2 2 2 2" xfId="24808"/>
    <cellStyle name="Финансовый 9 2 2 2 2 2 3" xfId="24809"/>
    <cellStyle name="Финансовый 9 2 2 2 3" xfId="12011"/>
    <cellStyle name="Финансовый 9 2 2 2 3 2" xfId="12012"/>
    <cellStyle name="Финансовый 9 2 2 2 3 2 2" xfId="24810"/>
    <cellStyle name="Финансовый 9 2 2 2 3 2 2 2" xfId="24811"/>
    <cellStyle name="Финансовый 9 2 2 2 3 2 3" xfId="24812"/>
    <cellStyle name="Финансовый 9 2 2 2 4" xfId="12013"/>
    <cellStyle name="Финансовый 9 2 2 2 4 2" xfId="24813"/>
    <cellStyle name="Финансовый 9 2 2 2 4 2 2" xfId="24814"/>
    <cellStyle name="Финансовый 9 2 2 2 4 3" xfId="24815"/>
    <cellStyle name="Финансовый 9 2 2 3" xfId="12014"/>
    <cellStyle name="Финансовый 9 2 2 3 2" xfId="12015"/>
    <cellStyle name="Финансовый 9 2 2 3 2 2" xfId="12016"/>
    <cellStyle name="Финансовый 9 2 2 3 2 2 2" xfId="24816"/>
    <cellStyle name="Финансовый 9 2 2 3 2 2 2 2" xfId="24817"/>
    <cellStyle name="Финансовый 9 2 2 3 2 2 3" xfId="24818"/>
    <cellStyle name="Финансовый 9 2 2 3 3" xfId="12017"/>
    <cellStyle name="Финансовый 9 2 2 3 3 2" xfId="12018"/>
    <cellStyle name="Финансовый 9 2 2 3 3 2 2" xfId="24819"/>
    <cellStyle name="Финансовый 9 2 2 3 3 2 2 2" xfId="24820"/>
    <cellStyle name="Финансовый 9 2 2 3 3 2 3" xfId="24821"/>
    <cellStyle name="Финансовый 9 2 2 3 4" xfId="12019"/>
    <cellStyle name="Финансовый 9 2 2 3 4 2" xfId="24822"/>
    <cellStyle name="Финансовый 9 2 2 3 4 2 2" xfId="24823"/>
    <cellStyle name="Финансовый 9 2 2 3 4 3" xfId="24824"/>
    <cellStyle name="Финансовый 9 2 2 4" xfId="12020"/>
    <cellStyle name="Финансовый 9 2 2 4 2" xfId="12021"/>
    <cellStyle name="Финансовый 9 2 2 4 2 2" xfId="24825"/>
    <cellStyle name="Финансовый 9 2 2 4 2 2 2" xfId="24826"/>
    <cellStyle name="Финансовый 9 2 2 4 2 3" xfId="24827"/>
    <cellStyle name="Финансовый 9 2 2 5" xfId="12022"/>
    <cellStyle name="Финансовый 9 2 2 5 2" xfId="12023"/>
    <cellStyle name="Финансовый 9 2 2 5 2 2" xfId="24828"/>
    <cellStyle name="Финансовый 9 2 2 5 2 2 2" xfId="24829"/>
    <cellStyle name="Финансовый 9 2 2 5 2 3" xfId="24830"/>
    <cellStyle name="Финансовый 9 2 2 6" xfId="12024"/>
    <cellStyle name="Финансовый 9 2 2 6 2" xfId="24831"/>
    <cellStyle name="Финансовый 9 2 2 6 2 2" xfId="24832"/>
    <cellStyle name="Финансовый 9 2 2 6 3" xfId="24833"/>
    <cellStyle name="Финансовый 9 2 3" xfId="12025"/>
    <cellStyle name="Финансовый 9 2 3 2" xfId="12026"/>
    <cellStyle name="Финансовый 9 2 3 2 2" xfId="12027"/>
    <cellStyle name="Финансовый 9 2 3 2 2 2" xfId="12028"/>
    <cellStyle name="Финансовый 9 2 3 2 2 2 2" xfId="24834"/>
    <cellStyle name="Финансовый 9 2 3 2 2 2 2 2" xfId="24835"/>
    <cellStyle name="Финансовый 9 2 3 2 2 2 3" xfId="24836"/>
    <cellStyle name="Финансовый 9 2 3 2 3" xfId="12029"/>
    <cellStyle name="Финансовый 9 2 3 2 3 2" xfId="12030"/>
    <cellStyle name="Финансовый 9 2 3 2 3 2 2" xfId="24837"/>
    <cellStyle name="Финансовый 9 2 3 2 3 2 2 2" xfId="24838"/>
    <cellStyle name="Финансовый 9 2 3 2 3 2 3" xfId="24839"/>
    <cellStyle name="Финансовый 9 2 3 2 4" xfId="12031"/>
    <cellStyle name="Финансовый 9 2 3 2 4 2" xfId="24840"/>
    <cellStyle name="Финансовый 9 2 3 2 4 2 2" xfId="24841"/>
    <cellStyle name="Финансовый 9 2 3 2 4 3" xfId="24842"/>
    <cellStyle name="Финансовый 9 2 3 3" xfId="12032"/>
    <cellStyle name="Финансовый 9 2 3 3 2" xfId="12033"/>
    <cellStyle name="Финансовый 9 2 3 3 2 2" xfId="12034"/>
    <cellStyle name="Финансовый 9 2 3 3 2 2 2" xfId="24843"/>
    <cellStyle name="Финансовый 9 2 3 3 2 2 2 2" xfId="24844"/>
    <cellStyle name="Финансовый 9 2 3 3 2 2 3" xfId="24845"/>
    <cellStyle name="Финансовый 9 2 3 3 3" xfId="12035"/>
    <cellStyle name="Финансовый 9 2 3 3 3 2" xfId="12036"/>
    <cellStyle name="Финансовый 9 2 3 3 3 2 2" xfId="24846"/>
    <cellStyle name="Финансовый 9 2 3 3 3 2 2 2" xfId="24847"/>
    <cellStyle name="Финансовый 9 2 3 3 3 2 3" xfId="24848"/>
    <cellStyle name="Финансовый 9 2 3 3 4" xfId="12037"/>
    <cellStyle name="Финансовый 9 2 3 3 4 2" xfId="24849"/>
    <cellStyle name="Финансовый 9 2 3 3 4 2 2" xfId="24850"/>
    <cellStyle name="Финансовый 9 2 3 3 4 3" xfId="24851"/>
    <cellStyle name="Финансовый 9 2 3 4" xfId="12038"/>
    <cellStyle name="Финансовый 9 2 3 4 2" xfId="12039"/>
    <cellStyle name="Финансовый 9 2 3 4 2 2" xfId="24852"/>
    <cellStyle name="Финансовый 9 2 3 4 2 2 2" xfId="24853"/>
    <cellStyle name="Финансовый 9 2 3 4 2 3" xfId="24854"/>
    <cellStyle name="Финансовый 9 2 3 5" xfId="12040"/>
    <cellStyle name="Финансовый 9 2 3 5 2" xfId="12041"/>
    <cellStyle name="Финансовый 9 2 3 5 2 2" xfId="24855"/>
    <cellStyle name="Финансовый 9 2 3 5 2 2 2" xfId="24856"/>
    <cellStyle name="Финансовый 9 2 3 5 2 3" xfId="24857"/>
    <cellStyle name="Финансовый 9 2 3 6" xfId="12042"/>
    <cellStyle name="Финансовый 9 2 3 6 2" xfId="24858"/>
    <cellStyle name="Финансовый 9 2 3 6 2 2" xfId="24859"/>
    <cellStyle name="Финансовый 9 2 3 6 3" xfId="24860"/>
    <cellStyle name="Финансовый 9 2 4" xfId="12043"/>
    <cellStyle name="Финансовый 9 2 4 2" xfId="12044"/>
    <cellStyle name="Финансовый 9 2 4 2 2" xfId="12045"/>
    <cellStyle name="Финансовый 9 2 4 2 2 2" xfId="12046"/>
    <cellStyle name="Финансовый 9 2 4 2 2 2 2" xfId="24861"/>
    <cellStyle name="Финансовый 9 2 4 2 2 2 2 2" xfId="24862"/>
    <cellStyle name="Финансовый 9 2 4 2 2 2 3" xfId="24863"/>
    <cellStyle name="Финансовый 9 2 4 2 3" xfId="12047"/>
    <cellStyle name="Финансовый 9 2 4 2 3 2" xfId="12048"/>
    <cellStyle name="Финансовый 9 2 4 2 3 2 2" xfId="24864"/>
    <cellStyle name="Финансовый 9 2 4 2 3 2 2 2" xfId="24865"/>
    <cellStyle name="Финансовый 9 2 4 2 3 2 3" xfId="24866"/>
    <cellStyle name="Финансовый 9 2 4 2 4" xfId="12049"/>
    <cellStyle name="Финансовый 9 2 4 2 4 2" xfId="24867"/>
    <cellStyle name="Финансовый 9 2 4 2 4 2 2" xfId="24868"/>
    <cellStyle name="Финансовый 9 2 4 2 4 3" xfId="24869"/>
    <cellStyle name="Финансовый 9 2 4 3" xfId="12050"/>
    <cellStyle name="Финансовый 9 2 4 3 2" xfId="12051"/>
    <cellStyle name="Финансовый 9 2 4 3 2 2" xfId="24870"/>
    <cellStyle name="Финансовый 9 2 4 3 2 2 2" xfId="24871"/>
    <cellStyle name="Финансовый 9 2 4 3 2 3" xfId="24872"/>
    <cellStyle name="Финансовый 9 2 4 4" xfId="12052"/>
    <cellStyle name="Финансовый 9 2 4 4 2" xfId="12053"/>
    <cellStyle name="Финансовый 9 2 4 4 2 2" xfId="24873"/>
    <cellStyle name="Финансовый 9 2 4 4 2 2 2" xfId="24874"/>
    <cellStyle name="Финансовый 9 2 4 4 2 3" xfId="24875"/>
    <cellStyle name="Финансовый 9 2 4 5" xfId="12054"/>
    <cellStyle name="Финансовый 9 2 4 5 2" xfId="24876"/>
    <cellStyle name="Финансовый 9 2 4 5 2 2" xfId="24877"/>
    <cellStyle name="Финансовый 9 2 4 5 3" xfId="24878"/>
    <cellStyle name="Финансовый 9 2 5" xfId="12055"/>
    <cellStyle name="Финансовый 9 2 5 2" xfId="12056"/>
    <cellStyle name="Финансовый 9 2 5 2 2" xfId="12057"/>
    <cellStyle name="Финансовый 9 2 5 2 2 2" xfId="24879"/>
    <cellStyle name="Финансовый 9 2 5 2 2 2 2" xfId="24880"/>
    <cellStyle name="Финансовый 9 2 5 2 2 3" xfId="24881"/>
    <cellStyle name="Финансовый 9 2 5 3" xfId="12058"/>
    <cellStyle name="Финансовый 9 2 5 3 2" xfId="12059"/>
    <cellStyle name="Финансовый 9 2 5 3 2 2" xfId="24882"/>
    <cellStyle name="Финансовый 9 2 5 3 2 2 2" xfId="24883"/>
    <cellStyle name="Финансовый 9 2 5 3 2 3" xfId="24884"/>
    <cellStyle name="Финансовый 9 2 5 4" xfId="12060"/>
    <cellStyle name="Финансовый 9 2 5 4 2" xfId="24885"/>
    <cellStyle name="Финансовый 9 2 5 4 2 2" xfId="24886"/>
    <cellStyle name="Финансовый 9 2 5 4 3" xfId="24887"/>
    <cellStyle name="Финансовый 9 2 6" xfId="12061"/>
    <cellStyle name="Финансовый 9 2 6 2" xfId="12062"/>
    <cellStyle name="Финансовый 9 2 6 2 2" xfId="24888"/>
    <cellStyle name="Финансовый 9 2 6 2 2 2" xfId="24889"/>
    <cellStyle name="Финансовый 9 2 6 2 3" xfId="24890"/>
    <cellStyle name="Финансовый 9 2 7" xfId="12063"/>
    <cellStyle name="Финансовый 9 2 7 2" xfId="12064"/>
    <cellStyle name="Финансовый 9 2 7 2 2" xfId="24891"/>
    <cellStyle name="Финансовый 9 2 7 2 2 2" xfId="24892"/>
    <cellStyle name="Финансовый 9 2 7 2 3" xfId="24893"/>
    <cellStyle name="Финансовый 9 2 8" xfId="12065"/>
    <cellStyle name="Финансовый 9 2 8 2" xfId="24894"/>
    <cellStyle name="Финансовый 9 2 8 2 2" xfId="24895"/>
    <cellStyle name="Финансовый 9 2 8 3" xfId="24896"/>
    <cellStyle name="Финансовый 9 3" xfId="12066"/>
    <cellStyle name="Финансовый 9 3 2" xfId="12067"/>
    <cellStyle name="Финансовый 9 3 2 2" xfId="12068"/>
    <cellStyle name="Финансовый 9 3 2 2 2" xfId="12069"/>
    <cellStyle name="Финансовый 9 3 2 2 2 2" xfId="24897"/>
    <cellStyle name="Финансовый 9 3 2 2 2 2 2" xfId="24898"/>
    <cellStyle name="Финансовый 9 3 2 2 2 3" xfId="24899"/>
    <cellStyle name="Финансовый 9 3 2 3" xfId="12070"/>
    <cellStyle name="Финансовый 9 3 2 3 2" xfId="12071"/>
    <cellStyle name="Финансовый 9 3 2 3 2 2" xfId="24900"/>
    <cellStyle name="Финансовый 9 3 2 3 2 2 2" xfId="24901"/>
    <cellStyle name="Финансовый 9 3 2 3 2 3" xfId="24902"/>
    <cellStyle name="Финансовый 9 3 2 4" xfId="12072"/>
    <cellStyle name="Финансовый 9 3 2 4 2" xfId="24903"/>
    <cellStyle name="Финансовый 9 3 2 4 2 2" xfId="24904"/>
    <cellStyle name="Финансовый 9 3 2 4 3" xfId="24905"/>
    <cellStyle name="Финансовый 9 3 3" xfId="12073"/>
    <cellStyle name="Финансовый 9 3 3 2" xfId="12074"/>
    <cellStyle name="Финансовый 9 3 3 2 2" xfId="12075"/>
    <cellStyle name="Финансовый 9 3 3 2 2 2" xfId="24906"/>
    <cellStyle name="Финансовый 9 3 3 2 2 2 2" xfId="24907"/>
    <cellStyle name="Финансовый 9 3 3 2 2 3" xfId="24908"/>
    <cellStyle name="Финансовый 9 3 3 3" xfId="12076"/>
    <cellStyle name="Финансовый 9 3 3 3 2" xfId="12077"/>
    <cellStyle name="Финансовый 9 3 3 3 2 2" xfId="24909"/>
    <cellStyle name="Финансовый 9 3 3 3 2 2 2" xfId="24910"/>
    <cellStyle name="Финансовый 9 3 3 3 2 3" xfId="24911"/>
    <cellStyle name="Финансовый 9 3 3 4" xfId="12078"/>
    <cellStyle name="Финансовый 9 3 3 4 2" xfId="24912"/>
    <cellStyle name="Финансовый 9 3 3 4 2 2" xfId="24913"/>
    <cellStyle name="Финансовый 9 3 3 4 3" xfId="24914"/>
    <cellStyle name="Финансовый 9 3 4" xfId="12079"/>
    <cellStyle name="Финансовый 9 3 4 2" xfId="12080"/>
    <cellStyle name="Финансовый 9 3 4 2 2" xfId="24915"/>
    <cellStyle name="Финансовый 9 3 4 2 2 2" xfId="24916"/>
    <cellStyle name="Финансовый 9 3 4 2 3" xfId="24917"/>
    <cellStyle name="Финансовый 9 3 5" xfId="12081"/>
    <cellStyle name="Финансовый 9 3 5 2" xfId="12082"/>
    <cellStyle name="Финансовый 9 3 5 2 2" xfId="24918"/>
    <cellStyle name="Финансовый 9 3 5 2 2 2" xfId="24919"/>
    <cellStyle name="Финансовый 9 3 5 2 3" xfId="24920"/>
    <cellStyle name="Финансовый 9 3 6" xfId="12083"/>
    <cellStyle name="Финансовый 9 3 6 2" xfId="24921"/>
    <cellStyle name="Финансовый 9 3 6 2 2" xfId="24922"/>
    <cellStyle name="Финансовый 9 3 6 3" xfId="24923"/>
    <cellStyle name="Финансовый 9 4" xfId="12084"/>
    <cellStyle name="Финансовый 9 4 2" xfId="12085"/>
    <cellStyle name="Финансовый 9 4 2 2" xfId="12086"/>
    <cellStyle name="Финансовый 9 4 2 2 2" xfId="12087"/>
    <cellStyle name="Финансовый 9 4 2 2 2 2" xfId="24924"/>
    <cellStyle name="Финансовый 9 4 2 2 2 2 2" xfId="24925"/>
    <cellStyle name="Финансовый 9 4 2 2 2 3" xfId="24926"/>
    <cellStyle name="Финансовый 9 4 2 3" xfId="12088"/>
    <cellStyle name="Финансовый 9 4 2 3 2" xfId="12089"/>
    <cellStyle name="Финансовый 9 4 2 3 2 2" xfId="24927"/>
    <cellStyle name="Финансовый 9 4 2 3 2 2 2" xfId="24928"/>
    <cellStyle name="Финансовый 9 4 2 3 2 3" xfId="24929"/>
    <cellStyle name="Финансовый 9 4 2 4" xfId="12090"/>
    <cellStyle name="Финансовый 9 4 2 4 2" xfId="24930"/>
    <cellStyle name="Финансовый 9 4 2 4 2 2" xfId="24931"/>
    <cellStyle name="Финансовый 9 4 2 4 3" xfId="24932"/>
    <cellStyle name="Финансовый 9 4 3" xfId="12091"/>
    <cellStyle name="Финансовый 9 4 3 2" xfId="12092"/>
    <cellStyle name="Финансовый 9 4 3 2 2" xfId="12093"/>
    <cellStyle name="Финансовый 9 4 3 2 2 2" xfId="24933"/>
    <cellStyle name="Финансовый 9 4 3 2 2 2 2" xfId="24934"/>
    <cellStyle name="Финансовый 9 4 3 2 2 3" xfId="24935"/>
    <cellStyle name="Финансовый 9 4 3 3" xfId="12094"/>
    <cellStyle name="Финансовый 9 4 3 3 2" xfId="12095"/>
    <cellStyle name="Финансовый 9 4 3 3 2 2" xfId="24936"/>
    <cellStyle name="Финансовый 9 4 3 3 2 2 2" xfId="24937"/>
    <cellStyle name="Финансовый 9 4 3 3 2 3" xfId="24938"/>
    <cellStyle name="Финансовый 9 4 3 4" xfId="12096"/>
    <cellStyle name="Финансовый 9 4 3 4 2" xfId="24939"/>
    <cellStyle name="Финансовый 9 4 3 4 2 2" xfId="24940"/>
    <cellStyle name="Финансовый 9 4 3 4 3" xfId="24941"/>
    <cellStyle name="Финансовый 9 4 4" xfId="12097"/>
    <cellStyle name="Финансовый 9 4 4 2" xfId="12098"/>
    <cellStyle name="Финансовый 9 4 4 2 2" xfId="24942"/>
    <cellStyle name="Финансовый 9 4 4 2 2 2" xfId="24943"/>
    <cellStyle name="Финансовый 9 4 4 2 3" xfId="24944"/>
    <cellStyle name="Финансовый 9 4 5" xfId="12099"/>
    <cellStyle name="Финансовый 9 4 5 2" xfId="12100"/>
    <cellStyle name="Финансовый 9 4 5 2 2" xfId="24945"/>
    <cellStyle name="Финансовый 9 4 5 2 2 2" xfId="24946"/>
    <cellStyle name="Финансовый 9 4 5 2 3" xfId="24947"/>
    <cellStyle name="Финансовый 9 4 6" xfId="12101"/>
    <cellStyle name="Финансовый 9 4 6 2" xfId="24948"/>
    <cellStyle name="Финансовый 9 4 6 2 2" xfId="24949"/>
    <cellStyle name="Финансовый 9 4 6 3" xfId="24950"/>
    <cellStyle name="Финансовый 9 5" xfId="12102"/>
    <cellStyle name="Финансовый 9 5 2" xfId="12103"/>
    <cellStyle name="Финансовый 9 5 2 2" xfId="12104"/>
    <cellStyle name="Финансовый 9 5 2 2 2" xfId="12105"/>
    <cellStyle name="Финансовый 9 5 2 2 2 2" xfId="24951"/>
    <cellStyle name="Финансовый 9 5 2 2 2 2 2" xfId="24952"/>
    <cellStyle name="Финансовый 9 5 2 2 2 3" xfId="24953"/>
    <cellStyle name="Финансовый 9 5 2 3" xfId="12106"/>
    <cellStyle name="Финансовый 9 5 2 3 2" xfId="12107"/>
    <cellStyle name="Финансовый 9 5 2 3 2 2" xfId="24954"/>
    <cellStyle name="Финансовый 9 5 2 3 2 2 2" xfId="24955"/>
    <cellStyle name="Финансовый 9 5 2 3 2 3" xfId="24956"/>
    <cellStyle name="Финансовый 9 5 2 4" xfId="12108"/>
    <cellStyle name="Финансовый 9 5 2 4 2" xfId="24957"/>
    <cellStyle name="Финансовый 9 5 2 4 2 2" xfId="24958"/>
    <cellStyle name="Финансовый 9 5 2 4 3" xfId="24959"/>
    <cellStyle name="Финансовый 9 5 3" xfId="12109"/>
    <cellStyle name="Финансовый 9 5 3 2" xfId="12110"/>
    <cellStyle name="Финансовый 9 5 3 2 2" xfId="24960"/>
    <cellStyle name="Финансовый 9 5 3 2 2 2" xfId="24961"/>
    <cellStyle name="Финансовый 9 5 3 2 3" xfId="24962"/>
    <cellStyle name="Финансовый 9 5 4" xfId="12111"/>
    <cellStyle name="Финансовый 9 5 4 2" xfId="12112"/>
    <cellStyle name="Финансовый 9 5 4 2 2" xfId="24963"/>
    <cellStyle name="Финансовый 9 5 4 2 2 2" xfId="24964"/>
    <cellStyle name="Финансовый 9 5 4 2 3" xfId="24965"/>
    <cellStyle name="Финансовый 9 5 5" xfId="12113"/>
    <cellStyle name="Финансовый 9 5 5 2" xfId="24966"/>
    <cellStyle name="Финансовый 9 5 5 2 2" xfId="24967"/>
    <cellStyle name="Финансовый 9 5 5 3" xfId="24968"/>
    <cellStyle name="Финансовый 9 6" xfId="12114"/>
    <cellStyle name="Финансовый 9 6 2" xfId="12115"/>
    <cellStyle name="Финансовый 9 6 2 2" xfId="12116"/>
    <cellStyle name="Финансовый 9 6 2 2 2" xfId="24969"/>
    <cellStyle name="Финансовый 9 6 2 2 2 2" xfId="24970"/>
    <cellStyle name="Финансовый 9 6 2 2 3" xfId="24971"/>
    <cellStyle name="Финансовый 9 6 3" xfId="12117"/>
    <cellStyle name="Финансовый 9 6 3 2" xfId="12118"/>
    <cellStyle name="Финансовый 9 6 3 2 2" xfId="24972"/>
    <cellStyle name="Финансовый 9 6 3 2 2 2" xfId="24973"/>
    <cellStyle name="Финансовый 9 6 3 2 3" xfId="24974"/>
    <cellStyle name="Финансовый 9 6 4" xfId="12119"/>
    <cellStyle name="Финансовый 9 6 4 2" xfId="24975"/>
    <cellStyle name="Финансовый 9 6 4 2 2" xfId="24976"/>
    <cellStyle name="Финансовый 9 6 4 3" xfId="24977"/>
    <cellStyle name="Финансовый 9 7" xfId="12120"/>
    <cellStyle name="Финансовый 9 7 2" xfId="12121"/>
    <cellStyle name="Финансовый 9 7 2 2" xfId="12122"/>
    <cellStyle name="Финансовый 9 7 2 2 2" xfId="24978"/>
    <cellStyle name="Финансовый 9 7 2 2 2 2" xfId="24979"/>
    <cellStyle name="Финансовый 9 7 2 2 3" xfId="24980"/>
    <cellStyle name="Финансовый 9 7 3" xfId="12123"/>
    <cellStyle name="Финансовый 9 7 3 2" xfId="12124"/>
    <cellStyle name="Финансовый 9 7 3 2 2" xfId="24981"/>
    <cellStyle name="Финансовый 9 7 3 2 2 2" xfId="24982"/>
    <cellStyle name="Финансовый 9 7 3 2 3" xfId="24983"/>
    <cellStyle name="Финансовый 9 7 4" xfId="12125"/>
    <cellStyle name="Финансовый 9 7 4 2" xfId="24984"/>
    <cellStyle name="Финансовый 9 7 4 2 2" xfId="24985"/>
    <cellStyle name="Финансовый 9 7 4 3" xfId="24986"/>
    <cellStyle name="Финансовый 9 8" xfId="12126"/>
    <cellStyle name="Финансовый 9 8 2" xfId="12127"/>
    <cellStyle name="Финансовый 9 8 2 2" xfId="12128"/>
    <cellStyle name="Финансовый 9 8 2 2 2" xfId="24987"/>
    <cellStyle name="Финансовый 9 8 2 2 2 2" xfId="24988"/>
    <cellStyle name="Финансовый 9 8 2 2 3" xfId="24989"/>
    <cellStyle name="Финансовый 9 8 3" xfId="12129"/>
    <cellStyle name="Финансовый 9 8 3 2" xfId="12130"/>
    <cellStyle name="Финансовый 9 8 3 2 2" xfId="24990"/>
    <cellStyle name="Финансовый 9 8 3 2 2 2" xfId="24991"/>
    <cellStyle name="Финансовый 9 8 3 2 3" xfId="24992"/>
    <cellStyle name="Финансовый 9 8 4" xfId="12131"/>
    <cellStyle name="Финансовый 9 8 4 2" xfId="24993"/>
    <cellStyle name="Финансовый 9 8 4 2 2" xfId="24994"/>
    <cellStyle name="Финансовый 9 8 4 3" xfId="24995"/>
    <cellStyle name="Финансовый 9 9" xfId="12132"/>
    <cellStyle name="Финансовый 9 9 2" xfId="12133"/>
    <cellStyle name="Финансовый 9 9 2 2" xfId="24996"/>
    <cellStyle name="Финансовый 9 9 2 2 2" xfId="24997"/>
    <cellStyle name="Финансовый 9 9 2 3" xfId="24998"/>
    <cellStyle name="Хороший 2" xfId="12134"/>
    <cellStyle name="Хороший 2 2" xfId="1213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  <color rgb="FFFF99FF"/>
      <color rgb="FFFF7C80"/>
      <color rgb="FFFF99CC"/>
      <color rgb="FF99FFCC"/>
      <color rgb="FFCCFF99"/>
      <color rgb="FF9999FF"/>
      <color rgb="FF00FFFF"/>
      <color rgb="FF00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302"/>
  <sheetViews>
    <sheetView tabSelected="1" topLeftCell="O1" zoomScale="70" zoomScaleNormal="70" workbookViewId="0">
      <pane ySplit="8" topLeftCell="A9" activePane="bottomLeft" state="frozen"/>
      <selection pane="bottomLeft" activeCell="Q1" sqref="Q1:R2"/>
    </sheetView>
  </sheetViews>
  <sheetFormatPr defaultColWidth="9.140625" defaultRowHeight="18.75" outlineLevelRow="1" outlineLevelCol="1"/>
  <cols>
    <col min="1" max="1" width="4.7109375" style="421" customWidth="1"/>
    <col min="2" max="2" width="24.42578125" style="421" customWidth="1"/>
    <col min="3" max="3" width="19.28515625" style="421" customWidth="1"/>
    <col min="4" max="4" width="19" style="421" customWidth="1"/>
    <col min="5" max="5" width="36" style="421" customWidth="1"/>
    <col min="6" max="6" width="28.42578125" style="422" customWidth="1"/>
    <col min="7" max="7" width="42.42578125" style="422" customWidth="1"/>
    <col min="8" max="8" width="27.7109375" style="422" customWidth="1" outlineLevel="1"/>
    <col min="9" max="10" width="16.85546875" style="421" customWidth="1" outlineLevel="1"/>
    <col min="11" max="11" width="15.140625" style="421" customWidth="1" outlineLevel="1"/>
    <col min="12" max="12" width="14.85546875" style="423" customWidth="1" outlineLevel="1"/>
    <col min="13" max="13" width="15.7109375" style="424" customWidth="1" outlineLevel="1"/>
    <col min="14" max="14" width="16.42578125" style="421" customWidth="1" outlineLevel="1"/>
    <col min="15" max="15" width="18.85546875" style="421" customWidth="1" outlineLevel="1"/>
    <col min="16" max="16" width="15.85546875" style="417" customWidth="1" outlineLevel="1"/>
    <col min="17" max="17" width="28.7109375" style="421" customWidth="1" outlineLevel="1"/>
    <col min="18" max="18" width="26" style="421" customWidth="1" outlineLevel="1"/>
    <col min="19" max="19" width="51.42578125" style="422" customWidth="1"/>
    <col min="20" max="20" width="19" style="421" customWidth="1"/>
    <col min="21" max="21" width="20.7109375" style="423" customWidth="1"/>
    <col min="22" max="22" width="17.42578125" style="417" customWidth="1"/>
    <col min="23" max="23" width="23.140625" style="424" customWidth="1"/>
    <col min="24" max="25" width="15.5703125" style="417" customWidth="1"/>
    <col min="26" max="26" width="15.5703125" style="424" customWidth="1"/>
    <col min="27" max="27" width="15.5703125" style="417" customWidth="1"/>
    <col min="28" max="28" width="18.42578125" style="424" customWidth="1"/>
    <col min="29" max="29" width="16" style="235" customWidth="1"/>
    <col min="30" max="30" width="16.140625" style="235" customWidth="1"/>
    <col min="31" max="38" width="15.5703125" style="235" customWidth="1"/>
    <col min="39" max="16384" width="9.140625" style="429"/>
  </cols>
  <sheetData>
    <row r="1" spans="1:38" ht="18.75" customHeight="1">
      <c r="L1" s="507"/>
      <c r="M1" s="507"/>
      <c r="N1" s="507"/>
      <c r="O1" s="507"/>
      <c r="Q1" s="508" t="s">
        <v>3489</v>
      </c>
      <c r="R1" s="508"/>
    </row>
    <row r="2" spans="1:38" s="421" customFormat="1" ht="84" customHeight="1">
      <c r="F2" s="422"/>
      <c r="G2" s="422"/>
      <c r="H2" s="422"/>
      <c r="L2" s="423"/>
      <c r="M2" s="424"/>
      <c r="P2" s="417"/>
      <c r="Q2" s="508"/>
      <c r="R2" s="508"/>
      <c r="S2" s="422"/>
      <c r="U2" s="423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</row>
    <row r="3" spans="1:38" s="421" customFormat="1" ht="20.25">
      <c r="F3" s="422"/>
      <c r="G3" s="422"/>
      <c r="H3" s="634" t="s">
        <v>457</v>
      </c>
      <c r="I3" s="634"/>
      <c r="J3" s="634"/>
      <c r="K3" s="634"/>
      <c r="L3" s="634"/>
      <c r="M3" s="634"/>
      <c r="N3" s="634"/>
      <c r="O3" s="634"/>
      <c r="P3" s="634"/>
      <c r="Q3" s="634"/>
      <c r="S3" s="422"/>
      <c r="U3" s="423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</row>
    <row r="4" spans="1:38" s="421" customFormat="1">
      <c r="F4" s="422"/>
      <c r="G4" s="422"/>
      <c r="H4" s="422"/>
      <c r="L4" s="423"/>
      <c r="M4" s="424"/>
      <c r="P4" s="417"/>
      <c r="S4" s="422"/>
      <c r="U4" s="423"/>
      <c r="V4" s="417"/>
      <c r="W4" s="417"/>
      <c r="X4" s="417"/>
      <c r="Y4" s="417"/>
      <c r="Z4" s="417"/>
      <c r="AA4" s="417"/>
      <c r="AB4" s="417"/>
      <c r="AC4" s="417"/>
      <c r="AD4" s="417"/>
      <c r="AE4" s="417"/>
      <c r="AF4" s="417"/>
      <c r="AG4" s="417"/>
      <c r="AH4" s="417"/>
      <c r="AI4" s="417"/>
      <c r="AJ4" s="417"/>
      <c r="AK4" s="417"/>
      <c r="AL4" s="417"/>
    </row>
    <row r="5" spans="1:38" s="381" customFormat="1">
      <c r="A5" s="630" t="s">
        <v>0</v>
      </c>
      <c r="B5" s="630"/>
      <c r="C5" s="630"/>
      <c r="D5" s="630"/>
      <c r="E5" s="630"/>
      <c r="F5" s="630"/>
      <c r="G5" s="630"/>
      <c r="H5" s="630"/>
      <c r="I5" s="630"/>
      <c r="J5" s="630"/>
      <c r="K5" s="630"/>
      <c r="L5" s="630"/>
      <c r="M5" s="630"/>
      <c r="N5" s="630"/>
      <c r="O5" s="630"/>
      <c r="P5" s="631"/>
      <c r="Q5" s="630"/>
      <c r="R5" s="630"/>
      <c r="S5" s="580" t="s">
        <v>1</v>
      </c>
      <c r="T5" s="580"/>
      <c r="U5" s="580"/>
      <c r="V5" s="580"/>
      <c r="W5" s="632"/>
      <c r="X5" s="626"/>
      <c r="Y5" s="627"/>
      <c r="Z5" s="628"/>
      <c r="AA5" s="627"/>
      <c r="AB5" s="628"/>
      <c r="AC5" s="628"/>
      <c r="AD5" s="628"/>
      <c r="AE5" s="628"/>
      <c r="AF5" s="628"/>
      <c r="AG5" s="628"/>
      <c r="AH5" s="628"/>
      <c r="AI5" s="628"/>
      <c r="AJ5" s="628"/>
      <c r="AK5" s="628"/>
      <c r="AL5" s="629"/>
    </row>
    <row r="6" spans="1:38" s="381" customFormat="1">
      <c r="A6" s="630" t="s">
        <v>3</v>
      </c>
      <c r="B6" s="630" t="s">
        <v>152</v>
      </c>
      <c r="C6" s="630" t="s">
        <v>153</v>
      </c>
      <c r="D6" s="630" t="s">
        <v>276</v>
      </c>
      <c r="E6" s="630" t="s">
        <v>443</v>
      </c>
      <c r="F6" s="633" t="s">
        <v>154</v>
      </c>
      <c r="G6" s="633" t="s">
        <v>155</v>
      </c>
      <c r="H6" s="633" t="s">
        <v>156</v>
      </c>
      <c r="I6" s="630" t="s">
        <v>856</v>
      </c>
      <c r="J6" s="630" t="s">
        <v>11</v>
      </c>
      <c r="K6" s="630" t="s">
        <v>12</v>
      </c>
      <c r="L6" s="636" t="s">
        <v>444</v>
      </c>
      <c r="M6" s="636" t="s">
        <v>857</v>
      </c>
      <c r="N6" s="630" t="s">
        <v>473</v>
      </c>
      <c r="O6" s="630" t="s">
        <v>858</v>
      </c>
      <c r="P6" s="635" t="s">
        <v>157</v>
      </c>
      <c r="Q6" s="630" t="s">
        <v>16</v>
      </c>
      <c r="R6" s="630" t="s">
        <v>158</v>
      </c>
      <c r="S6" s="585" t="s">
        <v>159</v>
      </c>
      <c r="T6" s="580" t="s">
        <v>18</v>
      </c>
      <c r="U6" s="580" t="s">
        <v>440</v>
      </c>
      <c r="V6" s="516" t="s">
        <v>859</v>
      </c>
      <c r="W6" s="632" t="s">
        <v>860</v>
      </c>
      <c r="X6" s="516" t="s">
        <v>633</v>
      </c>
      <c r="Y6" s="516"/>
      <c r="Z6" s="519"/>
      <c r="AA6" s="516"/>
      <c r="AB6" s="519"/>
      <c r="AC6" s="632" t="s">
        <v>862</v>
      </c>
      <c r="AD6" s="628"/>
      <c r="AE6" s="628"/>
      <c r="AF6" s="628"/>
      <c r="AG6" s="628"/>
      <c r="AH6" s="628"/>
      <c r="AI6" s="628"/>
      <c r="AJ6" s="628"/>
      <c r="AK6" s="628"/>
      <c r="AL6" s="629"/>
    </row>
    <row r="7" spans="1:38" s="381" customFormat="1" ht="93.75">
      <c r="A7" s="630"/>
      <c r="B7" s="630"/>
      <c r="C7" s="630"/>
      <c r="D7" s="630"/>
      <c r="E7" s="630"/>
      <c r="F7" s="633"/>
      <c r="G7" s="633"/>
      <c r="H7" s="633"/>
      <c r="I7" s="630"/>
      <c r="J7" s="630"/>
      <c r="K7" s="630"/>
      <c r="L7" s="636"/>
      <c r="M7" s="636"/>
      <c r="N7" s="630"/>
      <c r="O7" s="630"/>
      <c r="P7" s="635"/>
      <c r="Q7" s="630"/>
      <c r="R7" s="630"/>
      <c r="S7" s="585"/>
      <c r="T7" s="580"/>
      <c r="U7" s="580"/>
      <c r="V7" s="516"/>
      <c r="W7" s="632"/>
      <c r="X7" s="370" t="s">
        <v>20</v>
      </c>
      <c r="Y7" s="370" t="s">
        <v>21</v>
      </c>
      <c r="Z7" s="143" t="s">
        <v>22</v>
      </c>
      <c r="AA7" s="370" t="s">
        <v>23</v>
      </c>
      <c r="AB7" s="143" t="s">
        <v>861</v>
      </c>
      <c r="AC7" s="143" t="s">
        <v>846</v>
      </c>
      <c r="AD7" s="143" t="s">
        <v>847</v>
      </c>
      <c r="AE7" s="143" t="s">
        <v>848</v>
      </c>
      <c r="AF7" s="143" t="s">
        <v>849</v>
      </c>
      <c r="AG7" s="143" t="s">
        <v>850</v>
      </c>
      <c r="AH7" s="143" t="s">
        <v>851</v>
      </c>
      <c r="AI7" s="143" t="s">
        <v>852</v>
      </c>
      <c r="AJ7" s="143" t="s">
        <v>853</v>
      </c>
      <c r="AK7" s="143" t="s">
        <v>854</v>
      </c>
      <c r="AL7" s="143" t="s">
        <v>855</v>
      </c>
    </row>
    <row r="8" spans="1:38" s="381" customFormat="1">
      <c r="A8" s="370">
        <v>1</v>
      </c>
      <c r="B8" s="370">
        <v>2</v>
      </c>
      <c r="C8" s="370">
        <v>3</v>
      </c>
      <c r="D8" s="370">
        <v>4</v>
      </c>
      <c r="E8" s="370">
        <v>5</v>
      </c>
      <c r="F8" s="460">
        <v>6</v>
      </c>
      <c r="G8" s="460">
        <v>7</v>
      </c>
      <c r="H8" s="460">
        <v>8</v>
      </c>
      <c r="I8" s="370">
        <v>9</v>
      </c>
      <c r="J8" s="370">
        <v>10</v>
      </c>
      <c r="K8" s="370">
        <v>11</v>
      </c>
      <c r="L8" s="370">
        <v>12</v>
      </c>
      <c r="M8" s="371">
        <v>13</v>
      </c>
      <c r="N8" s="370">
        <v>14</v>
      </c>
      <c r="O8" s="370">
        <v>15</v>
      </c>
      <c r="P8" s="371">
        <v>16</v>
      </c>
      <c r="Q8" s="370">
        <v>17</v>
      </c>
      <c r="R8" s="370">
        <v>18</v>
      </c>
      <c r="S8" s="460">
        <v>19</v>
      </c>
      <c r="T8" s="370">
        <v>20</v>
      </c>
      <c r="U8" s="370">
        <v>21</v>
      </c>
      <c r="V8" s="370">
        <v>22</v>
      </c>
      <c r="W8" s="368">
        <v>23</v>
      </c>
      <c r="X8" s="370">
        <v>24</v>
      </c>
      <c r="Y8" s="370">
        <v>25</v>
      </c>
      <c r="Z8" s="370">
        <v>26</v>
      </c>
      <c r="AA8" s="370">
        <v>27</v>
      </c>
      <c r="AB8" s="370">
        <v>28</v>
      </c>
      <c r="AC8" s="370">
        <v>29</v>
      </c>
      <c r="AD8" s="370">
        <v>30</v>
      </c>
      <c r="AE8" s="370">
        <v>31</v>
      </c>
      <c r="AF8" s="370">
        <v>32</v>
      </c>
      <c r="AG8" s="370">
        <v>33</v>
      </c>
      <c r="AH8" s="370">
        <v>34</v>
      </c>
      <c r="AI8" s="370">
        <v>35</v>
      </c>
      <c r="AJ8" s="370">
        <v>36</v>
      </c>
      <c r="AK8" s="370">
        <v>37</v>
      </c>
      <c r="AL8" s="370">
        <v>38</v>
      </c>
    </row>
    <row r="9" spans="1:38" s="428" customFormat="1" ht="27.75" customHeight="1">
      <c r="A9" s="426"/>
      <c r="B9" s="509" t="s">
        <v>607</v>
      </c>
      <c r="C9" s="510"/>
      <c r="D9" s="511"/>
      <c r="E9" s="66"/>
      <c r="F9" s="264"/>
      <c r="G9" s="264"/>
      <c r="H9" s="264"/>
      <c r="I9" s="250"/>
      <c r="J9" s="250"/>
      <c r="K9" s="250"/>
      <c r="L9" s="253"/>
      <c r="M9" s="253"/>
      <c r="N9" s="253"/>
      <c r="O9" s="253"/>
      <c r="P9" s="425"/>
      <c r="Q9" s="253"/>
      <c r="R9" s="250"/>
      <c r="S9" s="264"/>
      <c r="T9" s="250"/>
      <c r="U9" s="250"/>
      <c r="V9" s="362"/>
      <c r="W9" s="427"/>
      <c r="X9" s="362"/>
      <c r="Y9" s="362"/>
      <c r="Z9" s="362"/>
      <c r="AA9" s="362"/>
      <c r="AB9" s="362"/>
      <c r="AC9" s="65"/>
      <c r="AD9" s="65"/>
      <c r="AE9" s="65"/>
      <c r="AF9" s="65"/>
      <c r="AG9" s="65"/>
      <c r="AH9" s="65"/>
      <c r="AI9" s="65"/>
      <c r="AJ9" s="65"/>
      <c r="AK9" s="65"/>
      <c r="AL9" s="65"/>
    </row>
    <row r="10" spans="1:38" s="17" customFormat="1" ht="37.5" outlineLevel="1">
      <c r="A10" s="615">
        <v>1</v>
      </c>
      <c r="B10" s="580" t="s">
        <v>547</v>
      </c>
      <c r="C10" s="255"/>
      <c r="D10" s="580" t="s">
        <v>624</v>
      </c>
      <c r="E10" s="577" t="s">
        <v>653</v>
      </c>
      <c r="F10" s="90" t="s">
        <v>27</v>
      </c>
      <c r="G10" s="301" t="s">
        <v>340</v>
      </c>
      <c r="H10" s="263"/>
      <c r="I10" s="536"/>
      <c r="J10" s="254">
        <v>40</v>
      </c>
      <c r="K10" s="255">
        <v>40</v>
      </c>
      <c r="L10" s="254">
        <v>1956</v>
      </c>
      <c r="M10" s="104">
        <v>942.1</v>
      </c>
      <c r="N10" s="254" t="s">
        <v>28</v>
      </c>
      <c r="O10" s="259">
        <v>85</v>
      </c>
      <c r="P10" s="382">
        <v>100</v>
      </c>
      <c r="Q10" s="254" t="s">
        <v>372</v>
      </c>
      <c r="R10" s="254" t="s">
        <v>29</v>
      </c>
      <c r="S10" s="91" t="s">
        <v>32</v>
      </c>
      <c r="T10" s="159"/>
      <c r="U10" s="255">
        <v>40</v>
      </c>
      <c r="V10" s="534"/>
      <c r="W10" s="382">
        <f>SUM(X10:AB10)</f>
        <v>0</v>
      </c>
      <c r="X10" s="444"/>
      <c r="Y10" s="444"/>
      <c r="Z10" s="444"/>
      <c r="AA10" s="444"/>
      <c r="AB10" s="444"/>
      <c r="AC10" s="445"/>
      <c r="AD10" s="445"/>
      <c r="AE10" s="445"/>
      <c r="AF10" s="445"/>
      <c r="AG10" s="445"/>
      <c r="AH10" s="445"/>
      <c r="AI10" s="445"/>
      <c r="AJ10" s="445"/>
      <c r="AK10" s="445"/>
      <c r="AL10" s="445"/>
    </row>
    <row r="11" spans="1:38" s="17" customFormat="1" ht="37.5" outlineLevel="1">
      <c r="A11" s="615"/>
      <c r="B11" s="580"/>
      <c r="C11" s="255"/>
      <c r="D11" s="580"/>
      <c r="E11" s="578"/>
      <c r="F11" s="90" t="s">
        <v>37</v>
      </c>
      <c r="G11" s="301" t="s">
        <v>341</v>
      </c>
      <c r="H11" s="263"/>
      <c r="I11" s="536"/>
      <c r="J11" s="255"/>
      <c r="K11" s="255"/>
      <c r="L11" s="254">
        <v>1956</v>
      </c>
      <c r="M11" s="104">
        <v>341.9</v>
      </c>
      <c r="N11" s="254" t="s">
        <v>28</v>
      </c>
      <c r="O11" s="259">
        <v>85</v>
      </c>
      <c r="P11" s="382">
        <v>100</v>
      </c>
      <c r="Q11" s="254" t="s">
        <v>372</v>
      </c>
      <c r="R11" s="254" t="s">
        <v>29</v>
      </c>
      <c r="S11" s="91" t="s">
        <v>32</v>
      </c>
      <c r="T11" s="446"/>
      <c r="U11" s="255"/>
      <c r="V11" s="534"/>
      <c r="W11" s="382">
        <f t="shared" ref="W11:W13" si="0">SUM(X11:AB11)</f>
        <v>0</v>
      </c>
      <c r="X11" s="370"/>
      <c r="Y11" s="370"/>
      <c r="Z11" s="370"/>
      <c r="AA11" s="370"/>
      <c r="AB11" s="370"/>
      <c r="AC11" s="407"/>
      <c r="AD11" s="407"/>
      <c r="AE11" s="407"/>
      <c r="AF11" s="407"/>
      <c r="AG11" s="407"/>
      <c r="AH11" s="407"/>
      <c r="AI11" s="407"/>
      <c r="AJ11" s="407"/>
      <c r="AK11" s="407"/>
      <c r="AL11" s="407"/>
    </row>
    <row r="12" spans="1:38" s="17" customFormat="1" ht="37.5" outlineLevel="1">
      <c r="A12" s="615"/>
      <c r="B12" s="580"/>
      <c r="C12" s="255"/>
      <c r="D12" s="580"/>
      <c r="E12" s="578"/>
      <c r="F12" s="90" t="s">
        <v>37</v>
      </c>
      <c r="G12" s="301" t="s">
        <v>342</v>
      </c>
      <c r="H12" s="263"/>
      <c r="I12" s="536"/>
      <c r="J12" s="255"/>
      <c r="K12" s="255"/>
      <c r="L12" s="254">
        <v>1935</v>
      </c>
      <c r="M12" s="104">
        <v>1256.9000000000001</v>
      </c>
      <c r="N12" s="254" t="s">
        <v>28</v>
      </c>
      <c r="O12" s="259">
        <v>85</v>
      </c>
      <c r="P12" s="382">
        <v>100</v>
      </c>
      <c r="Q12" s="254" t="s">
        <v>372</v>
      </c>
      <c r="R12" s="254" t="s">
        <v>29</v>
      </c>
      <c r="S12" s="91" t="s">
        <v>32</v>
      </c>
      <c r="T12" s="255"/>
      <c r="U12" s="255"/>
      <c r="V12" s="534"/>
      <c r="W12" s="382">
        <f t="shared" si="0"/>
        <v>0</v>
      </c>
      <c r="X12" s="370"/>
      <c r="Y12" s="370"/>
      <c r="Z12" s="370"/>
      <c r="AA12" s="370"/>
      <c r="AB12" s="370"/>
      <c r="AC12" s="407"/>
      <c r="AD12" s="407"/>
      <c r="AE12" s="407"/>
      <c r="AF12" s="407"/>
      <c r="AG12" s="407"/>
      <c r="AH12" s="407"/>
      <c r="AI12" s="407"/>
      <c r="AJ12" s="407"/>
      <c r="AK12" s="407"/>
      <c r="AL12" s="407"/>
    </row>
    <row r="13" spans="1:38" s="17" customFormat="1" ht="37.5" outlineLevel="1">
      <c r="A13" s="615"/>
      <c r="B13" s="580"/>
      <c r="C13" s="255"/>
      <c r="D13" s="580"/>
      <c r="E13" s="578"/>
      <c r="F13" s="90" t="s">
        <v>37</v>
      </c>
      <c r="G13" s="301" t="s">
        <v>691</v>
      </c>
      <c r="H13" s="263"/>
      <c r="I13" s="536"/>
      <c r="J13" s="255"/>
      <c r="K13" s="255"/>
      <c r="L13" s="254">
        <v>1956</v>
      </c>
      <c r="M13" s="104">
        <v>68.7</v>
      </c>
      <c r="N13" s="254" t="s">
        <v>28</v>
      </c>
      <c r="O13" s="259">
        <v>60</v>
      </c>
      <c r="P13" s="382">
        <v>100</v>
      </c>
      <c r="Q13" s="254" t="s">
        <v>372</v>
      </c>
      <c r="R13" s="254" t="s">
        <v>29</v>
      </c>
      <c r="S13" s="91" t="s">
        <v>32</v>
      </c>
      <c r="T13" s="255"/>
      <c r="U13" s="255"/>
      <c r="V13" s="534"/>
      <c r="W13" s="382">
        <f t="shared" si="0"/>
        <v>0</v>
      </c>
      <c r="X13" s="370"/>
      <c r="Y13" s="370"/>
      <c r="Z13" s="370"/>
      <c r="AA13" s="370"/>
      <c r="AB13" s="370"/>
      <c r="AC13" s="407"/>
      <c r="AD13" s="407"/>
      <c r="AE13" s="407"/>
      <c r="AF13" s="407"/>
      <c r="AG13" s="407"/>
      <c r="AH13" s="407"/>
      <c r="AI13" s="407"/>
      <c r="AJ13" s="407"/>
      <c r="AK13" s="407"/>
      <c r="AL13" s="407"/>
    </row>
    <row r="14" spans="1:38" s="17" customFormat="1" ht="75" outlineLevel="1">
      <c r="A14" s="615"/>
      <c r="B14" s="580"/>
      <c r="C14" s="255"/>
      <c r="D14" s="580"/>
      <c r="E14" s="578"/>
      <c r="F14" s="90" t="s">
        <v>27</v>
      </c>
      <c r="G14" s="91" t="s">
        <v>439</v>
      </c>
      <c r="H14" s="263" t="s">
        <v>700</v>
      </c>
      <c r="I14" s="536"/>
      <c r="J14" s="254">
        <v>230</v>
      </c>
      <c r="K14" s="255">
        <v>270</v>
      </c>
      <c r="L14" s="254">
        <v>1956</v>
      </c>
      <c r="M14" s="104">
        <v>7494.9</v>
      </c>
      <c r="N14" s="254" t="s">
        <v>28</v>
      </c>
      <c r="O14" s="259">
        <v>100</v>
      </c>
      <c r="P14" s="382">
        <v>100</v>
      </c>
      <c r="Q14" s="254" t="s">
        <v>372</v>
      </c>
      <c r="R14" s="152" t="s">
        <v>29</v>
      </c>
      <c r="S14" s="585" t="s">
        <v>821</v>
      </c>
      <c r="T14" s="580">
        <v>2027</v>
      </c>
      <c r="U14" s="92">
        <v>270</v>
      </c>
      <c r="V14" s="535"/>
      <c r="W14" s="520">
        <f>SUM(X14:AB14)</f>
        <v>1000000</v>
      </c>
      <c r="X14" s="520">
        <v>1000000</v>
      </c>
      <c r="Y14" s="520"/>
      <c r="Z14" s="520"/>
      <c r="AA14" s="520"/>
      <c r="AB14" s="520"/>
      <c r="AC14" s="550"/>
      <c r="AD14" s="550">
        <v>1000000</v>
      </c>
      <c r="AE14" s="550"/>
      <c r="AF14" s="550"/>
      <c r="AG14" s="550"/>
      <c r="AH14" s="550"/>
      <c r="AI14" s="550"/>
      <c r="AJ14" s="550"/>
      <c r="AK14" s="550"/>
      <c r="AL14" s="550"/>
    </row>
    <row r="15" spans="1:38" s="17" customFormat="1" ht="37.5" outlineLevel="1">
      <c r="A15" s="615"/>
      <c r="B15" s="580"/>
      <c r="C15" s="255"/>
      <c r="D15" s="580"/>
      <c r="E15" s="578"/>
      <c r="F15" s="90" t="s">
        <v>62</v>
      </c>
      <c r="G15" s="248" t="s">
        <v>480</v>
      </c>
      <c r="H15" s="263"/>
      <c r="I15" s="536"/>
      <c r="J15" s="255"/>
      <c r="K15" s="255"/>
      <c r="L15" s="243">
        <v>1956</v>
      </c>
      <c r="M15" s="365">
        <v>194.3</v>
      </c>
      <c r="N15" s="243" t="s">
        <v>28</v>
      </c>
      <c r="O15" s="259">
        <v>85</v>
      </c>
      <c r="P15" s="382">
        <v>100</v>
      </c>
      <c r="Q15" s="254" t="s">
        <v>372</v>
      </c>
      <c r="R15" s="243" t="s">
        <v>29</v>
      </c>
      <c r="S15" s="514"/>
      <c r="T15" s="575"/>
      <c r="U15" s="381"/>
      <c r="V15" s="534"/>
      <c r="W15" s="517"/>
      <c r="X15" s="517"/>
      <c r="Y15" s="517"/>
      <c r="Z15" s="517"/>
      <c r="AA15" s="517"/>
      <c r="AB15" s="517"/>
      <c r="AC15" s="543"/>
      <c r="AD15" s="543"/>
      <c r="AE15" s="543"/>
      <c r="AF15" s="543"/>
      <c r="AG15" s="543"/>
      <c r="AH15" s="543"/>
      <c r="AI15" s="543"/>
      <c r="AJ15" s="543"/>
      <c r="AK15" s="543"/>
      <c r="AL15" s="543"/>
    </row>
    <row r="16" spans="1:38" s="17" customFormat="1" ht="56.25" outlineLevel="1">
      <c r="A16" s="615"/>
      <c r="B16" s="580"/>
      <c r="C16" s="255"/>
      <c r="D16" s="580"/>
      <c r="E16" s="578"/>
      <c r="F16" s="90" t="s">
        <v>27</v>
      </c>
      <c r="G16" s="91" t="s">
        <v>475</v>
      </c>
      <c r="H16" s="641" t="s">
        <v>701</v>
      </c>
      <c r="I16" s="536"/>
      <c r="J16" s="255">
        <v>100</v>
      </c>
      <c r="K16" s="255">
        <v>100</v>
      </c>
      <c r="L16" s="254">
        <v>2007</v>
      </c>
      <c r="M16" s="104">
        <v>3291.4</v>
      </c>
      <c r="N16" s="254" t="s">
        <v>28</v>
      </c>
      <c r="O16" s="259">
        <v>85</v>
      </c>
      <c r="P16" s="382">
        <v>100</v>
      </c>
      <c r="Q16" s="254" t="s">
        <v>372</v>
      </c>
      <c r="R16" s="254" t="s">
        <v>29</v>
      </c>
      <c r="S16" s="515"/>
      <c r="T16" s="576"/>
      <c r="U16" s="255">
        <v>100</v>
      </c>
      <c r="V16" s="534"/>
      <c r="W16" s="518"/>
      <c r="X16" s="518"/>
      <c r="Y16" s="518"/>
      <c r="Z16" s="518"/>
      <c r="AA16" s="518"/>
      <c r="AB16" s="518"/>
      <c r="AC16" s="528"/>
      <c r="AD16" s="528"/>
      <c r="AE16" s="528"/>
      <c r="AF16" s="528"/>
      <c r="AG16" s="528"/>
      <c r="AH16" s="528"/>
      <c r="AI16" s="528"/>
      <c r="AJ16" s="528"/>
      <c r="AK16" s="528"/>
      <c r="AL16" s="528"/>
    </row>
    <row r="17" spans="1:38" s="17" customFormat="1" ht="37.5" outlineLevel="1">
      <c r="A17" s="615"/>
      <c r="B17" s="580"/>
      <c r="C17" s="255"/>
      <c r="D17" s="580"/>
      <c r="E17" s="578"/>
      <c r="F17" s="90" t="s">
        <v>27</v>
      </c>
      <c r="G17" s="301" t="s">
        <v>438</v>
      </c>
      <c r="H17" s="642"/>
      <c r="I17" s="536"/>
      <c r="J17" s="255"/>
      <c r="K17" s="255"/>
      <c r="L17" s="254">
        <v>1936</v>
      </c>
      <c r="M17" s="104">
        <v>291.2</v>
      </c>
      <c r="N17" s="254" t="s">
        <v>28</v>
      </c>
      <c r="O17" s="259">
        <v>85</v>
      </c>
      <c r="P17" s="382">
        <v>100</v>
      </c>
      <c r="Q17" s="254" t="s">
        <v>372</v>
      </c>
      <c r="R17" s="254" t="s">
        <v>29</v>
      </c>
      <c r="S17" s="91" t="s">
        <v>32</v>
      </c>
      <c r="T17" s="255"/>
      <c r="U17" s="255"/>
      <c r="V17" s="534"/>
      <c r="W17" s="447">
        <f t="shared" ref="W17:W27" si="1">SUM(X17:AB17)</f>
        <v>0</v>
      </c>
      <c r="X17" s="370"/>
      <c r="Y17" s="370"/>
      <c r="Z17" s="370"/>
      <c r="AA17" s="370"/>
      <c r="AB17" s="370"/>
      <c r="AC17" s="407"/>
      <c r="AD17" s="407"/>
      <c r="AE17" s="407"/>
      <c r="AF17" s="407"/>
      <c r="AG17" s="407"/>
      <c r="AH17" s="407"/>
      <c r="AI17" s="407"/>
      <c r="AJ17" s="407"/>
      <c r="AK17" s="407"/>
      <c r="AL17" s="407"/>
    </row>
    <row r="18" spans="1:38" s="17" customFormat="1" ht="37.5" outlineLevel="1">
      <c r="A18" s="615"/>
      <c r="B18" s="580"/>
      <c r="C18" s="255"/>
      <c r="D18" s="580"/>
      <c r="E18" s="578"/>
      <c r="F18" s="90" t="s">
        <v>37</v>
      </c>
      <c r="G18" s="301" t="s">
        <v>437</v>
      </c>
      <c r="H18" s="643"/>
      <c r="I18" s="536"/>
      <c r="J18" s="254"/>
      <c r="K18" s="381"/>
      <c r="L18" s="254">
        <v>1966</v>
      </c>
      <c r="M18" s="104">
        <v>109</v>
      </c>
      <c r="N18" s="254" t="s">
        <v>28</v>
      </c>
      <c r="O18" s="259">
        <v>85</v>
      </c>
      <c r="P18" s="382">
        <v>100</v>
      </c>
      <c r="Q18" s="254" t="s">
        <v>372</v>
      </c>
      <c r="R18" s="254" t="s">
        <v>29</v>
      </c>
      <c r="S18" s="91" t="s">
        <v>32</v>
      </c>
      <c r="T18" s="255"/>
      <c r="U18" s="255"/>
      <c r="V18" s="534"/>
      <c r="W18" s="447">
        <f t="shared" si="1"/>
        <v>0</v>
      </c>
      <c r="X18" s="370"/>
      <c r="Y18" s="370"/>
      <c r="Z18" s="370"/>
      <c r="AA18" s="370"/>
      <c r="AB18" s="370"/>
      <c r="AC18" s="407"/>
      <c r="AD18" s="407"/>
      <c r="AE18" s="407"/>
      <c r="AF18" s="407"/>
      <c r="AG18" s="407"/>
      <c r="AH18" s="407"/>
      <c r="AI18" s="407"/>
      <c r="AJ18" s="407"/>
      <c r="AK18" s="407"/>
      <c r="AL18" s="407"/>
    </row>
    <row r="19" spans="1:38" s="17" customFormat="1" ht="56.25" outlineLevel="1">
      <c r="A19" s="615"/>
      <c r="B19" s="580"/>
      <c r="C19" s="255"/>
      <c r="D19" s="580"/>
      <c r="E19" s="578"/>
      <c r="F19" s="90" t="s">
        <v>37</v>
      </c>
      <c r="G19" s="301" t="s">
        <v>161</v>
      </c>
      <c r="H19" s="90" t="s">
        <v>702</v>
      </c>
      <c r="I19" s="536"/>
      <c r="J19" s="255"/>
      <c r="K19" s="255"/>
      <c r="L19" s="254">
        <v>1965</v>
      </c>
      <c r="M19" s="104">
        <v>1568.7</v>
      </c>
      <c r="N19" s="254" t="s">
        <v>28</v>
      </c>
      <c r="O19" s="259">
        <v>85</v>
      </c>
      <c r="P19" s="382">
        <v>100</v>
      </c>
      <c r="Q19" s="254" t="s">
        <v>372</v>
      </c>
      <c r="R19" s="152" t="s">
        <v>29</v>
      </c>
      <c r="S19" s="645" t="s">
        <v>822</v>
      </c>
      <c r="T19" s="580">
        <v>2028</v>
      </c>
      <c r="U19" s="92"/>
      <c r="V19" s="535"/>
      <c r="W19" s="520">
        <f t="shared" si="1"/>
        <v>187000</v>
      </c>
      <c r="X19" s="520">
        <v>187000</v>
      </c>
      <c r="Y19" s="520"/>
      <c r="Z19" s="520"/>
      <c r="AA19" s="520"/>
      <c r="AB19" s="520"/>
      <c r="AC19" s="550"/>
      <c r="AD19" s="550"/>
      <c r="AE19" s="550">
        <v>187000</v>
      </c>
      <c r="AF19" s="550"/>
      <c r="AG19" s="550"/>
      <c r="AH19" s="550"/>
      <c r="AI19" s="550"/>
      <c r="AJ19" s="550"/>
      <c r="AK19" s="550"/>
      <c r="AL19" s="550"/>
    </row>
    <row r="20" spans="1:38" s="17" customFormat="1" ht="37.5" outlineLevel="1">
      <c r="A20" s="615"/>
      <c r="B20" s="580"/>
      <c r="C20" s="255"/>
      <c r="D20" s="580"/>
      <c r="E20" s="578"/>
      <c r="F20" s="90" t="s">
        <v>37</v>
      </c>
      <c r="G20" s="301" t="s">
        <v>436</v>
      </c>
      <c r="H20" s="263" t="s">
        <v>705</v>
      </c>
      <c r="I20" s="536"/>
      <c r="J20" s="255"/>
      <c r="K20" s="255"/>
      <c r="L20" s="254">
        <v>1947</v>
      </c>
      <c r="M20" s="104">
        <v>305.5</v>
      </c>
      <c r="N20" s="254" t="s">
        <v>28</v>
      </c>
      <c r="O20" s="259">
        <v>85</v>
      </c>
      <c r="P20" s="382">
        <v>100</v>
      </c>
      <c r="Q20" s="254" t="s">
        <v>372</v>
      </c>
      <c r="R20" s="254" t="s">
        <v>29</v>
      </c>
      <c r="S20" s="526"/>
      <c r="T20" s="576"/>
      <c r="U20" s="255"/>
      <c r="V20" s="534"/>
      <c r="W20" s="518"/>
      <c r="X20" s="518"/>
      <c r="Y20" s="518"/>
      <c r="Z20" s="518"/>
      <c r="AA20" s="518"/>
      <c r="AB20" s="518"/>
      <c r="AC20" s="528"/>
      <c r="AD20" s="528"/>
      <c r="AE20" s="528"/>
      <c r="AF20" s="528"/>
      <c r="AG20" s="528"/>
      <c r="AH20" s="528"/>
      <c r="AI20" s="528"/>
      <c r="AJ20" s="528"/>
      <c r="AK20" s="528"/>
      <c r="AL20" s="528"/>
    </row>
    <row r="21" spans="1:38" s="17" customFormat="1" ht="105.75" customHeight="1" outlineLevel="1">
      <c r="A21" s="615"/>
      <c r="B21" s="580"/>
      <c r="C21" s="255"/>
      <c r="D21" s="580"/>
      <c r="E21" s="578"/>
      <c r="F21" s="90" t="s">
        <v>37</v>
      </c>
      <c r="G21" s="301" t="s">
        <v>577</v>
      </c>
      <c r="H21" s="263" t="s">
        <v>703</v>
      </c>
      <c r="I21" s="536"/>
      <c r="J21" s="254">
        <v>12</v>
      </c>
      <c r="K21" s="254">
        <v>12</v>
      </c>
      <c r="L21" s="254">
        <v>1963</v>
      </c>
      <c r="M21" s="254">
        <v>744.7</v>
      </c>
      <c r="N21" s="254" t="s">
        <v>28</v>
      </c>
      <c r="O21" s="259">
        <v>85</v>
      </c>
      <c r="P21" s="382">
        <v>100</v>
      </c>
      <c r="Q21" s="254" t="s">
        <v>372</v>
      </c>
      <c r="R21" s="152" t="s">
        <v>29</v>
      </c>
      <c r="S21" s="91" t="s">
        <v>823</v>
      </c>
      <c r="T21" s="255">
        <v>2028</v>
      </c>
      <c r="U21" s="146">
        <v>12</v>
      </c>
      <c r="V21" s="535"/>
      <c r="W21" s="370">
        <f t="shared" si="1"/>
        <v>59000</v>
      </c>
      <c r="X21" s="370">
        <v>59000</v>
      </c>
      <c r="Y21" s="370"/>
      <c r="Z21" s="370"/>
      <c r="AA21" s="370"/>
      <c r="AB21" s="370"/>
      <c r="AC21" s="407"/>
      <c r="AD21" s="407"/>
      <c r="AE21" s="407">
        <v>59000</v>
      </c>
      <c r="AF21" s="407"/>
      <c r="AG21" s="407"/>
      <c r="AH21" s="407"/>
      <c r="AI21" s="407"/>
      <c r="AJ21" s="407"/>
      <c r="AK21" s="407"/>
      <c r="AL21" s="448"/>
    </row>
    <row r="22" spans="1:38" s="17" customFormat="1" ht="37.5" outlineLevel="1">
      <c r="A22" s="615"/>
      <c r="B22" s="580"/>
      <c r="C22" s="255"/>
      <c r="D22" s="580"/>
      <c r="E22" s="578"/>
      <c r="F22" s="90" t="s">
        <v>37</v>
      </c>
      <c r="G22" s="301" t="s">
        <v>479</v>
      </c>
      <c r="H22" s="644" t="s">
        <v>706</v>
      </c>
      <c r="I22" s="536"/>
      <c r="J22" s="255"/>
      <c r="K22" s="255"/>
      <c r="L22" s="254">
        <v>1936</v>
      </c>
      <c r="M22" s="104">
        <v>201.8</v>
      </c>
      <c r="N22" s="254" t="s">
        <v>28</v>
      </c>
      <c r="O22" s="259">
        <v>85</v>
      </c>
      <c r="P22" s="382">
        <v>100</v>
      </c>
      <c r="Q22" s="254" t="s">
        <v>372</v>
      </c>
      <c r="R22" s="254" t="s">
        <v>29</v>
      </c>
      <c r="S22" s="248" t="s">
        <v>32</v>
      </c>
      <c r="T22" s="259"/>
      <c r="U22" s="255"/>
      <c r="V22" s="534"/>
      <c r="W22" s="447">
        <f t="shared" si="1"/>
        <v>0</v>
      </c>
      <c r="X22" s="382"/>
      <c r="Y22" s="382"/>
      <c r="Z22" s="382"/>
      <c r="AA22" s="382"/>
      <c r="AB22" s="382"/>
      <c r="AC22" s="397"/>
      <c r="AD22" s="397"/>
      <c r="AE22" s="397"/>
      <c r="AF22" s="397"/>
      <c r="AG22" s="397"/>
      <c r="AH22" s="397"/>
      <c r="AI22" s="397"/>
      <c r="AJ22" s="397"/>
      <c r="AK22" s="397"/>
      <c r="AL22" s="407"/>
    </row>
    <row r="23" spans="1:38" s="17" customFormat="1" ht="37.5" outlineLevel="1">
      <c r="A23" s="615"/>
      <c r="B23" s="580"/>
      <c r="C23" s="255"/>
      <c r="D23" s="580"/>
      <c r="E23" s="578"/>
      <c r="F23" s="90" t="s">
        <v>37</v>
      </c>
      <c r="G23" s="252" t="s">
        <v>478</v>
      </c>
      <c r="H23" s="644"/>
      <c r="I23" s="536"/>
      <c r="J23" s="255"/>
      <c r="K23" s="255"/>
      <c r="L23" s="254">
        <v>1934</v>
      </c>
      <c r="M23" s="104">
        <v>70.5</v>
      </c>
      <c r="N23" s="254" t="s">
        <v>28</v>
      </c>
      <c r="O23" s="259">
        <v>60</v>
      </c>
      <c r="P23" s="382">
        <v>100</v>
      </c>
      <c r="Q23" s="254" t="s">
        <v>372</v>
      </c>
      <c r="R23" s="254" t="s">
        <v>29</v>
      </c>
      <c r="S23" s="91" t="s">
        <v>32</v>
      </c>
      <c r="T23" s="255"/>
      <c r="U23" s="255"/>
      <c r="V23" s="534"/>
      <c r="W23" s="447">
        <f t="shared" si="1"/>
        <v>0</v>
      </c>
      <c r="X23" s="370"/>
      <c r="Y23" s="370"/>
      <c r="Z23" s="370"/>
      <c r="AA23" s="370"/>
      <c r="AB23" s="370"/>
      <c r="AC23" s="407"/>
      <c r="AD23" s="407"/>
      <c r="AE23" s="407"/>
      <c r="AF23" s="407"/>
      <c r="AG23" s="407"/>
      <c r="AH23" s="407"/>
      <c r="AI23" s="407"/>
      <c r="AJ23" s="407"/>
      <c r="AK23" s="407"/>
      <c r="AL23" s="407"/>
    </row>
    <row r="24" spans="1:38" s="17" customFormat="1" ht="56.25" outlineLevel="1">
      <c r="A24" s="615"/>
      <c r="B24" s="580"/>
      <c r="C24" s="255"/>
      <c r="D24" s="580"/>
      <c r="E24" s="578"/>
      <c r="F24" s="90" t="s">
        <v>37</v>
      </c>
      <c r="G24" s="301" t="s">
        <v>476</v>
      </c>
      <c r="H24" s="263" t="s">
        <v>707</v>
      </c>
      <c r="I24" s="536"/>
      <c r="J24" s="255"/>
      <c r="K24" s="255"/>
      <c r="L24" s="254">
        <v>1964</v>
      </c>
      <c r="M24" s="104">
        <v>229.7</v>
      </c>
      <c r="N24" s="254" t="s">
        <v>28</v>
      </c>
      <c r="O24" s="259">
        <v>85</v>
      </c>
      <c r="P24" s="382">
        <v>100</v>
      </c>
      <c r="Q24" s="254" t="s">
        <v>372</v>
      </c>
      <c r="R24" s="254" t="s">
        <v>29</v>
      </c>
      <c r="S24" s="91" t="s">
        <v>32</v>
      </c>
      <c r="T24" s="255"/>
      <c r="U24" s="255"/>
      <c r="V24" s="534"/>
      <c r="W24" s="447">
        <f t="shared" si="1"/>
        <v>0</v>
      </c>
      <c r="X24" s="370"/>
      <c r="Y24" s="370"/>
      <c r="Z24" s="370"/>
      <c r="AA24" s="370"/>
      <c r="AB24" s="370"/>
      <c r="AC24" s="407"/>
      <c r="AD24" s="407"/>
      <c r="AE24" s="407"/>
      <c r="AF24" s="407"/>
      <c r="AG24" s="407"/>
      <c r="AH24" s="407"/>
      <c r="AI24" s="407"/>
      <c r="AJ24" s="407"/>
      <c r="AK24" s="407"/>
      <c r="AL24" s="407"/>
    </row>
    <row r="25" spans="1:38" s="17" customFormat="1" ht="56.25" outlineLevel="1">
      <c r="A25" s="615"/>
      <c r="B25" s="580"/>
      <c r="C25" s="255"/>
      <c r="D25" s="580"/>
      <c r="E25" s="578"/>
      <c r="F25" s="90" t="s">
        <v>37</v>
      </c>
      <c r="G25" s="301" t="s">
        <v>477</v>
      </c>
      <c r="H25" s="263" t="s">
        <v>711</v>
      </c>
      <c r="I25" s="536"/>
      <c r="J25" s="254">
        <v>4</v>
      </c>
      <c r="K25" s="254">
        <v>4</v>
      </c>
      <c r="L25" s="254">
        <v>1947</v>
      </c>
      <c r="M25" s="254">
        <v>211.8</v>
      </c>
      <c r="N25" s="254" t="s">
        <v>28</v>
      </c>
      <c r="O25" s="259">
        <v>85</v>
      </c>
      <c r="P25" s="382">
        <v>100</v>
      </c>
      <c r="Q25" s="254" t="s">
        <v>372</v>
      </c>
      <c r="R25" s="254" t="s">
        <v>29</v>
      </c>
      <c r="S25" s="91" t="s">
        <v>32</v>
      </c>
      <c r="T25" s="255"/>
      <c r="U25" s="254">
        <v>4</v>
      </c>
      <c r="V25" s="534"/>
      <c r="W25" s="447">
        <f t="shared" si="1"/>
        <v>0</v>
      </c>
      <c r="X25" s="370"/>
      <c r="Y25" s="370"/>
      <c r="Z25" s="370"/>
      <c r="AA25" s="370"/>
      <c r="AB25" s="370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</row>
    <row r="26" spans="1:38" s="17" customFormat="1" ht="37.5" outlineLevel="1">
      <c r="A26" s="615"/>
      <c r="B26" s="580"/>
      <c r="C26" s="255"/>
      <c r="D26" s="580"/>
      <c r="E26" s="578"/>
      <c r="F26" s="90" t="s">
        <v>37</v>
      </c>
      <c r="G26" s="301" t="s">
        <v>343</v>
      </c>
      <c r="H26" s="263" t="s">
        <v>712</v>
      </c>
      <c r="I26" s="536"/>
      <c r="J26" s="255"/>
      <c r="K26" s="255"/>
      <c r="L26" s="254">
        <v>1932</v>
      </c>
      <c r="M26" s="104">
        <v>187.3</v>
      </c>
      <c r="N26" s="254" t="s">
        <v>28</v>
      </c>
      <c r="O26" s="259">
        <v>85</v>
      </c>
      <c r="P26" s="382">
        <v>100</v>
      </c>
      <c r="Q26" s="254" t="s">
        <v>372</v>
      </c>
      <c r="R26" s="254" t="s">
        <v>29</v>
      </c>
      <c r="S26" s="91" t="s">
        <v>32</v>
      </c>
      <c r="T26" s="255"/>
      <c r="U26" s="255"/>
      <c r="V26" s="534"/>
      <c r="W26" s="447">
        <f t="shared" si="1"/>
        <v>0</v>
      </c>
      <c r="X26" s="370"/>
      <c r="Y26" s="370"/>
      <c r="Z26" s="370"/>
      <c r="AA26" s="370"/>
      <c r="AB26" s="370"/>
      <c r="AC26" s="407"/>
      <c r="AD26" s="407"/>
      <c r="AE26" s="407"/>
      <c r="AF26" s="407"/>
      <c r="AG26" s="407"/>
      <c r="AH26" s="407"/>
      <c r="AI26" s="407"/>
      <c r="AJ26" s="407"/>
      <c r="AK26" s="407"/>
      <c r="AL26" s="407"/>
    </row>
    <row r="27" spans="1:38" s="17" customFormat="1" ht="56.25" outlineLevel="1">
      <c r="A27" s="615"/>
      <c r="B27" s="580"/>
      <c r="C27" s="255"/>
      <c r="D27" s="580"/>
      <c r="E27" s="579"/>
      <c r="F27" s="93" t="s">
        <v>37</v>
      </c>
      <c r="G27" s="94" t="s">
        <v>435</v>
      </c>
      <c r="H27" s="93" t="s">
        <v>713</v>
      </c>
      <c r="I27" s="536"/>
      <c r="J27" s="257"/>
      <c r="K27" s="257"/>
      <c r="L27" s="101">
        <v>1960</v>
      </c>
      <c r="M27" s="102">
        <v>1496.3</v>
      </c>
      <c r="N27" s="101" t="s">
        <v>28</v>
      </c>
      <c r="O27" s="258">
        <v>85</v>
      </c>
      <c r="P27" s="367">
        <v>100</v>
      </c>
      <c r="Q27" s="254" t="s">
        <v>372</v>
      </c>
      <c r="R27" s="101" t="s">
        <v>29</v>
      </c>
      <c r="S27" s="94" t="s">
        <v>32</v>
      </c>
      <c r="T27" s="257"/>
      <c r="U27" s="257"/>
      <c r="V27" s="534"/>
      <c r="W27" s="447">
        <f t="shared" si="1"/>
        <v>0</v>
      </c>
      <c r="X27" s="370"/>
      <c r="Y27" s="370"/>
      <c r="Z27" s="370"/>
      <c r="AA27" s="370"/>
      <c r="AB27" s="370"/>
      <c r="AC27" s="407"/>
      <c r="AD27" s="407"/>
      <c r="AE27" s="407"/>
      <c r="AF27" s="407"/>
      <c r="AG27" s="407"/>
      <c r="AH27" s="407"/>
      <c r="AI27" s="407"/>
      <c r="AJ27" s="407"/>
      <c r="AK27" s="407"/>
      <c r="AL27" s="407"/>
    </row>
    <row r="28" spans="1:38" s="428" customFormat="1">
      <c r="A28" s="426"/>
      <c r="B28" s="509" t="s">
        <v>608</v>
      </c>
      <c r="C28" s="510"/>
      <c r="D28" s="511"/>
      <c r="E28" s="66"/>
      <c r="F28" s="264"/>
      <c r="G28" s="264"/>
      <c r="H28" s="264"/>
      <c r="I28" s="250"/>
      <c r="J28" s="250"/>
      <c r="K28" s="250"/>
      <c r="L28" s="253"/>
      <c r="M28" s="253"/>
      <c r="N28" s="253"/>
      <c r="O28" s="253"/>
      <c r="P28" s="425"/>
      <c r="Q28" s="253"/>
      <c r="R28" s="253"/>
      <c r="S28" s="264"/>
      <c r="T28" s="250"/>
      <c r="U28" s="250"/>
      <c r="V28" s="362"/>
      <c r="W28" s="427"/>
      <c r="X28" s="362"/>
      <c r="Y28" s="362"/>
      <c r="Z28" s="362"/>
      <c r="AA28" s="362"/>
      <c r="AB28" s="362"/>
      <c r="AC28" s="65"/>
      <c r="AD28" s="65"/>
      <c r="AE28" s="65"/>
      <c r="AF28" s="65"/>
      <c r="AG28" s="65"/>
      <c r="AH28" s="65"/>
      <c r="AI28" s="65"/>
      <c r="AJ28" s="65"/>
      <c r="AK28" s="65"/>
      <c r="AL28" s="65"/>
    </row>
    <row r="29" spans="1:38" ht="75" outlineLevel="1">
      <c r="A29" s="615">
        <v>1</v>
      </c>
      <c r="B29" s="580" t="s">
        <v>609</v>
      </c>
      <c r="C29" s="580"/>
      <c r="D29" s="580" t="s">
        <v>609</v>
      </c>
      <c r="E29" s="577" t="s">
        <v>654</v>
      </c>
      <c r="F29" s="246" t="s">
        <v>27</v>
      </c>
      <c r="G29" s="248" t="s">
        <v>164</v>
      </c>
      <c r="H29" s="514" t="s">
        <v>714</v>
      </c>
      <c r="I29" s="517">
        <v>789608</v>
      </c>
      <c r="J29" s="243">
        <v>95</v>
      </c>
      <c r="K29" s="259">
        <v>68</v>
      </c>
      <c r="L29" s="243">
        <v>1961</v>
      </c>
      <c r="M29" s="95">
        <v>3472.3</v>
      </c>
      <c r="N29" s="95" t="s">
        <v>28</v>
      </c>
      <c r="O29" s="95">
        <v>85</v>
      </c>
      <c r="P29" s="369">
        <v>55</v>
      </c>
      <c r="Q29" s="95">
        <v>2013</v>
      </c>
      <c r="R29" s="95" t="s">
        <v>29</v>
      </c>
      <c r="S29" s="585" t="s">
        <v>655</v>
      </c>
      <c r="T29" s="581">
        <v>2027</v>
      </c>
      <c r="U29" s="254"/>
      <c r="V29" s="517">
        <v>794958</v>
      </c>
      <c r="W29" s="447">
        <f>SUM(X29:AB29)</f>
        <v>0</v>
      </c>
      <c r="X29" s="447"/>
      <c r="Y29" s="447"/>
      <c r="Z29" s="447"/>
      <c r="AA29" s="447"/>
      <c r="AB29" s="447"/>
      <c r="AC29" s="407"/>
      <c r="AD29" s="407"/>
      <c r="AE29" s="407"/>
      <c r="AF29" s="407"/>
      <c r="AG29" s="407"/>
      <c r="AH29" s="407"/>
      <c r="AI29" s="407"/>
      <c r="AJ29" s="407"/>
      <c r="AK29" s="401"/>
      <c r="AL29" s="392"/>
    </row>
    <row r="30" spans="1:38" ht="37.5" outlineLevel="1">
      <c r="A30" s="615"/>
      <c r="B30" s="580"/>
      <c r="C30" s="580"/>
      <c r="D30" s="580"/>
      <c r="E30" s="578"/>
      <c r="F30" s="252" t="s">
        <v>27</v>
      </c>
      <c r="G30" s="96" t="s">
        <v>165</v>
      </c>
      <c r="H30" s="514"/>
      <c r="I30" s="517"/>
      <c r="J30" s="254">
        <v>135</v>
      </c>
      <c r="K30" s="255">
        <v>87</v>
      </c>
      <c r="L30" s="254">
        <v>1985</v>
      </c>
      <c r="M30" s="240">
        <v>7875.8</v>
      </c>
      <c r="N30" s="240" t="s">
        <v>28</v>
      </c>
      <c r="O30" s="240">
        <v>100</v>
      </c>
      <c r="P30" s="256">
        <v>40.22</v>
      </c>
      <c r="Q30" s="240">
        <v>2012</v>
      </c>
      <c r="R30" s="240" t="s">
        <v>29</v>
      </c>
      <c r="S30" s="585"/>
      <c r="T30" s="575"/>
      <c r="U30" s="254"/>
      <c r="V30" s="517"/>
      <c r="W30" s="447">
        <f t="shared" ref="W30:W75" si="2">SUM(X30:AB30)</f>
        <v>0</v>
      </c>
      <c r="X30" s="447"/>
      <c r="Y30" s="447"/>
      <c r="Z30" s="447"/>
      <c r="AA30" s="447"/>
      <c r="AB30" s="447"/>
      <c r="AC30" s="407"/>
      <c r="AD30" s="407"/>
      <c r="AE30" s="407"/>
      <c r="AF30" s="407"/>
      <c r="AG30" s="407"/>
      <c r="AH30" s="407"/>
      <c r="AI30" s="407"/>
      <c r="AJ30" s="407"/>
      <c r="AK30" s="401"/>
      <c r="AL30" s="392"/>
    </row>
    <row r="31" spans="1:38" ht="37.5" outlineLevel="1">
      <c r="A31" s="615"/>
      <c r="B31" s="580"/>
      <c r="C31" s="580"/>
      <c r="D31" s="580"/>
      <c r="E31" s="578"/>
      <c r="F31" s="252" t="s">
        <v>27</v>
      </c>
      <c r="G31" s="96" t="s">
        <v>166</v>
      </c>
      <c r="H31" s="514"/>
      <c r="I31" s="517"/>
      <c r="J31" s="254">
        <v>95</v>
      </c>
      <c r="K31" s="255">
        <v>74</v>
      </c>
      <c r="L31" s="254">
        <v>2009</v>
      </c>
      <c r="M31" s="240">
        <v>4482</v>
      </c>
      <c r="N31" s="240" t="s">
        <v>28</v>
      </c>
      <c r="O31" s="240">
        <v>85</v>
      </c>
      <c r="P31" s="256">
        <v>21.67</v>
      </c>
      <c r="Q31" s="254" t="s">
        <v>372</v>
      </c>
      <c r="R31" s="240" t="s">
        <v>29</v>
      </c>
      <c r="S31" s="585"/>
      <c r="T31" s="575"/>
      <c r="U31" s="254"/>
      <c r="V31" s="517"/>
      <c r="W31" s="447">
        <f t="shared" si="2"/>
        <v>0</v>
      </c>
      <c r="X31" s="447"/>
      <c r="Y31" s="447"/>
      <c r="Z31" s="447"/>
      <c r="AA31" s="447"/>
      <c r="AB31" s="447"/>
      <c r="AC31" s="407"/>
      <c r="AD31" s="407"/>
      <c r="AE31" s="407"/>
      <c r="AF31" s="407"/>
      <c r="AG31" s="407"/>
      <c r="AH31" s="407"/>
      <c r="AI31" s="407"/>
      <c r="AJ31" s="407"/>
      <c r="AK31" s="401"/>
      <c r="AL31" s="392"/>
    </row>
    <row r="32" spans="1:38" ht="37.5" outlineLevel="1">
      <c r="A32" s="615"/>
      <c r="B32" s="580"/>
      <c r="C32" s="580"/>
      <c r="D32" s="580"/>
      <c r="E32" s="578"/>
      <c r="F32" s="252" t="s">
        <v>27</v>
      </c>
      <c r="G32" s="96" t="s">
        <v>167</v>
      </c>
      <c r="H32" s="514"/>
      <c r="I32" s="517"/>
      <c r="J32" s="254">
        <v>170</v>
      </c>
      <c r="K32" s="255">
        <v>160</v>
      </c>
      <c r="L32" s="254">
        <v>1975</v>
      </c>
      <c r="M32" s="240">
        <v>7827.8</v>
      </c>
      <c r="N32" s="240" t="s">
        <v>28</v>
      </c>
      <c r="O32" s="240">
        <v>85</v>
      </c>
      <c r="P32" s="256">
        <v>40</v>
      </c>
      <c r="Q32" s="240">
        <v>2015</v>
      </c>
      <c r="R32" s="240" t="s">
        <v>29</v>
      </c>
      <c r="S32" s="585"/>
      <c r="T32" s="575"/>
      <c r="U32" s="254"/>
      <c r="V32" s="517"/>
      <c r="W32" s="447">
        <f t="shared" si="2"/>
        <v>0</v>
      </c>
      <c r="X32" s="447"/>
      <c r="Y32" s="447"/>
      <c r="Z32" s="447"/>
      <c r="AA32" s="447"/>
      <c r="AB32" s="447"/>
      <c r="AC32" s="407"/>
      <c r="AD32" s="407"/>
      <c r="AE32" s="407"/>
      <c r="AF32" s="407"/>
      <c r="AG32" s="407"/>
      <c r="AH32" s="407"/>
      <c r="AI32" s="407"/>
      <c r="AJ32" s="407"/>
      <c r="AK32" s="401"/>
      <c r="AL32" s="392"/>
    </row>
    <row r="33" spans="1:38" ht="75" outlineLevel="1">
      <c r="A33" s="615"/>
      <c r="B33" s="580"/>
      <c r="C33" s="580"/>
      <c r="D33" s="580"/>
      <c r="E33" s="578"/>
      <c r="F33" s="252" t="s">
        <v>27</v>
      </c>
      <c r="G33" s="97" t="s">
        <v>168</v>
      </c>
      <c r="H33" s="514"/>
      <c r="I33" s="517"/>
      <c r="J33" s="254"/>
      <c r="K33" s="255" t="s">
        <v>169</v>
      </c>
      <c r="L33" s="254">
        <v>1961</v>
      </c>
      <c r="M33" s="98">
        <v>324</v>
      </c>
      <c r="N33" s="240" t="s">
        <v>35</v>
      </c>
      <c r="O33" s="240">
        <v>85</v>
      </c>
      <c r="P33" s="256">
        <v>17.829999999999998</v>
      </c>
      <c r="Q33" s="240">
        <v>2015</v>
      </c>
      <c r="R33" s="240" t="s">
        <v>29</v>
      </c>
      <c r="S33" s="585"/>
      <c r="T33" s="575"/>
      <c r="U33" s="99"/>
      <c r="V33" s="517"/>
      <c r="W33" s="447">
        <f t="shared" si="2"/>
        <v>0</v>
      </c>
      <c r="X33" s="447"/>
      <c r="Y33" s="447"/>
      <c r="Z33" s="447"/>
      <c r="AA33" s="447"/>
      <c r="AB33" s="447"/>
      <c r="AC33" s="407"/>
      <c r="AD33" s="407"/>
      <c r="AE33" s="407"/>
      <c r="AF33" s="407"/>
      <c r="AG33" s="407"/>
      <c r="AH33" s="407"/>
      <c r="AI33" s="407"/>
      <c r="AJ33" s="407"/>
      <c r="AK33" s="401"/>
      <c r="AL33" s="392"/>
    </row>
    <row r="34" spans="1:38" ht="37.5" outlineLevel="1">
      <c r="A34" s="615"/>
      <c r="B34" s="580"/>
      <c r="C34" s="580"/>
      <c r="D34" s="580"/>
      <c r="E34" s="578"/>
      <c r="F34" s="91" t="s">
        <v>37</v>
      </c>
      <c r="G34" s="96" t="s">
        <v>170</v>
      </c>
      <c r="H34" s="514"/>
      <c r="I34" s="517"/>
      <c r="J34" s="254"/>
      <c r="K34" s="255"/>
      <c r="L34" s="254">
        <v>1961</v>
      </c>
      <c r="M34" s="240">
        <v>476</v>
      </c>
      <c r="N34" s="240" t="s">
        <v>35</v>
      </c>
      <c r="O34" s="240">
        <v>85</v>
      </c>
      <c r="P34" s="256">
        <v>100</v>
      </c>
      <c r="Q34" s="254" t="s">
        <v>372</v>
      </c>
      <c r="R34" s="240" t="s">
        <v>29</v>
      </c>
      <c r="S34" s="585"/>
      <c r="T34" s="575"/>
      <c r="U34" s="99"/>
      <c r="V34" s="517"/>
      <c r="W34" s="447">
        <f t="shared" si="2"/>
        <v>0</v>
      </c>
      <c r="X34" s="447"/>
      <c r="Y34" s="447"/>
      <c r="Z34" s="447"/>
      <c r="AA34" s="447"/>
      <c r="AB34" s="447"/>
      <c r="AC34" s="407"/>
      <c r="AD34" s="407"/>
      <c r="AE34" s="407"/>
      <c r="AF34" s="407"/>
      <c r="AG34" s="407"/>
      <c r="AH34" s="407"/>
      <c r="AI34" s="407"/>
      <c r="AJ34" s="407"/>
      <c r="AK34" s="401"/>
      <c r="AL34" s="392"/>
    </row>
    <row r="35" spans="1:38" ht="37.5" outlineLevel="1">
      <c r="A35" s="615"/>
      <c r="B35" s="580"/>
      <c r="C35" s="580"/>
      <c r="D35" s="580"/>
      <c r="E35" s="578"/>
      <c r="F35" s="91" t="s">
        <v>37</v>
      </c>
      <c r="G35" s="91" t="s">
        <v>39</v>
      </c>
      <c r="H35" s="514"/>
      <c r="I35" s="517"/>
      <c r="J35" s="254">
        <v>12</v>
      </c>
      <c r="K35" s="254">
        <v>12</v>
      </c>
      <c r="L35" s="254">
        <v>1961</v>
      </c>
      <c r="M35" s="240">
        <v>731.5</v>
      </c>
      <c r="N35" s="240" t="s">
        <v>28</v>
      </c>
      <c r="O35" s="240">
        <v>60</v>
      </c>
      <c r="P35" s="256">
        <v>100</v>
      </c>
      <c r="Q35" s="254" t="s">
        <v>372</v>
      </c>
      <c r="R35" s="240" t="s">
        <v>29</v>
      </c>
      <c r="S35" s="585"/>
      <c r="T35" s="575"/>
      <c r="U35" s="99"/>
      <c r="V35" s="517"/>
      <c r="W35" s="447">
        <f t="shared" si="2"/>
        <v>0</v>
      </c>
      <c r="X35" s="447"/>
      <c r="Y35" s="447"/>
      <c r="Z35" s="447"/>
      <c r="AA35" s="447"/>
      <c r="AB35" s="447"/>
      <c r="AC35" s="407"/>
      <c r="AD35" s="407"/>
      <c r="AE35" s="407"/>
      <c r="AF35" s="407"/>
      <c r="AG35" s="407"/>
      <c r="AH35" s="407"/>
      <c r="AI35" s="407"/>
      <c r="AJ35" s="407"/>
      <c r="AK35" s="401"/>
      <c r="AL35" s="392"/>
    </row>
    <row r="36" spans="1:38" ht="37.5" outlineLevel="1">
      <c r="A36" s="615"/>
      <c r="B36" s="580"/>
      <c r="C36" s="580"/>
      <c r="D36" s="580"/>
      <c r="E36" s="578"/>
      <c r="F36" s="91" t="s">
        <v>37</v>
      </c>
      <c r="G36" s="96" t="s">
        <v>171</v>
      </c>
      <c r="H36" s="514"/>
      <c r="I36" s="517"/>
      <c r="J36" s="254"/>
      <c r="K36" s="255"/>
      <c r="L36" s="254">
        <v>1986</v>
      </c>
      <c r="M36" s="240">
        <v>705.8</v>
      </c>
      <c r="N36" s="240" t="s">
        <v>28</v>
      </c>
      <c r="O36" s="240">
        <v>85</v>
      </c>
      <c r="P36" s="256">
        <v>100</v>
      </c>
      <c r="Q36" s="254" t="s">
        <v>372</v>
      </c>
      <c r="R36" s="240" t="s">
        <v>29</v>
      </c>
      <c r="S36" s="585"/>
      <c r="T36" s="575"/>
      <c r="U36" s="99"/>
      <c r="V36" s="517"/>
      <c r="W36" s="447">
        <f t="shared" si="2"/>
        <v>0</v>
      </c>
      <c r="X36" s="447"/>
      <c r="Y36" s="447"/>
      <c r="Z36" s="447"/>
      <c r="AA36" s="447"/>
      <c r="AB36" s="447"/>
      <c r="AC36" s="407"/>
      <c r="AD36" s="407"/>
      <c r="AE36" s="407"/>
      <c r="AF36" s="407"/>
      <c r="AG36" s="407"/>
      <c r="AH36" s="407"/>
      <c r="AI36" s="407"/>
      <c r="AJ36" s="407"/>
      <c r="AK36" s="401"/>
      <c r="AL36" s="392"/>
    </row>
    <row r="37" spans="1:38" ht="37.5" outlineLevel="1">
      <c r="A37" s="615"/>
      <c r="B37" s="580"/>
      <c r="C37" s="580"/>
      <c r="D37" s="580"/>
      <c r="E37" s="578"/>
      <c r="F37" s="91" t="s">
        <v>37</v>
      </c>
      <c r="G37" s="96" t="s">
        <v>162</v>
      </c>
      <c r="H37" s="514"/>
      <c r="I37" s="517"/>
      <c r="J37" s="254"/>
      <c r="K37" s="255"/>
      <c r="L37" s="254">
        <v>1961</v>
      </c>
      <c r="M37" s="240">
        <v>324.60000000000002</v>
      </c>
      <c r="N37" s="240" t="s">
        <v>35</v>
      </c>
      <c r="O37" s="240">
        <v>85</v>
      </c>
      <c r="P37" s="256">
        <v>100</v>
      </c>
      <c r="Q37" s="254" t="s">
        <v>372</v>
      </c>
      <c r="R37" s="240" t="s">
        <v>29</v>
      </c>
      <c r="S37" s="585"/>
      <c r="T37" s="575"/>
      <c r="U37" s="99"/>
      <c r="V37" s="517"/>
      <c r="W37" s="447">
        <f t="shared" si="2"/>
        <v>0</v>
      </c>
      <c r="X37" s="447"/>
      <c r="Y37" s="447"/>
      <c r="Z37" s="447"/>
      <c r="AA37" s="447"/>
      <c r="AB37" s="447"/>
      <c r="AC37" s="407"/>
      <c r="AD37" s="407"/>
      <c r="AE37" s="407"/>
      <c r="AF37" s="407"/>
      <c r="AG37" s="407"/>
      <c r="AH37" s="407"/>
      <c r="AI37" s="407"/>
      <c r="AJ37" s="407"/>
      <c r="AK37" s="401"/>
      <c r="AL37" s="392"/>
    </row>
    <row r="38" spans="1:38" ht="37.5" outlineLevel="1">
      <c r="A38" s="615"/>
      <c r="B38" s="580"/>
      <c r="C38" s="580"/>
      <c r="D38" s="580"/>
      <c r="E38" s="578"/>
      <c r="F38" s="91" t="s">
        <v>37</v>
      </c>
      <c r="G38" s="96" t="s">
        <v>172</v>
      </c>
      <c r="H38" s="515"/>
      <c r="I38" s="517"/>
      <c r="J38" s="254"/>
      <c r="K38" s="255"/>
      <c r="L38" s="254">
        <v>1976</v>
      </c>
      <c r="M38" s="240">
        <v>715.6</v>
      </c>
      <c r="N38" s="240" t="s">
        <v>28</v>
      </c>
      <c r="O38" s="240">
        <v>60</v>
      </c>
      <c r="P38" s="256">
        <v>17.829999999999998</v>
      </c>
      <c r="Q38" s="240">
        <v>2015</v>
      </c>
      <c r="R38" s="240" t="s">
        <v>29</v>
      </c>
      <c r="S38" s="585"/>
      <c r="T38" s="576"/>
      <c r="U38" s="99"/>
      <c r="V38" s="517"/>
      <c r="W38" s="447">
        <f t="shared" si="2"/>
        <v>0</v>
      </c>
      <c r="X38" s="447"/>
      <c r="Y38" s="447"/>
      <c r="Z38" s="447"/>
      <c r="AA38" s="447"/>
      <c r="AB38" s="447"/>
      <c r="AC38" s="407"/>
      <c r="AD38" s="407"/>
      <c r="AE38" s="407"/>
      <c r="AF38" s="407"/>
      <c r="AG38" s="407"/>
      <c r="AH38" s="407"/>
      <c r="AI38" s="407"/>
      <c r="AJ38" s="407"/>
      <c r="AK38" s="401"/>
      <c r="AL38" s="392"/>
    </row>
    <row r="39" spans="1:38" ht="37.5" outlineLevel="1">
      <c r="A39" s="615"/>
      <c r="B39" s="580"/>
      <c r="C39" s="580"/>
      <c r="D39" s="580"/>
      <c r="E39" s="578"/>
      <c r="F39" s="252" t="s">
        <v>27</v>
      </c>
      <c r="G39" s="96" t="s">
        <v>173</v>
      </c>
      <c r="H39" s="513" t="s">
        <v>715</v>
      </c>
      <c r="I39" s="517"/>
      <c r="J39" s="254">
        <v>120</v>
      </c>
      <c r="K39" s="255">
        <v>36</v>
      </c>
      <c r="L39" s="254">
        <v>1991</v>
      </c>
      <c r="M39" s="240">
        <v>5114.5</v>
      </c>
      <c r="N39" s="240" t="s">
        <v>28</v>
      </c>
      <c r="O39" s="240">
        <v>85</v>
      </c>
      <c r="P39" s="256">
        <v>100</v>
      </c>
      <c r="Q39" s="254" t="s">
        <v>372</v>
      </c>
      <c r="R39" s="240" t="s">
        <v>29</v>
      </c>
      <c r="S39" s="513" t="s">
        <v>656</v>
      </c>
      <c r="T39" s="581">
        <v>2027</v>
      </c>
      <c r="U39" s="99"/>
      <c r="V39" s="517"/>
      <c r="W39" s="447">
        <f t="shared" si="2"/>
        <v>0</v>
      </c>
      <c r="X39" s="447"/>
      <c r="Y39" s="447"/>
      <c r="Z39" s="447"/>
      <c r="AA39" s="447"/>
      <c r="AB39" s="447"/>
      <c r="AC39" s="407"/>
      <c r="AD39" s="407"/>
      <c r="AE39" s="407"/>
      <c r="AF39" s="407"/>
      <c r="AG39" s="407"/>
      <c r="AH39" s="407"/>
      <c r="AI39" s="407"/>
      <c r="AJ39" s="407"/>
      <c r="AK39" s="401"/>
      <c r="AL39" s="392"/>
    </row>
    <row r="40" spans="1:38" ht="37.5" outlineLevel="1">
      <c r="A40" s="615"/>
      <c r="B40" s="580"/>
      <c r="C40" s="580"/>
      <c r="D40" s="580"/>
      <c r="E40" s="578"/>
      <c r="F40" s="91" t="s">
        <v>37</v>
      </c>
      <c r="G40" s="96" t="s">
        <v>39</v>
      </c>
      <c r="H40" s="515"/>
      <c r="I40" s="517"/>
      <c r="J40" s="240"/>
      <c r="K40" s="255">
        <v>3</v>
      </c>
      <c r="L40" s="254">
        <v>1991</v>
      </c>
      <c r="M40" s="98">
        <v>296.3</v>
      </c>
      <c r="N40" s="240" t="s">
        <v>35</v>
      </c>
      <c r="O40" s="240">
        <v>60</v>
      </c>
      <c r="P40" s="256">
        <v>100</v>
      </c>
      <c r="Q40" s="254" t="s">
        <v>372</v>
      </c>
      <c r="R40" s="240" t="s">
        <v>29</v>
      </c>
      <c r="S40" s="515"/>
      <c r="T40" s="576"/>
      <c r="U40" s="99"/>
      <c r="V40" s="517"/>
      <c r="W40" s="447">
        <f t="shared" si="2"/>
        <v>0</v>
      </c>
      <c r="X40" s="447"/>
      <c r="Y40" s="447"/>
      <c r="Z40" s="447"/>
      <c r="AA40" s="447"/>
      <c r="AB40" s="447"/>
      <c r="AC40" s="407"/>
      <c r="AD40" s="407"/>
      <c r="AE40" s="407"/>
      <c r="AF40" s="407"/>
      <c r="AG40" s="407"/>
      <c r="AH40" s="407"/>
      <c r="AI40" s="407"/>
      <c r="AJ40" s="407"/>
      <c r="AK40" s="401"/>
      <c r="AL40" s="392"/>
    </row>
    <row r="41" spans="1:38" ht="37.5" outlineLevel="1">
      <c r="A41" s="615"/>
      <c r="B41" s="580"/>
      <c r="C41" s="580"/>
      <c r="D41" s="580"/>
      <c r="E41" s="578"/>
      <c r="F41" s="252" t="s">
        <v>27</v>
      </c>
      <c r="G41" s="96" t="s">
        <v>174</v>
      </c>
      <c r="H41" s="514" t="s">
        <v>716</v>
      </c>
      <c r="I41" s="517"/>
      <c r="J41" s="254">
        <v>75</v>
      </c>
      <c r="K41" s="255">
        <v>48</v>
      </c>
      <c r="L41" s="254">
        <v>1987</v>
      </c>
      <c r="M41" s="240">
        <v>7269</v>
      </c>
      <c r="N41" s="240" t="s">
        <v>28</v>
      </c>
      <c r="O41" s="240">
        <v>85</v>
      </c>
      <c r="P41" s="256">
        <v>69.83</v>
      </c>
      <c r="Q41" s="254" t="s">
        <v>372</v>
      </c>
      <c r="R41" s="240" t="s">
        <v>29</v>
      </c>
      <c r="S41" s="252" t="s">
        <v>32</v>
      </c>
      <c r="T41" s="99"/>
      <c r="U41" s="99"/>
      <c r="V41" s="517"/>
      <c r="W41" s="447">
        <f t="shared" si="2"/>
        <v>0</v>
      </c>
      <c r="X41" s="447"/>
      <c r="Y41" s="447"/>
      <c r="Z41" s="447"/>
      <c r="AA41" s="447"/>
      <c r="AB41" s="447"/>
      <c r="AC41" s="407"/>
      <c r="AD41" s="407"/>
      <c r="AE41" s="407"/>
      <c r="AF41" s="407"/>
      <c r="AG41" s="407"/>
      <c r="AH41" s="407"/>
      <c r="AI41" s="407"/>
      <c r="AJ41" s="407"/>
      <c r="AK41" s="401"/>
      <c r="AL41" s="392"/>
    </row>
    <row r="42" spans="1:38" ht="37.5" outlineLevel="1">
      <c r="A42" s="615"/>
      <c r="B42" s="580"/>
      <c r="C42" s="580"/>
      <c r="D42" s="580"/>
      <c r="E42" s="578"/>
      <c r="F42" s="251" t="s">
        <v>27</v>
      </c>
      <c r="G42" s="100" t="s">
        <v>309</v>
      </c>
      <c r="H42" s="514"/>
      <c r="I42" s="517"/>
      <c r="J42" s="254">
        <v>75</v>
      </c>
      <c r="K42" s="255">
        <v>57</v>
      </c>
      <c r="L42" s="254">
        <v>1966</v>
      </c>
      <c r="M42" s="240">
        <v>4624.1000000000004</v>
      </c>
      <c r="N42" s="240" t="s">
        <v>28</v>
      </c>
      <c r="O42" s="240">
        <v>85</v>
      </c>
      <c r="P42" s="256">
        <v>17</v>
      </c>
      <c r="Q42" s="240">
        <v>2022</v>
      </c>
      <c r="R42" s="240" t="s">
        <v>29</v>
      </c>
      <c r="S42" s="252" t="s">
        <v>32</v>
      </c>
      <c r="T42" s="99"/>
      <c r="U42" s="99"/>
      <c r="V42" s="517"/>
      <c r="W42" s="447">
        <f t="shared" si="2"/>
        <v>0</v>
      </c>
      <c r="X42" s="447"/>
      <c r="Y42" s="447"/>
      <c r="Z42" s="447"/>
      <c r="AA42" s="447"/>
      <c r="AB42" s="447"/>
      <c r="AC42" s="407"/>
      <c r="AD42" s="407"/>
      <c r="AE42" s="407"/>
      <c r="AF42" s="407"/>
      <c r="AG42" s="407"/>
      <c r="AH42" s="407"/>
      <c r="AI42" s="407"/>
      <c r="AJ42" s="407"/>
      <c r="AK42" s="401"/>
      <c r="AL42" s="392"/>
    </row>
    <row r="43" spans="1:38" ht="37.5" outlineLevel="1">
      <c r="A43" s="615"/>
      <c r="B43" s="580"/>
      <c r="C43" s="580"/>
      <c r="D43" s="580"/>
      <c r="E43" s="578"/>
      <c r="F43" s="91" t="s">
        <v>37</v>
      </c>
      <c r="G43" s="96" t="s">
        <v>175</v>
      </c>
      <c r="H43" s="514"/>
      <c r="I43" s="517"/>
      <c r="J43" s="254"/>
      <c r="K43" s="255"/>
      <c r="L43" s="254">
        <v>2011</v>
      </c>
      <c r="M43" s="98">
        <v>29.5</v>
      </c>
      <c r="N43" s="240" t="s">
        <v>35</v>
      </c>
      <c r="O43" s="240">
        <v>60</v>
      </c>
      <c r="P43" s="256">
        <v>65</v>
      </c>
      <c r="Q43" s="254" t="s">
        <v>372</v>
      </c>
      <c r="R43" s="240" t="s">
        <v>29</v>
      </c>
      <c r="S43" s="252" t="s">
        <v>32</v>
      </c>
      <c r="T43" s="99"/>
      <c r="U43" s="99"/>
      <c r="V43" s="517"/>
      <c r="W43" s="447">
        <f t="shared" si="2"/>
        <v>0</v>
      </c>
      <c r="X43" s="447"/>
      <c r="Y43" s="447"/>
      <c r="Z43" s="447"/>
      <c r="AA43" s="447"/>
      <c r="AB43" s="447"/>
      <c r="AC43" s="407"/>
      <c r="AD43" s="407"/>
      <c r="AE43" s="407"/>
      <c r="AF43" s="407"/>
      <c r="AG43" s="407"/>
      <c r="AH43" s="407"/>
      <c r="AI43" s="407"/>
      <c r="AJ43" s="407"/>
      <c r="AK43" s="401"/>
      <c r="AL43" s="392"/>
    </row>
    <row r="44" spans="1:38" ht="37.5" outlineLevel="1">
      <c r="A44" s="615"/>
      <c r="B44" s="580"/>
      <c r="C44" s="580"/>
      <c r="D44" s="580"/>
      <c r="E44" s="578"/>
      <c r="F44" s="91" t="s">
        <v>37</v>
      </c>
      <c r="G44" s="94" t="s">
        <v>337</v>
      </c>
      <c r="H44" s="514"/>
      <c r="I44" s="517"/>
      <c r="J44" s="101"/>
      <c r="K44" s="257"/>
      <c r="L44" s="101">
        <v>1988</v>
      </c>
      <c r="M44" s="102">
        <v>75</v>
      </c>
      <c r="N44" s="240" t="s">
        <v>35</v>
      </c>
      <c r="O44" s="101">
        <v>60</v>
      </c>
      <c r="P44" s="378">
        <v>94</v>
      </c>
      <c r="Q44" s="254" t="s">
        <v>372</v>
      </c>
      <c r="R44" s="101" t="s">
        <v>29</v>
      </c>
      <c r="S44" s="252" t="s">
        <v>32</v>
      </c>
      <c r="T44" s="99"/>
      <c r="U44" s="99"/>
      <c r="V44" s="517"/>
      <c r="W44" s="447">
        <f t="shared" si="2"/>
        <v>0</v>
      </c>
      <c r="X44" s="447"/>
      <c r="Y44" s="447"/>
      <c r="Z44" s="447"/>
      <c r="AA44" s="447"/>
      <c r="AB44" s="447"/>
      <c r="AC44" s="407"/>
      <c r="AD44" s="407"/>
      <c r="AE44" s="407"/>
      <c r="AF44" s="407"/>
      <c r="AG44" s="407"/>
      <c r="AH44" s="407"/>
      <c r="AI44" s="407"/>
      <c r="AJ44" s="407"/>
      <c r="AK44" s="401"/>
      <c r="AL44" s="392"/>
    </row>
    <row r="45" spans="1:38" ht="37.5" outlineLevel="1">
      <c r="A45" s="615"/>
      <c r="B45" s="580"/>
      <c r="C45" s="580"/>
      <c r="D45" s="580"/>
      <c r="E45" s="578"/>
      <c r="F45" s="251" t="s">
        <v>27</v>
      </c>
      <c r="G45" s="96" t="s">
        <v>308</v>
      </c>
      <c r="H45" s="514"/>
      <c r="I45" s="517"/>
      <c r="J45" s="254">
        <v>85</v>
      </c>
      <c r="K45" s="255">
        <v>45</v>
      </c>
      <c r="L45" s="254">
        <v>2011</v>
      </c>
      <c r="M45" s="240">
        <v>4084.8</v>
      </c>
      <c r="N45" s="240" t="s">
        <v>28</v>
      </c>
      <c r="O45" s="240">
        <v>85</v>
      </c>
      <c r="P45" s="256">
        <v>25</v>
      </c>
      <c r="Q45" s="254" t="s">
        <v>372</v>
      </c>
      <c r="R45" s="240" t="s">
        <v>29</v>
      </c>
      <c r="S45" s="513" t="s">
        <v>657</v>
      </c>
      <c r="T45" s="581" t="s">
        <v>352</v>
      </c>
      <c r="U45" s="99"/>
      <c r="V45" s="517"/>
      <c r="W45" s="447">
        <f t="shared" si="2"/>
        <v>0</v>
      </c>
      <c r="X45" s="447"/>
      <c r="Y45" s="447"/>
      <c r="Z45" s="447"/>
      <c r="AA45" s="447"/>
      <c r="AB45" s="447"/>
      <c r="AC45" s="407"/>
      <c r="AD45" s="407"/>
      <c r="AE45" s="407"/>
      <c r="AF45" s="407"/>
      <c r="AG45" s="407"/>
      <c r="AH45" s="407"/>
      <c r="AI45" s="407"/>
      <c r="AJ45" s="407"/>
      <c r="AK45" s="401"/>
      <c r="AL45" s="392"/>
    </row>
    <row r="46" spans="1:38" ht="37.5" outlineLevel="1">
      <c r="A46" s="615"/>
      <c r="B46" s="580"/>
      <c r="C46" s="580"/>
      <c r="D46" s="580"/>
      <c r="E46" s="578"/>
      <c r="F46" s="91" t="s">
        <v>37</v>
      </c>
      <c r="G46" s="96" t="s">
        <v>254</v>
      </c>
      <c r="H46" s="514"/>
      <c r="I46" s="517"/>
      <c r="J46" s="254"/>
      <c r="K46" s="255"/>
      <c r="L46" s="254">
        <v>1988</v>
      </c>
      <c r="M46" s="240">
        <v>744.3</v>
      </c>
      <c r="N46" s="240" t="s">
        <v>35</v>
      </c>
      <c r="O46" s="240">
        <v>85</v>
      </c>
      <c r="P46" s="256">
        <v>100</v>
      </c>
      <c r="Q46" s="254" t="s">
        <v>372</v>
      </c>
      <c r="R46" s="240" t="s">
        <v>29</v>
      </c>
      <c r="S46" s="514"/>
      <c r="T46" s="575"/>
      <c r="U46" s="99"/>
      <c r="V46" s="517"/>
      <c r="W46" s="447">
        <f t="shared" si="2"/>
        <v>0</v>
      </c>
      <c r="X46" s="447"/>
      <c r="Y46" s="447"/>
      <c r="Z46" s="447"/>
      <c r="AA46" s="447"/>
      <c r="AB46" s="447"/>
      <c r="AC46" s="407"/>
      <c r="AD46" s="407"/>
      <c r="AE46" s="407"/>
      <c r="AF46" s="407"/>
      <c r="AG46" s="407"/>
      <c r="AH46" s="407"/>
      <c r="AI46" s="407"/>
      <c r="AJ46" s="407"/>
      <c r="AK46" s="401"/>
      <c r="AL46" s="392"/>
    </row>
    <row r="47" spans="1:38" ht="37.5" outlineLevel="1">
      <c r="A47" s="615"/>
      <c r="B47" s="580"/>
      <c r="C47" s="580"/>
      <c r="D47" s="580"/>
      <c r="E47" s="578"/>
      <c r="F47" s="91" t="s">
        <v>37</v>
      </c>
      <c r="G47" s="96" t="s">
        <v>39</v>
      </c>
      <c r="H47" s="514"/>
      <c r="I47" s="517"/>
      <c r="J47" s="101"/>
      <c r="K47" s="255">
        <v>5</v>
      </c>
      <c r="L47" s="254">
        <v>1991</v>
      </c>
      <c r="M47" s="240">
        <v>223.4</v>
      </c>
      <c r="N47" s="240" t="s">
        <v>35</v>
      </c>
      <c r="O47" s="240">
        <v>60</v>
      </c>
      <c r="P47" s="256">
        <v>100</v>
      </c>
      <c r="Q47" s="254" t="s">
        <v>372</v>
      </c>
      <c r="R47" s="240" t="s">
        <v>29</v>
      </c>
      <c r="S47" s="515"/>
      <c r="T47" s="576"/>
      <c r="U47" s="99"/>
      <c r="V47" s="517"/>
      <c r="W47" s="447">
        <f t="shared" si="2"/>
        <v>0</v>
      </c>
      <c r="X47" s="447"/>
      <c r="Y47" s="447"/>
      <c r="Z47" s="447"/>
      <c r="AA47" s="447"/>
      <c r="AB47" s="447"/>
      <c r="AC47" s="407"/>
      <c r="AD47" s="407"/>
      <c r="AE47" s="407"/>
      <c r="AF47" s="407"/>
      <c r="AG47" s="407"/>
      <c r="AH47" s="407"/>
      <c r="AI47" s="407"/>
      <c r="AJ47" s="407"/>
      <c r="AK47" s="401"/>
      <c r="AL47" s="392"/>
    </row>
    <row r="48" spans="1:38" ht="37.5" outlineLevel="1">
      <c r="A48" s="615"/>
      <c r="B48" s="580"/>
      <c r="C48" s="580"/>
      <c r="D48" s="580"/>
      <c r="E48" s="578"/>
      <c r="F48" s="252" t="s">
        <v>27</v>
      </c>
      <c r="G48" s="96" t="s">
        <v>176</v>
      </c>
      <c r="H48" s="513" t="s">
        <v>717</v>
      </c>
      <c r="I48" s="517"/>
      <c r="J48" s="254">
        <v>148</v>
      </c>
      <c r="K48" s="255">
        <v>150</v>
      </c>
      <c r="L48" s="254">
        <v>1989</v>
      </c>
      <c r="M48" s="240">
        <v>6320.8</v>
      </c>
      <c r="N48" s="240" t="s">
        <v>28</v>
      </c>
      <c r="O48" s="240">
        <v>85</v>
      </c>
      <c r="P48" s="256">
        <v>4.87</v>
      </c>
      <c r="Q48" s="240">
        <v>2024</v>
      </c>
      <c r="R48" s="240" t="s">
        <v>29</v>
      </c>
      <c r="S48" s="513" t="s">
        <v>529</v>
      </c>
      <c r="T48" s="581">
        <v>2027</v>
      </c>
      <c r="U48" s="99"/>
      <c r="V48" s="517"/>
      <c r="W48" s="447">
        <f t="shared" si="2"/>
        <v>0</v>
      </c>
      <c r="X48" s="447"/>
      <c r="Y48" s="447"/>
      <c r="Z48" s="447"/>
      <c r="AA48" s="447"/>
      <c r="AB48" s="447"/>
      <c r="AC48" s="407"/>
      <c r="AD48" s="407"/>
      <c r="AE48" s="407"/>
      <c r="AF48" s="407"/>
      <c r="AG48" s="407"/>
      <c r="AH48" s="407"/>
      <c r="AI48" s="407"/>
      <c r="AJ48" s="407"/>
      <c r="AK48" s="401"/>
      <c r="AL48" s="392"/>
    </row>
    <row r="49" spans="1:38" ht="37.5" outlineLevel="1">
      <c r="A49" s="615"/>
      <c r="B49" s="580"/>
      <c r="C49" s="580"/>
      <c r="D49" s="580"/>
      <c r="E49" s="578"/>
      <c r="F49" s="91" t="s">
        <v>37</v>
      </c>
      <c r="G49" s="91" t="s">
        <v>39</v>
      </c>
      <c r="H49" s="515"/>
      <c r="I49" s="517"/>
      <c r="J49" s="254">
        <v>3</v>
      </c>
      <c r="K49" s="254">
        <v>3</v>
      </c>
      <c r="L49" s="254">
        <v>1989</v>
      </c>
      <c r="M49" s="240">
        <v>343.7</v>
      </c>
      <c r="N49" s="240" t="s">
        <v>28</v>
      </c>
      <c r="O49" s="240">
        <v>85</v>
      </c>
      <c r="P49" s="256">
        <v>100</v>
      </c>
      <c r="Q49" s="254" t="s">
        <v>372</v>
      </c>
      <c r="R49" s="240" t="s">
        <v>29</v>
      </c>
      <c r="S49" s="515"/>
      <c r="T49" s="576"/>
      <c r="U49" s="99"/>
      <c r="V49" s="517"/>
      <c r="W49" s="447">
        <f t="shared" si="2"/>
        <v>0</v>
      </c>
      <c r="X49" s="447"/>
      <c r="Y49" s="447"/>
      <c r="Z49" s="447"/>
      <c r="AA49" s="447"/>
      <c r="AB49" s="447"/>
      <c r="AC49" s="407"/>
      <c r="AD49" s="407"/>
      <c r="AE49" s="407"/>
      <c r="AF49" s="407"/>
      <c r="AG49" s="407"/>
      <c r="AH49" s="407"/>
      <c r="AI49" s="407"/>
      <c r="AJ49" s="407"/>
      <c r="AK49" s="401"/>
      <c r="AL49" s="392"/>
    </row>
    <row r="50" spans="1:38" ht="93.75" outlineLevel="1">
      <c r="A50" s="615"/>
      <c r="B50" s="580"/>
      <c r="C50" s="580"/>
      <c r="D50" s="580"/>
      <c r="E50" s="578"/>
      <c r="F50" s="91" t="s">
        <v>37</v>
      </c>
      <c r="G50" s="103" t="s">
        <v>313</v>
      </c>
      <c r="H50" s="252" t="s">
        <v>718</v>
      </c>
      <c r="I50" s="517"/>
      <c r="J50" s="254"/>
      <c r="K50" s="255"/>
      <c r="L50" s="254">
        <v>2014</v>
      </c>
      <c r="M50" s="104">
        <v>1090</v>
      </c>
      <c r="N50" s="240" t="s">
        <v>28</v>
      </c>
      <c r="O50" s="240">
        <v>125</v>
      </c>
      <c r="P50" s="256">
        <v>18</v>
      </c>
      <c r="Q50" s="240" t="s">
        <v>372</v>
      </c>
      <c r="R50" s="240" t="s">
        <v>29</v>
      </c>
      <c r="S50" s="252" t="s">
        <v>442</v>
      </c>
      <c r="T50" s="159"/>
      <c r="U50" s="99"/>
      <c r="V50" s="517"/>
      <c r="W50" s="447">
        <f t="shared" si="2"/>
        <v>0</v>
      </c>
      <c r="X50" s="447"/>
      <c r="Y50" s="447"/>
      <c r="Z50" s="447"/>
      <c r="AA50" s="447"/>
      <c r="AB50" s="447"/>
      <c r="AC50" s="407"/>
      <c r="AD50" s="407"/>
      <c r="AE50" s="407"/>
      <c r="AF50" s="407"/>
      <c r="AG50" s="407"/>
      <c r="AH50" s="407"/>
      <c r="AI50" s="407"/>
      <c r="AJ50" s="407"/>
      <c r="AK50" s="401"/>
      <c r="AL50" s="392"/>
    </row>
    <row r="51" spans="1:38" ht="56.25" outlineLevel="1">
      <c r="A51" s="615"/>
      <c r="B51" s="580"/>
      <c r="C51" s="580"/>
      <c r="D51" s="580"/>
      <c r="E51" s="578"/>
      <c r="F51" s="91" t="s">
        <v>37</v>
      </c>
      <c r="G51" s="103" t="s">
        <v>313</v>
      </c>
      <c r="H51" s="252" t="s">
        <v>719</v>
      </c>
      <c r="I51" s="517"/>
      <c r="J51" s="254"/>
      <c r="K51" s="255"/>
      <c r="L51" s="254">
        <v>2014</v>
      </c>
      <c r="M51" s="98">
        <v>214.9</v>
      </c>
      <c r="N51" s="240" t="s">
        <v>28</v>
      </c>
      <c r="O51" s="240">
        <v>125</v>
      </c>
      <c r="P51" s="256">
        <v>16.3</v>
      </c>
      <c r="Q51" s="240" t="s">
        <v>372</v>
      </c>
      <c r="R51" s="240" t="s">
        <v>29</v>
      </c>
      <c r="S51" s="252" t="s">
        <v>442</v>
      </c>
      <c r="T51" s="159"/>
      <c r="U51" s="99"/>
      <c r="V51" s="517"/>
      <c r="W51" s="447">
        <f t="shared" si="2"/>
        <v>0</v>
      </c>
      <c r="X51" s="447"/>
      <c r="Y51" s="447"/>
      <c r="Z51" s="447"/>
      <c r="AA51" s="447"/>
      <c r="AB51" s="447"/>
      <c r="AC51" s="407"/>
      <c r="AD51" s="407"/>
      <c r="AE51" s="407"/>
      <c r="AF51" s="407"/>
      <c r="AG51" s="407"/>
      <c r="AH51" s="407"/>
      <c r="AI51" s="407"/>
      <c r="AJ51" s="407"/>
      <c r="AK51" s="401"/>
      <c r="AL51" s="392"/>
    </row>
    <row r="52" spans="1:38" ht="56.25" outlineLevel="1">
      <c r="A52" s="615"/>
      <c r="B52" s="580"/>
      <c r="C52" s="580"/>
      <c r="D52" s="580"/>
      <c r="E52" s="578"/>
      <c r="F52" s="91" t="s">
        <v>37</v>
      </c>
      <c r="G52" s="103" t="s">
        <v>313</v>
      </c>
      <c r="H52" s="252" t="s">
        <v>720</v>
      </c>
      <c r="I52" s="517"/>
      <c r="J52" s="254"/>
      <c r="K52" s="255"/>
      <c r="L52" s="254">
        <v>2008</v>
      </c>
      <c r="M52" s="98">
        <v>402.9</v>
      </c>
      <c r="N52" s="240" t="s">
        <v>28</v>
      </c>
      <c r="O52" s="240">
        <v>125</v>
      </c>
      <c r="P52" s="256">
        <v>30</v>
      </c>
      <c r="Q52" s="254" t="s">
        <v>372</v>
      </c>
      <c r="R52" s="240" t="s">
        <v>29</v>
      </c>
      <c r="S52" s="252" t="s">
        <v>442</v>
      </c>
      <c r="T52" s="159"/>
      <c r="U52" s="99"/>
      <c r="V52" s="517"/>
      <c r="W52" s="447">
        <f t="shared" si="2"/>
        <v>0</v>
      </c>
      <c r="X52" s="447"/>
      <c r="Y52" s="447"/>
      <c r="Z52" s="447"/>
      <c r="AA52" s="447"/>
      <c r="AB52" s="447"/>
      <c r="AC52" s="407"/>
      <c r="AD52" s="407"/>
      <c r="AE52" s="407"/>
      <c r="AF52" s="407"/>
      <c r="AG52" s="407"/>
      <c r="AH52" s="407"/>
      <c r="AI52" s="407"/>
      <c r="AJ52" s="407"/>
      <c r="AK52" s="401"/>
      <c r="AL52" s="392"/>
    </row>
    <row r="53" spans="1:38" ht="150" outlineLevel="1">
      <c r="A53" s="640"/>
      <c r="B53" s="580"/>
      <c r="C53" s="580"/>
      <c r="D53" s="580"/>
      <c r="E53" s="579"/>
      <c r="F53" s="91"/>
      <c r="G53" s="94"/>
      <c r="H53" s="94"/>
      <c r="I53" s="517"/>
      <c r="J53" s="101"/>
      <c r="K53" s="257"/>
      <c r="L53" s="101"/>
      <c r="M53" s="102"/>
      <c r="N53" s="101"/>
      <c r="O53" s="101"/>
      <c r="P53" s="378"/>
      <c r="Q53" s="254"/>
      <c r="R53" s="105"/>
      <c r="S53" s="96" t="s">
        <v>844</v>
      </c>
      <c r="T53" s="255" t="s">
        <v>474</v>
      </c>
      <c r="U53" s="106">
        <v>630</v>
      </c>
      <c r="V53" s="549"/>
      <c r="W53" s="370">
        <f t="shared" si="2"/>
        <v>120000000</v>
      </c>
      <c r="X53" s="370"/>
      <c r="Y53" s="370"/>
      <c r="Z53" s="370"/>
      <c r="AA53" s="370">
        <v>120000000</v>
      </c>
      <c r="AB53" s="370"/>
      <c r="AC53" s="407">
        <v>60000000</v>
      </c>
      <c r="AD53" s="407">
        <v>60000000</v>
      </c>
      <c r="AE53" s="407"/>
      <c r="AF53" s="407"/>
      <c r="AG53" s="407"/>
      <c r="AH53" s="407"/>
      <c r="AI53" s="407"/>
      <c r="AJ53" s="407"/>
      <c r="AK53" s="401"/>
      <c r="AL53" s="408"/>
    </row>
    <row r="54" spans="1:38" ht="225" outlineLevel="1">
      <c r="A54" s="614">
        <v>2</v>
      </c>
      <c r="B54" s="580" t="s">
        <v>610</v>
      </c>
      <c r="C54" s="617"/>
      <c r="D54" s="580" t="s">
        <v>610</v>
      </c>
      <c r="E54" s="577" t="s">
        <v>658</v>
      </c>
      <c r="F54" s="107" t="s">
        <v>27</v>
      </c>
      <c r="G54" s="108" t="s">
        <v>692</v>
      </c>
      <c r="H54" s="618" t="s">
        <v>721</v>
      </c>
      <c r="I54" s="616">
        <v>251746</v>
      </c>
      <c r="J54" s="109">
        <v>220</v>
      </c>
      <c r="K54" s="110">
        <v>220</v>
      </c>
      <c r="L54" s="111">
        <v>1986</v>
      </c>
      <c r="M54" s="112">
        <v>10202.6</v>
      </c>
      <c r="N54" s="110" t="s">
        <v>28</v>
      </c>
      <c r="O54" s="110">
        <v>85</v>
      </c>
      <c r="P54" s="113">
        <v>8.26</v>
      </c>
      <c r="Q54" s="110">
        <v>2018</v>
      </c>
      <c r="R54" s="114" t="s">
        <v>29</v>
      </c>
      <c r="S54" s="449" t="s">
        <v>684</v>
      </c>
      <c r="T54" s="450">
        <v>2028</v>
      </c>
      <c r="U54" s="115">
        <v>125</v>
      </c>
      <c r="V54" s="647">
        <v>259845</v>
      </c>
      <c r="W54" s="447">
        <f t="shared" si="2"/>
        <v>0</v>
      </c>
      <c r="X54" s="447"/>
      <c r="Y54" s="447"/>
      <c r="Z54" s="447"/>
      <c r="AA54" s="447"/>
      <c r="AB54" s="447"/>
      <c r="AC54" s="409"/>
      <c r="AD54" s="409"/>
      <c r="AE54" s="409"/>
      <c r="AF54" s="409"/>
      <c r="AG54" s="409"/>
      <c r="AH54" s="409"/>
      <c r="AI54" s="409"/>
      <c r="AJ54" s="409"/>
      <c r="AK54" s="406"/>
      <c r="AL54" s="392"/>
    </row>
    <row r="55" spans="1:38" ht="37.5" outlineLevel="1">
      <c r="A55" s="615"/>
      <c r="B55" s="580"/>
      <c r="C55" s="617"/>
      <c r="D55" s="580"/>
      <c r="E55" s="578"/>
      <c r="F55" s="91" t="s">
        <v>37</v>
      </c>
      <c r="G55" s="96" t="s">
        <v>177</v>
      </c>
      <c r="H55" s="619"/>
      <c r="I55" s="616"/>
      <c r="J55" s="116"/>
      <c r="K55" s="117"/>
      <c r="L55" s="261">
        <v>1986</v>
      </c>
      <c r="M55" s="118">
        <v>1178.7</v>
      </c>
      <c r="N55" s="117" t="s">
        <v>28</v>
      </c>
      <c r="O55" s="117">
        <v>85</v>
      </c>
      <c r="P55" s="119">
        <v>38.92</v>
      </c>
      <c r="Q55" s="254" t="s">
        <v>372</v>
      </c>
      <c r="R55" s="120" t="s">
        <v>29</v>
      </c>
      <c r="S55" s="96" t="s">
        <v>32</v>
      </c>
      <c r="T55" s="117"/>
      <c r="U55" s="121"/>
      <c r="V55" s="648"/>
      <c r="W55" s="447">
        <f t="shared" si="2"/>
        <v>0</v>
      </c>
      <c r="X55" s="447"/>
      <c r="Y55" s="447"/>
      <c r="Z55" s="447"/>
      <c r="AA55" s="447"/>
      <c r="AB55" s="447"/>
      <c r="AC55" s="410"/>
      <c r="AD55" s="410"/>
      <c r="AE55" s="410"/>
      <c r="AF55" s="410"/>
      <c r="AG55" s="410"/>
      <c r="AH55" s="410"/>
      <c r="AI55" s="410"/>
      <c r="AJ55" s="410"/>
      <c r="AK55" s="401"/>
      <c r="AL55" s="392"/>
    </row>
    <row r="56" spans="1:38" ht="37.5" outlineLevel="1">
      <c r="A56" s="615"/>
      <c r="B56" s="580"/>
      <c r="C56" s="617"/>
      <c r="D56" s="580"/>
      <c r="E56" s="578"/>
      <c r="F56" s="91" t="s">
        <v>37</v>
      </c>
      <c r="G56" s="252" t="s">
        <v>121</v>
      </c>
      <c r="H56" s="619"/>
      <c r="I56" s="616"/>
      <c r="J56" s="116"/>
      <c r="K56" s="117"/>
      <c r="L56" s="261">
        <v>1986</v>
      </c>
      <c r="M56" s="118">
        <v>41</v>
      </c>
      <c r="N56" s="117" t="s">
        <v>28</v>
      </c>
      <c r="O56" s="117">
        <v>60</v>
      </c>
      <c r="P56" s="119">
        <v>44.92</v>
      </c>
      <c r="Q56" s="254" t="s">
        <v>372</v>
      </c>
      <c r="R56" s="120" t="s">
        <v>29</v>
      </c>
      <c r="S56" s="96" t="s">
        <v>32</v>
      </c>
      <c r="T56" s="117"/>
      <c r="U56" s="121"/>
      <c r="V56" s="648"/>
      <c r="W56" s="447">
        <f t="shared" si="2"/>
        <v>0</v>
      </c>
      <c r="X56" s="447"/>
      <c r="Y56" s="447"/>
      <c r="Z56" s="447"/>
      <c r="AA56" s="447"/>
      <c r="AB56" s="447"/>
      <c r="AC56" s="410"/>
      <c r="AD56" s="410"/>
      <c r="AE56" s="410"/>
      <c r="AF56" s="410"/>
      <c r="AG56" s="410"/>
      <c r="AH56" s="410"/>
      <c r="AI56" s="410"/>
      <c r="AJ56" s="410"/>
      <c r="AK56" s="401"/>
      <c r="AL56" s="392"/>
    </row>
    <row r="57" spans="1:38" ht="37.5" outlineLevel="1">
      <c r="A57" s="615"/>
      <c r="B57" s="580"/>
      <c r="C57" s="617"/>
      <c r="D57" s="580"/>
      <c r="E57" s="578"/>
      <c r="F57" s="91" t="s">
        <v>37</v>
      </c>
      <c r="G57" s="122" t="s">
        <v>178</v>
      </c>
      <c r="H57" s="620"/>
      <c r="I57" s="616"/>
      <c r="J57" s="116"/>
      <c r="K57" s="117"/>
      <c r="L57" s="261">
        <v>1986</v>
      </c>
      <c r="M57" s="118">
        <v>45</v>
      </c>
      <c r="N57" s="117" t="s">
        <v>28</v>
      </c>
      <c r="O57" s="117">
        <v>60</v>
      </c>
      <c r="P57" s="119">
        <v>38.92</v>
      </c>
      <c r="Q57" s="254" t="s">
        <v>372</v>
      </c>
      <c r="R57" s="120" t="s">
        <v>29</v>
      </c>
      <c r="S57" s="96" t="s">
        <v>32</v>
      </c>
      <c r="T57" s="117"/>
      <c r="U57" s="121"/>
      <c r="V57" s="648"/>
      <c r="W57" s="447">
        <f t="shared" si="2"/>
        <v>0</v>
      </c>
      <c r="X57" s="447"/>
      <c r="Y57" s="447"/>
      <c r="Z57" s="447"/>
      <c r="AA57" s="447"/>
      <c r="AB57" s="447"/>
      <c r="AC57" s="410"/>
      <c r="AD57" s="410"/>
      <c r="AE57" s="410"/>
      <c r="AF57" s="410"/>
      <c r="AG57" s="410"/>
      <c r="AH57" s="410"/>
      <c r="AI57" s="410"/>
      <c r="AJ57" s="410"/>
      <c r="AK57" s="401"/>
      <c r="AL57" s="392"/>
    </row>
    <row r="58" spans="1:38" ht="37.5" outlineLevel="1">
      <c r="A58" s="615"/>
      <c r="B58" s="580"/>
      <c r="C58" s="117" t="s">
        <v>621</v>
      </c>
      <c r="D58" s="580"/>
      <c r="E58" s="578"/>
      <c r="F58" s="91" t="s">
        <v>37</v>
      </c>
      <c r="G58" s="122" t="s">
        <v>179</v>
      </c>
      <c r="H58" s="123" t="s">
        <v>722</v>
      </c>
      <c r="I58" s="616"/>
      <c r="J58" s="116"/>
      <c r="K58" s="117"/>
      <c r="L58" s="261">
        <v>1964</v>
      </c>
      <c r="M58" s="118">
        <v>909.4</v>
      </c>
      <c r="N58" s="117" t="s">
        <v>28</v>
      </c>
      <c r="O58" s="117">
        <v>85</v>
      </c>
      <c r="P58" s="119">
        <v>64.75</v>
      </c>
      <c r="Q58" s="254" t="s">
        <v>372</v>
      </c>
      <c r="R58" s="120" t="s">
        <v>29</v>
      </c>
      <c r="S58" s="96" t="s">
        <v>32</v>
      </c>
      <c r="T58" s="117"/>
      <c r="U58" s="121"/>
      <c r="V58" s="648"/>
      <c r="W58" s="447">
        <f t="shared" si="2"/>
        <v>0</v>
      </c>
      <c r="X58" s="447"/>
      <c r="Y58" s="447"/>
      <c r="Z58" s="447"/>
      <c r="AA58" s="447"/>
      <c r="AB58" s="447"/>
      <c r="AC58" s="410"/>
      <c r="AD58" s="410"/>
      <c r="AE58" s="410"/>
      <c r="AF58" s="410"/>
      <c r="AG58" s="410"/>
      <c r="AH58" s="410"/>
      <c r="AI58" s="410"/>
      <c r="AJ58" s="410"/>
      <c r="AK58" s="401"/>
      <c r="AL58" s="392"/>
    </row>
    <row r="59" spans="1:38" ht="56.25" outlineLevel="1">
      <c r="A59" s="615"/>
      <c r="B59" s="580"/>
      <c r="C59" s="117" t="s">
        <v>622</v>
      </c>
      <c r="D59" s="580"/>
      <c r="E59" s="578"/>
      <c r="F59" s="91" t="s">
        <v>37</v>
      </c>
      <c r="G59" s="103" t="s">
        <v>313</v>
      </c>
      <c r="H59" s="123" t="s">
        <v>723</v>
      </c>
      <c r="I59" s="616"/>
      <c r="J59" s="116"/>
      <c r="K59" s="117"/>
      <c r="L59" s="261">
        <v>2008</v>
      </c>
      <c r="M59" s="118">
        <v>41.6</v>
      </c>
      <c r="N59" s="117" t="s">
        <v>28</v>
      </c>
      <c r="O59" s="117">
        <v>125</v>
      </c>
      <c r="P59" s="119">
        <v>25.4</v>
      </c>
      <c r="Q59" s="254" t="s">
        <v>372</v>
      </c>
      <c r="R59" s="120" t="s">
        <v>29</v>
      </c>
      <c r="S59" s="96" t="s">
        <v>32</v>
      </c>
      <c r="T59" s="117"/>
      <c r="U59" s="121"/>
      <c r="V59" s="648"/>
      <c r="W59" s="447">
        <f t="shared" si="2"/>
        <v>0</v>
      </c>
      <c r="X59" s="447"/>
      <c r="Y59" s="447"/>
      <c r="Z59" s="447"/>
      <c r="AA59" s="447"/>
      <c r="AB59" s="447"/>
      <c r="AC59" s="410"/>
      <c r="AD59" s="410"/>
      <c r="AE59" s="410"/>
      <c r="AF59" s="410"/>
      <c r="AG59" s="410"/>
      <c r="AH59" s="410"/>
      <c r="AI59" s="410"/>
      <c r="AJ59" s="410"/>
      <c r="AK59" s="401"/>
      <c r="AL59" s="392"/>
    </row>
    <row r="60" spans="1:38" ht="37.5" outlineLevel="1">
      <c r="A60" s="615"/>
      <c r="B60" s="580"/>
      <c r="C60" s="117" t="s">
        <v>623</v>
      </c>
      <c r="D60" s="580"/>
      <c r="E60" s="578"/>
      <c r="F60" s="91" t="s">
        <v>37</v>
      </c>
      <c r="G60" s="103" t="s">
        <v>313</v>
      </c>
      <c r="H60" s="123" t="s">
        <v>724</v>
      </c>
      <c r="I60" s="616"/>
      <c r="J60" s="116"/>
      <c r="K60" s="117"/>
      <c r="L60" s="261">
        <v>2013</v>
      </c>
      <c r="M60" s="118">
        <v>39.5</v>
      </c>
      <c r="N60" s="117" t="s">
        <v>28</v>
      </c>
      <c r="O60" s="117">
        <v>125</v>
      </c>
      <c r="P60" s="119">
        <v>4.8</v>
      </c>
      <c r="Q60" s="254" t="s">
        <v>372</v>
      </c>
      <c r="R60" s="120" t="s">
        <v>29</v>
      </c>
      <c r="S60" s="96" t="s">
        <v>32</v>
      </c>
      <c r="T60" s="117"/>
      <c r="U60" s="121"/>
      <c r="V60" s="648"/>
      <c r="W60" s="447">
        <f t="shared" si="2"/>
        <v>0</v>
      </c>
      <c r="X60" s="447"/>
      <c r="Y60" s="447"/>
      <c r="Z60" s="447"/>
      <c r="AA60" s="447"/>
      <c r="AB60" s="447"/>
      <c r="AC60" s="410"/>
      <c r="AD60" s="410"/>
      <c r="AE60" s="410"/>
      <c r="AF60" s="410"/>
      <c r="AG60" s="410"/>
      <c r="AH60" s="410"/>
      <c r="AI60" s="410"/>
      <c r="AJ60" s="410"/>
      <c r="AK60" s="401"/>
      <c r="AL60" s="392"/>
    </row>
    <row r="61" spans="1:38" s="412" customFormat="1" ht="56.25" outlineLevel="1">
      <c r="A61" s="615"/>
      <c r="B61" s="265" t="s">
        <v>611</v>
      </c>
      <c r="C61" s="265"/>
      <c r="D61" s="265" t="s">
        <v>611</v>
      </c>
      <c r="E61" s="579"/>
      <c r="F61" s="271" t="s">
        <v>27</v>
      </c>
      <c r="G61" s="294" t="s">
        <v>528</v>
      </c>
      <c r="H61" s="301" t="s">
        <v>725</v>
      </c>
      <c r="I61" s="616"/>
      <c r="J61" s="72"/>
      <c r="K61" s="265"/>
      <c r="L61" s="265">
        <v>2022</v>
      </c>
      <c r="M61" s="71">
        <v>3572</v>
      </c>
      <c r="N61" s="265" t="s">
        <v>61</v>
      </c>
      <c r="O61" s="265">
        <v>85</v>
      </c>
      <c r="P61" s="305">
        <v>7.5</v>
      </c>
      <c r="Q61" s="265" t="s">
        <v>346</v>
      </c>
      <c r="R61" s="265" t="s">
        <v>29</v>
      </c>
      <c r="S61" s="96" t="s">
        <v>32</v>
      </c>
      <c r="T61" s="265"/>
      <c r="U61" s="302"/>
      <c r="V61" s="649"/>
      <c r="W61" s="447">
        <f t="shared" si="2"/>
        <v>0</v>
      </c>
      <c r="X61" s="447"/>
      <c r="Y61" s="447"/>
      <c r="Z61" s="447"/>
      <c r="AA61" s="447"/>
      <c r="AB61" s="447"/>
      <c r="AC61" s="411"/>
      <c r="AD61" s="411"/>
      <c r="AE61" s="411"/>
      <c r="AF61" s="411"/>
      <c r="AG61" s="411"/>
      <c r="AH61" s="411"/>
      <c r="AI61" s="411"/>
      <c r="AJ61" s="411"/>
    </row>
    <row r="62" spans="1:38" ht="112.5" outlineLevel="1">
      <c r="A62" s="144">
        <v>3</v>
      </c>
      <c r="B62" s="265" t="s">
        <v>611</v>
      </c>
      <c r="C62" s="255"/>
      <c r="D62" s="255" t="s">
        <v>611</v>
      </c>
      <c r="E62" s="92"/>
      <c r="F62" s="94"/>
      <c r="G62" s="94"/>
      <c r="H62" s="94"/>
      <c r="I62" s="101"/>
      <c r="J62" s="101"/>
      <c r="K62" s="257"/>
      <c r="L62" s="101"/>
      <c r="M62" s="102"/>
      <c r="N62" s="101"/>
      <c r="O62" s="101"/>
      <c r="P62" s="378"/>
      <c r="Q62" s="101"/>
      <c r="R62" s="105"/>
      <c r="S62" s="96" t="s">
        <v>843</v>
      </c>
      <c r="T62" s="255" t="s">
        <v>298</v>
      </c>
      <c r="U62" s="106">
        <v>350</v>
      </c>
      <c r="V62" s="368"/>
      <c r="W62" s="370">
        <f t="shared" si="2"/>
        <v>23257139</v>
      </c>
      <c r="X62" s="370"/>
      <c r="Y62" s="370"/>
      <c r="Z62" s="370"/>
      <c r="AA62" s="370"/>
      <c r="AB62" s="370">
        <v>23257139</v>
      </c>
      <c r="AC62" s="407">
        <v>23257139</v>
      </c>
      <c r="AD62" s="407"/>
      <c r="AE62" s="407"/>
      <c r="AF62" s="407"/>
      <c r="AG62" s="407"/>
      <c r="AH62" s="407"/>
      <c r="AI62" s="407"/>
      <c r="AJ62" s="407"/>
      <c r="AK62" s="401"/>
      <c r="AL62" s="408"/>
    </row>
    <row r="63" spans="1:38" ht="131.25" outlineLevel="1">
      <c r="A63" s="601">
        <v>4</v>
      </c>
      <c r="B63" s="512" t="s">
        <v>609</v>
      </c>
      <c r="C63" s="580"/>
      <c r="D63" s="512" t="s">
        <v>609</v>
      </c>
      <c r="E63" s="605" t="s">
        <v>659</v>
      </c>
      <c r="F63" s="252" t="s">
        <v>27</v>
      </c>
      <c r="G63" s="91" t="s">
        <v>180</v>
      </c>
      <c r="H63" s="585" t="s">
        <v>726</v>
      </c>
      <c r="I63" s="621">
        <v>220614</v>
      </c>
      <c r="J63" s="254">
        <v>260</v>
      </c>
      <c r="K63" s="255">
        <v>241</v>
      </c>
      <c r="L63" s="240">
        <v>1984</v>
      </c>
      <c r="M63" s="98">
        <v>11306.4</v>
      </c>
      <c r="N63" s="240" t="s">
        <v>28</v>
      </c>
      <c r="O63" s="240">
        <v>100</v>
      </c>
      <c r="P63" s="256">
        <v>42.54</v>
      </c>
      <c r="Q63" s="240" t="s">
        <v>181</v>
      </c>
      <c r="R63" s="124" t="s">
        <v>29</v>
      </c>
      <c r="S63" s="158" t="s">
        <v>842</v>
      </c>
      <c r="T63" s="240" t="s">
        <v>605</v>
      </c>
      <c r="U63" s="125">
        <v>242</v>
      </c>
      <c r="V63" s="551">
        <v>231015</v>
      </c>
      <c r="W63" s="143">
        <f t="shared" si="2"/>
        <v>1259391.1000000001</v>
      </c>
      <c r="X63" s="370"/>
      <c r="Y63" s="143">
        <v>1259391.1000000001</v>
      </c>
      <c r="Z63" s="143"/>
      <c r="AA63" s="370"/>
      <c r="AB63" s="143"/>
      <c r="AC63" s="390"/>
      <c r="AD63" s="390"/>
      <c r="AE63" s="390"/>
      <c r="AF63" s="390">
        <v>314417.25</v>
      </c>
      <c r="AG63" s="390">
        <v>314417.25</v>
      </c>
      <c r="AH63" s="390">
        <v>314417.25</v>
      </c>
      <c r="AI63" s="390">
        <f>314417.25+1722.1</f>
        <v>316139.34999999998</v>
      </c>
      <c r="AJ63" s="390"/>
      <c r="AK63" s="398"/>
      <c r="AL63" s="413"/>
    </row>
    <row r="64" spans="1:38" ht="93.75" outlineLevel="1">
      <c r="A64" s="601"/>
      <c r="B64" s="512"/>
      <c r="C64" s="580"/>
      <c r="D64" s="512"/>
      <c r="E64" s="605"/>
      <c r="F64" s="252"/>
      <c r="G64" s="91"/>
      <c r="H64" s="585"/>
      <c r="I64" s="622"/>
      <c r="J64" s="254"/>
      <c r="K64" s="255"/>
      <c r="L64" s="240"/>
      <c r="M64" s="98"/>
      <c r="N64" s="240"/>
      <c r="O64" s="240"/>
      <c r="P64" s="256"/>
      <c r="Q64" s="240"/>
      <c r="R64" s="124"/>
      <c r="S64" s="96" t="s">
        <v>824</v>
      </c>
      <c r="T64" s="240">
        <v>2029</v>
      </c>
      <c r="U64" s="125"/>
      <c r="V64" s="552"/>
      <c r="W64" s="143">
        <f t="shared" si="2"/>
        <v>1500000</v>
      </c>
      <c r="X64" s="370"/>
      <c r="Y64" s="143">
        <v>1500000</v>
      </c>
      <c r="Z64" s="143"/>
      <c r="AA64" s="370"/>
      <c r="AB64" s="143"/>
      <c r="AC64" s="390"/>
      <c r="AD64" s="390"/>
      <c r="AE64" s="390"/>
      <c r="AF64" s="390">
        <v>1500000</v>
      </c>
      <c r="AG64" s="390"/>
      <c r="AH64" s="390"/>
      <c r="AI64" s="390"/>
      <c r="AJ64" s="390"/>
      <c r="AK64" s="398"/>
      <c r="AL64" s="413"/>
    </row>
    <row r="65" spans="1:38" ht="150" outlineLevel="1">
      <c r="A65" s="601"/>
      <c r="B65" s="512"/>
      <c r="C65" s="580"/>
      <c r="D65" s="512"/>
      <c r="E65" s="605"/>
      <c r="F65" s="91" t="s">
        <v>37</v>
      </c>
      <c r="G65" s="96" t="s">
        <v>182</v>
      </c>
      <c r="H65" s="585"/>
      <c r="I65" s="622"/>
      <c r="J65" s="240"/>
      <c r="K65" s="255"/>
      <c r="L65" s="240">
        <v>1985</v>
      </c>
      <c r="M65" s="98">
        <v>279.3</v>
      </c>
      <c r="N65" s="240" t="s">
        <v>28</v>
      </c>
      <c r="O65" s="240">
        <v>85</v>
      </c>
      <c r="P65" s="256">
        <v>14.39</v>
      </c>
      <c r="Q65" s="240" t="s">
        <v>183</v>
      </c>
      <c r="R65" s="240" t="s">
        <v>29</v>
      </c>
      <c r="S65" s="100" t="s">
        <v>32</v>
      </c>
      <c r="T65" s="259"/>
      <c r="U65" s="254"/>
      <c r="V65" s="553"/>
      <c r="W65" s="447">
        <f t="shared" si="2"/>
        <v>0</v>
      </c>
      <c r="X65" s="447"/>
      <c r="Y65" s="447"/>
      <c r="Z65" s="447"/>
      <c r="AA65" s="447"/>
      <c r="AB65" s="447"/>
      <c r="AC65" s="397"/>
      <c r="AD65" s="397"/>
      <c r="AE65" s="397"/>
      <c r="AF65" s="397"/>
      <c r="AG65" s="397"/>
      <c r="AH65" s="397"/>
      <c r="AI65" s="397"/>
      <c r="AJ65" s="397"/>
      <c r="AK65" s="406"/>
      <c r="AL65" s="392"/>
    </row>
    <row r="66" spans="1:38" ht="75" outlineLevel="1">
      <c r="A66" s="601"/>
      <c r="B66" s="512"/>
      <c r="C66" s="580"/>
      <c r="D66" s="512"/>
      <c r="E66" s="605"/>
      <c r="F66" s="91" t="s">
        <v>37</v>
      </c>
      <c r="G66" s="91" t="s">
        <v>39</v>
      </c>
      <c r="H66" s="585"/>
      <c r="I66" s="622"/>
      <c r="J66" s="240">
        <v>2</v>
      </c>
      <c r="K66" s="240">
        <v>2</v>
      </c>
      <c r="L66" s="240">
        <v>1993</v>
      </c>
      <c r="M66" s="98">
        <v>147.6</v>
      </c>
      <c r="N66" s="240" t="s">
        <v>28</v>
      </c>
      <c r="O66" s="240">
        <v>60</v>
      </c>
      <c r="P66" s="256">
        <v>26.01</v>
      </c>
      <c r="Q66" s="240" t="s">
        <v>184</v>
      </c>
      <c r="R66" s="240" t="s">
        <v>29</v>
      </c>
      <c r="S66" s="96" t="s">
        <v>32</v>
      </c>
      <c r="T66" s="255"/>
      <c r="U66" s="240" t="s">
        <v>461</v>
      </c>
      <c r="V66" s="553"/>
      <c r="W66" s="447">
        <f t="shared" si="2"/>
        <v>0</v>
      </c>
      <c r="X66" s="447"/>
      <c r="Y66" s="447"/>
      <c r="Z66" s="447"/>
      <c r="AA66" s="447"/>
      <c r="AB66" s="447"/>
      <c r="AC66" s="407"/>
      <c r="AD66" s="407"/>
      <c r="AE66" s="407"/>
      <c r="AF66" s="407"/>
      <c r="AG66" s="407"/>
      <c r="AH66" s="407"/>
      <c r="AI66" s="407"/>
      <c r="AJ66" s="407"/>
      <c r="AK66" s="401"/>
      <c r="AL66" s="392"/>
    </row>
    <row r="67" spans="1:38" ht="75" outlineLevel="1">
      <c r="A67" s="601"/>
      <c r="B67" s="512"/>
      <c r="C67" s="580"/>
      <c r="D67" s="512"/>
      <c r="E67" s="605"/>
      <c r="F67" s="91" t="s">
        <v>37</v>
      </c>
      <c r="G67" s="91" t="s">
        <v>39</v>
      </c>
      <c r="H67" s="585"/>
      <c r="I67" s="622"/>
      <c r="J67" s="240">
        <v>8</v>
      </c>
      <c r="K67" s="240">
        <v>8</v>
      </c>
      <c r="L67" s="240">
        <v>1996</v>
      </c>
      <c r="M67" s="98">
        <v>486.2</v>
      </c>
      <c r="N67" s="240" t="s">
        <v>28</v>
      </c>
      <c r="O67" s="240">
        <v>60</v>
      </c>
      <c r="P67" s="256">
        <v>23.43</v>
      </c>
      <c r="Q67" s="240" t="s">
        <v>449</v>
      </c>
      <c r="R67" s="240" t="s">
        <v>29</v>
      </c>
      <c r="S67" s="96" t="s">
        <v>32</v>
      </c>
      <c r="T67" s="255"/>
      <c r="U67" s="240" t="s">
        <v>462</v>
      </c>
      <c r="V67" s="553"/>
      <c r="W67" s="447">
        <f t="shared" si="2"/>
        <v>0</v>
      </c>
      <c r="X67" s="447"/>
      <c r="Y67" s="447"/>
      <c r="Z67" s="447"/>
      <c r="AA67" s="447"/>
      <c r="AB67" s="447"/>
      <c r="AC67" s="407"/>
      <c r="AD67" s="407"/>
      <c r="AE67" s="407"/>
      <c r="AF67" s="407"/>
      <c r="AG67" s="407"/>
      <c r="AH67" s="407"/>
      <c r="AI67" s="407"/>
      <c r="AJ67" s="407"/>
      <c r="AK67" s="401"/>
      <c r="AL67" s="392"/>
    </row>
    <row r="68" spans="1:38" ht="75" outlineLevel="1">
      <c r="A68" s="601"/>
      <c r="B68" s="512"/>
      <c r="C68" s="580"/>
      <c r="D68" s="512"/>
      <c r="E68" s="605"/>
      <c r="F68" s="91" t="s">
        <v>37</v>
      </c>
      <c r="G68" s="91" t="s">
        <v>39</v>
      </c>
      <c r="H68" s="585"/>
      <c r="I68" s="622"/>
      <c r="J68" s="240">
        <v>2</v>
      </c>
      <c r="K68" s="240">
        <v>2</v>
      </c>
      <c r="L68" s="240">
        <v>1998</v>
      </c>
      <c r="M68" s="98">
        <v>135</v>
      </c>
      <c r="N68" s="240" t="s">
        <v>28</v>
      </c>
      <c r="O68" s="240">
        <v>60</v>
      </c>
      <c r="P68" s="256">
        <v>29.76</v>
      </c>
      <c r="Q68" s="240" t="s">
        <v>450</v>
      </c>
      <c r="R68" s="240" t="s">
        <v>29</v>
      </c>
      <c r="S68" s="96" t="s">
        <v>32</v>
      </c>
      <c r="T68" s="255"/>
      <c r="U68" s="240" t="s">
        <v>461</v>
      </c>
      <c r="V68" s="553"/>
      <c r="W68" s="447">
        <f t="shared" si="2"/>
        <v>0</v>
      </c>
      <c r="X68" s="447"/>
      <c r="Y68" s="447"/>
      <c r="Z68" s="447"/>
      <c r="AA68" s="447"/>
      <c r="AB68" s="447"/>
      <c r="AC68" s="407"/>
      <c r="AD68" s="407"/>
      <c r="AE68" s="407"/>
      <c r="AF68" s="407"/>
      <c r="AG68" s="407"/>
      <c r="AH68" s="407"/>
      <c r="AI68" s="407"/>
      <c r="AJ68" s="407"/>
      <c r="AK68" s="401"/>
      <c r="AL68" s="392"/>
    </row>
    <row r="69" spans="1:38" ht="37.5" outlineLevel="1">
      <c r="A69" s="601"/>
      <c r="B69" s="512"/>
      <c r="C69" s="580"/>
      <c r="D69" s="512"/>
      <c r="E69" s="605"/>
      <c r="F69" s="91" t="s">
        <v>37</v>
      </c>
      <c r="G69" s="96" t="s">
        <v>185</v>
      </c>
      <c r="H69" s="585"/>
      <c r="I69" s="622"/>
      <c r="J69" s="240"/>
      <c r="K69" s="255"/>
      <c r="L69" s="240">
        <v>1985</v>
      </c>
      <c r="M69" s="98">
        <v>24.2</v>
      </c>
      <c r="N69" s="240" t="s">
        <v>35</v>
      </c>
      <c r="O69" s="240">
        <v>85</v>
      </c>
      <c r="P69" s="256">
        <v>60.1</v>
      </c>
      <c r="Q69" s="254" t="s">
        <v>372</v>
      </c>
      <c r="R69" s="240" t="s">
        <v>29</v>
      </c>
      <c r="S69" s="96" t="s">
        <v>32</v>
      </c>
      <c r="T69" s="255"/>
      <c r="U69" s="254"/>
      <c r="V69" s="553"/>
      <c r="W69" s="447">
        <f t="shared" si="2"/>
        <v>0</v>
      </c>
      <c r="X69" s="447"/>
      <c r="Y69" s="447"/>
      <c r="Z69" s="447"/>
      <c r="AA69" s="447"/>
      <c r="AB69" s="447"/>
      <c r="AC69" s="407"/>
      <c r="AD69" s="407"/>
      <c r="AE69" s="407"/>
      <c r="AF69" s="407"/>
      <c r="AG69" s="407"/>
      <c r="AH69" s="407"/>
      <c r="AI69" s="407"/>
      <c r="AJ69" s="407"/>
      <c r="AK69" s="401"/>
      <c r="AL69" s="392"/>
    </row>
    <row r="70" spans="1:38" ht="37.5" outlineLevel="1">
      <c r="A70" s="601"/>
      <c r="B70" s="512"/>
      <c r="C70" s="580"/>
      <c r="D70" s="512"/>
      <c r="E70" s="605"/>
      <c r="F70" s="252" t="s">
        <v>27</v>
      </c>
      <c r="G70" s="96" t="s">
        <v>186</v>
      </c>
      <c r="H70" s="252" t="s">
        <v>727</v>
      </c>
      <c r="I70" s="622"/>
      <c r="J70" s="240">
        <v>55</v>
      </c>
      <c r="K70" s="255">
        <v>71</v>
      </c>
      <c r="L70" s="240">
        <v>1976</v>
      </c>
      <c r="M70" s="98">
        <v>3046.8</v>
      </c>
      <c r="N70" s="240" t="s">
        <v>28</v>
      </c>
      <c r="O70" s="240">
        <v>85</v>
      </c>
      <c r="P70" s="256">
        <v>19.12</v>
      </c>
      <c r="Q70" s="254">
        <v>2025</v>
      </c>
      <c r="R70" s="240" t="s">
        <v>29</v>
      </c>
      <c r="S70" s="96" t="s">
        <v>32</v>
      </c>
      <c r="T70" s="254"/>
      <c r="U70" s="254">
        <v>55</v>
      </c>
      <c r="V70" s="553"/>
      <c r="W70" s="447">
        <f t="shared" si="2"/>
        <v>0</v>
      </c>
      <c r="X70" s="447"/>
      <c r="Y70" s="447"/>
      <c r="Z70" s="447"/>
      <c r="AA70" s="447"/>
      <c r="AB70" s="447"/>
      <c r="AC70" s="407"/>
      <c r="AD70" s="407"/>
      <c r="AE70" s="407"/>
      <c r="AF70" s="407"/>
      <c r="AG70" s="407"/>
      <c r="AH70" s="407"/>
      <c r="AI70" s="407"/>
      <c r="AJ70" s="407"/>
      <c r="AK70" s="401"/>
      <c r="AL70" s="392"/>
    </row>
    <row r="71" spans="1:38" ht="37.5" outlineLevel="1">
      <c r="A71" s="601"/>
      <c r="B71" s="512"/>
      <c r="C71" s="580"/>
      <c r="D71" s="512"/>
      <c r="E71" s="605"/>
      <c r="F71" s="252" t="s">
        <v>27</v>
      </c>
      <c r="G71" s="96" t="s">
        <v>187</v>
      </c>
      <c r="H71" s="252" t="s">
        <v>728</v>
      </c>
      <c r="I71" s="622"/>
      <c r="J71" s="240">
        <v>50</v>
      </c>
      <c r="K71" s="255">
        <v>38</v>
      </c>
      <c r="L71" s="240">
        <v>1967</v>
      </c>
      <c r="M71" s="98">
        <v>951</v>
      </c>
      <c r="N71" s="240" t="s">
        <v>28</v>
      </c>
      <c r="O71" s="240">
        <v>85</v>
      </c>
      <c r="P71" s="256">
        <v>3.13</v>
      </c>
      <c r="Q71" s="240">
        <v>2024</v>
      </c>
      <c r="R71" s="240" t="s">
        <v>29</v>
      </c>
      <c r="S71" s="96" t="s">
        <v>32</v>
      </c>
      <c r="T71" s="255"/>
      <c r="U71" s="254">
        <v>38</v>
      </c>
      <c r="V71" s="553"/>
      <c r="W71" s="447">
        <f t="shared" si="2"/>
        <v>0</v>
      </c>
      <c r="X71" s="447"/>
      <c r="Y71" s="447"/>
      <c r="Z71" s="447"/>
      <c r="AA71" s="447"/>
      <c r="AB71" s="447"/>
      <c r="AC71" s="407"/>
      <c r="AD71" s="407"/>
      <c r="AE71" s="407"/>
      <c r="AF71" s="407"/>
      <c r="AG71" s="407"/>
      <c r="AH71" s="407"/>
      <c r="AI71" s="407"/>
      <c r="AJ71" s="407"/>
      <c r="AK71" s="401"/>
      <c r="AL71" s="392"/>
    </row>
    <row r="72" spans="1:38" ht="56.25" outlineLevel="1">
      <c r="A72" s="601"/>
      <c r="B72" s="512"/>
      <c r="C72" s="580"/>
      <c r="D72" s="512"/>
      <c r="E72" s="605"/>
      <c r="F72" s="91" t="s">
        <v>37</v>
      </c>
      <c r="G72" s="103" t="s">
        <v>313</v>
      </c>
      <c r="H72" s="252" t="s">
        <v>729</v>
      </c>
      <c r="I72" s="622"/>
      <c r="J72" s="240"/>
      <c r="K72" s="255"/>
      <c r="L72" s="240">
        <v>2017</v>
      </c>
      <c r="M72" s="98">
        <v>149.6</v>
      </c>
      <c r="N72" s="240" t="s">
        <v>28</v>
      </c>
      <c r="O72" s="240">
        <v>125</v>
      </c>
      <c r="P72" s="256">
        <v>6.06</v>
      </c>
      <c r="Q72" s="254" t="s">
        <v>372</v>
      </c>
      <c r="R72" s="240" t="s">
        <v>29</v>
      </c>
      <c r="S72" s="96" t="s">
        <v>32</v>
      </c>
      <c r="T72" s="255"/>
      <c r="U72" s="254"/>
      <c r="V72" s="553"/>
      <c r="W72" s="447">
        <f t="shared" si="2"/>
        <v>0</v>
      </c>
      <c r="X72" s="447"/>
      <c r="Y72" s="447"/>
      <c r="Z72" s="447"/>
      <c r="AA72" s="447"/>
      <c r="AB72" s="447"/>
      <c r="AC72" s="407"/>
      <c r="AD72" s="407"/>
      <c r="AE72" s="407"/>
      <c r="AF72" s="407"/>
      <c r="AG72" s="407"/>
      <c r="AH72" s="407"/>
      <c r="AI72" s="407"/>
      <c r="AJ72" s="407"/>
      <c r="AK72" s="401"/>
      <c r="AL72" s="392"/>
    </row>
    <row r="73" spans="1:38" ht="56.25" outlineLevel="1">
      <c r="A73" s="601"/>
      <c r="B73" s="512"/>
      <c r="C73" s="580"/>
      <c r="D73" s="512"/>
      <c r="E73" s="605"/>
      <c r="F73" s="91" t="s">
        <v>37</v>
      </c>
      <c r="G73" s="103" t="s">
        <v>313</v>
      </c>
      <c r="H73" s="252" t="s">
        <v>730</v>
      </c>
      <c r="I73" s="622"/>
      <c r="J73" s="240"/>
      <c r="K73" s="255"/>
      <c r="L73" s="240">
        <v>2016</v>
      </c>
      <c r="M73" s="98">
        <v>40.700000000000003</v>
      </c>
      <c r="N73" s="240" t="s">
        <v>28</v>
      </c>
      <c r="O73" s="240">
        <v>125</v>
      </c>
      <c r="P73" s="256">
        <v>9.6</v>
      </c>
      <c r="Q73" s="254" t="s">
        <v>372</v>
      </c>
      <c r="R73" s="240" t="s">
        <v>29</v>
      </c>
      <c r="S73" s="96" t="s">
        <v>32</v>
      </c>
      <c r="T73" s="255"/>
      <c r="U73" s="254"/>
      <c r="V73" s="553"/>
      <c r="W73" s="447">
        <f t="shared" si="2"/>
        <v>0</v>
      </c>
      <c r="X73" s="447"/>
      <c r="Y73" s="447"/>
      <c r="Z73" s="447"/>
      <c r="AA73" s="447"/>
      <c r="AB73" s="447"/>
      <c r="AC73" s="407"/>
      <c r="AD73" s="407"/>
      <c r="AE73" s="407"/>
      <c r="AF73" s="407"/>
      <c r="AG73" s="407"/>
      <c r="AH73" s="407"/>
      <c r="AI73" s="407"/>
      <c r="AJ73" s="407"/>
      <c r="AK73" s="401"/>
      <c r="AL73" s="392"/>
    </row>
    <row r="74" spans="1:38" ht="37.5" outlineLevel="1">
      <c r="A74" s="601"/>
      <c r="B74" s="512"/>
      <c r="C74" s="580"/>
      <c r="D74" s="512"/>
      <c r="E74" s="605"/>
      <c r="F74" s="91" t="s">
        <v>37</v>
      </c>
      <c r="G74" s="103" t="s">
        <v>313</v>
      </c>
      <c r="H74" s="252" t="s">
        <v>731</v>
      </c>
      <c r="I74" s="623"/>
      <c r="J74" s="240"/>
      <c r="K74" s="255"/>
      <c r="L74" s="240">
        <v>2015</v>
      </c>
      <c r="M74" s="254">
        <v>111.9</v>
      </c>
      <c r="N74" s="240" t="s">
        <v>28</v>
      </c>
      <c r="O74" s="240">
        <v>125</v>
      </c>
      <c r="P74" s="256">
        <v>6</v>
      </c>
      <c r="Q74" s="254" t="s">
        <v>372</v>
      </c>
      <c r="R74" s="240" t="s">
        <v>29</v>
      </c>
      <c r="S74" s="96" t="s">
        <v>32</v>
      </c>
      <c r="T74" s="255"/>
      <c r="U74" s="254"/>
      <c r="V74" s="554"/>
      <c r="W74" s="447">
        <f t="shared" si="2"/>
        <v>0</v>
      </c>
      <c r="X74" s="447"/>
      <c r="Y74" s="447"/>
      <c r="Z74" s="447"/>
      <c r="AA74" s="447"/>
      <c r="AB74" s="447"/>
      <c r="AC74" s="407"/>
      <c r="AD74" s="407"/>
      <c r="AE74" s="407"/>
      <c r="AF74" s="407"/>
      <c r="AG74" s="407"/>
      <c r="AH74" s="407"/>
      <c r="AI74" s="407"/>
      <c r="AJ74" s="407"/>
      <c r="AK74" s="401"/>
      <c r="AL74" s="392"/>
    </row>
    <row r="75" spans="1:38" ht="131.25" outlineLevel="1">
      <c r="A75" s="609">
        <v>5</v>
      </c>
      <c r="B75" s="512" t="s">
        <v>609</v>
      </c>
      <c r="C75" s="580"/>
      <c r="D75" s="512" t="s">
        <v>631</v>
      </c>
      <c r="E75" s="610" t="s">
        <v>681</v>
      </c>
      <c r="F75" s="126" t="s">
        <v>27</v>
      </c>
      <c r="G75" s="91" t="s">
        <v>188</v>
      </c>
      <c r="H75" s="611" t="s">
        <v>732</v>
      </c>
      <c r="I75" s="624">
        <v>789608</v>
      </c>
      <c r="J75" s="127">
        <v>90</v>
      </c>
      <c r="K75" s="128">
        <v>50</v>
      </c>
      <c r="L75" s="129">
        <v>1970</v>
      </c>
      <c r="M75" s="130">
        <v>3438.6</v>
      </c>
      <c r="N75" s="127" t="s">
        <v>28</v>
      </c>
      <c r="O75" s="127">
        <v>85</v>
      </c>
      <c r="P75" s="131">
        <v>100</v>
      </c>
      <c r="Q75" s="127" t="s">
        <v>189</v>
      </c>
      <c r="R75" s="132" t="s">
        <v>29</v>
      </c>
      <c r="S75" s="96" t="s">
        <v>825</v>
      </c>
      <c r="T75" s="240">
        <v>2030</v>
      </c>
      <c r="U75" s="133">
        <v>50</v>
      </c>
      <c r="V75" s="530">
        <v>794958</v>
      </c>
      <c r="W75" s="143">
        <f t="shared" si="2"/>
        <v>200000</v>
      </c>
      <c r="X75" s="370"/>
      <c r="Y75" s="143">
        <v>200000</v>
      </c>
      <c r="Z75" s="143"/>
      <c r="AA75" s="370"/>
      <c r="AB75" s="143"/>
      <c r="AC75" s="390"/>
      <c r="AD75" s="390"/>
      <c r="AE75" s="390"/>
      <c r="AF75" s="390"/>
      <c r="AG75" s="390">
        <v>200000</v>
      </c>
      <c r="AH75" s="390"/>
      <c r="AI75" s="390"/>
      <c r="AJ75" s="390"/>
      <c r="AK75" s="398"/>
      <c r="AL75" s="394"/>
    </row>
    <row r="76" spans="1:38" ht="56.25" outlineLevel="1">
      <c r="A76" s="609"/>
      <c r="B76" s="512"/>
      <c r="C76" s="580"/>
      <c r="D76" s="512"/>
      <c r="E76" s="610"/>
      <c r="F76" s="126" t="s">
        <v>27</v>
      </c>
      <c r="G76" s="108" t="s">
        <v>190</v>
      </c>
      <c r="H76" s="612"/>
      <c r="I76" s="625"/>
      <c r="J76" s="134">
        <v>150</v>
      </c>
      <c r="K76" s="135">
        <v>40</v>
      </c>
      <c r="L76" s="134">
        <v>1977</v>
      </c>
      <c r="M76" s="136">
        <v>2561.5</v>
      </c>
      <c r="N76" s="137" t="s">
        <v>28</v>
      </c>
      <c r="O76" s="137">
        <v>85</v>
      </c>
      <c r="P76" s="138">
        <v>100</v>
      </c>
      <c r="Q76" s="137" t="s">
        <v>189</v>
      </c>
      <c r="R76" s="137" t="s">
        <v>29</v>
      </c>
      <c r="S76" s="228" t="s">
        <v>32</v>
      </c>
      <c r="T76" s="127"/>
      <c r="U76" s="134"/>
      <c r="V76" s="531"/>
      <c r="W76" s="451">
        <f t="shared" ref="W76:W108" si="3">SUM(X76:AB76)</f>
        <v>0</v>
      </c>
      <c r="X76" s="451"/>
      <c r="Y76" s="451"/>
      <c r="Z76" s="451"/>
      <c r="AA76" s="451"/>
      <c r="AB76" s="451"/>
      <c r="AC76" s="397"/>
      <c r="AD76" s="397"/>
      <c r="AE76" s="397"/>
      <c r="AF76" s="397"/>
      <c r="AG76" s="397"/>
      <c r="AH76" s="397"/>
      <c r="AI76" s="397"/>
      <c r="AJ76" s="397"/>
      <c r="AK76" s="406"/>
      <c r="AL76" s="399"/>
    </row>
    <row r="77" spans="1:38" ht="75" outlineLevel="1">
      <c r="A77" s="609"/>
      <c r="B77" s="512"/>
      <c r="C77" s="580"/>
      <c r="D77" s="512"/>
      <c r="E77" s="610"/>
      <c r="F77" s="126" t="s">
        <v>27</v>
      </c>
      <c r="G77" s="139" t="s">
        <v>191</v>
      </c>
      <c r="H77" s="612"/>
      <c r="I77" s="625"/>
      <c r="J77" s="137">
        <v>70</v>
      </c>
      <c r="K77" s="135">
        <v>24</v>
      </c>
      <c r="L77" s="134">
        <v>2007</v>
      </c>
      <c r="M77" s="136">
        <v>5473.7</v>
      </c>
      <c r="N77" s="137" t="s">
        <v>28</v>
      </c>
      <c r="O77" s="137">
        <v>100</v>
      </c>
      <c r="P77" s="140">
        <v>87.83</v>
      </c>
      <c r="Q77" s="137" t="s">
        <v>192</v>
      </c>
      <c r="R77" s="137" t="s">
        <v>29</v>
      </c>
      <c r="S77" s="139" t="s">
        <v>32</v>
      </c>
      <c r="T77" s="137"/>
      <c r="U77" s="134">
        <v>25</v>
      </c>
      <c r="V77" s="531"/>
      <c r="W77" s="447">
        <f t="shared" si="3"/>
        <v>0</v>
      </c>
      <c r="X77" s="447"/>
      <c r="Y77" s="447"/>
      <c r="Z77" s="447"/>
      <c r="AA77" s="447"/>
      <c r="AB77" s="447"/>
      <c r="AC77" s="407"/>
      <c r="AD77" s="407"/>
      <c r="AE77" s="407"/>
      <c r="AF77" s="407"/>
      <c r="AG77" s="407"/>
      <c r="AH77" s="407"/>
      <c r="AI77" s="407"/>
      <c r="AJ77" s="407"/>
      <c r="AK77" s="401"/>
      <c r="AL77" s="392"/>
    </row>
    <row r="78" spans="1:38" ht="75" outlineLevel="1">
      <c r="A78" s="609"/>
      <c r="B78" s="512"/>
      <c r="C78" s="580"/>
      <c r="D78" s="512"/>
      <c r="E78" s="610"/>
      <c r="F78" s="91" t="s">
        <v>37</v>
      </c>
      <c r="G78" s="139" t="s">
        <v>162</v>
      </c>
      <c r="H78" s="612"/>
      <c r="I78" s="625"/>
      <c r="J78" s="137"/>
      <c r="K78" s="135"/>
      <c r="L78" s="134">
        <v>1970</v>
      </c>
      <c r="M78" s="136">
        <v>196.5</v>
      </c>
      <c r="N78" s="137" t="s">
        <v>28</v>
      </c>
      <c r="O78" s="137">
        <v>60</v>
      </c>
      <c r="P78" s="141">
        <v>2</v>
      </c>
      <c r="Q78" s="134" t="s">
        <v>625</v>
      </c>
      <c r="R78" s="137" t="s">
        <v>29</v>
      </c>
      <c r="S78" s="139" t="s">
        <v>32</v>
      </c>
      <c r="T78" s="137"/>
      <c r="U78" s="134"/>
      <c r="V78" s="531"/>
      <c r="W78" s="447">
        <f t="shared" si="3"/>
        <v>0</v>
      </c>
      <c r="X78" s="447"/>
      <c r="Y78" s="447"/>
      <c r="Z78" s="447"/>
      <c r="AA78" s="447"/>
      <c r="AB78" s="447"/>
      <c r="AC78" s="405"/>
      <c r="AD78" s="405"/>
      <c r="AE78" s="405"/>
      <c r="AF78" s="405"/>
      <c r="AG78" s="405"/>
      <c r="AH78" s="405"/>
      <c r="AI78" s="405"/>
      <c r="AJ78" s="405"/>
      <c r="AK78" s="401"/>
      <c r="AL78" s="392"/>
    </row>
    <row r="79" spans="1:38" ht="37.5" outlineLevel="1">
      <c r="A79" s="609"/>
      <c r="B79" s="512"/>
      <c r="C79" s="580"/>
      <c r="D79" s="512"/>
      <c r="E79" s="610"/>
      <c r="F79" s="91" t="s">
        <v>37</v>
      </c>
      <c r="G79" s="252" t="s">
        <v>121</v>
      </c>
      <c r="H79" s="612"/>
      <c r="I79" s="625"/>
      <c r="J79" s="137"/>
      <c r="K79" s="135"/>
      <c r="L79" s="134">
        <v>1970</v>
      </c>
      <c r="M79" s="136">
        <v>358.6</v>
      </c>
      <c r="N79" s="137" t="s">
        <v>28</v>
      </c>
      <c r="O79" s="137">
        <v>85</v>
      </c>
      <c r="P79" s="138">
        <v>100</v>
      </c>
      <c r="Q79" s="254" t="s">
        <v>372</v>
      </c>
      <c r="R79" s="137" t="s">
        <v>29</v>
      </c>
      <c r="S79" s="139" t="s">
        <v>32</v>
      </c>
      <c r="T79" s="137"/>
      <c r="U79" s="134"/>
      <c r="V79" s="531"/>
      <c r="W79" s="447">
        <f t="shared" si="3"/>
        <v>0</v>
      </c>
      <c r="X79" s="447"/>
      <c r="Y79" s="447"/>
      <c r="Z79" s="447"/>
      <c r="AA79" s="447"/>
      <c r="AB79" s="447"/>
      <c r="AC79" s="407"/>
      <c r="AD79" s="407"/>
      <c r="AE79" s="407"/>
      <c r="AF79" s="407"/>
      <c r="AG79" s="407"/>
      <c r="AH79" s="407"/>
      <c r="AI79" s="407"/>
      <c r="AJ79" s="407"/>
      <c r="AK79" s="401"/>
      <c r="AL79" s="392"/>
    </row>
    <row r="80" spans="1:38" ht="75" outlineLevel="1">
      <c r="A80" s="609"/>
      <c r="B80" s="512"/>
      <c r="C80" s="580"/>
      <c r="D80" s="512"/>
      <c r="E80" s="610"/>
      <c r="F80" s="91" t="s">
        <v>37</v>
      </c>
      <c r="G80" s="91" t="s">
        <v>39</v>
      </c>
      <c r="H80" s="613"/>
      <c r="I80" s="625"/>
      <c r="J80" s="137">
        <v>6</v>
      </c>
      <c r="K80" s="137">
        <v>6</v>
      </c>
      <c r="L80" s="134">
        <v>1970</v>
      </c>
      <c r="M80" s="136">
        <v>242.5</v>
      </c>
      <c r="N80" s="137" t="s">
        <v>28</v>
      </c>
      <c r="O80" s="137">
        <v>85</v>
      </c>
      <c r="P80" s="138">
        <v>100</v>
      </c>
      <c r="Q80" s="137" t="s">
        <v>193</v>
      </c>
      <c r="R80" s="137" t="s">
        <v>29</v>
      </c>
      <c r="S80" s="139" t="s">
        <v>32</v>
      </c>
      <c r="T80" s="137"/>
      <c r="U80" s="137" t="s">
        <v>463</v>
      </c>
      <c r="V80" s="531"/>
      <c r="W80" s="447">
        <f t="shared" si="3"/>
        <v>0</v>
      </c>
      <c r="X80" s="447"/>
      <c r="Y80" s="447"/>
      <c r="Z80" s="447"/>
      <c r="AA80" s="447"/>
      <c r="AB80" s="447"/>
      <c r="AC80" s="407"/>
      <c r="AD80" s="407"/>
      <c r="AE80" s="407"/>
      <c r="AF80" s="407"/>
      <c r="AG80" s="407"/>
      <c r="AH80" s="407"/>
      <c r="AI80" s="407"/>
      <c r="AJ80" s="407"/>
      <c r="AK80" s="401"/>
      <c r="AL80" s="392"/>
    </row>
    <row r="81" spans="1:38" ht="37.5" outlineLevel="1">
      <c r="A81" s="609"/>
      <c r="B81" s="512"/>
      <c r="C81" s="580"/>
      <c r="D81" s="512"/>
      <c r="E81" s="610"/>
      <c r="F81" s="91" t="s">
        <v>37</v>
      </c>
      <c r="G81" s="103" t="s">
        <v>313</v>
      </c>
      <c r="H81" s="126" t="s">
        <v>733</v>
      </c>
      <c r="I81" s="625"/>
      <c r="J81" s="137"/>
      <c r="K81" s="135"/>
      <c r="L81" s="134">
        <v>2008</v>
      </c>
      <c r="M81" s="136">
        <v>36.1</v>
      </c>
      <c r="N81" s="137" t="s">
        <v>28</v>
      </c>
      <c r="O81" s="137">
        <v>125</v>
      </c>
      <c r="P81" s="140">
        <v>86.63</v>
      </c>
      <c r="Q81" s="254" t="s">
        <v>372</v>
      </c>
      <c r="R81" s="137" t="s">
        <v>29</v>
      </c>
      <c r="S81" s="139" t="s">
        <v>32</v>
      </c>
      <c r="T81" s="137"/>
      <c r="U81" s="134"/>
      <c r="V81" s="531"/>
      <c r="W81" s="447">
        <f t="shared" si="3"/>
        <v>0</v>
      </c>
      <c r="X81" s="447"/>
      <c r="Y81" s="447"/>
      <c r="Z81" s="447"/>
      <c r="AA81" s="447"/>
      <c r="AB81" s="447"/>
      <c r="AC81" s="407"/>
      <c r="AD81" s="407"/>
      <c r="AE81" s="407"/>
      <c r="AF81" s="407"/>
      <c r="AG81" s="407"/>
      <c r="AH81" s="407"/>
      <c r="AI81" s="407"/>
      <c r="AJ81" s="407"/>
      <c r="AK81" s="401"/>
      <c r="AL81" s="392"/>
    </row>
    <row r="82" spans="1:38" ht="37.5" outlineLevel="1">
      <c r="A82" s="609"/>
      <c r="B82" s="512"/>
      <c r="C82" s="580"/>
      <c r="D82" s="512"/>
      <c r="E82" s="610"/>
      <c r="F82" s="91" t="s">
        <v>37</v>
      </c>
      <c r="G82" s="103" t="s">
        <v>313</v>
      </c>
      <c r="H82" s="126" t="s">
        <v>734</v>
      </c>
      <c r="I82" s="625"/>
      <c r="J82" s="137"/>
      <c r="K82" s="135"/>
      <c r="L82" s="134">
        <v>2008</v>
      </c>
      <c r="M82" s="136">
        <v>77</v>
      </c>
      <c r="N82" s="137" t="s">
        <v>28</v>
      </c>
      <c r="O82" s="137">
        <v>125</v>
      </c>
      <c r="P82" s="140">
        <v>18.329999999999998</v>
      </c>
      <c r="Q82" s="254" t="s">
        <v>372</v>
      </c>
      <c r="R82" s="137" t="s">
        <v>29</v>
      </c>
      <c r="S82" s="139" t="s">
        <v>32</v>
      </c>
      <c r="T82" s="137"/>
      <c r="U82" s="134"/>
      <c r="V82" s="531"/>
      <c r="W82" s="447">
        <f t="shared" si="3"/>
        <v>0</v>
      </c>
      <c r="X82" s="447"/>
      <c r="Y82" s="447"/>
      <c r="Z82" s="447"/>
      <c r="AA82" s="447"/>
      <c r="AB82" s="447"/>
      <c r="AC82" s="407"/>
      <c r="AD82" s="407"/>
      <c r="AE82" s="407"/>
      <c r="AF82" s="407"/>
      <c r="AG82" s="407"/>
      <c r="AH82" s="407"/>
      <c r="AI82" s="407"/>
      <c r="AJ82" s="407"/>
      <c r="AK82" s="401"/>
      <c r="AL82" s="392"/>
    </row>
    <row r="83" spans="1:38" ht="37.5" outlineLevel="1">
      <c r="A83" s="609"/>
      <c r="B83" s="512"/>
      <c r="C83" s="580"/>
      <c r="D83" s="512"/>
      <c r="E83" s="610"/>
      <c r="F83" s="91" t="s">
        <v>37</v>
      </c>
      <c r="G83" s="139" t="s">
        <v>194</v>
      </c>
      <c r="H83" s="126" t="s">
        <v>735</v>
      </c>
      <c r="I83" s="625"/>
      <c r="J83" s="137"/>
      <c r="K83" s="135"/>
      <c r="L83" s="134">
        <v>1986</v>
      </c>
      <c r="M83" s="136">
        <v>166.6</v>
      </c>
      <c r="N83" s="137" t="s">
        <v>28</v>
      </c>
      <c r="O83" s="137">
        <v>85</v>
      </c>
      <c r="P83" s="140">
        <v>89.98</v>
      </c>
      <c r="Q83" s="137" t="s">
        <v>195</v>
      </c>
      <c r="R83" s="137" t="s">
        <v>29</v>
      </c>
      <c r="S83" s="139" t="s">
        <v>32</v>
      </c>
      <c r="T83" s="137"/>
      <c r="U83" s="142"/>
      <c r="V83" s="531"/>
      <c r="W83" s="447">
        <f t="shared" si="3"/>
        <v>0</v>
      </c>
      <c r="X83" s="447"/>
      <c r="Y83" s="447"/>
      <c r="Z83" s="447"/>
      <c r="AA83" s="447"/>
      <c r="AB83" s="447"/>
      <c r="AC83" s="407"/>
      <c r="AD83" s="407"/>
      <c r="AE83" s="407"/>
      <c r="AF83" s="407"/>
      <c r="AG83" s="407"/>
      <c r="AH83" s="407"/>
      <c r="AI83" s="407"/>
      <c r="AJ83" s="407"/>
      <c r="AK83" s="401"/>
      <c r="AL83" s="392"/>
    </row>
    <row r="84" spans="1:38" ht="37.5" outlineLevel="1">
      <c r="A84" s="637">
        <v>6</v>
      </c>
      <c r="B84" s="580" t="s">
        <v>609</v>
      </c>
      <c r="C84" s="580"/>
      <c r="D84" s="580" t="s">
        <v>609</v>
      </c>
      <c r="E84" s="605" t="s">
        <v>660</v>
      </c>
      <c r="F84" s="252" t="s">
        <v>27</v>
      </c>
      <c r="G84" s="252" t="s">
        <v>532</v>
      </c>
      <c r="H84" s="585" t="s">
        <v>736</v>
      </c>
      <c r="I84" s="581"/>
      <c r="J84" s="255">
        <v>20</v>
      </c>
      <c r="K84" s="255">
        <v>17</v>
      </c>
      <c r="L84" s="254">
        <v>1963</v>
      </c>
      <c r="M84" s="143">
        <v>1792.6</v>
      </c>
      <c r="N84" s="255" t="s">
        <v>28</v>
      </c>
      <c r="O84" s="255">
        <v>85</v>
      </c>
      <c r="P84" s="370">
        <v>100</v>
      </c>
      <c r="Q84" s="254" t="s">
        <v>372</v>
      </c>
      <c r="R84" s="255" t="s">
        <v>29</v>
      </c>
      <c r="S84" s="606" t="s">
        <v>841</v>
      </c>
      <c r="T84" s="607">
        <v>2028</v>
      </c>
      <c r="U84" s="254"/>
      <c r="V84" s="516"/>
      <c r="W84" s="520">
        <v>0</v>
      </c>
      <c r="X84" s="520"/>
      <c r="Y84" s="520"/>
      <c r="Z84" s="520"/>
      <c r="AA84" s="520"/>
      <c r="AB84" s="520"/>
      <c r="AC84" s="550"/>
      <c r="AD84" s="550"/>
      <c r="AE84" s="550"/>
      <c r="AF84" s="550"/>
      <c r="AG84" s="550"/>
      <c r="AH84" s="550"/>
      <c r="AI84" s="550"/>
      <c r="AJ84" s="550"/>
      <c r="AK84" s="550"/>
      <c r="AL84" s="550"/>
    </row>
    <row r="85" spans="1:38" ht="37.5" outlineLevel="1">
      <c r="A85" s="638"/>
      <c r="B85" s="580"/>
      <c r="C85" s="580"/>
      <c r="D85" s="580"/>
      <c r="E85" s="605"/>
      <c r="F85" s="91" t="s">
        <v>37</v>
      </c>
      <c r="G85" s="91" t="s">
        <v>39</v>
      </c>
      <c r="H85" s="585"/>
      <c r="I85" s="575"/>
      <c r="J85" s="240">
        <v>3</v>
      </c>
      <c r="K85" s="240">
        <v>3</v>
      </c>
      <c r="L85" s="254">
        <v>2005</v>
      </c>
      <c r="M85" s="143">
        <v>191</v>
      </c>
      <c r="N85" s="255" t="s">
        <v>28</v>
      </c>
      <c r="O85" s="255">
        <v>85</v>
      </c>
      <c r="P85" s="370">
        <v>100</v>
      </c>
      <c r="Q85" s="254" t="s">
        <v>372</v>
      </c>
      <c r="R85" s="255" t="s">
        <v>29</v>
      </c>
      <c r="S85" s="526"/>
      <c r="T85" s="576"/>
      <c r="U85" s="240"/>
      <c r="V85" s="517"/>
      <c r="W85" s="518"/>
      <c r="X85" s="518"/>
      <c r="Y85" s="518"/>
      <c r="Z85" s="518"/>
      <c r="AA85" s="518"/>
      <c r="AB85" s="518"/>
      <c r="AC85" s="528"/>
      <c r="AD85" s="528"/>
      <c r="AE85" s="528"/>
      <c r="AF85" s="528"/>
      <c r="AG85" s="528"/>
      <c r="AH85" s="528"/>
      <c r="AI85" s="528"/>
      <c r="AJ85" s="528"/>
      <c r="AK85" s="528"/>
      <c r="AL85" s="528"/>
    </row>
    <row r="86" spans="1:38" ht="75" outlineLevel="1">
      <c r="A86" s="638"/>
      <c r="B86" s="580"/>
      <c r="C86" s="580"/>
      <c r="D86" s="580"/>
      <c r="E86" s="605"/>
      <c r="F86" s="252" t="s">
        <v>27</v>
      </c>
      <c r="G86" s="252" t="s">
        <v>196</v>
      </c>
      <c r="H86" s="252" t="s">
        <v>737</v>
      </c>
      <c r="I86" s="575"/>
      <c r="J86" s="240"/>
      <c r="K86" s="240"/>
      <c r="L86" s="254">
        <v>1957</v>
      </c>
      <c r="M86" s="143">
        <v>287.8</v>
      </c>
      <c r="N86" s="255" t="s">
        <v>28</v>
      </c>
      <c r="O86" s="255">
        <v>85</v>
      </c>
      <c r="P86" s="370">
        <v>100</v>
      </c>
      <c r="Q86" s="254" t="s">
        <v>372</v>
      </c>
      <c r="R86" s="144" t="s">
        <v>29</v>
      </c>
      <c r="S86" s="96" t="s">
        <v>826</v>
      </c>
      <c r="T86" s="255">
        <v>2030</v>
      </c>
      <c r="U86" s="145"/>
      <c r="V86" s="549"/>
      <c r="W86" s="143">
        <f t="shared" si="3"/>
        <v>70000</v>
      </c>
      <c r="X86" s="370"/>
      <c r="Y86" s="143">
        <v>70000</v>
      </c>
      <c r="Z86" s="143"/>
      <c r="AA86" s="370"/>
      <c r="AB86" s="143"/>
      <c r="AC86" s="390"/>
      <c r="AD86" s="390"/>
      <c r="AE86" s="390"/>
      <c r="AF86" s="390"/>
      <c r="AG86" s="390">
        <v>70000</v>
      </c>
      <c r="AH86" s="390"/>
      <c r="AI86" s="390"/>
      <c r="AJ86" s="390"/>
      <c r="AK86" s="398"/>
      <c r="AL86" s="394"/>
    </row>
    <row r="87" spans="1:38" ht="37.5" outlineLevel="1">
      <c r="A87" s="638"/>
      <c r="B87" s="580" t="s">
        <v>612</v>
      </c>
      <c r="C87" s="580"/>
      <c r="D87" s="580" t="s">
        <v>612</v>
      </c>
      <c r="E87" s="605"/>
      <c r="F87" s="252" t="s">
        <v>27</v>
      </c>
      <c r="G87" s="252" t="s">
        <v>344</v>
      </c>
      <c r="H87" s="513" t="s">
        <v>197</v>
      </c>
      <c r="I87" s="575"/>
      <c r="J87" s="240">
        <v>170</v>
      </c>
      <c r="K87" s="255">
        <v>143</v>
      </c>
      <c r="L87" s="254">
        <v>1974</v>
      </c>
      <c r="M87" s="143">
        <v>3627.1</v>
      </c>
      <c r="N87" s="255" t="s">
        <v>28</v>
      </c>
      <c r="O87" s="255">
        <v>85</v>
      </c>
      <c r="P87" s="370">
        <v>100</v>
      </c>
      <c r="Q87" s="254" t="s">
        <v>372</v>
      </c>
      <c r="R87" s="144" t="s">
        <v>29</v>
      </c>
      <c r="S87" s="548" t="s">
        <v>826</v>
      </c>
      <c r="T87" s="580">
        <v>2030</v>
      </c>
      <c r="U87" s="146">
        <v>140</v>
      </c>
      <c r="V87" s="549"/>
      <c r="W87" s="519">
        <f t="shared" si="3"/>
        <v>900000</v>
      </c>
      <c r="X87" s="516"/>
      <c r="Y87" s="519">
        <v>900000</v>
      </c>
      <c r="Z87" s="519"/>
      <c r="AA87" s="516"/>
      <c r="AB87" s="519"/>
      <c r="AC87" s="527"/>
      <c r="AD87" s="527"/>
      <c r="AE87" s="527"/>
      <c r="AF87" s="527"/>
      <c r="AG87" s="527">
        <v>900000</v>
      </c>
      <c r="AH87" s="527"/>
      <c r="AI87" s="527"/>
      <c r="AJ87" s="527"/>
      <c r="AK87" s="527"/>
      <c r="AL87" s="527"/>
    </row>
    <row r="88" spans="1:38" ht="37.5" outlineLevel="1">
      <c r="A88" s="638"/>
      <c r="B88" s="580"/>
      <c r="C88" s="580"/>
      <c r="D88" s="580"/>
      <c r="E88" s="605"/>
      <c r="F88" s="91" t="s">
        <v>37</v>
      </c>
      <c r="G88" s="252" t="s">
        <v>182</v>
      </c>
      <c r="H88" s="514"/>
      <c r="I88" s="575"/>
      <c r="J88" s="240"/>
      <c r="K88" s="255"/>
      <c r="L88" s="254">
        <v>1973</v>
      </c>
      <c r="M88" s="143">
        <v>177.6</v>
      </c>
      <c r="N88" s="255" t="s">
        <v>28</v>
      </c>
      <c r="O88" s="255">
        <v>85</v>
      </c>
      <c r="P88" s="370">
        <v>100</v>
      </c>
      <c r="Q88" s="254" t="s">
        <v>372</v>
      </c>
      <c r="R88" s="255" t="s">
        <v>29</v>
      </c>
      <c r="S88" s="598"/>
      <c r="T88" s="576"/>
      <c r="U88" s="254"/>
      <c r="V88" s="517"/>
      <c r="W88" s="518"/>
      <c r="X88" s="518"/>
      <c r="Y88" s="518"/>
      <c r="Z88" s="518"/>
      <c r="AA88" s="518"/>
      <c r="AB88" s="518"/>
      <c r="AC88" s="528"/>
      <c r="AD88" s="528"/>
      <c r="AE88" s="528"/>
      <c r="AF88" s="528"/>
      <c r="AG88" s="528"/>
      <c r="AH88" s="528"/>
      <c r="AI88" s="528"/>
      <c r="AJ88" s="528"/>
      <c r="AK88" s="528"/>
      <c r="AL88" s="528"/>
    </row>
    <row r="89" spans="1:38" ht="37.5" outlineLevel="1">
      <c r="A89" s="638"/>
      <c r="B89" s="580"/>
      <c r="C89" s="580"/>
      <c r="D89" s="580"/>
      <c r="E89" s="605"/>
      <c r="F89" s="91" t="s">
        <v>37</v>
      </c>
      <c r="G89" s="91" t="s">
        <v>39</v>
      </c>
      <c r="H89" s="514"/>
      <c r="I89" s="575"/>
      <c r="J89" s="240">
        <v>1</v>
      </c>
      <c r="K89" s="240">
        <v>1</v>
      </c>
      <c r="L89" s="254">
        <v>1972</v>
      </c>
      <c r="M89" s="143">
        <v>41.2</v>
      </c>
      <c r="N89" s="255" t="s">
        <v>28</v>
      </c>
      <c r="O89" s="255">
        <v>85</v>
      </c>
      <c r="P89" s="370">
        <v>100</v>
      </c>
      <c r="Q89" s="254" t="s">
        <v>372</v>
      </c>
      <c r="R89" s="255" t="s">
        <v>29</v>
      </c>
      <c r="S89" s="96" t="s">
        <v>32</v>
      </c>
      <c r="T89" s="255"/>
      <c r="U89" s="240">
        <v>1</v>
      </c>
      <c r="V89" s="517"/>
      <c r="W89" s="447">
        <f t="shared" si="3"/>
        <v>0</v>
      </c>
      <c r="X89" s="447"/>
      <c r="Y89" s="447"/>
      <c r="Z89" s="447"/>
      <c r="AA89" s="447"/>
      <c r="AB89" s="447"/>
      <c r="AC89" s="407"/>
      <c r="AD89" s="407"/>
      <c r="AE89" s="407"/>
      <c r="AF89" s="407"/>
      <c r="AG89" s="407"/>
      <c r="AH89" s="407"/>
      <c r="AI89" s="407"/>
      <c r="AJ89" s="407"/>
      <c r="AK89" s="401"/>
      <c r="AL89" s="392"/>
    </row>
    <row r="90" spans="1:38" ht="37.5" outlineLevel="1">
      <c r="A90" s="638"/>
      <c r="B90" s="580"/>
      <c r="C90" s="580"/>
      <c r="D90" s="580"/>
      <c r="E90" s="605"/>
      <c r="F90" s="91" t="s">
        <v>37</v>
      </c>
      <c r="G90" s="91" t="s">
        <v>39</v>
      </c>
      <c r="H90" s="515"/>
      <c r="I90" s="575"/>
      <c r="J90" s="240">
        <v>7</v>
      </c>
      <c r="K90" s="240">
        <v>7</v>
      </c>
      <c r="L90" s="254">
        <v>1972</v>
      </c>
      <c r="M90" s="143">
        <v>370.5</v>
      </c>
      <c r="N90" s="255" t="s">
        <v>28</v>
      </c>
      <c r="O90" s="255">
        <v>85</v>
      </c>
      <c r="P90" s="370">
        <v>100</v>
      </c>
      <c r="Q90" s="254" t="s">
        <v>372</v>
      </c>
      <c r="R90" s="255" t="s">
        <v>29</v>
      </c>
      <c r="S90" s="96" t="s">
        <v>32</v>
      </c>
      <c r="T90" s="255"/>
      <c r="U90" s="240">
        <v>7</v>
      </c>
      <c r="V90" s="517"/>
      <c r="W90" s="447">
        <f t="shared" si="3"/>
        <v>0</v>
      </c>
      <c r="X90" s="447"/>
      <c r="Y90" s="447"/>
      <c r="Z90" s="447"/>
      <c r="AA90" s="447"/>
      <c r="AB90" s="447"/>
      <c r="AC90" s="407"/>
      <c r="AD90" s="407"/>
      <c r="AE90" s="407"/>
      <c r="AF90" s="407"/>
      <c r="AG90" s="407"/>
      <c r="AH90" s="407"/>
      <c r="AI90" s="407"/>
      <c r="AJ90" s="407"/>
      <c r="AK90" s="401"/>
      <c r="AL90" s="392"/>
    </row>
    <row r="91" spans="1:38" ht="37.5" outlineLevel="1">
      <c r="A91" s="638"/>
      <c r="B91" s="580" t="s">
        <v>548</v>
      </c>
      <c r="C91" s="580"/>
      <c r="D91" s="580" t="s">
        <v>632</v>
      </c>
      <c r="E91" s="605"/>
      <c r="F91" s="252" t="s">
        <v>27</v>
      </c>
      <c r="G91" s="147" t="s">
        <v>198</v>
      </c>
      <c r="H91" s="585" t="s">
        <v>738</v>
      </c>
      <c r="I91" s="575"/>
      <c r="J91" s="240">
        <v>50</v>
      </c>
      <c r="K91" s="255">
        <v>27</v>
      </c>
      <c r="L91" s="254">
        <v>1976</v>
      </c>
      <c r="M91" s="143">
        <v>2344.5</v>
      </c>
      <c r="N91" s="255" t="s">
        <v>28</v>
      </c>
      <c r="O91" s="255">
        <v>85</v>
      </c>
      <c r="P91" s="370">
        <v>100</v>
      </c>
      <c r="Q91" s="254" t="s">
        <v>372</v>
      </c>
      <c r="R91" s="255" t="s">
        <v>29</v>
      </c>
      <c r="S91" s="597" t="s">
        <v>412</v>
      </c>
      <c r="T91" s="581">
        <v>2028</v>
      </c>
      <c r="U91" s="254"/>
      <c r="V91" s="517"/>
      <c r="W91" s="447">
        <f t="shared" si="3"/>
        <v>0</v>
      </c>
      <c r="X91" s="447"/>
      <c r="Y91" s="447"/>
      <c r="Z91" s="447"/>
      <c r="AA91" s="447"/>
      <c r="AB91" s="447"/>
      <c r="AC91" s="407"/>
      <c r="AD91" s="407"/>
      <c r="AE91" s="407"/>
      <c r="AF91" s="407"/>
      <c r="AG91" s="407"/>
      <c r="AH91" s="407"/>
      <c r="AI91" s="407"/>
      <c r="AJ91" s="407"/>
      <c r="AK91" s="401"/>
      <c r="AL91" s="392"/>
    </row>
    <row r="92" spans="1:38" ht="37.5" outlineLevel="1">
      <c r="A92" s="638"/>
      <c r="B92" s="580"/>
      <c r="C92" s="580"/>
      <c r="D92" s="580"/>
      <c r="E92" s="605"/>
      <c r="F92" s="252" t="s">
        <v>27</v>
      </c>
      <c r="G92" s="147" t="s">
        <v>199</v>
      </c>
      <c r="H92" s="585"/>
      <c r="I92" s="575"/>
      <c r="J92" s="240">
        <v>120</v>
      </c>
      <c r="K92" s="255">
        <v>89</v>
      </c>
      <c r="L92" s="254">
        <v>1970</v>
      </c>
      <c r="M92" s="143">
        <v>1878.6</v>
      </c>
      <c r="N92" s="255" t="s">
        <v>28</v>
      </c>
      <c r="O92" s="255">
        <v>85</v>
      </c>
      <c r="P92" s="370">
        <v>100</v>
      </c>
      <c r="Q92" s="255" t="s">
        <v>200</v>
      </c>
      <c r="R92" s="255" t="s">
        <v>29</v>
      </c>
      <c r="S92" s="608"/>
      <c r="T92" s="575"/>
      <c r="U92" s="254"/>
      <c r="V92" s="517"/>
      <c r="W92" s="447">
        <f t="shared" si="3"/>
        <v>0</v>
      </c>
      <c r="X92" s="447"/>
      <c r="Y92" s="447"/>
      <c r="Z92" s="447"/>
      <c r="AA92" s="447"/>
      <c r="AB92" s="447"/>
      <c r="AC92" s="407"/>
      <c r="AD92" s="407"/>
      <c r="AE92" s="407"/>
      <c r="AF92" s="407"/>
      <c r="AG92" s="407"/>
      <c r="AH92" s="407"/>
      <c r="AI92" s="407"/>
      <c r="AJ92" s="407"/>
      <c r="AK92" s="401"/>
      <c r="AL92" s="392"/>
    </row>
    <row r="93" spans="1:38" ht="37.5" outlineLevel="1">
      <c r="A93" s="638"/>
      <c r="B93" s="580"/>
      <c r="C93" s="580"/>
      <c r="D93" s="580"/>
      <c r="E93" s="605"/>
      <c r="F93" s="252" t="s">
        <v>27</v>
      </c>
      <c r="G93" s="147" t="s">
        <v>201</v>
      </c>
      <c r="H93" s="585"/>
      <c r="I93" s="575"/>
      <c r="J93" s="240">
        <v>120</v>
      </c>
      <c r="K93" s="255">
        <v>80</v>
      </c>
      <c r="L93" s="254">
        <v>1971</v>
      </c>
      <c r="M93" s="143">
        <v>2578.6999999999998</v>
      </c>
      <c r="N93" s="255" t="s">
        <v>28</v>
      </c>
      <c r="O93" s="255">
        <v>85</v>
      </c>
      <c r="P93" s="370">
        <v>100</v>
      </c>
      <c r="Q93" s="255" t="s">
        <v>202</v>
      </c>
      <c r="R93" s="255" t="s">
        <v>29</v>
      </c>
      <c r="S93" s="608"/>
      <c r="T93" s="575"/>
      <c r="U93" s="254"/>
      <c r="V93" s="517"/>
      <c r="W93" s="447">
        <f t="shared" si="3"/>
        <v>0</v>
      </c>
      <c r="X93" s="447"/>
      <c r="Y93" s="447"/>
      <c r="Z93" s="447"/>
      <c r="AA93" s="447"/>
      <c r="AB93" s="447"/>
      <c r="AC93" s="407"/>
      <c r="AD93" s="407"/>
      <c r="AE93" s="407"/>
      <c r="AF93" s="407"/>
      <c r="AG93" s="407"/>
      <c r="AH93" s="407"/>
      <c r="AI93" s="407"/>
      <c r="AJ93" s="407"/>
      <c r="AK93" s="401"/>
      <c r="AL93" s="392"/>
    </row>
    <row r="94" spans="1:38" ht="37.5" outlineLevel="1">
      <c r="A94" s="638"/>
      <c r="B94" s="580"/>
      <c r="C94" s="580"/>
      <c r="D94" s="580"/>
      <c r="E94" s="605"/>
      <c r="F94" s="91" t="s">
        <v>37</v>
      </c>
      <c r="G94" s="96" t="s">
        <v>182</v>
      </c>
      <c r="H94" s="585"/>
      <c r="I94" s="575"/>
      <c r="J94" s="240"/>
      <c r="K94" s="255"/>
      <c r="L94" s="254">
        <v>1970</v>
      </c>
      <c r="M94" s="143">
        <v>210.1</v>
      </c>
      <c r="N94" s="255" t="s">
        <v>28</v>
      </c>
      <c r="O94" s="255">
        <v>85</v>
      </c>
      <c r="P94" s="370">
        <v>100</v>
      </c>
      <c r="Q94" s="254" t="s">
        <v>372</v>
      </c>
      <c r="R94" s="255" t="s">
        <v>29</v>
      </c>
      <c r="S94" s="608"/>
      <c r="T94" s="575"/>
      <c r="U94" s="254"/>
      <c r="V94" s="517"/>
      <c r="W94" s="447">
        <f t="shared" si="3"/>
        <v>0</v>
      </c>
      <c r="X94" s="447"/>
      <c r="Y94" s="447"/>
      <c r="Z94" s="447"/>
      <c r="AA94" s="447"/>
      <c r="AB94" s="447"/>
      <c r="AC94" s="407"/>
      <c r="AD94" s="407"/>
      <c r="AE94" s="407"/>
      <c r="AF94" s="407"/>
      <c r="AG94" s="407"/>
      <c r="AH94" s="407"/>
      <c r="AI94" s="407"/>
      <c r="AJ94" s="407"/>
      <c r="AK94" s="401"/>
      <c r="AL94" s="392"/>
    </row>
    <row r="95" spans="1:38" ht="37.5" outlineLevel="1">
      <c r="A95" s="638"/>
      <c r="B95" s="580"/>
      <c r="C95" s="580"/>
      <c r="D95" s="580"/>
      <c r="E95" s="605"/>
      <c r="F95" s="91" t="s">
        <v>37</v>
      </c>
      <c r="G95" s="91" t="s">
        <v>39</v>
      </c>
      <c r="H95" s="585"/>
      <c r="I95" s="575"/>
      <c r="J95" s="240">
        <v>3</v>
      </c>
      <c r="K95" s="255">
        <v>3</v>
      </c>
      <c r="L95" s="254">
        <v>1975</v>
      </c>
      <c r="M95" s="143">
        <v>157.9</v>
      </c>
      <c r="N95" s="255" t="s">
        <v>28</v>
      </c>
      <c r="O95" s="255">
        <v>85</v>
      </c>
      <c r="P95" s="370">
        <v>100</v>
      </c>
      <c r="Q95" s="254" t="s">
        <v>372</v>
      </c>
      <c r="R95" s="255" t="s">
        <v>29</v>
      </c>
      <c r="S95" s="608"/>
      <c r="T95" s="575"/>
      <c r="U95" s="254"/>
      <c r="V95" s="517"/>
      <c r="W95" s="447">
        <f t="shared" si="3"/>
        <v>0</v>
      </c>
      <c r="X95" s="447"/>
      <c r="Y95" s="447"/>
      <c r="Z95" s="447"/>
      <c r="AA95" s="447"/>
      <c r="AB95" s="447"/>
      <c r="AC95" s="407"/>
      <c r="AD95" s="407"/>
      <c r="AE95" s="407"/>
      <c r="AF95" s="407"/>
      <c r="AG95" s="407"/>
      <c r="AH95" s="407"/>
      <c r="AI95" s="407"/>
      <c r="AJ95" s="407"/>
      <c r="AK95" s="401"/>
      <c r="AL95" s="392"/>
    </row>
    <row r="96" spans="1:38" ht="37.5" outlineLevel="1">
      <c r="A96" s="638"/>
      <c r="B96" s="580"/>
      <c r="C96" s="580"/>
      <c r="D96" s="580"/>
      <c r="E96" s="605"/>
      <c r="F96" s="91" t="s">
        <v>37</v>
      </c>
      <c r="G96" s="96" t="s">
        <v>177</v>
      </c>
      <c r="H96" s="585"/>
      <c r="I96" s="575"/>
      <c r="J96" s="255"/>
      <c r="K96" s="255"/>
      <c r="L96" s="254">
        <v>1970</v>
      </c>
      <c r="M96" s="143">
        <v>703.2</v>
      </c>
      <c r="N96" s="255" t="s">
        <v>28</v>
      </c>
      <c r="O96" s="255">
        <v>85</v>
      </c>
      <c r="P96" s="370">
        <v>100</v>
      </c>
      <c r="Q96" s="254" t="s">
        <v>372</v>
      </c>
      <c r="R96" s="255" t="s">
        <v>29</v>
      </c>
      <c r="S96" s="608"/>
      <c r="T96" s="575"/>
      <c r="U96" s="254"/>
      <c r="V96" s="517"/>
      <c r="W96" s="447">
        <f t="shared" si="3"/>
        <v>0</v>
      </c>
      <c r="X96" s="447"/>
      <c r="Y96" s="447"/>
      <c r="Z96" s="447"/>
      <c r="AA96" s="447"/>
      <c r="AB96" s="447"/>
      <c r="AC96" s="407"/>
      <c r="AD96" s="407"/>
      <c r="AE96" s="407"/>
      <c r="AF96" s="407"/>
      <c r="AG96" s="407"/>
      <c r="AH96" s="407"/>
      <c r="AI96" s="407"/>
      <c r="AJ96" s="407"/>
      <c r="AK96" s="401"/>
      <c r="AL96" s="392"/>
    </row>
    <row r="97" spans="1:38" ht="37.5" outlineLevel="1">
      <c r="A97" s="638"/>
      <c r="B97" s="580"/>
      <c r="C97" s="580"/>
      <c r="D97" s="580"/>
      <c r="E97" s="605"/>
      <c r="F97" s="91" t="s">
        <v>37</v>
      </c>
      <c r="G97" s="252" t="s">
        <v>203</v>
      </c>
      <c r="H97" s="585"/>
      <c r="I97" s="575"/>
      <c r="J97" s="255"/>
      <c r="K97" s="255"/>
      <c r="L97" s="254">
        <v>1976</v>
      </c>
      <c r="M97" s="143">
        <v>42.9</v>
      </c>
      <c r="N97" s="255" t="s">
        <v>28</v>
      </c>
      <c r="O97" s="255">
        <v>85</v>
      </c>
      <c r="P97" s="370">
        <v>100</v>
      </c>
      <c r="Q97" s="255" t="s">
        <v>204</v>
      </c>
      <c r="R97" s="255" t="s">
        <v>29</v>
      </c>
      <c r="S97" s="598"/>
      <c r="T97" s="575"/>
      <c r="U97" s="254"/>
      <c r="V97" s="517"/>
      <c r="W97" s="447">
        <f t="shared" si="3"/>
        <v>0</v>
      </c>
      <c r="X97" s="447"/>
      <c r="Y97" s="447"/>
      <c r="Z97" s="447"/>
      <c r="AA97" s="447"/>
      <c r="AB97" s="447"/>
      <c r="AC97" s="407"/>
      <c r="AD97" s="407"/>
      <c r="AE97" s="407"/>
      <c r="AF97" s="407"/>
      <c r="AG97" s="407"/>
      <c r="AH97" s="407"/>
      <c r="AI97" s="407"/>
      <c r="AJ97" s="407"/>
      <c r="AK97" s="401"/>
      <c r="AL97" s="392"/>
    </row>
    <row r="98" spans="1:38" ht="243.75" outlineLevel="1">
      <c r="A98" s="638"/>
      <c r="B98" s="580"/>
      <c r="C98" s="580"/>
      <c r="D98" s="255"/>
      <c r="E98" s="605"/>
      <c r="F98" s="91"/>
      <c r="G98" s="252"/>
      <c r="H98" s="252"/>
      <c r="I98" s="575"/>
      <c r="J98" s="255"/>
      <c r="K98" s="255"/>
      <c r="L98" s="254"/>
      <c r="M98" s="143"/>
      <c r="N98" s="255"/>
      <c r="O98" s="255"/>
      <c r="P98" s="370"/>
      <c r="Q98" s="255"/>
      <c r="R98" s="144"/>
      <c r="S98" s="96" t="s">
        <v>827</v>
      </c>
      <c r="T98" s="255" t="s">
        <v>350</v>
      </c>
      <c r="U98" s="146">
        <v>220</v>
      </c>
      <c r="V98" s="549"/>
      <c r="W98" s="452">
        <f t="shared" si="3"/>
        <v>900000</v>
      </c>
      <c r="X98" s="370"/>
      <c r="Y98" s="143">
        <f>900000-Z98</f>
        <v>620938</v>
      </c>
      <c r="Z98" s="143">
        <v>279062</v>
      </c>
      <c r="AA98" s="370"/>
      <c r="AB98" s="143"/>
      <c r="AC98" s="390"/>
      <c r="AD98" s="390"/>
      <c r="AE98" s="390">
        <v>279062</v>
      </c>
      <c r="AF98" s="390">
        <v>620938</v>
      </c>
      <c r="AG98" s="390"/>
      <c r="AH98" s="390"/>
      <c r="AI98" s="390"/>
      <c r="AJ98" s="390"/>
      <c r="AK98" s="398"/>
      <c r="AL98" s="413"/>
    </row>
    <row r="99" spans="1:38" ht="75" outlineLevel="1">
      <c r="A99" s="638"/>
      <c r="B99" s="580"/>
      <c r="C99" s="580"/>
      <c r="D99" s="580" t="s">
        <v>634</v>
      </c>
      <c r="E99" s="605"/>
      <c r="F99" s="252" t="s">
        <v>27</v>
      </c>
      <c r="G99" s="91" t="s">
        <v>205</v>
      </c>
      <c r="H99" s="585" t="s">
        <v>739</v>
      </c>
      <c r="I99" s="575"/>
      <c r="J99" s="255">
        <v>35</v>
      </c>
      <c r="K99" s="255">
        <v>17</v>
      </c>
      <c r="L99" s="254">
        <v>1980</v>
      </c>
      <c r="M99" s="143">
        <v>2062.3000000000002</v>
      </c>
      <c r="N99" s="255" t="s">
        <v>28</v>
      </c>
      <c r="O99" s="255">
        <v>85</v>
      </c>
      <c r="P99" s="370">
        <v>100</v>
      </c>
      <c r="Q99" s="254" t="s">
        <v>372</v>
      </c>
      <c r="R99" s="144" t="s">
        <v>29</v>
      </c>
      <c r="S99" s="96" t="s">
        <v>826</v>
      </c>
      <c r="T99" s="255">
        <v>2031</v>
      </c>
      <c r="U99" s="146">
        <v>17</v>
      </c>
      <c r="V99" s="549"/>
      <c r="W99" s="143">
        <f t="shared" si="3"/>
        <v>400000</v>
      </c>
      <c r="X99" s="370"/>
      <c r="Y99" s="143">
        <v>400000</v>
      </c>
      <c r="Z99" s="143"/>
      <c r="AA99" s="370"/>
      <c r="AB99" s="143"/>
      <c r="AC99" s="390"/>
      <c r="AD99" s="390"/>
      <c r="AE99" s="390"/>
      <c r="AF99" s="390"/>
      <c r="AG99" s="390"/>
      <c r="AH99" s="390">
        <v>400000</v>
      </c>
      <c r="AI99" s="390"/>
      <c r="AJ99" s="390"/>
      <c r="AK99" s="398"/>
      <c r="AL99" s="394"/>
    </row>
    <row r="100" spans="1:38" ht="56.25" outlineLevel="1">
      <c r="A100" s="638"/>
      <c r="B100" s="580"/>
      <c r="C100" s="580"/>
      <c r="D100" s="580"/>
      <c r="E100" s="605"/>
      <c r="F100" s="91" t="s">
        <v>37</v>
      </c>
      <c r="G100" s="252" t="s">
        <v>206</v>
      </c>
      <c r="H100" s="585"/>
      <c r="I100" s="575"/>
      <c r="J100" s="255"/>
      <c r="K100" s="255"/>
      <c r="L100" s="254">
        <v>2013</v>
      </c>
      <c r="M100" s="143">
        <v>17.7</v>
      </c>
      <c r="N100" s="255" t="s">
        <v>28</v>
      </c>
      <c r="O100" s="255">
        <v>85</v>
      </c>
      <c r="P100" s="370">
        <v>100</v>
      </c>
      <c r="Q100" s="254" t="s">
        <v>346</v>
      </c>
      <c r="R100" s="255" t="s">
        <v>29</v>
      </c>
      <c r="S100" s="100" t="s">
        <v>32</v>
      </c>
      <c r="T100" s="259"/>
      <c r="U100" s="254"/>
      <c r="V100" s="517"/>
      <c r="W100" s="447">
        <f t="shared" si="3"/>
        <v>0</v>
      </c>
      <c r="X100" s="447"/>
      <c r="Y100" s="447"/>
      <c r="Z100" s="447"/>
      <c r="AA100" s="447"/>
      <c r="AB100" s="447"/>
      <c r="AC100" s="397"/>
      <c r="AD100" s="397"/>
      <c r="AE100" s="397"/>
      <c r="AF100" s="397"/>
      <c r="AG100" s="397"/>
      <c r="AH100" s="397"/>
      <c r="AI100" s="397"/>
      <c r="AJ100" s="397"/>
      <c r="AK100" s="406"/>
      <c r="AL100" s="392"/>
    </row>
    <row r="101" spans="1:38" ht="75" outlineLevel="1">
      <c r="A101" s="639"/>
      <c r="B101" s="255" t="s">
        <v>549</v>
      </c>
      <c r="C101" s="255"/>
      <c r="D101" s="255" t="s">
        <v>636</v>
      </c>
      <c r="E101" s="605"/>
      <c r="F101" s="252" t="s">
        <v>27</v>
      </c>
      <c r="G101" s="252" t="s">
        <v>207</v>
      </c>
      <c r="H101" s="252" t="s">
        <v>740</v>
      </c>
      <c r="I101" s="576"/>
      <c r="J101" s="255">
        <v>135</v>
      </c>
      <c r="K101" s="255">
        <v>98</v>
      </c>
      <c r="L101" s="254">
        <v>1985</v>
      </c>
      <c r="M101" s="143">
        <v>8180.6</v>
      </c>
      <c r="N101" s="255" t="s">
        <v>28</v>
      </c>
      <c r="O101" s="255">
        <v>85</v>
      </c>
      <c r="P101" s="370">
        <v>100</v>
      </c>
      <c r="Q101" s="254" t="s">
        <v>372</v>
      </c>
      <c r="R101" s="144" t="s">
        <v>29</v>
      </c>
      <c r="S101" s="96" t="s">
        <v>826</v>
      </c>
      <c r="T101" s="255" t="s">
        <v>604</v>
      </c>
      <c r="U101" s="146">
        <v>90</v>
      </c>
      <c r="V101" s="549"/>
      <c r="W101" s="143">
        <f t="shared" si="3"/>
        <v>950000</v>
      </c>
      <c r="X101" s="370"/>
      <c r="Y101" s="143">
        <v>950000</v>
      </c>
      <c r="Z101" s="143"/>
      <c r="AA101" s="370"/>
      <c r="AB101" s="143"/>
      <c r="AC101" s="390"/>
      <c r="AD101" s="390"/>
      <c r="AE101" s="390"/>
      <c r="AF101" s="390"/>
      <c r="AG101" s="390">
        <v>300000</v>
      </c>
      <c r="AH101" s="390">
        <v>650000</v>
      </c>
      <c r="AI101" s="390"/>
      <c r="AJ101" s="390"/>
      <c r="AK101" s="398"/>
      <c r="AL101" s="394"/>
    </row>
    <row r="102" spans="1:38" ht="112.5" outlineLevel="1">
      <c r="A102" s="430">
        <v>7</v>
      </c>
      <c r="B102" s="165" t="s">
        <v>547</v>
      </c>
      <c r="C102" s="254"/>
      <c r="D102" s="255" t="s">
        <v>637</v>
      </c>
      <c r="E102" s="92" t="s">
        <v>661</v>
      </c>
      <c r="F102" s="252" t="s">
        <v>27</v>
      </c>
      <c r="G102" s="148" t="s">
        <v>208</v>
      </c>
      <c r="H102" s="252" t="s">
        <v>741</v>
      </c>
      <c r="I102" s="255">
        <v>787608</v>
      </c>
      <c r="J102" s="255">
        <v>150</v>
      </c>
      <c r="K102" s="255">
        <v>100</v>
      </c>
      <c r="L102" s="254">
        <v>1990</v>
      </c>
      <c r="M102" s="149">
        <v>7541.4</v>
      </c>
      <c r="N102" s="150" t="s">
        <v>28</v>
      </c>
      <c r="O102" s="150">
        <v>100</v>
      </c>
      <c r="P102" s="151">
        <v>100</v>
      </c>
      <c r="Q102" s="255" t="s">
        <v>209</v>
      </c>
      <c r="R102" s="255" t="s">
        <v>29</v>
      </c>
      <c r="S102" s="246" t="s">
        <v>828</v>
      </c>
      <c r="T102" s="453" t="s">
        <v>604</v>
      </c>
      <c r="U102" s="152">
        <v>70</v>
      </c>
      <c r="V102" s="370">
        <v>794958</v>
      </c>
      <c r="W102" s="452">
        <f t="shared" si="3"/>
        <v>250000</v>
      </c>
      <c r="X102" s="447"/>
      <c r="Y102" s="452">
        <v>250000</v>
      </c>
      <c r="Z102" s="452"/>
      <c r="AA102" s="447"/>
      <c r="AB102" s="143"/>
      <c r="AC102" s="233"/>
      <c r="AD102" s="233"/>
      <c r="AE102" s="233"/>
      <c r="AF102" s="233"/>
      <c r="AG102" s="233">
        <v>100000</v>
      </c>
      <c r="AH102" s="233">
        <v>150000</v>
      </c>
      <c r="AI102" s="233"/>
      <c r="AJ102" s="233"/>
      <c r="AK102" s="414"/>
      <c r="AL102" s="394"/>
    </row>
    <row r="103" spans="1:38" ht="75" outlineLevel="1">
      <c r="A103" s="567">
        <v>8</v>
      </c>
      <c r="B103" s="570" t="s">
        <v>547</v>
      </c>
      <c r="C103" s="570"/>
      <c r="D103" s="570" t="s">
        <v>624</v>
      </c>
      <c r="E103" s="581" t="s">
        <v>662</v>
      </c>
      <c r="F103" s="252" t="s">
        <v>27</v>
      </c>
      <c r="G103" s="252" t="s">
        <v>210</v>
      </c>
      <c r="H103" s="513" t="s">
        <v>742</v>
      </c>
      <c r="I103" s="581">
        <v>220614</v>
      </c>
      <c r="J103" s="255">
        <v>50</v>
      </c>
      <c r="K103" s="255">
        <v>50</v>
      </c>
      <c r="L103" s="254">
        <v>1934</v>
      </c>
      <c r="M103" s="149">
        <v>1316.2</v>
      </c>
      <c r="N103" s="150" t="s">
        <v>28</v>
      </c>
      <c r="O103" s="150">
        <v>85</v>
      </c>
      <c r="P103" s="151">
        <v>100</v>
      </c>
      <c r="Q103" s="254" t="s">
        <v>372</v>
      </c>
      <c r="R103" s="153" t="s">
        <v>29</v>
      </c>
      <c r="S103" s="252" t="s">
        <v>829</v>
      </c>
      <c r="T103" s="255">
        <v>2032</v>
      </c>
      <c r="U103" s="254">
        <v>50</v>
      </c>
      <c r="V103" s="517">
        <v>231015</v>
      </c>
      <c r="W103" s="452">
        <f t="shared" si="3"/>
        <v>300000</v>
      </c>
      <c r="X103" s="447"/>
      <c r="Y103" s="452">
        <v>300000</v>
      </c>
      <c r="Z103" s="452"/>
      <c r="AA103" s="447"/>
      <c r="AB103" s="452"/>
      <c r="AC103" s="390"/>
      <c r="AD103" s="390"/>
      <c r="AE103" s="390"/>
      <c r="AF103" s="390"/>
      <c r="AG103" s="390"/>
      <c r="AH103" s="390"/>
      <c r="AI103" s="390">
        <v>300000</v>
      </c>
      <c r="AJ103" s="390"/>
      <c r="AK103" s="398"/>
      <c r="AL103" s="394"/>
    </row>
    <row r="104" spans="1:38" ht="93.75" outlineLevel="1">
      <c r="A104" s="568"/>
      <c r="B104" s="570"/>
      <c r="C104" s="570"/>
      <c r="D104" s="570"/>
      <c r="E104" s="575"/>
      <c r="F104" s="252"/>
      <c r="G104" s="252"/>
      <c r="H104" s="514"/>
      <c r="I104" s="575"/>
      <c r="J104" s="255"/>
      <c r="K104" s="255"/>
      <c r="L104" s="254"/>
      <c r="M104" s="149"/>
      <c r="N104" s="150"/>
      <c r="O104" s="150"/>
      <c r="P104" s="151"/>
      <c r="Q104" s="254"/>
      <c r="R104" s="153"/>
      <c r="S104" s="252" t="s">
        <v>830</v>
      </c>
      <c r="T104" s="255">
        <v>2029</v>
      </c>
      <c r="U104" s="254"/>
      <c r="V104" s="517"/>
      <c r="W104" s="452">
        <f t="shared" si="3"/>
        <v>300000</v>
      </c>
      <c r="X104" s="447"/>
      <c r="Y104" s="452">
        <v>300000</v>
      </c>
      <c r="Z104" s="452"/>
      <c r="AA104" s="447"/>
      <c r="AB104" s="452"/>
      <c r="AC104" s="390"/>
      <c r="AD104" s="390"/>
      <c r="AE104" s="390"/>
      <c r="AF104" s="390">
        <v>300000</v>
      </c>
      <c r="AG104" s="390"/>
      <c r="AH104" s="390"/>
      <c r="AI104" s="390"/>
      <c r="AJ104" s="390"/>
      <c r="AK104" s="398"/>
      <c r="AL104" s="394"/>
    </row>
    <row r="105" spans="1:38" ht="37.5" outlineLevel="1">
      <c r="A105" s="568"/>
      <c r="B105" s="570"/>
      <c r="C105" s="570"/>
      <c r="D105" s="570"/>
      <c r="E105" s="575"/>
      <c r="F105" s="252" t="s">
        <v>27</v>
      </c>
      <c r="G105" s="252" t="s">
        <v>210</v>
      </c>
      <c r="H105" s="514"/>
      <c r="I105" s="575"/>
      <c r="J105" s="255">
        <v>50</v>
      </c>
      <c r="K105" s="255">
        <v>50</v>
      </c>
      <c r="L105" s="254">
        <v>2012</v>
      </c>
      <c r="M105" s="149">
        <v>3065.2</v>
      </c>
      <c r="N105" s="150" t="s">
        <v>28</v>
      </c>
      <c r="O105" s="150">
        <v>85</v>
      </c>
      <c r="P105" s="154">
        <v>54.58</v>
      </c>
      <c r="Q105" s="254" t="s">
        <v>372</v>
      </c>
      <c r="R105" s="153" t="s">
        <v>29</v>
      </c>
      <c r="S105" s="96" t="s">
        <v>32</v>
      </c>
      <c r="T105" s="255"/>
      <c r="U105" s="254">
        <v>50</v>
      </c>
      <c r="V105" s="517"/>
      <c r="W105" s="447">
        <f t="shared" si="3"/>
        <v>0</v>
      </c>
      <c r="X105" s="447"/>
      <c r="Y105" s="447"/>
      <c r="Z105" s="447"/>
      <c r="AA105" s="447"/>
      <c r="AB105" s="447"/>
      <c r="AC105" s="407"/>
      <c r="AD105" s="407"/>
      <c r="AE105" s="407"/>
      <c r="AF105" s="407"/>
      <c r="AG105" s="407"/>
      <c r="AH105" s="407"/>
      <c r="AI105" s="407"/>
      <c r="AJ105" s="407"/>
      <c r="AK105" s="401"/>
      <c r="AL105" s="392"/>
    </row>
    <row r="106" spans="1:38" ht="37.5" outlineLevel="1">
      <c r="A106" s="568"/>
      <c r="B106" s="570"/>
      <c r="C106" s="570"/>
      <c r="D106" s="570"/>
      <c r="E106" s="575"/>
      <c r="F106" s="91" t="s">
        <v>37</v>
      </c>
      <c r="G106" s="252" t="s">
        <v>194</v>
      </c>
      <c r="H106" s="514"/>
      <c r="I106" s="575"/>
      <c r="J106" s="255"/>
      <c r="K106" s="255"/>
      <c r="L106" s="254">
        <v>1997</v>
      </c>
      <c r="M106" s="149">
        <v>44.7</v>
      </c>
      <c r="N106" s="150" t="s">
        <v>28</v>
      </c>
      <c r="O106" s="150">
        <v>60</v>
      </c>
      <c r="P106" s="151">
        <v>100</v>
      </c>
      <c r="Q106" s="254" t="s">
        <v>372</v>
      </c>
      <c r="R106" s="153" t="s">
        <v>29</v>
      </c>
      <c r="S106" s="96" t="s">
        <v>32</v>
      </c>
      <c r="T106" s="255"/>
      <c r="U106" s="254"/>
      <c r="V106" s="517"/>
      <c r="W106" s="447">
        <f t="shared" si="3"/>
        <v>0</v>
      </c>
      <c r="X106" s="447"/>
      <c r="Y106" s="447"/>
      <c r="Z106" s="447"/>
      <c r="AA106" s="447"/>
      <c r="AB106" s="447"/>
      <c r="AC106" s="407"/>
      <c r="AD106" s="407"/>
      <c r="AE106" s="407"/>
      <c r="AF106" s="407"/>
      <c r="AG106" s="407"/>
      <c r="AH106" s="407"/>
      <c r="AI106" s="407"/>
      <c r="AJ106" s="407"/>
      <c r="AK106" s="401"/>
      <c r="AL106" s="392"/>
    </row>
    <row r="107" spans="1:38" ht="37.5" outlineLevel="1">
      <c r="A107" s="568"/>
      <c r="B107" s="570"/>
      <c r="C107" s="570"/>
      <c r="D107" s="570"/>
      <c r="E107" s="575"/>
      <c r="F107" s="91" t="s">
        <v>37</v>
      </c>
      <c r="G107" s="91" t="s">
        <v>211</v>
      </c>
      <c r="H107" s="514"/>
      <c r="I107" s="575"/>
      <c r="J107" s="255"/>
      <c r="K107" s="255"/>
      <c r="L107" s="254">
        <v>2012</v>
      </c>
      <c r="M107" s="149">
        <v>60.1</v>
      </c>
      <c r="N107" s="150" t="s">
        <v>28</v>
      </c>
      <c r="O107" s="150">
        <v>60</v>
      </c>
      <c r="P107" s="151">
        <v>100</v>
      </c>
      <c r="Q107" s="254" t="s">
        <v>372</v>
      </c>
      <c r="R107" s="153" t="s">
        <v>29</v>
      </c>
      <c r="S107" s="96" t="s">
        <v>32</v>
      </c>
      <c r="T107" s="255"/>
      <c r="U107" s="254"/>
      <c r="V107" s="517"/>
      <c r="W107" s="447">
        <f t="shared" si="3"/>
        <v>0</v>
      </c>
      <c r="X107" s="447"/>
      <c r="Y107" s="447"/>
      <c r="Z107" s="447"/>
      <c r="AA107" s="447"/>
      <c r="AB107" s="447"/>
      <c r="AC107" s="407"/>
      <c r="AD107" s="407"/>
      <c r="AE107" s="407"/>
      <c r="AF107" s="407"/>
      <c r="AG107" s="407"/>
      <c r="AH107" s="407"/>
      <c r="AI107" s="407"/>
      <c r="AJ107" s="407"/>
      <c r="AK107" s="401"/>
      <c r="AL107" s="392"/>
    </row>
    <row r="108" spans="1:38" ht="37.5" outlineLevel="1">
      <c r="A108" s="568"/>
      <c r="B108" s="570"/>
      <c r="C108" s="570"/>
      <c r="D108" s="570"/>
      <c r="E108" s="576"/>
      <c r="F108" s="91" t="s">
        <v>37</v>
      </c>
      <c r="G108" s="91" t="s">
        <v>212</v>
      </c>
      <c r="H108" s="514"/>
      <c r="I108" s="575"/>
      <c r="J108" s="255"/>
      <c r="K108" s="255"/>
      <c r="L108" s="254">
        <v>1979</v>
      </c>
      <c r="M108" s="149">
        <v>78.7</v>
      </c>
      <c r="N108" s="150" t="s">
        <v>28</v>
      </c>
      <c r="O108" s="150">
        <v>60</v>
      </c>
      <c r="P108" s="151">
        <v>35</v>
      </c>
      <c r="Q108" s="254" t="s">
        <v>372</v>
      </c>
      <c r="R108" s="153" t="s">
        <v>29</v>
      </c>
      <c r="S108" s="96" t="s">
        <v>32</v>
      </c>
      <c r="T108" s="255"/>
      <c r="U108" s="254"/>
      <c r="V108" s="517"/>
      <c r="W108" s="447">
        <f t="shared" si="3"/>
        <v>0</v>
      </c>
      <c r="X108" s="447"/>
      <c r="Y108" s="447"/>
      <c r="Z108" s="447"/>
      <c r="AA108" s="447"/>
      <c r="AB108" s="447"/>
      <c r="AC108" s="407"/>
      <c r="AD108" s="407"/>
      <c r="AE108" s="407"/>
      <c r="AF108" s="407"/>
      <c r="AG108" s="407"/>
      <c r="AH108" s="407"/>
      <c r="AI108" s="407"/>
      <c r="AJ108" s="407"/>
      <c r="AK108" s="401"/>
      <c r="AL108" s="392"/>
    </row>
    <row r="109" spans="1:38" s="428" customFormat="1">
      <c r="A109" s="426"/>
      <c r="B109" s="509" t="s">
        <v>613</v>
      </c>
      <c r="C109" s="510"/>
      <c r="D109" s="511"/>
      <c r="E109" s="66"/>
      <c r="F109" s="264"/>
      <c r="G109" s="264"/>
      <c r="H109" s="264"/>
      <c r="I109" s="250"/>
      <c r="J109" s="250"/>
      <c r="K109" s="250"/>
      <c r="L109" s="253"/>
      <c r="M109" s="253"/>
      <c r="N109" s="253"/>
      <c r="O109" s="253"/>
      <c r="P109" s="425"/>
      <c r="Q109" s="253"/>
      <c r="R109" s="250"/>
      <c r="S109" s="264"/>
      <c r="T109" s="250"/>
      <c r="U109" s="250"/>
      <c r="V109" s="431"/>
      <c r="W109" s="427"/>
      <c r="X109" s="362"/>
      <c r="Y109" s="362"/>
      <c r="Z109" s="362"/>
      <c r="AA109" s="362"/>
      <c r="AB109" s="362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</row>
    <row r="110" spans="1:38" ht="150" outlineLevel="1">
      <c r="A110" s="601">
        <v>1</v>
      </c>
      <c r="B110" s="512" t="s">
        <v>609</v>
      </c>
      <c r="C110" s="512"/>
      <c r="D110" s="512" t="s">
        <v>609</v>
      </c>
      <c r="E110" s="602" t="s">
        <v>663</v>
      </c>
      <c r="F110" s="252" t="s">
        <v>27</v>
      </c>
      <c r="G110" s="155" t="s">
        <v>213</v>
      </c>
      <c r="H110" s="585" t="s">
        <v>743</v>
      </c>
      <c r="I110" s="512">
        <v>199608</v>
      </c>
      <c r="J110" s="68">
        <v>200</v>
      </c>
      <c r="K110" s="156">
        <v>246</v>
      </c>
      <c r="L110" s="254">
        <v>1972</v>
      </c>
      <c r="M110" s="98">
        <v>7014.1</v>
      </c>
      <c r="N110" s="240" t="s">
        <v>28</v>
      </c>
      <c r="O110" s="240">
        <v>85</v>
      </c>
      <c r="P110" s="256">
        <v>76</v>
      </c>
      <c r="Q110" s="68" t="s">
        <v>626</v>
      </c>
      <c r="R110" s="68" t="s">
        <v>29</v>
      </c>
      <c r="S110" s="548" t="s">
        <v>664</v>
      </c>
      <c r="T110" s="512">
        <v>2028</v>
      </c>
      <c r="U110" s="87"/>
      <c r="V110" s="599">
        <v>216678</v>
      </c>
      <c r="W110" s="447">
        <f>SUM(X110:AB110)</f>
        <v>0</v>
      </c>
      <c r="X110" s="447"/>
      <c r="Y110" s="447"/>
      <c r="Z110" s="447"/>
      <c r="AA110" s="447"/>
      <c r="AB110" s="447"/>
      <c r="AC110" s="405"/>
      <c r="AD110" s="407"/>
      <c r="AE110" s="407"/>
      <c r="AF110" s="407"/>
      <c r="AG110" s="407"/>
      <c r="AH110" s="407"/>
      <c r="AI110" s="407"/>
      <c r="AJ110" s="407"/>
      <c r="AK110" s="401"/>
      <c r="AL110" s="392"/>
    </row>
    <row r="111" spans="1:38" ht="37.5" outlineLevel="1">
      <c r="A111" s="601"/>
      <c r="B111" s="512"/>
      <c r="C111" s="512"/>
      <c r="D111" s="512"/>
      <c r="E111" s="603"/>
      <c r="F111" s="252" t="s">
        <v>27</v>
      </c>
      <c r="G111" s="96" t="s">
        <v>214</v>
      </c>
      <c r="H111" s="585"/>
      <c r="I111" s="512"/>
      <c r="J111" s="240"/>
      <c r="K111" s="255"/>
      <c r="L111" s="254">
        <v>1965</v>
      </c>
      <c r="M111" s="98">
        <v>243.4</v>
      </c>
      <c r="N111" s="240" t="s">
        <v>28</v>
      </c>
      <c r="O111" s="240">
        <v>85</v>
      </c>
      <c r="P111" s="256">
        <v>100</v>
      </c>
      <c r="Q111" s="254" t="s">
        <v>372</v>
      </c>
      <c r="R111" s="68" t="s">
        <v>29</v>
      </c>
      <c r="S111" s="548"/>
      <c r="T111" s="512"/>
      <c r="U111" s="254"/>
      <c r="V111" s="554"/>
      <c r="W111" s="447">
        <f t="shared" ref="W111:W127" si="4">SUM(X111:AB111)</f>
        <v>0</v>
      </c>
      <c r="X111" s="447"/>
      <c r="Y111" s="447"/>
      <c r="Z111" s="447"/>
      <c r="AA111" s="447"/>
      <c r="AB111" s="447"/>
      <c r="AC111" s="407"/>
      <c r="AD111" s="407"/>
      <c r="AE111" s="407"/>
      <c r="AF111" s="407"/>
      <c r="AG111" s="407"/>
      <c r="AH111" s="407"/>
      <c r="AI111" s="407"/>
      <c r="AJ111" s="407"/>
      <c r="AK111" s="401"/>
      <c r="AL111" s="392"/>
    </row>
    <row r="112" spans="1:38" ht="37.5" outlineLevel="1">
      <c r="A112" s="601"/>
      <c r="B112" s="512"/>
      <c r="C112" s="512"/>
      <c r="D112" s="512"/>
      <c r="E112" s="603"/>
      <c r="F112" s="91" t="s">
        <v>37</v>
      </c>
      <c r="G112" s="96" t="s">
        <v>172</v>
      </c>
      <c r="H112" s="585"/>
      <c r="I112" s="512"/>
      <c r="J112" s="240"/>
      <c r="K112" s="255"/>
      <c r="L112" s="254">
        <v>1983</v>
      </c>
      <c r="M112" s="98">
        <v>744</v>
      </c>
      <c r="N112" s="240" t="s">
        <v>28</v>
      </c>
      <c r="O112" s="240">
        <v>85</v>
      </c>
      <c r="P112" s="256">
        <v>100</v>
      </c>
      <c r="Q112" s="254" t="s">
        <v>372</v>
      </c>
      <c r="R112" s="68" t="s">
        <v>29</v>
      </c>
      <c r="S112" s="548"/>
      <c r="T112" s="512"/>
      <c r="U112" s="254"/>
      <c r="V112" s="599"/>
      <c r="W112" s="447">
        <f t="shared" si="4"/>
        <v>0</v>
      </c>
      <c r="X112" s="447"/>
      <c r="Y112" s="447"/>
      <c r="Z112" s="447"/>
      <c r="AA112" s="447"/>
      <c r="AB112" s="447"/>
      <c r="AC112" s="407"/>
      <c r="AD112" s="407"/>
      <c r="AE112" s="407"/>
      <c r="AF112" s="407"/>
      <c r="AG112" s="407"/>
      <c r="AH112" s="407"/>
      <c r="AI112" s="407"/>
      <c r="AJ112" s="407"/>
      <c r="AK112" s="401"/>
      <c r="AL112" s="392"/>
    </row>
    <row r="113" spans="1:38" ht="37.5" outlineLevel="1">
      <c r="A113" s="601"/>
      <c r="B113" s="512"/>
      <c r="C113" s="512"/>
      <c r="D113" s="512"/>
      <c r="E113" s="603"/>
      <c r="F113" s="91" t="s">
        <v>37</v>
      </c>
      <c r="G113" s="91" t="s">
        <v>215</v>
      </c>
      <c r="H113" s="585"/>
      <c r="I113" s="512"/>
      <c r="J113" s="68">
        <v>6</v>
      </c>
      <c r="K113" s="68">
        <v>6</v>
      </c>
      <c r="L113" s="254">
        <v>1968</v>
      </c>
      <c r="M113" s="98">
        <v>1045.4000000000001</v>
      </c>
      <c r="N113" s="240" t="s">
        <v>28</v>
      </c>
      <c r="O113" s="240">
        <v>60</v>
      </c>
      <c r="P113" s="256">
        <v>100</v>
      </c>
      <c r="Q113" s="254" t="s">
        <v>372</v>
      </c>
      <c r="R113" s="68" t="s">
        <v>29</v>
      </c>
      <c r="S113" s="548"/>
      <c r="T113" s="512"/>
      <c r="U113" s="68" t="s">
        <v>463</v>
      </c>
      <c r="V113" s="599"/>
      <c r="W113" s="447">
        <f t="shared" si="4"/>
        <v>0</v>
      </c>
      <c r="X113" s="447"/>
      <c r="Y113" s="447"/>
      <c r="Z113" s="447"/>
      <c r="AA113" s="447"/>
      <c r="AB113" s="447"/>
      <c r="AC113" s="407"/>
      <c r="AD113" s="407"/>
      <c r="AE113" s="407"/>
      <c r="AF113" s="407"/>
      <c r="AG113" s="407"/>
      <c r="AH113" s="407"/>
      <c r="AI113" s="407"/>
      <c r="AJ113" s="407"/>
      <c r="AK113" s="401"/>
      <c r="AL113" s="392"/>
    </row>
    <row r="114" spans="1:38" ht="93.75" outlineLevel="1">
      <c r="A114" s="601"/>
      <c r="B114" s="512"/>
      <c r="C114" s="512"/>
      <c r="D114" s="512"/>
      <c r="E114" s="603"/>
      <c r="F114" s="252" t="s">
        <v>27</v>
      </c>
      <c r="G114" s="96" t="s">
        <v>693</v>
      </c>
      <c r="H114" s="252" t="s">
        <v>744</v>
      </c>
      <c r="I114" s="512"/>
      <c r="J114" s="240"/>
      <c r="K114" s="255">
        <v>40</v>
      </c>
      <c r="L114" s="254">
        <v>1986</v>
      </c>
      <c r="M114" s="98">
        <v>557.6</v>
      </c>
      <c r="N114" s="240" t="s">
        <v>35</v>
      </c>
      <c r="O114" s="240">
        <v>85</v>
      </c>
      <c r="P114" s="256">
        <v>3</v>
      </c>
      <c r="Q114" s="254" t="s">
        <v>627</v>
      </c>
      <c r="R114" s="68" t="s">
        <v>29</v>
      </c>
      <c r="S114" s="96" t="s">
        <v>665</v>
      </c>
      <c r="T114" s="255">
        <v>2028</v>
      </c>
      <c r="U114" s="254"/>
      <c r="V114" s="599"/>
      <c r="W114" s="447">
        <f t="shared" si="4"/>
        <v>0</v>
      </c>
      <c r="X114" s="447"/>
      <c r="Y114" s="447"/>
      <c r="Z114" s="447"/>
      <c r="AA114" s="447"/>
      <c r="AB114" s="447"/>
      <c r="AC114" s="407"/>
      <c r="AD114" s="407"/>
      <c r="AE114" s="407"/>
      <c r="AF114" s="407"/>
      <c r="AG114" s="407"/>
      <c r="AH114" s="407"/>
      <c r="AI114" s="407"/>
      <c r="AJ114" s="407"/>
      <c r="AK114" s="401"/>
      <c r="AL114" s="392"/>
    </row>
    <row r="115" spans="1:38" ht="150" outlineLevel="1">
      <c r="A115" s="601"/>
      <c r="B115" s="512"/>
      <c r="C115" s="512"/>
      <c r="D115" s="512"/>
      <c r="E115" s="603"/>
      <c r="F115" s="91"/>
      <c r="G115" s="91"/>
      <c r="H115" s="252"/>
      <c r="I115" s="512"/>
      <c r="J115" s="68"/>
      <c r="K115" s="156"/>
      <c r="L115" s="254"/>
      <c r="M115" s="98"/>
      <c r="N115" s="240"/>
      <c r="O115" s="240"/>
      <c r="P115" s="256"/>
      <c r="Q115" s="254"/>
      <c r="R115" s="68"/>
      <c r="S115" s="96" t="s">
        <v>708</v>
      </c>
      <c r="T115" s="255">
        <v>2028</v>
      </c>
      <c r="U115" s="254">
        <v>326</v>
      </c>
      <c r="V115" s="599"/>
      <c r="W115" s="447">
        <f t="shared" si="4"/>
        <v>0</v>
      </c>
      <c r="X115" s="447"/>
      <c r="Y115" s="447"/>
      <c r="Z115" s="447"/>
      <c r="AA115" s="447"/>
      <c r="AB115" s="447"/>
      <c r="AC115" s="407"/>
      <c r="AD115" s="407"/>
      <c r="AE115" s="407"/>
      <c r="AF115" s="407"/>
      <c r="AG115" s="407"/>
      <c r="AH115" s="407"/>
      <c r="AI115" s="407"/>
      <c r="AJ115" s="407"/>
      <c r="AK115" s="401"/>
      <c r="AL115" s="392"/>
    </row>
    <row r="116" spans="1:38" ht="75" outlineLevel="1">
      <c r="A116" s="601"/>
      <c r="B116" s="512"/>
      <c r="C116" s="512"/>
      <c r="D116" s="512"/>
      <c r="E116" s="603"/>
      <c r="F116" s="252" t="s">
        <v>27</v>
      </c>
      <c r="G116" s="96" t="s">
        <v>694</v>
      </c>
      <c r="H116" s="585" t="s">
        <v>745</v>
      </c>
      <c r="I116" s="512"/>
      <c r="J116" s="240">
        <v>200</v>
      </c>
      <c r="K116" s="255">
        <v>36</v>
      </c>
      <c r="L116" s="254">
        <v>2020</v>
      </c>
      <c r="M116" s="98">
        <v>7250.1</v>
      </c>
      <c r="N116" s="240" t="s">
        <v>28</v>
      </c>
      <c r="O116" s="240">
        <v>85</v>
      </c>
      <c r="P116" s="256">
        <v>24.5</v>
      </c>
      <c r="Q116" s="254" t="s">
        <v>346</v>
      </c>
      <c r="R116" s="68" t="s">
        <v>29</v>
      </c>
      <c r="S116" s="96" t="s">
        <v>32</v>
      </c>
      <c r="T116" s="255"/>
      <c r="U116" s="254">
        <v>36</v>
      </c>
      <c r="V116" s="599"/>
      <c r="W116" s="447">
        <f t="shared" si="4"/>
        <v>0</v>
      </c>
      <c r="X116" s="447"/>
      <c r="Y116" s="447"/>
      <c r="Z116" s="447"/>
      <c r="AA116" s="447"/>
      <c r="AB116" s="447"/>
      <c r="AC116" s="407"/>
      <c r="AD116" s="407"/>
      <c r="AE116" s="407"/>
      <c r="AF116" s="407"/>
      <c r="AG116" s="407"/>
      <c r="AH116" s="407"/>
      <c r="AI116" s="407"/>
      <c r="AJ116" s="407"/>
      <c r="AK116" s="401"/>
      <c r="AL116" s="392"/>
    </row>
    <row r="117" spans="1:38" ht="56.25" outlineLevel="1">
      <c r="A117" s="601"/>
      <c r="B117" s="512"/>
      <c r="C117" s="512"/>
      <c r="D117" s="512"/>
      <c r="E117" s="603"/>
      <c r="F117" s="91" t="s">
        <v>37</v>
      </c>
      <c r="G117" s="96" t="s">
        <v>216</v>
      </c>
      <c r="H117" s="585"/>
      <c r="I117" s="512"/>
      <c r="J117" s="240"/>
      <c r="K117" s="255"/>
      <c r="L117" s="254">
        <v>2020</v>
      </c>
      <c r="M117" s="98">
        <v>63.2</v>
      </c>
      <c r="N117" s="240" t="s">
        <v>28</v>
      </c>
      <c r="O117" s="240">
        <v>85</v>
      </c>
      <c r="P117" s="256">
        <v>24.5</v>
      </c>
      <c r="Q117" s="254" t="s">
        <v>346</v>
      </c>
      <c r="R117" s="68" t="s">
        <v>29</v>
      </c>
      <c r="S117" s="96" t="s">
        <v>32</v>
      </c>
      <c r="T117" s="255"/>
      <c r="U117" s="254"/>
      <c r="V117" s="599"/>
      <c r="W117" s="447">
        <f t="shared" si="4"/>
        <v>0</v>
      </c>
      <c r="X117" s="447"/>
      <c r="Y117" s="447"/>
      <c r="Z117" s="447"/>
      <c r="AA117" s="447"/>
      <c r="AB117" s="447"/>
      <c r="AC117" s="407"/>
      <c r="AD117" s="407"/>
      <c r="AE117" s="407"/>
      <c r="AF117" s="407"/>
      <c r="AG117" s="407"/>
      <c r="AH117" s="407"/>
      <c r="AI117" s="407"/>
      <c r="AJ117" s="407"/>
      <c r="AK117" s="401"/>
      <c r="AL117" s="392"/>
    </row>
    <row r="118" spans="1:38" ht="56.25" outlineLevel="1">
      <c r="A118" s="601"/>
      <c r="B118" s="512"/>
      <c r="C118" s="512"/>
      <c r="D118" s="512"/>
      <c r="E118" s="603"/>
      <c r="F118" s="252" t="s">
        <v>27</v>
      </c>
      <c r="G118" s="96" t="s">
        <v>217</v>
      </c>
      <c r="H118" s="585"/>
      <c r="I118" s="512"/>
      <c r="J118" s="240"/>
      <c r="K118" s="255"/>
      <c r="L118" s="254">
        <v>2020</v>
      </c>
      <c r="M118" s="98">
        <v>66.5</v>
      </c>
      <c r="N118" s="240" t="s">
        <v>28</v>
      </c>
      <c r="O118" s="240">
        <v>85</v>
      </c>
      <c r="P118" s="256">
        <v>24.5</v>
      </c>
      <c r="Q118" s="254" t="s">
        <v>346</v>
      </c>
      <c r="R118" s="68" t="s">
        <v>29</v>
      </c>
      <c r="S118" s="96" t="s">
        <v>32</v>
      </c>
      <c r="T118" s="255"/>
      <c r="U118" s="254"/>
      <c r="V118" s="599"/>
      <c r="W118" s="447">
        <f t="shared" si="4"/>
        <v>0</v>
      </c>
      <c r="X118" s="447"/>
      <c r="Y118" s="447"/>
      <c r="Z118" s="447"/>
      <c r="AA118" s="447"/>
      <c r="AB118" s="447"/>
      <c r="AC118" s="407"/>
      <c r="AD118" s="407"/>
      <c r="AE118" s="407"/>
      <c r="AF118" s="407"/>
      <c r="AG118" s="407"/>
      <c r="AH118" s="407"/>
      <c r="AI118" s="407"/>
      <c r="AJ118" s="407"/>
      <c r="AK118" s="401"/>
      <c r="AL118" s="392"/>
    </row>
    <row r="119" spans="1:38" ht="56.25" outlineLevel="1">
      <c r="A119" s="601"/>
      <c r="B119" s="512"/>
      <c r="C119" s="512"/>
      <c r="D119" s="512"/>
      <c r="E119" s="603"/>
      <c r="F119" s="91" t="s">
        <v>37</v>
      </c>
      <c r="G119" s="96" t="s">
        <v>441</v>
      </c>
      <c r="H119" s="585"/>
      <c r="I119" s="512"/>
      <c r="J119" s="240"/>
      <c r="K119" s="255"/>
      <c r="L119" s="254">
        <v>2020</v>
      </c>
      <c r="M119" s="98">
        <v>51.3</v>
      </c>
      <c r="N119" s="240" t="s">
        <v>28</v>
      </c>
      <c r="O119" s="240">
        <v>85</v>
      </c>
      <c r="P119" s="256">
        <v>21</v>
      </c>
      <c r="Q119" s="254" t="s">
        <v>346</v>
      </c>
      <c r="R119" s="68" t="s">
        <v>29</v>
      </c>
      <c r="S119" s="96" t="s">
        <v>32</v>
      </c>
      <c r="T119" s="255"/>
      <c r="U119" s="254"/>
      <c r="V119" s="599"/>
      <c r="W119" s="447">
        <f t="shared" si="4"/>
        <v>0</v>
      </c>
      <c r="X119" s="447"/>
      <c r="Y119" s="447"/>
      <c r="Z119" s="447"/>
      <c r="AA119" s="447"/>
      <c r="AB119" s="447"/>
      <c r="AC119" s="407"/>
      <c r="AD119" s="407"/>
      <c r="AE119" s="407"/>
      <c r="AF119" s="407"/>
      <c r="AG119" s="407"/>
      <c r="AH119" s="407"/>
      <c r="AI119" s="407"/>
      <c r="AJ119" s="407"/>
      <c r="AK119" s="401"/>
      <c r="AL119" s="392"/>
    </row>
    <row r="120" spans="1:38" ht="56.25" outlineLevel="1">
      <c r="A120" s="601"/>
      <c r="B120" s="512"/>
      <c r="C120" s="512"/>
      <c r="D120" s="512"/>
      <c r="E120" s="603"/>
      <c r="F120" s="91" t="s">
        <v>37</v>
      </c>
      <c r="G120" s="96" t="s">
        <v>194</v>
      </c>
      <c r="H120" s="585"/>
      <c r="I120" s="512"/>
      <c r="J120" s="240"/>
      <c r="K120" s="255"/>
      <c r="L120" s="254">
        <v>2020</v>
      </c>
      <c r="M120" s="98">
        <v>314.7</v>
      </c>
      <c r="N120" s="240" t="s">
        <v>28</v>
      </c>
      <c r="O120" s="240">
        <v>85</v>
      </c>
      <c r="P120" s="256">
        <v>24.5</v>
      </c>
      <c r="Q120" s="254" t="s">
        <v>346</v>
      </c>
      <c r="R120" s="68" t="s">
        <v>29</v>
      </c>
      <c r="S120" s="96" t="s">
        <v>32</v>
      </c>
      <c r="T120" s="255"/>
      <c r="U120" s="254"/>
      <c r="V120" s="599"/>
      <c r="W120" s="447">
        <f t="shared" si="4"/>
        <v>0</v>
      </c>
      <c r="X120" s="447"/>
      <c r="Y120" s="447"/>
      <c r="Z120" s="447"/>
      <c r="AA120" s="447"/>
      <c r="AB120" s="447"/>
      <c r="AC120" s="407"/>
      <c r="AD120" s="407"/>
      <c r="AE120" s="407"/>
      <c r="AF120" s="407"/>
      <c r="AG120" s="407"/>
      <c r="AH120" s="407"/>
      <c r="AI120" s="407"/>
      <c r="AJ120" s="407"/>
      <c r="AK120" s="401"/>
      <c r="AL120" s="392"/>
    </row>
    <row r="121" spans="1:38" ht="56.25" outlineLevel="1">
      <c r="A121" s="601"/>
      <c r="B121" s="512"/>
      <c r="C121" s="512"/>
      <c r="D121" s="512"/>
      <c r="E121" s="603"/>
      <c r="F121" s="91" t="s">
        <v>37</v>
      </c>
      <c r="G121" s="96" t="s">
        <v>695</v>
      </c>
      <c r="H121" s="585"/>
      <c r="I121" s="512"/>
      <c r="J121" s="240"/>
      <c r="K121" s="255"/>
      <c r="L121" s="254">
        <v>2020</v>
      </c>
      <c r="M121" s="98">
        <v>24.4</v>
      </c>
      <c r="N121" s="240" t="s">
        <v>28</v>
      </c>
      <c r="O121" s="240">
        <v>85</v>
      </c>
      <c r="P121" s="256">
        <v>24.5</v>
      </c>
      <c r="Q121" s="254" t="s">
        <v>346</v>
      </c>
      <c r="R121" s="68" t="s">
        <v>29</v>
      </c>
      <c r="S121" s="96" t="s">
        <v>32</v>
      </c>
      <c r="T121" s="255"/>
      <c r="U121" s="254"/>
      <c r="V121" s="599"/>
      <c r="W121" s="447">
        <f t="shared" si="4"/>
        <v>0</v>
      </c>
      <c r="X121" s="447"/>
      <c r="Y121" s="447"/>
      <c r="Z121" s="447"/>
      <c r="AA121" s="447"/>
      <c r="AB121" s="447"/>
      <c r="AC121" s="407"/>
      <c r="AD121" s="407"/>
      <c r="AE121" s="407"/>
      <c r="AF121" s="407"/>
      <c r="AG121" s="407"/>
      <c r="AH121" s="407"/>
      <c r="AI121" s="407"/>
      <c r="AJ121" s="407"/>
      <c r="AK121" s="401"/>
      <c r="AL121" s="392"/>
    </row>
    <row r="122" spans="1:38" ht="56.25" outlineLevel="1">
      <c r="A122" s="601"/>
      <c r="B122" s="512"/>
      <c r="C122" s="512"/>
      <c r="D122" s="512"/>
      <c r="E122" s="603"/>
      <c r="F122" s="91" t="s">
        <v>37</v>
      </c>
      <c r="G122" s="103" t="s">
        <v>313</v>
      </c>
      <c r="H122" s="252" t="s">
        <v>746</v>
      </c>
      <c r="I122" s="512"/>
      <c r="J122" s="240"/>
      <c r="K122" s="255"/>
      <c r="L122" s="254">
        <v>2008</v>
      </c>
      <c r="M122" s="98">
        <v>234.9</v>
      </c>
      <c r="N122" s="240" t="s">
        <v>28</v>
      </c>
      <c r="O122" s="240">
        <v>125</v>
      </c>
      <c r="P122" s="256">
        <v>78.33</v>
      </c>
      <c r="Q122" s="254" t="s">
        <v>372</v>
      </c>
      <c r="R122" s="68" t="s">
        <v>29</v>
      </c>
      <c r="S122" s="96" t="s">
        <v>32</v>
      </c>
      <c r="T122" s="255"/>
      <c r="U122" s="254"/>
      <c r="V122" s="599"/>
      <c r="W122" s="447">
        <f t="shared" si="4"/>
        <v>0</v>
      </c>
      <c r="X122" s="447"/>
      <c r="Y122" s="447"/>
      <c r="Z122" s="447"/>
      <c r="AA122" s="447"/>
      <c r="AB122" s="447"/>
      <c r="AC122" s="407"/>
      <c r="AD122" s="407"/>
      <c r="AE122" s="407"/>
      <c r="AF122" s="407"/>
      <c r="AG122" s="407"/>
      <c r="AH122" s="407"/>
      <c r="AI122" s="407"/>
      <c r="AJ122" s="407"/>
      <c r="AK122" s="401"/>
      <c r="AL122" s="392"/>
    </row>
    <row r="123" spans="1:38" ht="56.25" outlineLevel="1">
      <c r="A123" s="601"/>
      <c r="B123" s="512"/>
      <c r="C123" s="512"/>
      <c r="D123" s="512"/>
      <c r="E123" s="604"/>
      <c r="F123" s="91" t="s">
        <v>37</v>
      </c>
      <c r="G123" s="103" t="s">
        <v>313</v>
      </c>
      <c r="H123" s="252" t="s">
        <v>747</v>
      </c>
      <c r="I123" s="512"/>
      <c r="J123" s="240"/>
      <c r="K123" s="255"/>
      <c r="L123" s="254">
        <v>2017</v>
      </c>
      <c r="M123" s="98">
        <v>35.1</v>
      </c>
      <c r="N123" s="240" t="s">
        <v>28</v>
      </c>
      <c r="O123" s="240">
        <v>125</v>
      </c>
      <c r="P123" s="256">
        <v>15</v>
      </c>
      <c r="Q123" s="254" t="s">
        <v>372</v>
      </c>
      <c r="R123" s="68" t="s">
        <v>29</v>
      </c>
      <c r="S123" s="96" t="s">
        <v>32</v>
      </c>
      <c r="T123" s="255"/>
      <c r="U123" s="254"/>
      <c r="V123" s="646"/>
      <c r="W123" s="447">
        <f t="shared" si="4"/>
        <v>0</v>
      </c>
      <c r="X123" s="447"/>
      <c r="Y123" s="447"/>
      <c r="Z123" s="447"/>
      <c r="AA123" s="447"/>
      <c r="AB123" s="447"/>
      <c r="AC123" s="407"/>
      <c r="AD123" s="407"/>
      <c r="AE123" s="407"/>
      <c r="AF123" s="407"/>
      <c r="AG123" s="407"/>
      <c r="AH123" s="407"/>
      <c r="AI123" s="407"/>
      <c r="AJ123" s="407"/>
      <c r="AK123" s="401"/>
      <c r="AL123" s="392"/>
    </row>
    <row r="124" spans="1:38" ht="168.75" outlineLevel="1">
      <c r="A124" s="580">
        <v>2</v>
      </c>
      <c r="B124" s="580" t="s">
        <v>612</v>
      </c>
      <c r="C124" s="580"/>
      <c r="D124" s="580" t="s">
        <v>612</v>
      </c>
      <c r="E124" s="580" t="s">
        <v>682</v>
      </c>
      <c r="F124" s="585" t="s">
        <v>27</v>
      </c>
      <c r="G124" s="157" t="s">
        <v>696</v>
      </c>
      <c r="H124" s="99" t="s">
        <v>748</v>
      </c>
      <c r="I124" s="370">
        <v>65696</v>
      </c>
      <c r="J124" s="158">
        <v>200</v>
      </c>
      <c r="K124" s="159">
        <v>219</v>
      </c>
      <c r="L124" s="99">
        <v>1984</v>
      </c>
      <c r="M124" s="160">
        <v>17265.099999999999</v>
      </c>
      <c r="N124" s="512" t="s">
        <v>28</v>
      </c>
      <c r="O124" s="512">
        <v>100</v>
      </c>
      <c r="P124" s="599">
        <v>100</v>
      </c>
      <c r="Q124" s="536" t="s">
        <v>372</v>
      </c>
      <c r="R124" s="580" t="s">
        <v>29</v>
      </c>
      <c r="S124" s="454" t="s">
        <v>840</v>
      </c>
      <c r="T124" s="255" t="s">
        <v>315</v>
      </c>
      <c r="U124" s="536">
        <v>200</v>
      </c>
      <c r="V124" s="516">
        <v>60886</v>
      </c>
      <c r="W124" s="370">
        <f t="shared" si="4"/>
        <v>101442.2</v>
      </c>
      <c r="X124" s="370">
        <v>101442.2</v>
      </c>
      <c r="Y124" s="370"/>
      <c r="Z124" s="370"/>
      <c r="AA124" s="370"/>
      <c r="AB124" s="370"/>
      <c r="AC124" s="407">
        <v>101442.2</v>
      </c>
      <c r="AD124" s="407"/>
      <c r="AE124" s="407"/>
      <c r="AF124" s="407"/>
      <c r="AG124" s="407"/>
      <c r="AH124" s="407"/>
      <c r="AI124" s="407"/>
      <c r="AJ124" s="407"/>
      <c r="AK124" s="401"/>
      <c r="AL124" s="392"/>
    </row>
    <row r="125" spans="1:38" ht="225" outlineLevel="1">
      <c r="A125" s="580"/>
      <c r="B125" s="580"/>
      <c r="C125" s="580"/>
      <c r="D125" s="580"/>
      <c r="E125" s="580"/>
      <c r="F125" s="585"/>
      <c r="G125" s="157"/>
      <c r="H125" s="99"/>
      <c r="I125" s="370"/>
      <c r="J125" s="158"/>
      <c r="K125" s="159"/>
      <c r="L125" s="99"/>
      <c r="M125" s="160"/>
      <c r="N125" s="512"/>
      <c r="O125" s="512"/>
      <c r="P125" s="599"/>
      <c r="Q125" s="536"/>
      <c r="R125" s="580"/>
      <c r="S125" s="455" t="s">
        <v>839</v>
      </c>
      <c r="T125" s="255" t="s">
        <v>298</v>
      </c>
      <c r="U125" s="536"/>
      <c r="V125" s="516"/>
      <c r="W125" s="143">
        <f t="shared" si="4"/>
        <v>1984146</v>
      </c>
      <c r="X125" s="370">
        <v>1798335</v>
      </c>
      <c r="Y125" s="143">
        <v>185811</v>
      </c>
      <c r="Z125" s="143"/>
      <c r="AA125" s="370"/>
      <c r="AB125" s="143"/>
      <c r="AC125" s="390">
        <v>1984146</v>
      </c>
      <c r="AD125" s="390"/>
      <c r="AE125" s="390"/>
      <c r="AF125" s="390"/>
      <c r="AG125" s="390"/>
      <c r="AH125" s="390"/>
      <c r="AI125" s="390"/>
      <c r="AJ125" s="390"/>
      <c r="AK125" s="398"/>
      <c r="AL125" s="394"/>
    </row>
    <row r="126" spans="1:38" ht="150" outlineLevel="1">
      <c r="A126" s="580"/>
      <c r="B126" s="580"/>
      <c r="C126" s="580"/>
      <c r="D126" s="580"/>
      <c r="E126" s="580"/>
      <c r="F126" s="585"/>
      <c r="G126" s="157"/>
      <c r="H126" s="99"/>
      <c r="I126" s="370"/>
      <c r="J126" s="158"/>
      <c r="K126" s="159"/>
      <c r="L126" s="99"/>
      <c r="M126" s="160"/>
      <c r="N126" s="512"/>
      <c r="O126" s="512"/>
      <c r="P126" s="599"/>
      <c r="Q126" s="536"/>
      <c r="R126" s="580"/>
      <c r="S126" s="280" t="s">
        <v>838</v>
      </c>
      <c r="T126" s="255" t="s">
        <v>350</v>
      </c>
      <c r="U126" s="536"/>
      <c r="V126" s="516"/>
      <c r="W126" s="143">
        <f t="shared" si="4"/>
        <v>1015440</v>
      </c>
      <c r="X126" s="370">
        <v>914000</v>
      </c>
      <c r="Y126" s="143">
        <v>101440</v>
      </c>
      <c r="Z126" s="143"/>
      <c r="AA126" s="370"/>
      <c r="AB126" s="143"/>
      <c r="AC126" s="390"/>
      <c r="AD126" s="390"/>
      <c r="AE126" s="390">
        <v>914000</v>
      </c>
      <c r="AF126" s="390">
        <v>101440</v>
      </c>
      <c r="AG126" s="390"/>
      <c r="AH126" s="390"/>
      <c r="AI126" s="390"/>
      <c r="AJ126" s="390"/>
      <c r="AK126" s="398"/>
      <c r="AL126" s="394"/>
    </row>
    <row r="127" spans="1:38" ht="56.25" outlineLevel="1">
      <c r="A127" s="580"/>
      <c r="B127" s="580"/>
      <c r="C127" s="580"/>
      <c r="D127" s="580"/>
      <c r="E127" s="580"/>
      <c r="F127" s="91" t="s">
        <v>37</v>
      </c>
      <c r="G127" s="91" t="s">
        <v>39</v>
      </c>
      <c r="H127" s="91" t="s">
        <v>749</v>
      </c>
      <c r="I127" s="370"/>
      <c r="J127" s="255">
        <v>6</v>
      </c>
      <c r="K127" s="255">
        <v>6</v>
      </c>
      <c r="L127" s="254">
        <v>1983</v>
      </c>
      <c r="M127" s="98">
        <v>2059.9</v>
      </c>
      <c r="N127" s="240" t="s">
        <v>28</v>
      </c>
      <c r="O127" s="240">
        <v>60</v>
      </c>
      <c r="P127" s="256">
        <v>100</v>
      </c>
      <c r="Q127" s="254" t="s">
        <v>372</v>
      </c>
      <c r="R127" s="255" t="s">
        <v>29</v>
      </c>
      <c r="S127" s="96" t="s">
        <v>32</v>
      </c>
      <c r="T127" s="259"/>
      <c r="U127" s="255">
        <v>6</v>
      </c>
      <c r="V127" s="516"/>
      <c r="W127" s="382">
        <f t="shared" si="4"/>
        <v>0</v>
      </c>
      <c r="X127" s="382"/>
      <c r="Y127" s="382"/>
      <c r="Z127" s="382"/>
      <c r="AA127" s="382"/>
      <c r="AB127" s="382"/>
      <c r="AC127" s="397"/>
      <c r="AD127" s="397"/>
      <c r="AE127" s="397"/>
      <c r="AF127" s="397"/>
      <c r="AG127" s="397"/>
      <c r="AH127" s="397"/>
      <c r="AI127" s="397"/>
      <c r="AJ127" s="397"/>
      <c r="AK127" s="406"/>
      <c r="AL127" s="399"/>
    </row>
    <row r="128" spans="1:38" ht="56.25" outlineLevel="1">
      <c r="A128" s="580"/>
      <c r="B128" s="580"/>
      <c r="C128" s="580"/>
      <c r="D128" s="580"/>
      <c r="E128" s="580"/>
      <c r="F128" s="252" t="s">
        <v>27</v>
      </c>
      <c r="G128" s="91" t="s">
        <v>219</v>
      </c>
      <c r="H128" s="91" t="s">
        <v>750</v>
      </c>
      <c r="I128" s="370"/>
      <c r="J128" s="240" t="s">
        <v>220</v>
      </c>
      <c r="K128" s="255" t="s">
        <v>221</v>
      </c>
      <c r="L128" s="254">
        <v>1983</v>
      </c>
      <c r="M128" s="98">
        <v>3767.9</v>
      </c>
      <c r="N128" s="240" t="s">
        <v>28</v>
      </c>
      <c r="O128" s="240">
        <v>60</v>
      </c>
      <c r="P128" s="256">
        <v>100</v>
      </c>
      <c r="Q128" s="240" t="s">
        <v>222</v>
      </c>
      <c r="R128" s="255" t="s">
        <v>29</v>
      </c>
      <c r="S128" s="600" t="s">
        <v>837</v>
      </c>
      <c r="T128" s="581">
        <v>2027</v>
      </c>
      <c r="U128" s="254" t="s">
        <v>223</v>
      </c>
      <c r="V128" s="516"/>
      <c r="W128" s="519">
        <f t="shared" ref="W128:W139" si="5">SUM(X128:AB128)</f>
        <v>400000</v>
      </c>
      <c r="X128" s="516"/>
      <c r="Y128" s="519">
        <v>400000</v>
      </c>
      <c r="Z128" s="519"/>
      <c r="AA128" s="516"/>
      <c r="AB128" s="519"/>
      <c r="AC128" s="527"/>
      <c r="AD128" s="527">
        <v>400000</v>
      </c>
      <c r="AE128" s="527"/>
      <c r="AF128" s="527"/>
      <c r="AG128" s="527"/>
      <c r="AH128" s="527"/>
      <c r="AI128" s="527"/>
      <c r="AJ128" s="527"/>
      <c r="AK128" s="527"/>
      <c r="AL128" s="527"/>
    </row>
    <row r="129" spans="1:38" ht="56.25" outlineLevel="1">
      <c r="A129" s="580"/>
      <c r="B129" s="580"/>
      <c r="C129" s="580"/>
      <c r="D129" s="580"/>
      <c r="E129" s="580"/>
      <c r="F129" s="252" t="s">
        <v>27</v>
      </c>
      <c r="G129" s="91" t="s">
        <v>187</v>
      </c>
      <c r="H129" s="91" t="s">
        <v>751</v>
      </c>
      <c r="I129" s="370"/>
      <c r="J129" s="240">
        <v>60</v>
      </c>
      <c r="K129" s="255">
        <v>25</v>
      </c>
      <c r="L129" s="254">
        <v>1963</v>
      </c>
      <c r="M129" s="98">
        <v>932.2</v>
      </c>
      <c r="N129" s="240" t="s">
        <v>28</v>
      </c>
      <c r="O129" s="240">
        <v>60</v>
      </c>
      <c r="P129" s="256">
        <v>100</v>
      </c>
      <c r="Q129" s="240">
        <v>2013</v>
      </c>
      <c r="R129" s="255" t="s">
        <v>29</v>
      </c>
      <c r="S129" s="576"/>
      <c r="T129" s="576"/>
      <c r="U129" s="254">
        <v>25</v>
      </c>
      <c r="V129" s="516"/>
      <c r="W129" s="516"/>
      <c r="X129" s="516"/>
      <c r="Y129" s="516"/>
      <c r="Z129" s="516"/>
      <c r="AA129" s="516"/>
      <c r="AB129" s="516"/>
      <c r="AC129" s="529"/>
      <c r="AD129" s="529"/>
      <c r="AE129" s="529"/>
      <c r="AF129" s="529"/>
      <c r="AG129" s="529"/>
      <c r="AH129" s="529"/>
      <c r="AI129" s="529"/>
      <c r="AJ129" s="529"/>
      <c r="AK129" s="529"/>
      <c r="AL129" s="529"/>
    </row>
    <row r="130" spans="1:38" ht="75" outlineLevel="1">
      <c r="A130" s="580"/>
      <c r="B130" s="580"/>
      <c r="C130" s="580"/>
      <c r="D130" s="580"/>
      <c r="E130" s="580"/>
      <c r="F130" s="91" t="s">
        <v>37</v>
      </c>
      <c r="G130" s="96" t="s">
        <v>172</v>
      </c>
      <c r="H130" s="91" t="s">
        <v>752</v>
      </c>
      <c r="I130" s="370"/>
      <c r="J130" s="240"/>
      <c r="K130" s="255"/>
      <c r="L130" s="254">
        <v>1983</v>
      </c>
      <c r="M130" s="98">
        <v>1417.7</v>
      </c>
      <c r="N130" s="240" t="s">
        <v>28</v>
      </c>
      <c r="O130" s="240">
        <v>60</v>
      </c>
      <c r="P130" s="256">
        <v>100</v>
      </c>
      <c r="Q130" s="254" t="s">
        <v>372</v>
      </c>
      <c r="R130" s="255" t="s">
        <v>29</v>
      </c>
      <c r="S130" s="96" t="s">
        <v>32</v>
      </c>
      <c r="T130" s="255"/>
      <c r="U130" s="254"/>
      <c r="V130" s="516"/>
      <c r="W130" s="370">
        <f t="shared" si="5"/>
        <v>0</v>
      </c>
      <c r="X130" s="370"/>
      <c r="Y130" s="370"/>
      <c r="Z130" s="370"/>
      <c r="AA130" s="370"/>
      <c r="AB130" s="370"/>
      <c r="AC130" s="407"/>
      <c r="AD130" s="407"/>
      <c r="AE130" s="407"/>
      <c r="AF130" s="407"/>
      <c r="AG130" s="407"/>
      <c r="AH130" s="407"/>
      <c r="AI130" s="407"/>
      <c r="AJ130" s="407"/>
      <c r="AK130" s="401"/>
      <c r="AL130" s="392"/>
    </row>
    <row r="131" spans="1:38" ht="56.25" outlineLevel="1">
      <c r="A131" s="580"/>
      <c r="B131" s="580"/>
      <c r="C131" s="580"/>
      <c r="D131" s="580"/>
      <c r="E131" s="580"/>
      <c r="F131" s="91" t="s">
        <v>27</v>
      </c>
      <c r="G131" s="96" t="s">
        <v>224</v>
      </c>
      <c r="H131" s="91" t="s">
        <v>753</v>
      </c>
      <c r="I131" s="370"/>
      <c r="J131" s="240"/>
      <c r="K131" s="255"/>
      <c r="L131" s="254">
        <v>1966</v>
      </c>
      <c r="M131" s="98">
        <v>282.2</v>
      </c>
      <c r="N131" s="240" t="s">
        <v>28</v>
      </c>
      <c r="O131" s="240">
        <v>60</v>
      </c>
      <c r="P131" s="256">
        <v>8.33</v>
      </c>
      <c r="Q131" s="254" t="s">
        <v>372</v>
      </c>
      <c r="R131" s="255" t="s">
        <v>29</v>
      </c>
      <c r="S131" s="96" t="s">
        <v>32</v>
      </c>
      <c r="T131" s="255"/>
      <c r="U131" s="254"/>
      <c r="V131" s="516"/>
      <c r="W131" s="370">
        <f t="shared" si="5"/>
        <v>0</v>
      </c>
      <c r="X131" s="370"/>
      <c r="Y131" s="370"/>
      <c r="Z131" s="370"/>
      <c r="AA131" s="370"/>
      <c r="AB131" s="370"/>
      <c r="AC131" s="407"/>
      <c r="AD131" s="407"/>
      <c r="AE131" s="407"/>
      <c r="AF131" s="407"/>
      <c r="AG131" s="407"/>
      <c r="AH131" s="407"/>
      <c r="AI131" s="407"/>
      <c r="AJ131" s="407"/>
      <c r="AK131" s="401"/>
      <c r="AL131" s="392"/>
    </row>
    <row r="132" spans="1:38" ht="56.25" outlineLevel="1">
      <c r="A132" s="580"/>
      <c r="B132" s="580"/>
      <c r="C132" s="580"/>
      <c r="D132" s="580"/>
      <c r="E132" s="580"/>
      <c r="F132" s="91" t="s">
        <v>37</v>
      </c>
      <c r="G132" s="96" t="s">
        <v>311</v>
      </c>
      <c r="H132" s="91" t="s">
        <v>754</v>
      </c>
      <c r="I132" s="370"/>
      <c r="J132" s="240"/>
      <c r="K132" s="255"/>
      <c r="L132" s="254">
        <v>1983</v>
      </c>
      <c r="M132" s="98">
        <v>277.60000000000002</v>
      </c>
      <c r="N132" s="240" t="s">
        <v>28</v>
      </c>
      <c r="O132" s="240">
        <v>60</v>
      </c>
      <c r="P132" s="256">
        <v>100</v>
      </c>
      <c r="Q132" s="254" t="s">
        <v>372</v>
      </c>
      <c r="R132" s="255" t="s">
        <v>29</v>
      </c>
      <c r="S132" s="96" t="s">
        <v>32</v>
      </c>
      <c r="T132" s="255"/>
      <c r="U132" s="254"/>
      <c r="V132" s="516"/>
      <c r="W132" s="370">
        <f>SUM(X132:AB132)</f>
        <v>0</v>
      </c>
      <c r="X132" s="370"/>
      <c r="Y132" s="370"/>
      <c r="Z132" s="370"/>
      <c r="AA132" s="370"/>
      <c r="AB132" s="370"/>
      <c r="AC132" s="407"/>
      <c r="AD132" s="407"/>
      <c r="AE132" s="407"/>
      <c r="AF132" s="407"/>
      <c r="AG132" s="407"/>
      <c r="AH132" s="407"/>
      <c r="AI132" s="407"/>
      <c r="AJ132" s="407"/>
      <c r="AK132" s="401"/>
      <c r="AL132" s="392"/>
    </row>
    <row r="133" spans="1:38" ht="56.25" outlineLevel="1">
      <c r="A133" s="580"/>
      <c r="B133" s="580"/>
      <c r="C133" s="580"/>
      <c r="D133" s="580"/>
      <c r="E133" s="580"/>
      <c r="F133" s="91" t="s">
        <v>27</v>
      </c>
      <c r="G133" s="96" t="s">
        <v>225</v>
      </c>
      <c r="H133" s="91" t="s">
        <v>755</v>
      </c>
      <c r="I133" s="370"/>
      <c r="J133" s="240"/>
      <c r="K133" s="255"/>
      <c r="L133" s="254">
        <v>1983</v>
      </c>
      <c r="M133" s="98">
        <v>75.099999999999994</v>
      </c>
      <c r="N133" s="240" t="s">
        <v>28</v>
      </c>
      <c r="O133" s="240">
        <v>60</v>
      </c>
      <c r="P133" s="256">
        <v>100</v>
      </c>
      <c r="Q133" s="254" t="s">
        <v>372</v>
      </c>
      <c r="R133" s="255" t="s">
        <v>29</v>
      </c>
      <c r="S133" s="96" t="s">
        <v>32</v>
      </c>
      <c r="T133" s="255"/>
      <c r="U133" s="254"/>
      <c r="V133" s="516"/>
      <c r="W133" s="370">
        <f t="shared" si="5"/>
        <v>0</v>
      </c>
      <c r="X133" s="370"/>
      <c r="Y133" s="370"/>
      <c r="Z133" s="370"/>
      <c r="AA133" s="370"/>
      <c r="AB133" s="370"/>
      <c r="AC133" s="407"/>
      <c r="AD133" s="407"/>
      <c r="AE133" s="407"/>
      <c r="AF133" s="407"/>
      <c r="AG133" s="407"/>
      <c r="AH133" s="407"/>
      <c r="AI133" s="407"/>
      <c r="AJ133" s="407"/>
      <c r="AK133" s="401"/>
      <c r="AL133" s="392"/>
    </row>
    <row r="134" spans="1:38" ht="56.25" outlineLevel="1">
      <c r="A134" s="580"/>
      <c r="B134" s="580"/>
      <c r="C134" s="580"/>
      <c r="D134" s="580"/>
      <c r="E134" s="580"/>
      <c r="F134" s="91" t="s">
        <v>37</v>
      </c>
      <c r="G134" s="96" t="s">
        <v>312</v>
      </c>
      <c r="H134" s="91" t="s">
        <v>756</v>
      </c>
      <c r="I134" s="370"/>
      <c r="J134" s="240"/>
      <c r="K134" s="255"/>
      <c r="L134" s="254">
        <v>1983</v>
      </c>
      <c r="M134" s="98">
        <v>180.3</v>
      </c>
      <c r="N134" s="240" t="s">
        <v>28</v>
      </c>
      <c r="O134" s="240">
        <v>60</v>
      </c>
      <c r="P134" s="256">
        <v>100</v>
      </c>
      <c r="Q134" s="254" t="s">
        <v>372</v>
      </c>
      <c r="R134" s="255" t="s">
        <v>29</v>
      </c>
      <c r="S134" s="96" t="s">
        <v>32</v>
      </c>
      <c r="T134" s="255"/>
      <c r="U134" s="254"/>
      <c r="V134" s="516"/>
      <c r="W134" s="370">
        <f t="shared" si="5"/>
        <v>0</v>
      </c>
      <c r="X134" s="370"/>
      <c r="Y134" s="370"/>
      <c r="Z134" s="370"/>
      <c r="AA134" s="370"/>
      <c r="AB134" s="370"/>
      <c r="AC134" s="407"/>
      <c r="AD134" s="407"/>
      <c r="AE134" s="407"/>
      <c r="AF134" s="407"/>
      <c r="AG134" s="407"/>
      <c r="AH134" s="407"/>
      <c r="AI134" s="407"/>
      <c r="AJ134" s="407"/>
      <c r="AK134" s="401"/>
      <c r="AL134" s="392"/>
    </row>
    <row r="135" spans="1:38" ht="56.25" outlineLevel="1">
      <c r="A135" s="580"/>
      <c r="B135" s="580"/>
      <c r="C135" s="580"/>
      <c r="D135" s="580"/>
      <c r="E135" s="580"/>
      <c r="F135" s="91" t="s">
        <v>37</v>
      </c>
      <c r="G135" s="96" t="s">
        <v>310</v>
      </c>
      <c r="H135" s="91" t="s">
        <v>757</v>
      </c>
      <c r="I135" s="370"/>
      <c r="J135" s="240"/>
      <c r="K135" s="255"/>
      <c r="L135" s="254">
        <v>1984</v>
      </c>
      <c r="M135" s="98">
        <v>33.4</v>
      </c>
      <c r="N135" s="240" t="s">
        <v>28</v>
      </c>
      <c r="O135" s="240">
        <v>60</v>
      </c>
      <c r="P135" s="256">
        <v>100</v>
      </c>
      <c r="Q135" s="254" t="s">
        <v>372</v>
      </c>
      <c r="R135" s="255" t="s">
        <v>29</v>
      </c>
      <c r="S135" s="96" t="s">
        <v>32</v>
      </c>
      <c r="T135" s="255"/>
      <c r="U135" s="254"/>
      <c r="V135" s="516"/>
      <c r="W135" s="370">
        <f t="shared" si="5"/>
        <v>0</v>
      </c>
      <c r="X135" s="370"/>
      <c r="Y135" s="370"/>
      <c r="Z135" s="370"/>
      <c r="AA135" s="370"/>
      <c r="AB135" s="370"/>
      <c r="AC135" s="407"/>
      <c r="AD135" s="407"/>
      <c r="AE135" s="407"/>
      <c r="AF135" s="407"/>
      <c r="AG135" s="407"/>
      <c r="AH135" s="407"/>
      <c r="AI135" s="407"/>
      <c r="AJ135" s="407"/>
      <c r="AK135" s="401"/>
      <c r="AL135" s="392"/>
    </row>
    <row r="136" spans="1:38" ht="56.25" outlineLevel="1">
      <c r="A136" s="580"/>
      <c r="B136" s="580"/>
      <c r="C136" s="580"/>
      <c r="D136" s="580"/>
      <c r="E136" s="580"/>
      <c r="F136" s="91" t="s">
        <v>37</v>
      </c>
      <c r="G136" s="96" t="s">
        <v>310</v>
      </c>
      <c r="H136" s="91" t="s">
        <v>758</v>
      </c>
      <c r="I136" s="370"/>
      <c r="J136" s="240"/>
      <c r="K136" s="255"/>
      <c r="L136" s="254">
        <v>1984</v>
      </c>
      <c r="M136" s="98">
        <v>50.6</v>
      </c>
      <c r="N136" s="240" t="s">
        <v>28</v>
      </c>
      <c r="O136" s="240">
        <v>60</v>
      </c>
      <c r="P136" s="256">
        <v>100</v>
      </c>
      <c r="Q136" s="254" t="s">
        <v>372</v>
      </c>
      <c r="R136" s="255" t="s">
        <v>29</v>
      </c>
      <c r="S136" s="96" t="s">
        <v>32</v>
      </c>
      <c r="T136" s="255"/>
      <c r="U136" s="254"/>
      <c r="V136" s="516"/>
      <c r="W136" s="370">
        <f t="shared" si="5"/>
        <v>0</v>
      </c>
      <c r="X136" s="370"/>
      <c r="Y136" s="370"/>
      <c r="Z136" s="370"/>
      <c r="AA136" s="370"/>
      <c r="AB136" s="370"/>
      <c r="AC136" s="407"/>
      <c r="AD136" s="407"/>
      <c r="AE136" s="407"/>
      <c r="AF136" s="407"/>
      <c r="AG136" s="407"/>
      <c r="AH136" s="407"/>
      <c r="AI136" s="407"/>
      <c r="AJ136" s="407"/>
      <c r="AK136" s="401"/>
      <c r="AL136" s="392"/>
    </row>
    <row r="137" spans="1:38" ht="56.25" outlineLevel="1">
      <c r="A137" s="580"/>
      <c r="B137" s="580"/>
      <c r="C137" s="580"/>
      <c r="D137" s="580"/>
      <c r="E137" s="580"/>
      <c r="F137" s="91" t="s">
        <v>37</v>
      </c>
      <c r="G137" s="103" t="s">
        <v>313</v>
      </c>
      <c r="H137" s="252" t="s">
        <v>759</v>
      </c>
      <c r="I137" s="370"/>
      <c r="J137" s="240"/>
      <c r="K137" s="255"/>
      <c r="L137" s="254">
        <v>1971</v>
      </c>
      <c r="M137" s="254">
        <v>228.7</v>
      </c>
      <c r="N137" s="254" t="s">
        <v>28</v>
      </c>
      <c r="O137" s="254">
        <v>125</v>
      </c>
      <c r="P137" s="371">
        <v>100</v>
      </c>
      <c r="Q137" s="254" t="s">
        <v>372</v>
      </c>
      <c r="R137" s="254" t="s">
        <v>29</v>
      </c>
      <c r="S137" s="96" t="s">
        <v>32</v>
      </c>
      <c r="T137" s="255"/>
      <c r="U137" s="254"/>
      <c r="V137" s="516"/>
      <c r="W137" s="370">
        <f t="shared" si="5"/>
        <v>0</v>
      </c>
      <c r="X137" s="370"/>
      <c r="Y137" s="370"/>
      <c r="Z137" s="370"/>
      <c r="AA137" s="370"/>
      <c r="AB137" s="370"/>
      <c r="AC137" s="407"/>
      <c r="AD137" s="407"/>
      <c r="AE137" s="407"/>
      <c r="AF137" s="407"/>
      <c r="AG137" s="407"/>
      <c r="AH137" s="407"/>
      <c r="AI137" s="407"/>
      <c r="AJ137" s="407"/>
      <c r="AK137" s="401"/>
      <c r="AL137" s="392"/>
    </row>
    <row r="138" spans="1:38" ht="37.5" outlineLevel="1">
      <c r="A138" s="580"/>
      <c r="B138" s="580"/>
      <c r="C138" s="580"/>
      <c r="D138" s="580"/>
      <c r="E138" s="580"/>
      <c r="F138" s="91" t="s">
        <v>37</v>
      </c>
      <c r="G138" s="103" t="s">
        <v>313</v>
      </c>
      <c r="H138" s="96" t="s">
        <v>709</v>
      </c>
      <c r="I138" s="370"/>
      <c r="J138" s="240"/>
      <c r="K138" s="255"/>
      <c r="L138" s="254">
        <v>1979</v>
      </c>
      <c r="M138" s="254">
        <v>44</v>
      </c>
      <c r="N138" s="254" t="s">
        <v>28</v>
      </c>
      <c r="O138" s="254">
        <v>125</v>
      </c>
      <c r="P138" s="371">
        <v>100</v>
      </c>
      <c r="Q138" s="254" t="s">
        <v>372</v>
      </c>
      <c r="R138" s="254" t="s">
        <v>29</v>
      </c>
      <c r="S138" s="96" t="s">
        <v>32</v>
      </c>
      <c r="T138" s="255"/>
      <c r="U138" s="254"/>
      <c r="V138" s="516"/>
      <c r="W138" s="370">
        <f t="shared" si="5"/>
        <v>0</v>
      </c>
      <c r="X138" s="370"/>
      <c r="Y138" s="370"/>
      <c r="Z138" s="370"/>
      <c r="AA138" s="370"/>
      <c r="AB138" s="370"/>
      <c r="AC138" s="407"/>
      <c r="AD138" s="407"/>
      <c r="AE138" s="407"/>
      <c r="AF138" s="407"/>
      <c r="AG138" s="407"/>
      <c r="AH138" s="407"/>
      <c r="AI138" s="407"/>
      <c r="AJ138" s="407"/>
      <c r="AK138" s="401"/>
      <c r="AL138" s="392"/>
    </row>
    <row r="139" spans="1:38" ht="37.5" outlineLevel="1">
      <c r="A139" s="580"/>
      <c r="B139" s="580"/>
      <c r="C139" s="580"/>
      <c r="D139" s="580"/>
      <c r="E139" s="580"/>
      <c r="F139" s="91" t="s">
        <v>37</v>
      </c>
      <c r="G139" s="103" t="s">
        <v>313</v>
      </c>
      <c r="H139" s="96" t="s">
        <v>710</v>
      </c>
      <c r="I139" s="370"/>
      <c r="J139" s="240"/>
      <c r="K139" s="255"/>
      <c r="L139" s="254">
        <v>1964</v>
      </c>
      <c r="M139" s="254">
        <v>31.5</v>
      </c>
      <c r="N139" s="254" t="s">
        <v>28</v>
      </c>
      <c r="O139" s="254">
        <v>125</v>
      </c>
      <c r="P139" s="371">
        <v>100</v>
      </c>
      <c r="Q139" s="254" t="s">
        <v>372</v>
      </c>
      <c r="R139" s="254" t="s">
        <v>29</v>
      </c>
      <c r="S139" s="96" t="s">
        <v>32</v>
      </c>
      <c r="T139" s="255"/>
      <c r="U139" s="254"/>
      <c r="V139" s="516"/>
      <c r="W139" s="370">
        <f t="shared" si="5"/>
        <v>0</v>
      </c>
      <c r="X139" s="370"/>
      <c r="Y139" s="370"/>
      <c r="Z139" s="370"/>
      <c r="AA139" s="370"/>
      <c r="AB139" s="370"/>
      <c r="AC139" s="407"/>
      <c r="AD139" s="407"/>
      <c r="AE139" s="407"/>
      <c r="AF139" s="407"/>
      <c r="AG139" s="407"/>
      <c r="AH139" s="407"/>
      <c r="AI139" s="407"/>
      <c r="AJ139" s="407"/>
      <c r="AK139" s="401"/>
      <c r="AL139" s="392"/>
    </row>
    <row r="140" spans="1:38" s="428" customFormat="1">
      <c r="A140" s="432"/>
      <c r="B140" s="509" t="s">
        <v>614</v>
      </c>
      <c r="C140" s="510"/>
      <c r="D140" s="511"/>
      <c r="E140" s="262"/>
      <c r="F140" s="260"/>
      <c r="G140" s="260"/>
      <c r="H140" s="260"/>
      <c r="I140" s="249"/>
      <c r="J140" s="249"/>
      <c r="K140" s="249"/>
      <c r="L140" s="241"/>
      <c r="M140" s="241"/>
      <c r="N140" s="241"/>
      <c r="O140" s="241"/>
      <c r="P140" s="433"/>
      <c r="Q140" s="241"/>
      <c r="R140" s="249"/>
      <c r="S140" s="260"/>
      <c r="T140" s="249"/>
      <c r="U140" s="249"/>
      <c r="V140" s="431"/>
      <c r="W140" s="434"/>
      <c r="X140" s="435"/>
      <c r="Y140" s="435"/>
      <c r="Z140" s="435"/>
      <c r="AA140" s="435"/>
      <c r="AB140" s="43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</row>
    <row r="141" spans="1:38" ht="75" outlineLevel="1">
      <c r="A141" s="581">
        <v>1</v>
      </c>
      <c r="B141" s="589" t="s">
        <v>550</v>
      </c>
      <c r="C141" s="589"/>
      <c r="D141" s="589" t="s">
        <v>638</v>
      </c>
      <c r="E141" s="589" t="s">
        <v>666</v>
      </c>
      <c r="F141" s="252" t="s">
        <v>27</v>
      </c>
      <c r="G141" s="108" t="s">
        <v>226</v>
      </c>
      <c r="H141" s="161" t="s">
        <v>760</v>
      </c>
      <c r="I141" s="378">
        <v>22021</v>
      </c>
      <c r="J141" s="255">
        <v>63</v>
      </c>
      <c r="K141" s="255">
        <v>58</v>
      </c>
      <c r="L141" s="254">
        <v>1968</v>
      </c>
      <c r="M141" s="104">
        <v>3901.4</v>
      </c>
      <c r="N141" s="254" t="s">
        <v>61</v>
      </c>
      <c r="O141" s="254">
        <v>85</v>
      </c>
      <c r="P141" s="371">
        <v>51.33</v>
      </c>
      <c r="Q141" s="254" t="s">
        <v>372</v>
      </c>
      <c r="R141" s="153" t="s">
        <v>29</v>
      </c>
      <c r="S141" s="597" t="s">
        <v>836</v>
      </c>
      <c r="T141" s="589" t="s">
        <v>431</v>
      </c>
      <c r="U141" s="254">
        <v>58</v>
      </c>
      <c r="V141" s="533">
        <v>18311</v>
      </c>
      <c r="W141" s="519">
        <f>SUM(X141:AB141)</f>
        <v>921141</v>
      </c>
      <c r="X141" s="516"/>
      <c r="Y141" s="519">
        <v>921141</v>
      </c>
      <c r="Z141" s="519"/>
      <c r="AA141" s="516"/>
      <c r="AB141" s="519"/>
      <c r="AC141" s="527">
        <v>921141</v>
      </c>
      <c r="AD141" s="527"/>
      <c r="AE141" s="527"/>
      <c r="AF141" s="527"/>
      <c r="AG141" s="527"/>
      <c r="AH141" s="527"/>
      <c r="AI141" s="527"/>
      <c r="AJ141" s="527"/>
      <c r="AK141" s="527"/>
      <c r="AL141" s="527"/>
    </row>
    <row r="142" spans="1:38" ht="56.25" outlineLevel="1">
      <c r="A142" s="575"/>
      <c r="B142" s="564"/>
      <c r="C142" s="564"/>
      <c r="D142" s="564"/>
      <c r="E142" s="564"/>
      <c r="F142" s="252" t="s">
        <v>27</v>
      </c>
      <c r="G142" s="91" t="s">
        <v>229</v>
      </c>
      <c r="H142" s="162"/>
      <c r="I142" s="372"/>
      <c r="J142" s="254">
        <v>12</v>
      </c>
      <c r="K142" s="255">
        <v>16</v>
      </c>
      <c r="L142" s="254">
        <v>1968</v>
      </c>
      <c r="M142" s="104">
        <v>448</v>
      </c>
      <c r="N142" s="240" t="s">
        <v>35</v>
      </c>
      <c r="O142" s="254">
        <v>85</v>
      </c>
      <c r="P142" s="371">
        <v>64.17</v>
      </c>
      <c r="Q142" s="254" t="s">
        <v>230</v>
      </c>
      <c r="R142" s="153" t="s">
        <v>29</v>
      </c>
      <c r="S142" s="598"/>
      <c r="T142" s="565"/>
      <c r="U142" s="254">
        <v>16</v>
      </c>
      <c r="V142" s="533"/>
      <c r="W142" s="518"/>
      <c r="X142" s="518"/>
      <c r="Y142" s="518"/>
      <c r="Z142" s="518"/>
      <c r="AA142" s="518"/>
      <c r="AB142" s="518"/>
      <c r="AC142" s="528"/>
      <c r="AD142" s="528"/>
      <c r="AE142" s="528"/>
      <c r="AF142" s="528"/>
      <c r="AG142" s="528"/>
      <c r="AH142" s="528"/>
      <c r="AI142" s="528"/>
      <c r="AJ142" s="528"/>
      <c r="AK142" s="528"/>
      <c r="AL142" s="528"/>
    </row>
    <row r="143" spans="1:38" ht="37.5" outlineLevel="1">
      <c r="A143" s="575"/>
      <c r="B143" s="564"/>
      <c r="C143" s="564"/>
      <c r="D143" s="564"/>
      <c r="E143" s="564"/>
      <c r="F143" s="252" t="s">
        <v>27</v>
      </c>
      <c r="G143" s="91" t="s">
        <v>227</v>
      </c>
      <c r="H143" s="162"/>
      <c r="I143" s="372"/>
      <c r="J143" s="254">
        <v>2</v>
      </c>
      <c r="K143" s="255">
        <v>2</v>
      </c>
      <c r="L143" s="254">
        <v>1968</v>
      </c>
      <c r="M143" s="104">
        <v>66.5</v>
      </c>
      <c r="N143" s="240" t="s">
        <v>35</v>
      </c>
      <c r="O143" s="254">
        <v>60</v>
      </c>
      <c r="P143" s="371">
        <v>100</v>
      </c>
      <c r="Q143" s="254" t="s">
        <v>372</v>
      </c>
      <c r="R143" s="153" t="s">
        <v>29</v>
      </c>
      <c r="S143" s="91" t="s">
        <v>32</v>
      </c>
      <c r="T143" s="99"/>
      <c r="U143" s="254" t="s">
        <v>228</v>
      </c>
      <c r="V143" s="533"/>
      <c r="W143" s="370">
        <f>SUM(X143:AB143)</f>
        <v>0</v>
      </c>
      <c r="X143" s="456"/>
      <c r="Y143" s="456"/>
      <c r="Z143" s="456"/>
      <c r="AA143" s="456"/>
      <c r="AB143" s="456"/>
      <c r="AC143" s="391"/>
      <c r="AD143" s="391"/>
      <c r="AE143" s="391"/>
      <c r="AF143" s="391"/>
      <c r="AG143" s="391"/>
      <c r="AH143" s="391"/>
      <c r="AI143" s="391"/>
      <c r="AJ143" s="391"/>
      <c r="AK143" s="391"/>
      <c r="AL143" s="391"/>
    </row>
    <row r="144" spans="1:38" ht="56.25" outlineLevel="1">
      <c r="A144" s="575"/>
      <c r="B144" s="564"/>
      <c r="C144" s="564"/>
      <c r="D144" s="564"/>
      <c r="E144" s="564"/>
      <c r="F144" s="91" t="s">
        <v>37</v>
      </c>
      <c r="G144" s="91" t="s">
        <v>39</v>
      </c>
      <c r="H144" s="162"/>
      <c r="I144" s="372"/>
      <c r="J144" s="254">
        <v>5</v>
      </c>
      <c r="K144" s="254">
        <v>5</v>
      </c>
      <c r="L144" s="254">
        <v>2017</v>
      </c>
      <c r="M144" s="104">
        <v>243.5</v>
      </c>
      <c r="N144" s="240" t="s">
        <v>35</v>
      </c>
      <c r="O144" s="254">
        <v>85</v>
      </c>
      <c r="P144" s="371">
        <v>44.92</v>
      </c>
      <c r="Q144" s="254" t="s">
        <v>346</v>
      </c>
      <c r="R144" s="153" t="s">
        <v>29</v>
      </c>
      <c r="S144" s="91" t="s">
        <v>32</v>
      </c>
      <c r="T144" s="255"/>
      <c r="U144" s="254">
        <v>5</v>
      </c>
      <c r="V144" s="533"/>
      <c r="W144" s="370">
        <f t="shared" ref="W144:W153" si="6">SUM(X144:AB144)</f>
        <v>0</v>
      </c>
      <c r="X144" s="370"/>
      <c r="Y144" s="370"/>
      <c r="Z144" s="370"/>
      <c r="AA144" s="370"/>
      <c r="AB144" s="370"/>
      <c r="AC144" s="407"/>
      <c r="AD144" s="407"/>
      <c r="AE144" s="407"/>
      <c r="AF144" s="407"/>
      <c r="AG144" s="407"/>
      <c r="AH144" s="407"/>
      <c r="AI144" s="407"/>
      <c r="AJ144" s="407"/>
      <c r="AK144" s="407"/>
      <c r="AL144" s="392"/>
    </row>
    <row r="145" spans="1:38" ht="37.5" outlineLevel="1">
      <c r="A145" s="575"/>
      <c r="B145" s="564"/>
      <c r="C145" s="564"/>
      <c r="D145" s="564"/>
      <c r="E145" s="564"/>
      <c r="F145" s="91" t="s">
        <v>37</v>
      </c>
      <c r="G145" s="91" t="s">
        <v>231</v>
      </c>
      <c r="H145" s="162"/>
      <c r="I145" s="372"/>
      <c r="J145" s="254"/>
      <c r="K145" s="255"/>
      <c r="L145" s="254">
        <v>1911</v>
      </c>
      <c r="M145" s="104">
        <v>69.5</v>
      </c>
      <c r="N145" s="240" t="s">
        <v>35</v>
      </c>
      <c r="O145" s="254">
        <v>60</v>
      </c>
      <c r="P145" s="371">
        <v>100</v>
      </c>
      <c r="Q145" s="254" t="s">
        <v>372</v>
      </c>
      <c r="R145" s="153" t="s">
        <v>29</v>
      </c>
      <c r="S145" s="91" t="s">
        <v>32</v>
      </c>
      <c r="T145" s="255"/>
      <c r="U145" s="254"/>
      <c r="V145" s="533"/>
      <c r="W145" s="370">
        <f t="shared" si="6"/>
        <v>0</v>
      </c>
      <c r="X145" s="370"/>
      <c r="Y145" s="370"/>
      <c r="Z145" s="370"/>
      <c r="AA145" s="370"/>
      <c r="AB145" s="370"/>
      <c r="AC145" s="407"/>
      <c r="AD145" s="407"/>
      <c r="AE145" s="407"/>
      <c r="AF145" s="407"/>
      <c r="AG145" s="407"/>
      <c r="AH145" s="407"/>
      <c r="AI145" s="407"/>
      <c r="AJ145" s="407"/>
      <c r="AK145" s="407"/>
      <c r="AL145" s="392"/>
    </row>
    <row r="146" spans="1:38" ht="37.5" outlineLevel="1">
      <c r="A146" s="575"/>
      <c r="B146" s="564"/>
      <c r="C146" s="564"/>
      <c r="D146" s="564"/>
      <c r="E146" s="564"/>
      <c r="F146" s="91" t="s">
        <v>37</v>
      </c>
      <c r="G146" s="252" t="s">
        <v>232</v>
      </c>
      <c r="H146" s="162"/>
      <c r="I146" s="372"/>
      <c r="J146" s="254">
        <v>1</v>
      </c>
      <c r="K146" s="254">
        <v>1</v>
      </c>
      <c r="L146" s="254">
        <v>1968</v>
      </c>
      <c r="M146" s="254">
        <v>517.5</v>
      </c>
      <c r="N146" s="240" t="s">
        <v>35</v>
      </c>
      <c r="O146" s="254">
        <v>60</v>
      </c>
      <c r="P146" s="371">
        <v>100</v>
      </c>
      <c r="Q146" s="254" t="s">
        <v>372</v>
      </c>
      <c r="R146" s="153" t="s">
        <v>29</v>
      </c>
      <c r="S146" s="91" t="s">
        <v>32</v>
      </c>
      <c r="T146" s="255"/>
      <c r="U146" s="254">
        <v>1</v>
      </c>
      <c r="V146" s="533"/>
      <c r="W146" s="370">
        <f t="shared" si="6"/>
        <v>0</v>
      </c>
      <c r="X146" s="370"/>
      <c r="Y146" s="370"/>
      <c r="Z146" s="370"/>
      <c r="AA146" s="370"/>
      <c r="AB146" s="370"/>
      <c r="AC146" s="407"/>
      <c r="AD146" s="407"/>
      <c r="AE146" s="407"/>
      <c r="AF146" s="407"/>
      <c r="AG146" s="407"/>
      <c r="AH146" s="407"/>
      <c r="AI146" s="407"/>
      <c r="AJ146" s="407"/>
      <c r="AK146" s="407"/>
      <c r="AL146" s="392"/>
    </row>
    <row r="147" spans="1:38" ht="37.5" outlineLevel="1">
      <c r="A147" s="576"/>
      <c r="B147" s="565"/>
      <c r="C147" s="565"/>
      <c r="D147" s="565"/>
      <c r="E147" s="565"/>
      <c r="F147" s="252" t="s">
        <v>27</v>
      </c>
      <c r="G147" s="91" t="s">
        <v>233</v>
      </c>
      <c r="H147" s="163"/>
      <c r="I147" s="373"/>
      <c r="J147" s="254"/>
      <c r="K147" s="255"/>
      <c r="L147" s="254">
        <v>1911</v>
      </c>
      <c r="M147" s="104">
        <v>141.9</v>
      </c>
      <c r="N147" s="240" t="s">
        <v>35</v>
      </c>
      <c r="O147" s="254">
        <v>85</v>
      </c>
      <c r="P147" s="371">
        <v>100</v>
      </c>
      <c r="Q147" s="254" t="s">
        <v>372</v>
      </c>
      <c r="R147" s="153" t="s">
        <v>29</v>
      </c>
      <c r="S147" s="91" t="s">
        <v>32</v>
      </c>
      <c r="T147" s="255"/>
      <c r="U147" s="254"/>
      <c r="V147" s="533"/>
      <c r="W147" s="370">
        <f t="shared" si="6"/>
        <v>0</v>
      </c>
      <c r="X147" s="370"/>
      <c r="Y147" s="370"/>
      <c r="Z147" s="370"/>
      <c r="AA147" s="370"/>
      <c r="AB147" s="370"/>
      <c r="AC147" s="407"/>
      <c r="AD147" s="407"/>
      <c r="AE147" s="407"/>
      <c r="AF147" s="407"/>
      <c r="AG147" s="407"/>
      <c r="AH147" s="407"/>
      <c r="AI147" s="407"/>
      <c r="AJ147" s="407"/>
      <c r="AK147" s="407"/>
      <c r="AL147" s="392"/>
    </row>
    <row r="148" spans="1:38" ht="93.75" outlineLevel="1">
      <c r="A148" s="581">
        <v>2</v>
      </c>
      <c r="B148" s="589" t="s">
        <v>551</v>
      </c>
      <c r="C148" s="589"/>
      <c r="D148" s="589" t="s">
        <v>639</v>
      </c>
      <c r="E148" s="589" t="s">
        <v>667</v>
      </c>
      <c r="F148" s="252" t="s">
        <v>27</v>
      </c>
      <c r="G148" s="91" t="s">
        <v>234</v>
      </c>
      <c r="H148" s="164" t="s">
        <v>761</v>
      </c>
      <c r="I148" s="236">
        <v>26167</v>
      </c>
      <c r="J148" s="165">
        <v>75</v>
      </c>
      <c r="K148" s="166">
        <v>51</v>
      </c>
      <c r="L148" s="165">
        <v>1992</v>
      </c>
      <c r="M148" s="167">
        <v>4588.8</v>
      </c>
      <c r="N148" s="254" t="s">
        <v>28</v>
      </c>
      <c r="O148" s="254">
        <v>85</v>
      </c>
      <c r="P148" s="371">
        <v>100</v>
      </c>
      <c r="Q148" s="165" t="s">
        <v>235</v>
      </c>
      <c r="R148" s="165" t="s">
        <v>29</v>
      </c>
      <c r="S148" s="99" t="s">
        <v>628</v>
      </c>
      <c r="T148" s="165">
        <v>2030</v>
      </c>
      <c r="U148" s="165">
        <v>45</v>
      </c>
      <c r="V148" s="547">
        <v>26637</v>
      </c>
      <c r="W148" s="143">
        <f>SUM(X148:AB148)</f>
        <v>1253359</v>
      </c>
      <c r="X148" s="370"/>
      <c r="Y148" s="143">
        <v>1253359</v>
      </c>
      <c r="Z148" s="143"/>
      <c r="AA148" s="370"/>
      <c r="AB148" s="143"/>
      <c r="AC148" s="393"/>
      <c r="AD148" s="393"/>
      <c r="AE148" s="393"/>
      <c r="AF148" s="393"/>
      <c r="AG148" s="393">
        <v>1253359</v>
      </c>
      <c r="AH148" s="393"/>
      <c r="AI148" s="393"/>
      <c r="AJ148" s="390"/>
      <c r="AK148" s="390"/>
      <c r="AL148" s="394"/>
    </row>
    <row r="149" spans="1:38" ht="37.5" outlineLevel="1">
      <c r="A149" s="575"/>
      <c r="B149" s="564"/>
      <c r="C149" s="564"/>
      <c r="D149" s="564"/>
      <c r="E149" s="564"/>
      <c r="F149" s="91" t="s">
        <v>37</v>
      </c>
      <c r="G149" s="96" t="s">
        <v>177</v>
      </c>
      <c r="H149" s="168"/>
      <c r="I149" s="237"/>
      <c r="J149" s="165" t="s">
        <v>460</v>
      </c>
      <c r="K149" s="165" t="s">
        <v>460</v>
      </c>
      <c r="L149" s="165">
        <v>1992</v>
      </c>
      <c r="M149" s="167">
        <v>1234.3</v>
      </c>
      <c r="N149" s="254" t="s">
        <v>28</v>
      </c>
      <c r="O149" s="254">
        <v>85</v>
      </c>
      <c r="P149" s="371">
        <v>0</v>
      </c>
      <c r="Q149" s="254" t="s">
        <v>366</v>
      </c>
      <c r="R149" s="165" t="s">
        <v>29</v>
      </c>
      <c r="S149" s="91" t="s">
        <v>32</v>
      </c>
      <c r="T149" s="165"/>
      <c r="U149" s="165">
        <v>5</v>
      </c>
      <c r="V149" s="547"/>
      <c r="W149" s="370">
        <f t="shared" si="6"/>
        <v>0</v>
      </c>
      <c r="X149" s="370"/>
      <c r="Y149" s="370"/>
      <c r="Z149" s="370"/>
      <c r="AA149" s="370"/>
      <c r="AB149" s="370"/>
      <c r="AC149" s="395"/>
      <c r="AD149" s="396"/>
      <c r="AE149" s="395"/>
      <c r="AF149" s="395"/>
      <c r="AG149" s="395"/>
      <c r="AH149" s="395"/>
      <c r="AI149" s="395"/>
      <c r="AJ149" s="407"/>
      <c r="AK149" s="407"/>
      <c r="AL149" s="392"/>
    </row>
    <row r="150" spans="1:38" ht="56.25" outlineLevel="1">
      <c r="A150" s="575"/>
      <c r="B150" s="564"/>
      <c r="C150" s="564"/>
      <c r="D150" s="564"/>
      <c r="E150" s="564"/>
      <c r="F150" s="252" t="s">
        <v>27</v>
      </c>
      <c r="G150" s="169" t="s">
        <v>471</v>
      </c>
      <c r="H150" s="168"/>
      <c r="I150" s="237"/>
      <c r="J150" s="165"/>
      <c r="K150" s="166"/>
      <c r="L150" s="165">
        <v>1953</v>
      </c>
      <c r="M150" s="167">
        <v>309.39999999999998</v>
      </c>
      <c r="N150" s="254" t="s">
        <v>28</v>
      </c>
      <c r="O150" s="254">
        <v>60</v>
      </c>
      <c r="P150" s="371">
        <v>100</v>
      </c>
      <c r="Q150" s="254" t="s">
        <v>372</v>
      </c>
      <c r="R150" s="165" t="s">
        <v>29</v>
      </c>
      <c r="S150" s="91" t="s">
        <v>32</v>
      </c>
      <c r="T150" s="165"/>
      <c r="U150" s="165"/>
      <c r="V150" s="547"/>
      <c r="W150" s="370">
        <f t="shared" si="6"/>
        <v>0</v>
      </c>
      <c r="X150" s="370"/>
      <c r="Y150" s="370"/>
      <c r="Z150" s="370"/>
      <c r="AA150" s="370"/>
      <c r="AB150" s="370"/>
      <c r="AC150" s="395"/>
      <c r="AD150" s="395"/>
      <c r="AE150" s="395"/>
      <c r="AF150" s="395"/>
      <c r="AG150" s="395"/>
      <c r="AH150" s="395"/>
      <c r="AI150" s="395"/>
      <c r="AJ150" s="407"/>
      <c r="AK150" s="407"/>
      <c r="AL150" s="392"/>
    </row>
    <row r="151" spans="1:38" ht="56.25" outlineLevel="1">
      <c r="A151" s="596"/>
      <c r="B151" s="565"/>
      <c r="C151" s="565"/>
      <c r="D151" s="565"/>
      <c r="E151" s="565"/>
      <c r="F151" s="252" t="s">
        <v>27</v>
      </c>
      <c r="G151" s="416" t="s">
        <v>472</v>
      </c>
      <c r="H151" s="170"/>
      <c r="I151" s="238"/>
      <c r="J151" s="165"/>
      <c r="K151" s="166"/>
      <c r="L151" s="165">
        <v>1953</v>
      </c>
      <c r="M151" s="149">
        <v>351.6</v>
      </c>
      <c r="N151" s="254" t="s">
        <v>28</v>
      </c>
      <c r="O151" s="254">
        <v>60</v>
      </c>
      <c r="P151" s="371">
        <v>100</v>
      </c>
      <c r="Q151" s="254" t="s">
        <v>372</v>
      </c>
      <c r="R151" s="165" t="s">
        <v>29</v>
      </c>
      <c r="S151" s="91" t="s">
        <v>412</v>
      </c>
      <c r="T151" s="165">
        <v>2026</v>
      </c>
      <c r="U151" s="165"/>
      <c r="V151" s="547"/>
      <c r="W151" s="370">
        <f t="shared" si="6"/>
        <v>0</v>
      </c>
      <c r="X151" s="370"/>
      <c r="Y151" s="370"/>
      <c r="Z151" s="370"/>
      <c r="AA151" s="370"/>
      <c r="AB151" s="370"/>
      <c r="AC151" s="395"/>
      <c r="AD151" s="395"/>
      <c r="AE151" s="395"/>
      <c r="AF151" s="395"/>
      <c r="AG151" s="395"/>
      <c r="AH151" s="395"/>
      <c r="AI151" s="395"/>
      <c r="AJ151" s="407"/>
      <c r="AK151" s="407"/>
      <c r="AL151" s="392"/>
    </row>
    <row r="152" spans="1:38" ht="56.25" outlineLevel="1">
      <c r="A152" s="580">
        <v>3</v>
      </c>
      <c r="B152" s="581" t="s">
        <v>552</v>
      </c>
      <c r="C152" s="581"/>
      <c r="D152" s="581" t="s">
        <v>640</v>
      </c>
      <c r="E152" s="581" t="s">
        <v>668</v>
      </c>
      <c r="F152" s="188" t="s">
        <v>27</v>
      </c>
      <c r="G152" s="91" t="s">
        <v>321</v>
      </c>
      <c r="H152" s="172" t="s">
        <v>762</v>
      </c>
      <c r="I152" s="375">
        <v>17988</v>
      </c>
      <c r="J152" s="134">
        <v>115</v>
      </c>
      <c r="K152" s="166">
        <v>41</v>
      </c>
      <c r="L152" s="135">
        <v>1968</v>
      </c>
      <c r="M152" s="173">
        <v>1365.3</v>
      </c>
      <c r="N152" s="135" t="s">
        <v>28</v>
      </c>
      <c r="O152" s="135">
        <v>85</v>
      </c>
      <c r="P152" s="174">
        <v>8.74</v>
      </c>
      <c r="Q152" s="137">
        <v>2020</v>
      </c>
      <c r="R152" s="135" t="s">
        <v>29</v>
      </c>
      <c r="S152" s="248" t="s">
        <v>32</v>
      </c>
      <c r="T152" s="128"/>
      <c r="U152" s="129">
        <v>38</v>
      </c>
      <c r="V152" s="595">
        <v>14864</v>
      </c>
      <c r="W152" s="382">
        <f t="shared" si="6"/>
        <v>0</v>
      </c>
      <c r="X152" s="451"/>
      <c r="Y152" s="451"/>
      <c r="Z152" s="451"/>
      <c r="AA152" s="451"/>
      <c r="AB152" s="451"/>
      <c r="AC152" s="397"/>
      <c r="AD152" s="407"/>
      <c r="AE152" s="407"/>
      <c r="AF152" s="407"/>
      <c r="AG152" s="407"/>
      <c r="AH152" s="407"/>
      <c r="AI152" s="407"/>
      <c r="AJ152" s="407"/>
      <c r="AK152" s="407"/>
      <c r="AL152" s="392"/>
    </row>
    <row r="153" spans="1:38" ht="37.5" outlineLevel="1">
      <c r="A153" s="580"/>
      <c r="B153" s="575"/>
      <c r="C153" s="575"/>
      <c r="D153" s="575"/>
      <c r="E153" s="575"/>
      <c r="F153" s="188" t="s">
        <v>27</v>
      </c>
      <c r="G153" s="91" t="s">
        <v>187</v>
      </c>
      <c r="H153" s="175"/>
      <c r="I153" s="376"/>
      <c r="J153" s="134">
        <v>10</v>
      </c>
      <c r="K153" s="166">
        <v>10</v>
      </c>
      <c r="L153" s="135">
        <v>1968</v>
      </c>
      <c r="M153" s="173">
        <v>424.6</v>
      </c>
      <c r="N153" s="135" t="s">
        <v>28</v>
      </c>
      <c r="O153" s="135">
        <v>85</v>
      </c>
      <c r="P153" s="174">
        <v>9.7899999999999991</v>
      </c>
      <c r="Q153" s="137">
        <v>2020</v>
      </c>
      <c r="R153" s="135" t="s">
        <v>29</v>
      </c>
      <c r="S153" s="91" t="s">
        <v>32</v>
      </c>
      <c r="T153" s="135"/>
      <c r="U153" s="134">
        <v>8</v>
      </c>
      <c r="V153" s="595"/>
      <c r="W153" s="382">
        <f t="shared" si="6"/>
        <v>0</v>
      </c>
      <c r="X153" s="447"/>
      <c r="Y153" s="447"/>
      <c r="Z153" s="447"/>
      <c r="AA153" s="447"/>
      <c r="AB153" s="447"/>
      <c r="AC153" s="407"/>
      <c r="AD153" s="407"/>
      <c r="AE153" s="407"/>
      <c r="AF153" s="407"/>
      <c r="AG153" s="407"/>
      <c r="AH153" s="407"/>
      <c r="AI153" s="407"/>
      <c r="AJ153" s="407"/>
      <c r="AK153" s="407"/>
      <c r="AL153" s="392"/>
    </row>
    <row r="154" spans="1:38" ht="37.5" outlineLevel="1">
      <c r="A154" s="580"/>
      <c r="B154" s="575"/>
      <c r="C154" s="575"/>
      <c r="D154" s="575"/>
      <c r="E154" s="575"/>
      <c r="F154" s="90" t="s">
        <v>37</v>
      </c>
      <c r="G154" s="91" t="s">
        <v>236</v>
      </c>
      <c r="H154" s="175"/>
      <c r="I154" s="376"/>
      <c r="J154" s="134"/>
      <c r="K154" s="166"/>
      <c r="L154" s="135">
        <v>1963</v>
      </c>
      <c r="M154" s="173">
        <v>364.9</v>
      </c>
      <c r="N154" s="135" t="s">
        <v>28</v>
      </c>
      <c r="O154" s="135">
        <v>85</v>
      </c>
      <c r="P154" s="174">
        <v>100</v>
      </c>
      <c r="Q154" s="254" t="s">
        <v>372</v>
      </c>
      <c r="R154" s="135" t="s">
        <v>29</v>
      </c>
      <c r="S154" s="91" t="s">
        <v>32</v>
      </c>
      <c r="T154" s="135"/>
      <c r="U154" s="134"/>
      <c r="V154" s="595"/>
      <c r="W154" s="447">
        <f t="shared" ref="W154:W206" si="7">SUM(X154:AB154)</f>
        <v>0</v>
      </c>
      <c r="X154" s="447"/>
      <c r="Y154" s="447"/>
      <c r="Z154" s="447"/>
      <c r="AA154" s="447"/>
      <c r="AB154" s="447"/>
      <c r="AC154" s="407"/>
      <c r="AD154" s="407"/>
      <c r="AE154" s="407"/>
      <c r="AF154" s="407"/>
      <c r="AG154" s="407"/>
      <c r="AH154" s="407"/>
      <c r="AI154" s="407"/>
      <c r="AJ154" s="407"/>
      <c r="AK154" s="407"/>
      <c r="AL154" s="392"/>
    </row>
    <row r="155" spans="1:38" ht="37.5" outlineLevel="1">
      <c r="A155" s="580"/>
      <c r="B155" s="575"/>
      <c r="C155" s="575"/>
      <c r="D155" s="575"/>
      <c r="E155" s="575"/>
      <c r="F155" s="415" t="s">
        <v>27</v>
      </c>
      <c r="G155" s="91" t="s">
        <v>233</v>
      </c>
      <c r="H155" s="175"/>
      <c r="I155" s="376"/>
      <c r="J155" s="134"/>
      <c r="K155" s="166"/>
      <c r="L155" s="135">
        <v>1967</v>
      </c>
      <c r="M155" s="173">
        <v>104.8</v>
      </c>
      <c r="N155" s="135" t="s">
        <v>28</v>
      </c>
      <c r="O155" s="135">
        <v>85</v>
      </c>
      <c r="P155" s="174">
        <v>100</v>
      </c>
      <c r="Q155" s="254" t="s">
        <v>372</v>
      </c>
      <c r="R155" s="135" t="s">
        <v>29</v>
      </c>
      <c r="S155" s="91" t="s">
        <v>32</v>
      </c>
      <c r="T155" s="135"/>
      <c r="U155" s="134"/>
      <c r="V155" s="595"/>
      <c r="W155" s="447">
        <f t="shared" si="7"/>
        <v>0</v>
      </c>
      <c r="X155" s="447"/>
      <c r="Y155" s="447"/>
      <c r="Z155" s="447"/>
      <c r="AA155" s="447"/>
      <c r="AB155" s="447"/>
      <c r="AC155" s="407"/>
      <c r="AD155" s="407"/>
      <c r="AE155" s="407"/>
      <c r="AF155" s="407"/>
      <c r="AG155" s="407"/>
      <c r="AH155" s="407"/>
      <c r="AI155" s="407"/>
      <c r="AJ155" s="407"/>
      <c r="AK155" s="407"/>
      <c r="AL155" s="392"/>
    </row>
    <row r="156" spans="1:38" ht="37.5" outlineLevel="1">
      <c r="A156" s="580"/>
      <c r="B156" s="575"/>
      <c r="C156" s="575"/>
      <c r="D156" s="575"/>
      <c r="E156" s="575"/>
      <c r="F156" s="188" t="s">
        <v>27</v>
      </c>
      <c r="G156" s="91" t="s">
        <v>237</v>
      </c>
      <c r="H156" s="175"/>
      <c r="I156" s="376"/>
      <c r="J156" s="134" t="s">
        <v>220</v>
      </c>
      <c r="K156" s="166">
        <v>0</v>
      </c>
      <c r="L156" s="135">
        <v>1967</v>
      </c>
      <c r="M156" s="173">
        <v>130.80000000000001</v>
      </c>
      <c r="N156" s="135" t="s">
        <v>28</v>
      </c>
      <c r="O156" s="135">
        <v>85</v>
      </c>
      <c r="P156" s="174">
        <v>100</v>
      </c>
      <c r="Q156" s="254" t="s">
        <v>372</v>
      </c>
      <c r="R156" s="135" t="s">
        <v>29</v>
      </c>
      <c r="S156" s="91" t="s">
        <v>32</v>
      </c>
      <c r="T156" s="135"/>
      <c r="U156" s="134" t="s">
        <v>220</v>
      </c>
      <c r="V156" s="595"/>
      <c r="W156" s="447">
        <f t="shared" si="7"/>
        <v>0</v>
      </c>
      <c r="X156" s="447"/>
      <c r="Y156" s="447"/>
      <c r="Z156" s="447"/>
      <c r="AA156" s="447"/>
      <c r="AB156" s="447"/>
      <c r="AC156" s="407"/>
      <c r="AD156" s="407"/>
      <c r="AE156" s="407"/>
      <c r="AF156" s="407"/>
      <c r="AG156" s="407"/>
      <c r="AH156" s="407"/>
      <c r="AI156" s="407"/>
      <c r="AJ156" s="407"/>
      <c r="AK156" s="407"/>
      <c r="AL156" s="392"/>
    </row>
    <row r="157" spans="1:38" ht="37.5" outlineLevel="1">
      <c r="A157" s="580"/>
      <c r="B157" s="575"/>
      <c r="C157" s="575"/>
      <c r="D157" s="575"/>
      <c r="E157" s="575"/>
      <c r="F157" s="91" t="s">
        <v>37</v>
      </c>
      <c r="G157" s="91" t="s">
        <v>39</v>
      </c>
      <c r="H157" s="176"/>
      <c r="I157" s="376"/>
      <c r="J157" s="142">
        <v>5</v>
      </c>
      <c r="K157" s="142">
        <v>5</v>
      </c>
      <c r="L157" s="177">
        <v>1997</v>
      </c>
      <c r="M157" s="178">
        <v>239.5</v>
      </c>
      <c r="N157" s="177" t="s">
        <v>28</v>
      </c>
      <c r="O157" s="177">
        <v>85</v>
      </c>
      <c r="P157" s="179">
        <v>100</v>
      </c>
      <c r="Q157" s="254" t="s">
        <v>372</v>
      </c>
      <c r="R157" s="177" t="s">
        <v>29</v>
      </c>
      <c r="S157" s="91" t="s">
        <v>32</v>
      </c>
      <c r="T157" s="177"/>
      <c r="U157" s="142">
        <v>5</v>
      </c>
      <c r="V157" s="595"/>
      <c r="W157" s="447">
        <f t="shared" si="7"/>
        <v>0</v>
      </c>
      <c r="X157" s="447"/>
      <c r="Y157" s="447"/>
      <c r="Z157" s="447"/>
      <c r="AA157" s="447"/>
      <c r="AB157" s="447"/>
      <c r="AC157" s="407"/>
      <c r="AD157" s="407"/>
      <c r="AE157" s="407"/>
      <c r="AF157" s="407"/>
      <c r="AG157" s="407"/>
      <c r="AH157" s="407"/>
      <c r="AI157" s="407"/>
      <c r="AJ157" s="407"/>
      <c r="AK157" s="407"/>
      <c r="AL157" s="392"/>
    </row>
    <row r="158" spans="1:38" ht="56.25" outlineLevel="1">
      <c r="A158" s="574"/>
      <c r="B158" s="576"/>
      <c r="C158" s="576"/>
      <c r="D158" s="576"/>
      <c r="E158" s="576"/>
      <c r="F158" s="247" t="s">
        <v>37</v>
      </c>
      <c r="G158" s="247" t="s">
        <v>313</v>
      </c>
      <c r="H158" s="247" t="s">
        <v>763</v>
      </c>
      <c r="I158" s="377"/>
      <c r="J158" s="142"/>
      <c r="K158" s="166"/>
      <c r="L158" s="177">
        <v>2019</v>
      </c>
      <c r="M158" s="178">
        <v>59</v>
      </c>
      <c r="N158" s="177" t="s">
        <v>28</v>
      </c>
      <c r="O158" s="177">
        <v>125</v>
      </c>
      <c r="P158" s="179">
        <v>8.33</v>
      </c>
      <c r="Q158" s="254" t="s">
        <v>346</v>
      </c>
      <c r="R158" s="177" t="s">
        <v>29</v>
      </c>
      <c r="S158" s="247" t="s">
        <v>32</v>
      </c>
      <c r="T158" s="177"/>
      <c r="U158" s="142"/>
      <c r="V158" s="595"/>
      <c r="W158" s="447">
        <f t="shared" si="7"/>
        <v>0</v>
      </c>
      <c r="X158" s="447"/>
      <c r="Y158" s="447"/>
      <c r="Z158" s="447"/>
      <c r="AA158" s="447"/>
      <c r="AB158" s="447"/>
      <c r="AC158" s="407"/>
      <c r="AD158" s="407"/>
      <c r="AE158" s="407"/>
      <c r="AF158" s="407"/>
      <c r="AG158" s="407"/>
      <c r="AH158" s="407"/>
      <c r="AI158" s="407"/>
      <c r="AJ158" s="407"/>
      <c r="AK158" s="407"/>
      <c r="AL158" s="392"/>
    </row>
    <row r="159" spans="1:38" ht="131.25" outlineLevel="1">
      <c r="A159" s="536">
        <v>4</v>
      </c>
      <c r="B159" s="589" t="s">
        <v>553</v>
      </c>
      <c r="C159" s="589"/>
      <c r="D159" s="589" t="s">
        <v>641</v>
      </c>
      <c r="E159" s="536" t="s">
        <v>669</v>
      </c>
      <c r="F159" s="252" t="s">
        <v>27</v>
      </c>
      <c r="G159" s="252" t="s">
        <v>238</v>
      </c>
      <c r="H159" s="180" t="s">
        <v>764</v>
      </c>
      <c r="I159" s="378">
        <v>40626</v>
      </c>
      <c r="J159" s="255">
        <v>360</v>
      </c>
      <c r="K159" s="255">
        <v>122</v>
      </c>
      <c r="L159" s="254">
        <v>1973</v>
      </c>
      <c r="M159" s="143">
        <v>5520.8</v>
      </c>
      <c r="N159" s="255" t="s">
        <v>28</v>
      </c>
      <c r="O159" s="255">
        <v>85</v>
      </c>
      <c r="P159" s="156">
        <v>40.409999999999997</v>
      </c>
      <c r="Q159" s="240" t="s">
        <v>351</v>
      </c>
      <c r="R159" s="255" t="s">
        <v>29</v>
      </c>
      <c r="S159" s="96" t="s">
        <v>483</v>
      </c>
      <c r="T159" s="255">
        <v>2026</v>
      </c>
      <c r="U159" s="254">
        <v>110</v>
      </c>
      <c r="V159" s="532">
        <v>35808</v>
      </c>
      <c r="W159" s="452">
        <f t="shared" si="7"/>
        <v>181326.7</v>
      </c>
      <c r="X159" s="447">
        <v>163194</v>
      </c>
      <c r="Y159" s="452">
        <v>18132.7</v>
      </c>
      <c r="Z159" s="452"/>
      <c r="AA159" s="447"/>
      <c r="AB159" s="452"/>
      <c r="AC159" s="398">
        <v>181327</v>
      </c>
      <c r="AD159" s="398"/>
      <c r="AE159" s="390"/>
      <c r="AF159" s="390"/>
      <c r="AG159" s="390"/>
      <c r="AH159" s="390"/>
      <c r="AI159" s="390"/>
      <c r="AJ159" s="390"/>
      <c r="AK159" s="390"/>
      <c r="AL159" s="394"/>
    </row>
    <row r="160" spans="1:38" ht="131.25" outlineLevel="1">
      <c r="A160" s="536"/>
      <c r="B160" s="564"/>
      <c r="C160" s="564"/>
      <c r="D160" s="564"/>
      <c r="E160" s="536"/>
      <c r="F160" s="252" t="s">
        <v>27</v>
      </c>
      <c r="G160" s="252" t="s">
        <v>239</v>
      </c>
      <c r="H160" s="181"/>
      <c r="I160" s="372"/>
      <c r="J160" s="255">
        <v>25</v>
      </c>
      <c r="K160" s="255">
        <v>22</v>
      </c>
      <c r="L160" s="254">
        <v>1987</v>
      </c>
      <c r="M160" s="182">
        <v>2871</v>
      </c>
      <c r="N160" s="255" t="s">
        <v>28</v>
      </c>
      <c r="O160" s="255">
        <v>85</v>
      </c>
      <c r="P160" s="156">
        <v>6.42</v>
      </c>
      <c r="Q160" s="240" t="s">
        <v>240</v>
      </c>
      <c r="R160" s="255" t="s">
        <v>29</v>
      </c>
      <c r="S160" s="252" t="s">
        <v>629</v>
      </c>
      <c r="T160" s="255">
        <v>2026</v>
      </c>
      <c r="U160" s="152">
        <v>17</v>
      </c>
      <c r="V160" s="533"/>
      <c r="W160" s="143">
        <f t="shared" si="7"/>
        <v>42014</v>
      </c>
      <c r="X160" s="370"/>
      <c r="Y160" s="143">
        <v>42014</v>
      </c>
      <c r="Z160" s="143"/>
      <c r="AA160" s="370"/>
      <c r="AB160" s="143"/>
      <c r="AC160" s="390">
        <v>42014</v>
      </c>
      <c r="AD160" s="390"/>
      <c r="AE160" s="390"/>
      <c r="AF160" s="390"/>
      <c r="AG160" s="390"/>
      <c r="AH160" s="390"/>
      <c r="AI160" s="390"/>
      <c r="AJ160" s="390"/>
      <c r="AK160" s="390"/>
      <c r="AL160" s="394"/>
    </row>
    <row r="161" spans="1:38" ht="37.5" outlineLevel="1">
      <c r="A161" s="536"/>
      <c r="B161" s="564"/>
      <c r="C161" s="564"/>
      <c r="D161" s="564"/>
      <c r="E161" s="536"/>
      <c r="F161" s="252" t="s">
        <v>27</v>
      </c>
      <c r="G161" s="96" t="s">
        <v>241</v>
      </c>
      <c r="H161" s="181"/>
      <c r="I161" s="372"/>
      <c r="J161" s="255">
        <v>35</v>
      </c>
      <c r="K161" s="255">
        <v>28</v>
      </c>
      <c r="L161" s="254">
        <v>1973</v>
      </c>
      <c r="M161" s="255">
        <v>1277.0999999999999</v>
      </c>
      <c r="N161" s="255" t="s">
        <v>28</v>
      </c>
      <c r="O161" s="255">
        <v>85</v>
      </c>
      <c r="P161" s="156">
        <v>42.05</v>
      </c>
      <c r="Q161" s="240">
        <v>2018</v>
      </c>
      <c r="R161" s="255" t="s">
        <v>29</v>
      </c>
      <c r="S161" s="91" t="s">
        <v>32</v>
      </c>
      <c r="T161" s="255"/>
      <c r="U161" s="254">
        <v>18</v>
      </c>
      <c r="V161" s="534"/>
      <c r="W161" s="451">
        <f t="shared" si="7"/>
        <v>0</v>
      </c>
      <c r="X161" s="451"/>
      <c r="Y161" s="451"/>
      <c r="Z161" s="451"/>
      <c r="AA161" s="451"/>
      <c r="AB161" s="451"/>
      <c r="AC161" s="397"/>
      <c r="AD161" s="397"/>
      <c r="AE161" s="397"/>
      <c r="AF161" s="397"/>
      <c r="AG161" s="397"/>
      <c r="AH161" s="397"/>
      <c r="AI161" s="397"/>
      <c r="AJ161" s="397"/>
      <c r="AK161" s="397"/>
      <c r="AL161" s="399"/>
    </row>
    <row r="162" spans="1:38" ht="93.75" outlineLevel="1">
      <c r="A162" s="536"/>
      <c r="B162" s="564"/>
      <c r="C162" s="564"/>
      <c r="D162" s="564"/>
      <c r="E162" s="536"/>
      <c r="F162" s="252" t="s">
        <v>27</v>
      </c>
      <c r="G162" s="97" t="s">
        <v>578</v>
      </c>
      <c r="H162" s="181"/>
      <c r="I162" s="372"/>
      <c r="J162" s="255" t="s">
        <v>242</v>
      </c>
      <c r="K162" s="255" t="s">
        <v>243</v>
      </c>
      <c r="L162" s="254">
        <v>1973</v>
      </c>
      <c r="M162" s="255">
        <v>184.5</v>
      </c>
      <c r="N162" s="255" t="s">
        <v>28</v>
      </c>
      <c r="O162" s="255">
        <v>85</v>
      </c>
      <c r="P162" s="156">
        <v>100</v>
      </c>
      <c r="Q162" s="254" t="s">
        <v>372</v>
      </c>
      <c r="R162" s="255" t="s">
        <v>29</v>
      </c>
      <c r="S162" s="91" t="s">
        <v>831</v>
      </c>
      <c r="T162" s="255">
        <v>2029</v>
      </c>
      <c r="U162" s="254" t="s">
        <v>243</v>
      </c>
      <c r="V162" s="534"/>
      <c r="W162" s="452">
        <f t="shared" si="7"/>
        <v>100000</v>
      </c>
      <c r="X162" s="447"/>
      <c r="Y162" s="452">
        <v>100000</v>
      </c>
      <c r="Z162" s="452"/>
      <c r="AA162" s="447"/>
      <c r="AB162" s="452"/>
      <c r="AC162" s="390"/>
      <c r="AD162" s="390"/>
      <c r="AE162" s="143"/>
      <c r="AF162" s="390">
        <v>100000</v>
      </c>
      <c r="AG162" s="390"/>
      <c r="AH162" s="390"/>
      <c r="AI162" s="390"/>
      <c r="AJ162" s="390"/>
      <c r="AK162" s="390"/>
      <c r="AL162" s="394"/>
    </row>
    <row r="163" spans="1:38" ht="37.5" outlineLevel="1">
      <c r="A163" s="536"/>
      <c r="B163" s="564"/>
      <c r="C163" s="564"/>
      <c r="D163" s="564"/>
      <c r="E163" s="536"/>
      <c r="F163" s="252" t="s">
        <v>37</v>
      </c>
      <c r="G163" s="252" t="s">
        <v>160</v>
      </c>
      <c r="H163" s="162"/>
      <c r="I163" s="372"/>
      <c r="J163" s="255"/>
      <c r="K163" s="135"/>
      <c r="L163" s="254">
        <v>1973</v>
      </c>
      <c r="M163" s="182">
        <v>1507.2</v>
      </c>
      <c r="N163" s="240" t="s">
        <v>35</v>
      </c>
      <c r="O163" s="255">
        <v>85</v>
      </c>
      <c r="P163" s="156">
        <v>100</v>
      </c>
      <c r="Q163" s="254" t="s">
        <v>372</v>
      </c>
      <c r="R163" s="255" t="s">
        <v>29</v>
      </c>
      <c r="S163" s="91" t="s">
        <v>32</v>
      </c>
      <c r="T163" s="255"/>
      <c r="U163" s="254"/>
      <c r="V163" s="534"/>
      <c r="W163" s="447">
        <f t="shared" si="7"/>
        <v>0</v>
      </c>
      <c r="X163" s="447"/>
      <c r="Y163" s="447"/>
      <c r="Z163" s="447"/>
      <c r="AA163" s="447"/>
      <c r="AB163" s="447"/>
      <c r="AC163" s="407"/>
      <c r="AD163" s="407"/>
      <c r="AE163" s="407"/>
      <c r="AF163" s="407"/>
      <c r="AG163" s="407"/>
      <c r="AH163" s="407"/>
      <c r="AI163" s="407"/>
      <c r="AJ163" s="407"/>
      <c r="AK163" s="407"/>
      <c r="AL163" s="392"/>
    </row>
    <row r="164" spans="1:38" ht="37.5" outlineLevel="1">
      <c r="A164" s="536"/>
      <c r="B164" s="564"/>
      <c r="C164" s="564"/>
      <c r="D164" s="564"/>
      <c r="E164" s="536"/>
      <c r="F164" s="91" t="s">
        <v>37</v>
      </c>
      <c r="G164" s="252" t="s">
        <v>182</v>
      </c>
      <c r="H164" s="163"/>
      <c r="I164" s="372"/>
      <c r="J164" s="255"/>
      <c r="K164" s="135"/>
      <c r="L164" s="254">
        <v>1973</v>
      </c>
      <c r="M164" s="255">
        <v>131</v>
      </c>
      <c r="N164" s="255" t="s">
        <v>28</v>
      </c>
      <c r="O164" s="255">
        <v>85</v>
      </c>
      <c r="P164" s="156">
        <v>100</v>
      </c>
      <c r="Q164" s="254" t="s">
        <v>372</v>
      </c>
      <c r="R164" s="255" t="s">
        <v>29</v>
      </c>
      <c r="S164" s="91" t="s">
        <v>32</v>
      </c>
      <c r="T164" s="255"/>
      <c r="U164" s="254"/>
      <c r="V164" s="534"/>
      <c r="W164" s="447">
        <f t="shared" si="7"/>
        <v>0</v>
      </c>
      <c r="X164" s="447"/>
      <c r="Y164" s="447"/>
      <c r="Z164" s="447"/>
      <c r="AA164" s="447"/>
      <c r="AB164" s="447"/>
      <c r="AC164" s="407"/>
      <c r="AD164" s="407"/>
      <c r="AE164" s="407"/>
      <c r="AF164" s="407"/>
      <c r="AG164" s="407"/>
      <c r="AH164" s="407"/>
      <c r="AI164" s="407"/>
      <c r="AJ164" s="407"/>
      <c r="AK164" s="407"/>
      <c r="AL164" s="392"/>
    </row>
    <row r="165" spans="1:38" ht="37.5" outlineLevel="1">
      <c r="A165" s="536"/>
      <c r="B165" s="564"/>
      <c r="C165" s="564"/>
      <c r="D165" s="564"/>
      <c r="E165" s="536"/>
      <c r="F165" s="91" t="s">
        <v>37</v>
      </c>
      <c r="G165" s="252" t="s">
        <v>162</v>
      </c>
      <c r="H165" s="252" t="s">
        <v>765</v>
      </c>
      <c r="I165" s="372"/>
      <c r="J165" s="255"/>
      <c r="K165" s="135"/>
      <c r="L165" s="254">
        <v>1960</v>
      </c>
      <c r="M165" s="255">
        <v>167.3</v>
      </c>
      <c r="N165" s="255" t="s">
        <v>28</v>
      </c>
      <c r="O165" s="255">
        <v>85</v>
      </c>
      <c r="P165" s="156">
        <v>28.58</v>
      </c>
      <c r="Q165" s="254" t="s">
        <v>372</v>
      </c>
      <c r="R165" s="255" t="s">
        <v>29</v>
      </c>
      <c r="S165" s="91" t="s">
        <v>412</v>
      </c>
      <c r="T165" s="255">
        <v>2026</v>
      </c>
      <c r="U165" s="254"/>
      <c r="V165" s="534"/>
      <c r="W165" s="447">
        <f t="shared" si="7"/>
        <v>0</v>
      </c>
      <c r="X165" s="447"/>
      <c r="Y165" s="447"/>
      <c r="Z165" s="447"/>
      <c r="AA165" s="447"/>
      <c r="AB165" s="447"/>
      <c r="AC165" s="407"/>
      <c r="AD165" s="407"/>
      <c r="AE165" s="407"/>
      <c r="AF165" s="407"/>
      <c r="AG165" s="407"/>
      <c r="AH165" s="407"/>
      <c r="AI165" s="407"/>
      <c r="AJ165" s="407"/>
      <c r="AK165" s="407"/>
      <c r="AL165" s="392"/>
    </row>
    <row r="166" spans="1:38" ht="37.5" outlineLevel="1">
      <c r="A166" s="536"/>
      <c r="B166" s="564"/>
      <c r="C166" s="564"/>
      <c r="D166" s="564"/>
      <c r="E166" s="536"/>
      <c r="F166" s="91" t="s">
        <v>37</v>
      </c>
      <c r="G166" s="252" t="s">
        <v>162</v>
      </c>
      <c r="H166" s="252" t="s">
        <v>766</v>
      </c>
      <c r="I166" s="372"/>
      <c r="J166" s="255"/>
      <c r="K166" s="135"/>
      <c r="L166" s="254">
        <v>1974</v>
      </c>
      <c r="M166" s="143">
        <v>473.5</v>
      </c>
      <c r="N166" s="255" t="s">
        <v>28</v>
      </c>
      <c r="O166" s="255">
        <v>85</v>
      </c>
      <c r="P166" s="156">
        <v>100</v>
      </c>
      <c r="Q166" s="254" t="s">
        <v>372</v>
      </c>
      <c r="R166" s="255" t="s">
        <v>29</v>
      </c>
      <c r="S166" s="91" t="s">
        <v>32</v>
      </c>
      <c r="T166" s="255"/>
      <c r="U166" s="254"/>
      <c r="V166" s="534"/>
      <c r="W166" s="447">
        <f t="shared" si="7"/>
        <v>0</v>
      </c>
      <c r="X166" s="447"/>
      <c r="Y166" s="447"/>
      <c r="Z166" s="447"/>
      <c r="AA166" s="447"/>
      <c r="AB166" s="447"/>
      <c r="AC166" s="407"/>
      <c r="AD166" s="407"/>
      <c r="AE166" s="407"/>
      <c r="AF166" s="407"/>
      <c r="AG166" s="407"/>
      <c r="AH166" s="407"/>
      <c r="AI166" s="407"/>
      <c r="AJ166" s="407"/>
      <c r="AK166" s="407"/>
      <c r="AL166" s="392"/>
    </row>
    <row r="167" spans="1:38" ht="37.5" outlineLevel="1">
      <c r="A167" s="536"/>
      <c r="B167" s="564"/>
      <c r="C167" s="564"/>
      <c r="D167" s="564"/>
      <c r="E167" s="536"/>
      <c r="F167" s="94" t="s">
        <v>37</v>
      </c>
      <c r="G167" s="245" t="s">
        <v>39</v>
      </c>
      <c r="H167" s="252" t="s">
        <v>765</v>
      </c>
      <c r="I167" s="372"/>
      <c r="J167" s="255">
        <v>5</v>
      </c>
      <c r="K167" s="255">
        <v>5</v>
      </c>
      <c r="L167" s="254">
        <v>1960</v>
      </c>
      <c r="M167" s="255">
        <v>248.6</v>
      </c>
      <c r="N167" s="255" t="s">
        <v>28</v>
      </c>
      <c r="O167" s="255">
        <v>85</v>
      </c>
      <c r="P167" s="156">
        <v>28.58</v>
      </c>
      <c r="Q167" s="254" t="s">
        <v>372</v>
      </c>
      <c r="R167" s="255" t="s">
        <v>29</v>
      </c>
      <c r="S167" s="91" t="s">
        <v>32</v>
      </c>
      <c r="T167" s="255"/>
      <c r="U167" s="255">
        <v>5</v>
      </c>
      <c r="V167" s="534"/>
      <c r="W167" s="447">
        <f t="shared" si="7"/>
        <v>0</v>
      </c>
      <c r="X167" s="447"/>
      <c r="Y167" s="447"/>
      <c r="Z167" s="447"/>
      <c r="AA167" s="447"/>
      <c r="AB167" s="447"/>
      <c r="AC167" s="407"/>
      <c r="AD167" s="407"/>
      <c r="AE167" s="407"/>
      <c r="AF167" s="407"/>
      <c r="AG167" s="407"/>
      <c r="AH167" s="407"/>
      <c r="AI167" s="407"/>
      <c r="AJ167" s="407"/>
      <c r="AK167" s="407"/>
      <c r="AL167" s="392"/>
    </row>
    <row r="168" spans="1:38" ht="37.5" outlineLevel="1">
      <c r="A168" s="536"/>
      <c r="B168" s="564"/>
      <c r="C168" s="564"/>
      <c r="D168" s="564"/>
      <c r="E168" s="536"/>
      <c r="F168" s="94" t="s">
        <v>37</v>
      </c>
      <c r="G168" s="245" t="s">
        <v>39</v>
      </c>
      <c r="H168" s="252" t="s">
        <v>767</v>
      </c>
      <c r="I168" s="373"/>
      <c r="J168" s="255">
        <v>6</v>
      </c>
      <c r="K168" s="255">
        <v>6</v>
      </c>
      <c r="L168" s="254">
        <v>1974</v>
      </c>
      <c r="M168" s="143">
        <v>532.4</v>
      </c>
      <c r="N168" s="255" t="s">
        <v>28</v>
      </c>
      <c r="O168" s="255">
        <v>85</v>
      </c>
      <c r="P168" s="370">
        <v>100</v>
      </c>
      <c r="Q168" s="254" t="s">
        <v>372</v>
      </c>
      <c r="R168" s="255" t="s">
        <v>29</v>
      </c>
      <c r="S168" s="91" t="s">
        <v>32</v>
      </c>
      <c r="T168" s="255"/>
      <c r="U168" s="255">
        <v>6</v>
      </c>
      <c r="V168" s="534"/>
      <c r="W168" s="447">
        <f t="shared" si="7"/>
        <v>0</v>
      </c>
      <c r="X168" s="447"/>
      <c r="Y168" s="447"/>
      <c r="Z168" s="447"/>
      <c r="AA168" s="447"/>
      <c r="AB168" s="447"/>
      <c r="AC168" s="407"/>
      <c r="AD168" s="407"/>
      <c r="AE168" s="407"/>
      <c r="AF168" s="407"/>
      <c r="AG168" s="407"/>
      <c r="AH168" s="407"/>
      <c r="AI168" s="407"/>
      <c r="AJ168" s="407"/>
      <c r="AK168" s="407"/>
      <c r="AL168" s="392"/>
    </row>
    <row r="169" spans="1:38" ht="56.25" outlineLevel="1">
      <c r="A169" s="536"/>
      <c r="B169" s="565"/>
      <c r="C169" s="565"/>
      <c r="D169" s="565"/>
      <c r="E169" s="536"/>
      <c r="F169" s="91" t="s">
        <v>37</v>
      </c>
      <c r="G169" s="247" t="s">
        <v>313</v>
      </c>
      <c r="H169" s="252" t="s">
        <v>768</v>
      </c>
      <c r="I169" s="255"/>
      <c r="J169" s="255"/>
      <c r="K169" s="255"/>
      <c r="L169" s="254">
        <v>2001</v>
      </c>
      <c r="M169" s="143">
        <v>2008.1</v>
      </c>
      <c r="N169" s="240" t="s">
        <v>35</v>
      </c>
      <c r="O169" s="255">
        <v>125</v>
      </c>
      <c r="P169" s="370">
        <v>3</v>
      </c>
      <c r="Q169" s="240">
        <v>2022</v>
      </c>
      <c r="R169" s="255" t="s">
        <v>29</v>
      </c>
      <c r="S169" s="91" t="s">
        <v>32</v>
      </c>
      <c r="T169" s="255"/>
      <c r="U169" s="254"/>
      <c r="V169" s="534"/>
      <c r="W169" s="447">
        <f t="shared" si="7"/>
        <v>0</v>
      </c>
      <c r="X169" s="447"/>
      <c r="Y169" s="447"/>
      <c r="Z169" s="447"/>
      <c r="AA169" s="447"/>
      <c r="AB169" s="447"/>
      <c r="AC169" s="407"/>
      <c r="AD169" s="407"/>
      <c r="AE169" s="407"/>
      <c r="AF169" s="407"/>
      <c r="AG169" s="407"/>
      <c r="AH169" s="407"/>
      <c r="AI169" s="407"/>
      <c r="AJ169" s="407"/>
      <c r="AK169" s="407"/>
      <c r="AL169" s="392"/>
    </row>
    <row r="170" spans="1:38" ht="93.75" outlineLevel="1">
      <c r="A170" s="574">
        <v>5</v>
      </c>
      <c r="B170" s="581" t="s">
        <v>554</v>
      </c>
      <c r="C170" s="581"/>
      <c r="D170" s="581" t="s">
        <v>642</v>
      </c>
      <c r="E170" s="574" t="s">
        <v>670</v>
      </c>
      <c r="F170" s="183" t="s">
        <v>27</v>
      </c>
      <c r="G170" s="184" t="s">
        <v>322</v>
      </c>
      <c r="H170" s="161" t="s">
        <v>769</v>
      </c>
      <c r="I170" s="370">
        <v>27928</v>
      </c>
      <c r="J170" s="185">
        <v>87</v>
      </c>
      <c r="K170" s="128">
        <v>85</v>
      </c>
      <c r="L170" s="129">
        <v>1980</v>
      </c>
      <c r="M170" s="186">
        <v>8237.7999999999993</v>
      </c>
      <c r="N170" s="128" t="s">
        <v>28</v>
      </c>
      <c r="O170" s="128">
        <v>85</v>
      </c>
      <c r="P170" s="187">
        <v>58.23</v>
      </c>
      <c r="Q170" s="128" t="s">
        <v>244</v>
      </c>
      <c r="R170" s="128" t="s">
        <v>29</v>
      </c>
      <c r="S170" s="457" t="s">
        <v>832</v>
      </c>
      <c r="T170" s="458">
        <v>2032</v>
      </c>
      <c r="U170" s="152">
        <v>85</v>
      </c>
      <c r="V170" s="516">
        <v>26528</v>
      </c>
      <c r="W170" s="143">
        <f t="shared" si="7"/>
        <v>200000</v>
      </c>
      <c r="X170" s="447"/>
      <c r="Y170" s="452">
        <v>200000</v>
      </c>
      <c r="Z170" s="452"/>
      <c r="AA170" s="447"/>
      <c r="AB170" s="452"/>
      <c r="AC170" s="390"/>
      <c r="AD170" s="390"/>
      <c r="AE170" s="390"/>
      <c r="AF170" s="390"/>
      <c r="AG170" s="390"/>
      <c r="AH170" s="390"/>
      <c r="AI170" s="390">
        <v>200000</v>
      </c>
      <c r="AJ170" s="390"/>
      <c r="AK170" s="390"/>
      <c r="AL170" s="394"/>
    </row>
    <row r="171" spans="1:38" ht="37.5" outlineLevel="1">
      <c r="A171" s="575"/>
      <c r="B171" s="575"/>
      <c r="C171" s="575"/>
      <c r="D171" s="575"/>
      <c r="E171" s="575"/>
      <c r="F171" s="188" t="s">
        <v>27</v>
      </c>
      <c r="G171" s="97" t="s">
        <v>168</v>
      </c>
      <c r="H171" s="162"/>
      <c r="I171" s="370"/>
      <c r="J171" s="189" t="s">
        <v>245</v>
      </c>
      <c r="K171" s="135" t="s">
        <v>246</v>
      </c>
      <c r="L171" s="134">
        <v>1980</v>
      </c>
      <c r="M171" s="135">
        <v>267.8</v>
      </c>
      <c r="N171" s="135" t="s">
        <v>28</v>
      </c>
      <c r="O171" s="135">
        <v>85</v>
      </c>
      <c r="P171" s="190">
        <v>93.14</v>
      </c>
      <c r="Q171" s="137">
        <v>2014</v>
      </c>
      <c r="R171" s="135" t="s">
        <v>29</v>
      </c>
      <c r="S171" s="91" t="s">
        <v>32</v>
      </c>
      <c r="T171" s="135"/>
      <c r="U171" s="379" t="s">
        <v>228</v>
      </c>
      <c r="V171" s="516"/>
      <c r="W171" s="447">
        <f t="shared" si="7"/>
        <v>0</v>
      </c>
      <c r="X171" s="447"/>
      <c r="Y171" s="447"/>
      <c r="Z171" s="447"/>
      <c r="AA171" s="447"/>
      <c r="AB171" s="447"/>
      <c r="AC171" s="407"/>
      <c r="AD171" s="407"/>
      <c r="AE171" s="407"/>
      <c r="AF171" s="407"/>
      <c r="AG171" s="407"/>
      <c r="AH171" s="407"/>
      <c r="AI171" s="407"/>
      <c r="AJ171" s="407"/>
      <c r="AK171" s="407"/>
      <c r="AL171" s="392"/>
    </row>
    <row r="172" spans="1:38" ht="37.5" outlineLevel="1">
      <c r="A172" s="575"/>
      <c r="B172" s="575"/>
      <c r="C172" s="575"/>
      <c r="D172" s="575"/>
      <c r="E172" s="575"/>
      <c r="F172" s="191" t="s">
        <v>37</v>
      </c>
      <c r="G172" s="252" t="s">
        <v>162</v>
      </c>
      <c r="H172" s="162"/>
      <c r="I172" s="370"/>
      <c r="J172" s="189"/>
      <c r="K172" s="135"/>
      <c r="L172" s="134">
        <v>1980</v>
      </c>
      <c r="M172" s="135">
        <v>410.6</v>
      </c>
      <c r="N172" s="135" t="s">
        <v>28</v>
      </c>
      <c r="O172" s="135">
        <v>85</v>
      </c>
      <c r="P172" s="190">
        <v>75.459999999999994</v>
      </c>
      <c r="Q172" s="135">
        <v>2014</v>
      </c>
      <c r="R172" s="135" t="s">
        <v>29</v>
      </c>
      <c r="S172" s="91" t="s">
        <v>32</v>
      </c>
      <c r="T172" s="135"/>
      <c r="U172" s="380"/>
      <c r="V172" s="516"/>
      <c r="W172" s="447">
        <f t="shared" si="7"/>
        <v>0</v>
      </c>
      <c r="X172" s="447"/>
      <c r="Y172" s="447"/>
      <c r="Z172" s="447"/>
      <c r="AA172" s="447"/>
      <c r="AB172" s="447"/>
      <c r="AC172" s="407"/>
      <c r="AD172" s="407"/>
      <c r="AE172" s="407"/>
      <c r="AF172" s="407"/>
      <c r="AG172" s="407"/>
      <c r="AH172" s="407"/>
      <c r="AI172" s="407"/>
      <c r="AJ172" s="407"/>
      <c r="AK172" s="407"/>
      <c r="AL172" s="392"/>
    </row>
    <row r="173" spans="1:38" ht="37.5" outlineLevel="1">
      <c r="A173" s="575"/>
      <c r="B173" s="575"/>
      <c r="C173" s="575"/>
      <c r="D173" s="575"/>
      <c r="E173" s="575"/>
      <c r="F173" s="191" t="s">
        <v>37</v>
      </c>
      <c r="G173" s="252" t="s">
        <v>182</v>
      </c>
      <c r="H173" s="162"/>
      <c r="I173" s="370"/>
      <c r="J173" s="189"/>
      <c r="K173" s="135"/>
      <c r="L173" s="134">
        <v>1980</v>
      </c>
      <c r="M173" s="135">
        <v>451.5</v>
      </c>
      <c r="N173" s="135" t="s">
        <v>28</v>
      </c>
      <c r="O173" s="135">
        <v>85</v>
      </c>
      <c r="P173" s="190">
        <v>63</v>
      </c>
      <c r="Q173" s="137">
        <v>2014</v>
      </c>
      <c r="R173" s="135" t="s">
        <v>29</v>
      </c>
      <c r="S173" s="91" t="s">
        <v>32</v>
      </c>
      <c r="T173" s="135"/>
      <c r="U173" s="380"/>
      <c r="V173" s="516"/>
      <c r="W173" s="447">
        <f t="shared" si="7"/>
        <v>0</v>
      </c>
      <c r="X173" s="447"/>
      <c r="Y173" s="447"/>
      <c r="Z173" s="447"/>
      <c r="AA173" s="447"/>
      <c r="AB173" s="447"/>
      <c r="AC173" s="407"/>
      <c r="AD173" s="407"/>
      <c r="AE173" s="407"/>
      <c r="AF173" s="407"/>
      <c r="AG173" s="407"/>
      <c r="AH173" s="407"/>
      <c r="AI173" s="407"/>
      <c r="AJ173" s="407"/>
      <c r="AK173" s="407"/>
      <c r="AL173" s="392"/>
    </row>
    <row r="174" spans="1:38" ht="37.5" outlineLevel="1">
      <c r="A174" s="575"/>
      <c r="B174" s="575"/>
      <c r="C174" s="575"/>
      <c r="D174" s="575"/>
      <c r="E174" s="575"/>
      <c r="F174" s="191" t="s">
        <v>37</v>
      </c>
      <c r="G174" s="252" t="s">
        <v>247</v>
      </c>
      <c r="H174" s="162"/>
      <c r="I174" s="370"/>
      <c r="J174" s="189"/>
      <c r="K174" s="135"/>
      <c r="L174" s="134">
        <v>1980</v>
      </c>
      <c r="M174" s="135">
        <v>39.1</v>
      </c>
      <c r="N174" s="135" t="s">
        <v>28</v>
      </c>
      <c r="O174" s="135">
        <v>60</v>
      </c>
      <c r="P174" s="190">
        <v>100</v>
      </c>
      <c r="Q174" s="254" t="s">
        <v>372</v>
      </c>
      <c r="R174" s="135" t="s">
        <v>29</v>
      </c>
      <c r="S174" s="91" t="s">
        <v>32</v>
      </c>
      <c r="T174" s="135"/>
      <c r="U174" s="380"/>
      <c r="V174" s="516"/>
      <c r="W174" s="447">
        <f t="shared" si="7"/>
        <v>0</v>
      </c>
      <c r="X174" s="447"/>
      <c r="Y174" s="447"/>
      <c r="Z174" s="447"/>
      <c r="AA174" s="447"/>
      <c r="AB174" s="447"/>
      <c r="AC174" s="407"/>
      <c r="AD174" s="407"/>
      <c r="AE174" s="407"/>
      <c r="AF174" s="407"/>
      <c r="AG174" s="407"/>
      <c r="AH174" s="407"/>
      <c r="AI174" s="407"/>
      <c r="AJ174" s="407"/>
      <c r="AK174" s="407"/>
      <c r="AL174" s="392"/>
    </row>
    <row r="175" spans="1:38" ht="37.5" outlineLevel="1">
      <c r="A175" s="575"/>
      <c r="B175" s="575"/>
      <c r="C175" s="575"/>
      <c r="D175" s="575"/>
      <c r="E175" s="575"/>
      <c r="F175" s="192" t="s">
        <v>37</v>
      </c>
      <c r="G175" s="247" t="s">
        <v>39</v>
      </c>
      <c r="H175" s="163"/>
      <c r="I175" s="370"/>
      <c r="J175" s="193">
        <v>10</v>
      </c>
      <c r="K175" s="193">
        <v>10</v>
      </c>
      <c r="L175" s="142">
        <v>1980</v>
      </c>
      <c r="M175" s="177">
        <v>233.8</v>
      </c>
      <c r="N175" s="177" t="s">
        <v>28</v>
      </c>
      <c r="O175" s="177">
        <v>85</v>
      </c>
      <c r="P175" s="194">
        <v>100</v>
      </c>
      <c r="Q175" s="254" t="s">
        <v>372</v>
      </c>
      <c r="R175" s="177" t="s">
        <v>29</v>
      </c>
      <c r="S175" s="247" t="s">
        <v>32</v>
      </c>
      <c r="T175" s="177"/>
      <c r="U175" s="195">
        <v>10</v>
      </c>
      <c r="V175" s="516"/>
      <c r="W175" s="447">
        <f t="shared" si="7"/>
        <v>0</v>
      </c>
      <c r="X175" s="447"/>
      <c r="Y175" s="447"/>
      <c r="Z175" s="447"/>
      <c r="AA175" s="447"/>
      <c r="AB175" s="447"/>
      <c r="AC175" s="407"/>
      <c r="AD175" s="407"/>
      <c r="AE175" s="407"/>
      <c r="AF175" s="407"/>
      <c r="AG175" s="407"/>
      <c r="AH175" s="407"/>
      <c r="AI175" s="407"/>
      <c r="AJ175" s="407"/>
      <c r="AK175" s="407"/>
      <c r="AL175" s="392"/>
    </row>
    <row r="176" spans="1:38" ht="37.5" outlineLevel="1">
      <c r="A176" s="575"/>
      <c r="B176" s="575"/>
      <c r="C176" s="575"/>
      <c r="D176" s="575"/>
      <c r="E176" s="575"/>
      <c r="F176" s="196" t="s">
        <v>72</v>
      </c>
      <c r="G176" s="103" t="s">
        <v>313</v>
      </c>
      <c r="H176" s="301" t="s">
        <v>770</v>
      </c>
      <c r="I176" s="370"/>
      <c r="J176" s="255"/>
      <c r="K176" s="255"/>
      <c r="L176" s="314">
        <v>1993</v>
      </c>
      <c r="M176" s="71">
        <v>53.4</v>
      </c>
      <c r="N176" s="265" t="s">
        <v>28</v>
      </c>
      <c r="O176" s="314">
        <v>125</v>
      </c>
      <c r="P176" s="302">
        <v>100</v>
      </c>
      <c r="Q176" s="254" t="s">
        <v>372</v>
      </c>
      <c r="R176" s="77" t="s">
        <v>29</v>
      </c>
      <c r="S176" s="301" t="s">
        <v>32</v>
      </c>
      <c r="T176" s="255"/>
      <c r="U176" s="152"/>
      <c r="V176" s="516"/>
      <c r="W176" s="447">
        <f t="shared" si="7"/>
        <v>0</v>
      </c>
      <c r="X176" s="447"/>
      <c r="Y176" s="447"/>
      <c r="Z176" s="447"/>
      <c r="AA176" s="447"/>
      <c r="AB176" s="447"/>
      <c r="AC176" s="407"/>
      <c r="AD176" s="407"/>
      <c r="AE176" s="407"/>
      <c r="AF176" s="407"/>
      <c r="AG176" s="407"/>
      <c r="AH176" s="407"/>
      <c r="AI176" s="407"/>
      <c r="AJ176" s="407"/>
      <c r="AK176" s="407"/>
      <c r="AL176" s="392"/>
    </row>
    <row r="177" spans="1:38" ht="37.5" outlineLevel="1">
      <c r="A177" s="575"/>
      <c r="B177" s="575"/>
      <c r="C177" s="575"/>
      <c r="D177" s="575"/>
      <c r="E177" s="575"/>
      <c r="F177" s="196" t="s">
        <v>72</v>
      </c>
      <c r="G177" s="103" t="s">
        <v>313</v>
      </c>
      <c r="H177" s="301" t="s">
        <v>771</v>
      </c>
      <c r="I177" s="370"/>
      <c r="J177" s="255"/>
      <c r="K177" s="255"/>
      <c r="L177" s="314">
        <v>1986</v>
      </c>
      <c r="M177" s="71">
        <v>43.1</v>
      </c>
      <c r="N177" s="265" t="s">
        <v>28</v>
      </c>
      <c r="O177" s="314">
        <v>125</v>
      </c>
      <c r="P177" s="302">
        <v>100</v>
      </c>
      <c r="Q177" s="254" t="s">
        <v>372</v>
      </c>
      <c r="R177" s="77" t="s">
        <v>29</v>
      </c>
      <c r="S177" s="301" t="s">
        <v>32</v>
      </c>
      <c r="T177" s="255"/>
      <c r="U177" s="152"/>
      <c r="V177" s="516"/>
      <c r="W177" s="447">
        <f t="shared" si="7"/>
        <v>0</v>
      </c>
      <c r="X177" s="447"/>
      <c r="Y177" s="447"/>
      <c r="Z177" s="447"/>
      <c r="AA177" s="447"/>
      <c r="AB177" s="447"/>
      <c r="AC177" s="407"/>
      <c r="AD177" s="407"/>
      <c r="AE177" s="407"/>
      <c r="AF177" s="407"/>
      <c r="AG177" s="407"/>
      <c r="AH177" s="407"/>
      <c r="AI177" s="407"/>
      <c r="AJ177" s="407"/>
      <c r="AK177" s="407"/>
      <c r="AL177" s="392"/>
    </row>
    <row r="178" spans="1:38" ht="37.5" outlineLevel="1">
      <c r="A178" s="575"/>
      <c r="B178" s="575"/>
      <c r="C178" s="575"/>
      <c r="D178" s="575"/>
      <c r="E178" s="575"/>
      <c r="F178" s="196" t="s">
        <v>72</v>
      </c>
      <c r="G178" s="103" t="s">
        <v>313</v>
      </c>
      <c r="H178" s="301" t="s">
        <v>772</v>
      </c>
      <c r="I178" s="370"/>
      <c r="J178" s="255"/>
      <c r="K178" s="255"/>
      <c r="L178" s="314">
        <v>1983</v>
      </c>
      <c r="M178" s="71">
        <v>65.099999999999994</v>
      </c>
      <c r="N178" s="265" t="s">
        <v>28</v>
      </c>
      <c r="O178" s="314">
        <v>125</v>
      </c>
      <c r="P178" s="302">
        <v>38.24</v>
      </c>
      <c r="Q178" s="254" t="s">
        <v>372</v>
      </c>
      <c r="R178" s="77" t="s">
        <v>29</v>
      </c>
      <c r="S178" s="301" t="s">
        <v>32</v>
      </c>
      <c r="T178" s="255"/>
      <c r="U178" s="152"/>
      <c r="V178" s="516"/>
      <c r="W178" s="447">
        <f t="shared" si="7"/>
        <v>0</v>
      </c>
      <c r="X178" s="447"/>
      <c r="Y178" s="447"/>
      <c r="Z178" s="447"/>
      <c r="AA178" s="447"/>
      <c r="AB178" s="447"/>
      <c r="AC178" s="407"/>
      <c r="AD178" s="407"/>
      <c r="AE178" s="407"/>
      <c r="AF178" s="407"/>
      <c r="AG178" s="407"/>
      <c r="AH178" s="407"/>
      <c r="AI178" s="407"/>
      <c r="AJ178" s="407"/>
      <c r="AK178" s="407"/>
      <c r="AL178" s="392"/>
    </row>
    <row r="179" spans="1:38" ht="56.25" outlineLevel="1">
      <c r="A179" s="575"/>
      <c r="B179" s="575"/>
      <c r="C179" s="575"/>
      <c r="D179" s="575"/>
      <c r="E179" s="575"/>
      <c r="F179" s="196" t="s">
        <v>72</v>
      </c>
      <c r="G179" s="103" t="s">
        <v>313</v>
      </c>
      <c r="H179" s="301" t="s">
        <v>773</v>
      </c>
      <c r="I179" s="370"/>
      <c r="J179" s="255"/>
      <c r="K179" s="255"/>
      <c r="L179" s="314">
        <v>1989</v>
      </c>
      <c r="M179" s="71">
        <f>57.3+65.1</f>
        <v>122.39999999999999</v>
      </c>
      <c r="N179" s="265" t="s">
        <v>28</v>
      </c>
      <c r="O179" s="314">
        <v>125</v>
      </c>
      <c r="P179" s="302">
        <v>38.24</v>
      </c>
      <c r="Q179" s="254" t="s">
        <v>372</v>
      </c>
      <c r="R179" s="77" t="s">
        <v>29</v>
      </c>
      <c r="S179" s="301" t="s">
        <v>32</v>
      </c>
      <c r="T179" s="255"/>
      <c r="U179" s="152"/>
      <c r="V179" s="516"/>
      <c r="W179" s="447">
        <f t="shared" si="7"/>
        <v>0</v>
      </c>
      <c r="X179" s="447"/>
      <c r="Y179" s="447"/>
      <c r="Z179" s="447"/>
      <c r="AA179" s="447"/>
      <c r="AB179" s="447"/>
      <c r="AC179" s="407"/>
      <c r="AD179" s="407"/>
      <c r="AE179" s="407"/>
      <c r="AF179" s="407"/>
      <c r="AG179" s="407"/>
      <c r="AH179" s="407"/>
      <c r="AI179" s="407"/>
      <c r="AJ179" s="407"/>
      <c r="AK179" s="407"/>
      <c r="AL179" s="392"/>
    </row>
    <row r="180" spans="1:38" ht="37.5" outlineLevel="1">
      <c r="A180" s="575"/>
      <c r="B180" s="575"/>
      <c r="C180" s="575"/>
      <c r="D180" s="575"/>
      <c r="E180" s="575"/>
      <c r="F180" s="196" t="s">
        <v>72</v>
      </c>
      <c r="G180" s="103" t="s">
        <v>313</v>
      </c>
      <c r="H180" s="301" t="s">
        <v>774</v>
      </c>
      <c r="I180" s="370"/>
      <c r="J180" s="255"/>
      <c r="K180" s="255"/>
      <c r="L180" s="314">
        <v>1975</v>
      </c>
      <c r="M180" s="71">
        <f>53.4+53.8</f>
        <v>107.19999999999999</v>
      </c>
      <c r="N180" s="265" t="s">
        <v>28</v>
      </c>
      <c r="O180" s="314">
        <v>125</v>
      </c>
      <c r="P180" s="302">
        <v>38.24</v>
      </c>
      <c r="Q180" s="254" t="s">
        <v>372</v>
      </c>
      <c r="R180" s="77" t="s">
        <v>29</v>
      </c>
      <c r="S180" s="301" t="s">
        <v>32</v>
      </c>
      <c r="T180" s="255"/>
      <c r="U180" s="152"/>
      <c r="V180" s="516"/>
      <c r="W180" s="447">
        <f t="shared" si="7"/>
        <v>0</v>
      </c>
      <c r="X180" s="447"/>
      <c r="Y180" s="447"/>
      <c r="Z180" s="447"/>
      <c r="AA180" s="447"/>
      <c r="AB180" s="447"/>
      <c r="AC180" s="407"/>
      <c r="AD180" s="407"/>
      <c r="AE180" s="407"/>
      <c r="AF180" s="407"/>
      <c r="AG180" s="407"/>
      <c r="AH180" s="407"/>
      <c r="AI180" s="407"/>
      <c r="AJ180" s="407"/>
      <c r="AK180" s="407"/>
      <c r="AL180" s="392"/>
    </row>
    <row r="181" spans="1:38" ht="37.5" outlineLevel="1">
      <c r="A181" s="575"/>
      <c r="B181" s="575"/>
      <c r="C181" s="575"/>
      <c r="D181" s="575"/>
      <c r="E181" s="575"/>
      <c r="F181" s="196" t="s">
        <v>72</v>
      </c>
      <c r="G181" s="103" t="s">
        <v>313</v>
      </c>
      <c r="H181" s="301" t="s">
        <v>775</v>
      </c>
      <c r="I181" s="370"/>
      <c r="J181" s="255"/>
      <c r="K181" s="255"/>
      <c r="L181" s="314">
        <v>1975</v>
      </c>
      <c r="M181" s="71">
        <v>60.8</v>
      </c>
      <c r="N181" s="265" t="s">
        <v>28</v>
      </c>
      <c r="O181" s="314">
        <v>125</v>
      </c>
      <c r="P181" s="302">
        <v>37.92</v>
      </c>
      <c r="Q181" s="254" t="s">
        <v>372</v>
      </c>
      <c r="R181" s="77" t="s">
        <v>29</v>
      </c>
      <c r="S181" s="301" t="s">
        <v>32</v>
      </c>
      <c r="T181" s="255"/>
      <c r="U181" s="152"/>
      <c r="V181" s="516"/>
      <c r="W181" s="447">
        <f t="shared" si="7"/>
        <v>0</v>
      </c>
      <c r="X181" s="447"/>
      <c r="Y181" s="447"/>
      <c r="Z181" s="447"/>
      <c r="AA181" s="447"/>
      <c r="AB181" s="447"/>
      <c r="AC181" s="407"/>
      <c r="AD181" s="407"/>
      <c r="AE181" s="407"/>
      <c r="AF181" s="407"/>
      <c r="AG181" s="407"/>
      <c r="AH181" s="407"/>
      <c r="AI181" s="407"/>
      <c r="AJ181" s="407"/>
      <c r="AK181" s="407"/>
      <c r="AL181" s="392"/>
    </row>
    <row r="182" spans="1:38" ht="37.5" outlineLevel="1">
      <c r="A182" s="575"/>
      <c r="B182" s="575"/>
      <c r="C182" s="575"/>
      <c r="D182" s="575"/>
      <c r="E182" s="575"/>
      <c r="F182" s="196" t="s">
        <v>72</v>
      </c>
      <c r="G182" s="103" t="s">
        <v>313</v>
      </c>
      <c r="H182" s="197" t="s">
        <v>776</v>
      </c>
      <c r="I182" s="370"/>
      <c r="J182" s="255"/>
      <c r="K182" s="255"/>
      <c r="L182" s="314">
        <v>1970</v>
      </c>
      <c r="M182" s="71">
        <v>40.200000000000003</v>
      </c>
      <c r="N182" s="265" t="s">
        <v>28</v>
      </c>
      <c r="O182" s="314">
        <v>125</v>
      </c>
      <c r="P182" s="302">
        <v>1.77</v>
      </c>
      <c r="Q182" s="254" t="s">
        <v>372</v>
      </c>
      <c r="R182" s="77" t="s">
        <v>29</v>
      </c>
      <c r="S182" s="301" t="s">
        <v>32</v>
      </c>
      <c r="T182" s="255"/>
      <c r="U182" s="152"/>
      <c r="V182" s="516"/>
      <c r="W182" s="447">
        <f t="shared" si="7"/>
        <v>0</v>
      </c>
      <c r="X182" s="447"/>
      <c r="Y182" s="447"/>
      <c r="Z182" s="447"/>
      <c r="AA182" s="447"/>
      <c r="AB182" s="447"/>
      <c r="AC182" s="407"/>
      <c r="AD182" s="407"/>
      <c r="AE182" s="407"/>
      <c r="AF182" s="407"/>
      <c r="AG182" s="407"/>
      <c r="AH182" s="407"/>
      <c r="AI182" s="407"/>
      <c r="AJ182" s="407"/>
      <c r="AK182" s="407"/>
      <c r="AL182" s="392"/>
    </row>
    <row r="183" spans="1:38" ht="37.5" outlineLevel="1">
      <c r="A183" s="576"/>
      <c r="B183" s="576"/>
      <c r="C183" s="576"/>
      <c r="D183" s="576"/>
      <c r="E183" s="576"/>
      <c r="F183" s="196" t="s">
        <v>72</v>
      </c>
      <c r="G183" s="103" t="s">
        <v>313</v>
      </c>
      <c r="H183" s="197" t="s">
        <v>777</v>
      </c>
      <c r="I183" s="370"/>
      <c r="J183" s="255"/>
      <c r="K183" s="255"/>
      <c r="L183" s="314">
        <v>1960</v>
      </c>
      <c r="M183" s="71">
        <v>65</v>
      </c>
      <c r="N183" s="265" t="s">
        <v>28</v>
      </c>
      <c r="O183" s="314">
        <v>125</v>
      </c>
      <c r="P183" s="302">
        <v>0.57999999999999996</v>
      </c>
      <c r="Q183" s="254" t="s">
        <v>372</v>
      </c>
      <c r="R183" s="77" t="s">
        <v>29</v>
      </c>
      <c r="S183" s="301" t="s">
        <v>32</v>
      </c>
      <c r="T183" s="255"/>
      <c r="U183" s="152"/>
      <c r="V183" s="516"/>
      <c r="W183" s="447">
        <f t="shared" si="7"/>
        <v>0</v>
      </c>
      <c r="X183" s="447"/>
      <c r="Y183" s="447"/>
      <c r="Z183" s="447"/>
      <c r="AA183" s="447"/>
      <c r="AB183" s="447"/>
      <c r="AC183" s="407"/>
      <c r="AD183" s="407"/>
      <c r="AE183" s="407"/>
      <c r="AF183" s="407"/>
      <c r="AG183" s="407"/>
      <c r="AH183" s="407"/>
      <c r="AI183" s="407"/>
      <c r="AJ183" s="407"/>
      <c r="AK183" s="407"/>
      <c r="AL183" s="392"/>
    </row>
    <row r="184" spans="1:38" ht="93.75" outlineLevel="1">
      <c r="A184" s="574">
        <v>6</v>
      </c>
      <c r="B184" s="581" t="s">
        <v>555</v>
      </c>
      <c r="C184" s="581"/>
      <c r="D184" s="581" t="s">
        <v>643</v>
      </c>
      <c r="E184" s="581" t="s">
        <v>671</v>
      </c>
      <c r="F184" s="252" t="s">
        <v>27</v>
      </c>
      <c r="G184" s="91" t="s">
        <v>248</v>
      </c>
      <c r="H184" s="180" t="s">
        <v>778</v>
      </c>
      <c r="I184" s="383">
        <v>11963</v>
      </c>
      <c r="J184" s="254"/>
      <c r="K184" s="255"/>
      <c r="L184" s="254">
        <v>1978</v>
      </c>
      <c r="M184" s="104">
        <v>2018.1</v>
      </c>
      <c r="N184" s="254" t="s">
        <v>28</v>
      </c>
      <c r="O184" s="254">
        <v>85</v>
      </c>
      <c r="P184" s="370">
        <v>100</v>
      </c>
      <c r="Q184" s="254" t="s">
        <v>372</v>
      </c>
      <c r="R184" s="153" t="s">
        <v>29</v>
      </c>
      <c r="S184" s="590" t="s">
        <v>412</v>
      </c>
      <c r="T184" s="581">
        <v>2026</v>
      </c>
      <c r="U184" s="538"/>
      <c r="V184" s="516">
        <v>9861</v>
      </c>
      <c r="W184" s="447">
        <f t="shared" ref="W184:W197" si="8">SUM(X184:AB184)</f>
        <v>0</v>
      </c>
      <c r="X184" s="447"/>
      <c r="Y184" s="447"/>
      <c r="Z184" s="447"/>
      <c r="AA184" s="447"/>
      <c r="AB184" s="447"/>
      <c r="AC184" s="400"/>
      <c r="AD184" s="400"/>
      <c r="AE184" s="400"/>
      <c r="AF184" s="400"/>
      <c r="AG184" s="400"/>
      <c r="AH184" s="400"/>
      <c r="AI184" s="400"/>
      <c r="AJ184" s="400"/>
      <c r="AK184" s="400"/>
      <c r="AL184" s="400"/>
    </row>
    <row r="185" spans="1:38" ht="56.25" outlineLevel="1">
      <c r="A185" s="575"/>
      <c r="B185" s="575"/>
      <c r="C185" s="575"/>
      <c r="D185" s="575"/>
      <c r="E185" s="575"/>
      <c r="F185" s="251" t="s">
        <v>27</v>
      </c>
      <c r="G185" s="91" t="s">
        <v>697</v>
      </c>
      <c r="H185" s="181"/>
      <c r="I185" s="367"/>
      <c r="J185" s="242"/>
      <c r="K185" s="198"/>
      <c r="L185" s="242">
        <v>1928</v>
      </c>
      <c r="M185" s="199">
        <v>504.8</v>
      </c>
      <c r="N185" s="242" t="s">
        <v>28</v>
      </c>
      <c r="O185" s="242">
        <v>60</v>
      </c>
      <c r="P185" s="389">
        <v>100</v>
      </c>
      <c r="Q185" s="254" t="s">
        <v>372</v>
      </c>
      <c r="R185" s="200" t="s">
        <v>29</v>
      </c>
      <c r="S185" s="591"/>
      <c r="T185" s="575"/>
      <c r="U185" s="539"/>
      <c r="V185" s="516"/>
      <c r="W185" s="447">
        <f t="shared" si="8"/>
        <v>0</v>
      </c>
      <c r="X185" s="447"/>
      <c r="Y185" s="447"/>
      <c r="Z185" s="447"/>
      <c r="AA185" s="447"/>
      <c r="AB185" s="447"/>
      <c r="AC185" s="400"/>
      <c r="AD185" s="400"/>
      <c r="AE185" s="400"/>
      <c r="AF185" s="400"/>
      <c r="AG185" s="400"/>
      <c r="AH185" s="400"/>
      <c r="AI185" s="400"/>
      <c r="AJ185" s="400"/>
      <c r="AK185" s="400"/>
      <c r="AL185" s="400"/>
    </row>
    <row r="186" spans="1:38" ht="37.5" outlineLevel="1">
      <c r="A186" s="575"/>
      <c r="B186" s="575"/>
      <c r="C186" s="575"/>
      <c r="D186" s="575"/>
      <c r="E186" s="575"/>
      <c r="F186" s="91" t="s">
        <v>37</v>
      </c>
      <c r="G186" s="91" t="s">
        <v>39</v>
      </c>
      <c r="H186" s="201"/>
      <c r="I186" s="367"/>
      <c r="J186" s="254">
        <v>8</v>
      </c>
      <c r="K186" s="255">
        <v>5</v>
      </c>
      <c r="L186" s="254">
        <v>1978</v>
      </c>
      <c r="M186" s="104">
        <v>309.2</v>
      </c>
      <c r="N186" s="254" t="s">
        <v>28</v>
      </c>
      <c r="O186" s="254">
        <v>60</v>
      </c>
      <c r="P186" s="156">
        <v>70.83</v>
      </c>
      <c r="Q186" s="254" t="s">
        <v>372</v>
      </c>
      <c r="R186" s="153" t="s">
        <v>29</v>
      </c>
      <c r="S186" s="592"/>
      <c r="T186" s="576"/>
      <c r="U186" s="540"/>
      <c r="V186" s="516"/>
      <c r="W186" s="447">
        <f t="shared" si="8"/>
        <v>0</v>
      </c>
      <c r="X186" s="447"/>
      <c r="Y186" s="447"/>
      <c r="Z186" s="447"/>
      <c r="AA186" s="447"/>
      <c r="AB186" s="447"/>
      <c r="AC186" s="400"/>
      <c r="AD186" s="400"/>
      <c r="AE186" s="400"/>
      <c r="AF186" s="400"/>
      <c r="AG186" s="400"/>
      <c r="AH186" s="400"/>
      <c r="AI186" s="400"/>
      <c r="AJ186" s="400"/>
      <c r="AK186" s="400"/>
      <c r="AL186" s="400"/>
    </row>
    <row r="187" spans="1:38" ht="75" outlineLevel="1">
      <c r="A187" s="575"/>
      <c r="B187" s="575"/>
      <c r="C187" s="575"/>
      <c r="D187" s="575"/>
      <c r="E187" s="575"/>
      <c r="F187" s="252" t="s">
        <v>27</v>
      </c>
      <c r="G187" s="91" t="s">
        <v>353</v>
      </c>
      <c r="H187" s="248" t="s">
        <v>779</v>
      </c>
      <c r="I187" s="367"/>
      <c r="J187" s="254">
        <v>45</v>
      </c>
      <c r="K187" s="255">
        <v>40</v>
      </c>
      <c r="L187" s="254">
        <v>2025</v>
      </c>
      <c r="M187" s="104">
        <v>6325</v>
      </c>
      <c r="N187" s="254" t="s">
        <v>28</v>
      </c>
      <c r="O187" s="254">
        <v>85</v>
      </c>
      <c r="P187" s="156">
        <v>0</v>
      </c>
      <c r="Q187" s="254" t="s">
        <v>346</v>
      </c>
      <c r="R187" s="153" t="s">
        <v>29</v>
      </c>
      <c r="S187" s="91" t="s">
        <v>32</v>
      </c>
      <c r="T187" s="259"/>
      <c r="U187" s="254">
        <v>35</v>
      </c>
      <c r="V187" s="516"/>
      <c r="W187" s="447">
        <f t="shared" si="8"/>
        <v>0</v>
      </c>
      <c r="X187" s="447"/>
      <c r="Y187" s="447"/>
      <c r="Z187" s="447"/>
      <c r="AA187" s="447"/>
      <c r="AB187" s="447"/>
      <c r="AC187" s="401"/>
      <c r="AD187" s="401"/>
      <c r="AE187" s="401"/>
      <c r="AF187" s="401"/>
      <c r="AG187" s="401"/>
      <c r="AH187" s="401"/>
      <c r="AI187" s="401"/>
      <c r="AJ187" s="401"/>
      <c r="AK187" s="401"/>
      <c r="AL187" s="392"/>
    </row>
    <row r="188" spans="1:38" ht="37.5" outlineLevel="1">
      <c r="A188" s="575"/>
      <c r="B188" s="575"/>
      <c r="C188" s="575"/>
      <c r="D188" s="575"/>
      <c r="E188" s="575"/>
      <c r="F188" s="91" t="s">
        <v>37</v>
      </c>
      <c r="G188" s="103" t="s">
        <v>313</v>
      </c>
      <c r="H188" s="252" t="s">
        <v>780</v>
      </c>
      <c r="I188" s="367"/>
      <c r="J188" s="254"/>
      <c r="K188" s="255"/>
      <c r="L188" s="254">
        <v>2001</v>
      </c>
      <c r="M188" s="104">
        <v>49.4</v>
      </c>
      <c r="N188" s="254" t="s">
        <v>28</v>
      </c>
      <c r="O188" s="254">
        <v>125</v>
      </c>
      <c r="P188" s="156">
        <v>100</v>
      </c>
      <c r="Q188" s="254" t="s">
        <v>372</v>
      </c>
      <c r="R188" s="153" t="s">
        <v>29</v>
      </c>
      <c r="S188" s="91" t="s">
        <v>32</v>
      </c>
      <c r="T188" s="254"/>
      <c r="U188" s="254"/>
      <c r="V188" s="516"/>
      <c r="W188" s="447">
        <f t="shared" si="8"/>
        <v>0</v>
      </c>
      <c r="X188" s="447"/>
      <c r="Y188" s="447"/>
      <c r="Z188" s="447"/>
      <c r="AA188" s="447"/>
      <c r="AB188" s="447"/>
      <c r="AC188" s="407"/>
      <c r="AD188" s="407"/>
      <c r="AE188" s="407"/>
      <c r="AF188" s="407"/>
      <c r="AG188" s="407"/>
      <c r="AH188" s="407"/>
      <c r="AI188" s="407"/>
      <c r="AJ188" s="407"/>
      <c r="AK188" s="407"/>
      <c r="AL188" s="392"/>
    </row>
    <row r="189" spans="1:38" ht="56.25" outlineLevel="1">
      <c r="A189" s="575"/>
      <c r="B189" s="575"/>
      <c r="C189" s="575"/>
      <c r="D189" s="575"/>
      <c r="E189" s="575"/>
      <c r="F189" s="91" t="s">
        <v>37</v>
      </c>
      <c r="G189" s="103" t="s">
        <v>313</v>
      </c>
      <c r="H189" s="252" t="s">
        <v>781</v>
      </c>
      <c r="I189" s="367"/>
      <c r="J189" s="254"/>
      <c r="K189" s="255"/>
      <c r="L189" s="254">
        <v>2013</v>
      </c>
      <c r="M189" s="104">
        <v>46.1</v>
      </c>
      <c r="N189" s="254" t="s">
        <v>28</v>
      </c>
      <c r="O189" s="254">
        <v>125</v>
      </c>
      <c r="P189" s="156">
        <v>76.42</v>
      </c>
      <c r="Q189" s="254" t="s">
        <v>346</v>
      </c>
      <c r="R189" s="153" t="s">
        <v>29</v>
      </c>
      <c r="S189" s="91" t="s">
        <v>32</v>
      </c>
      <c r="T189" s="255"/>
      <c r="U189" s="254"/>
      <c r="V189" s="516"/>
      <c r="W189" s="447">
        <f t="shared" si="8"/>
        <v>0</v>
      </c>
      <c r="X189" s="447"/>
      <c r="Y189" s="447"/>
      <c r="Z189" s="447"/>
      <c r="AA189" s="447"/>
      <c r="AB189" s="447"/>
      <c r="AC189" s="407"/>
      <c r="AD189" s="407"/>
      <c r="AE189" s="407"/>
      <c r="AF189" s="407"/>
      <c r="AG189" s="407"/>
      <c r="AH189" s="407"/>
      <c r="AI189" s="407"/>
      <c r="AJ189" s="407"/>
      <c r="AK189" s="407"/>
      <c r="AL189" s="392"/>
    </row>
    <row r="190" spans="1:38" ht="56.25" outlineLevel="1">
      <c r="A190" s="575"/>
      <c r="B190" s="576"/>
      <c r="C190" s="576"/>
      <c r="D190" s="576"/>
      <c r="E190" s="576"/>
      <c r="F190" s="91" t="s">
        <v>37</v>
      </c>
      <c r="G190" s="103" t="s">
        <v>313</v>
      </c>
      <c r="H190" s="252" t="s">
        <v>782</v>
      </c>
      <c r="I190" s="382"/>
      <c r="J190" s="254"/>
      <c r="K190" s="255"/>
      <c r="L190" s="254">
        <v>2013</v>
      </c>
      <c r="M190" s="104">
        <v>35</v>
      </c>
      <c r="N190" s="254" t="s">
        <v>28</v>
      </c>
      <c r="O190" s="254">
        <v>125</v>
      </c>
      <c r="P190" s="87">
        <v>100</v>
      </c>
      <c r="Q190" s="254" t="s">
        <v>346</v>
      </c>
      <c r="R190" s="254" t="s">
        <v>29</v>
      </c>
      <c r="S190" s="91" t="s">
        <v>32</v>
      </c>
      <c r="T190" s="255"/>
      <c r="U190" s="254"/>
      <c r="V190" s="516"/>
      <c r="W190" s="447">
        <f t="shared" si="8"/>
        <v>0</v>
      </c>
      <c r="X190" s="447"/>
      <c r="Y190" s="447"/>
      <c r="Z190" s="447"/>
      <c r="AA190" s="447"/>
      <c r="AB190" s="447"/>
      <c r="AC190" s="407"/>
      <c r="AD190" s="407"/>
      <c r="AE190" s="407"/>
      <c r="AF190" s="407"/>
      <c r="AG190" s="407"/>
      <c r="AH190" s="407"/>
      <c r="AI190" s="407"/>
      <c r="AJ190" s="407"/>
      <c r="AK190" s="407"/>
      <c r="AL190" s="392"/>
    </row>
    <row r="191" spans="1:38" ht="93.75" customHeight="1" outlineLevel="1">
      <c r="A191" s="574">
        <v>7</v>
      </c>
      <c r="B191" s="580" t="s">
        <v>556</v>
      </c>
      <c r="C191" s="580"/>
      <c r="D191" s="580" t="s">
        <v>644</v>
      </c>
      <c r="E191" s="580" t="s">
        <v>672</v>
      </c>
      <c r="F191" s="252" t="s">
        <v>27</v>
      </c>
      <c r="G191" s="593" t="s">
        <v>323</v>
      </c>
      <c r="H191" s="161" t="s">
        <v>783</v>
      </c>
      <c r="I191" s="257">
        <v>4757</v>
      </c>
      <c r="J191" s="255">
        <v>28</v>
      </c>
      <c r="K191" s="255">
        <v>28</v>
      </c>
      <c r="L191" s="255">
        <v>1976</v>
      </c>
      <c r="M191" s="143">
        <v>832.2</v>
      </c>
      <c r="N191" s="255" t="s">
        <v>61</v>
      </c>
      <c r="O191" s="255">
        <v>85</v>
      </c>
      <c r="P191" s="87">
        <v>98.58</v>
      </c>
      <c r="Q191" s="255">
        <v>2020</v>
      </c>
      <c r="R191" s="255" t="s">
        <v>29</v>
      </c>
      <c r="S191" s="91" t="s">
        <v>630</v>
      </c>
      <c r="T191" s="255">
        <v>2027</v>
      </c>
      <c r="U191" s="152">
        <v>25</v>
      </c>
      <c r="V191" s="516">
        <v>3852</v>
      </c>
      <c r="W191" s="143">
        <f t="shared" si="8"/>
        <v>153159</v>
      </c>
      <c r="X191" s="370"/>
      <c r="Y191" s="143">
        <v>153159</v>
      </c>
      <c r="Z191" s="143"/>
      <c r="AA191" s="370"/>
      <c r="AB191" s="143"/>
      <c r="AC191" s="390"/>
      <c r="AD191" s="390">
        <v>153159</v>
      </c>
      <c r="AE191" s="390"/>
      <c r="AF191" s="390"/>
      <c r="AG191" s="390"/>
      <c r="AH191" s="390"/>
      <c r="AI191" s="390"/>
      <c r="AJ191" s="390"/>
      <c r="AK191" s="390"/>
      <c r="AL191" s="390"/>
    </row>
    <row r="192" spans="1:38" ht="75" outlineLevel="1">
      <c r="A192" s="575"/>
      <c r="B192" s="580"/>
      <c r="C192" s="580"/>
      <c r="D192" s="580"/>
      <c r="E192" s="580"/>
      <c r="F192" s="252"/>
      <c r="G192" s="594"/>
      <c r="H192" s="162"/>
      <c r="I192" s="258"/>
      <c r="J192" s="381"/>
      <c r="K192" s="381"/>
      <c r="L192" s="255"/>
      <c r="M192" s="143"/>
      <c r="N192" s="255"/>
      <c r="O192" s="255"/>
      <c r="P192" s="87"/>
      <c r="Q192" s="255"/>
      <c r="R192" s="255"/>
      <c r="S192" s="91" t="s">
        <v>833</v>
      </c>
      <c r="T192" s="255">
        <v>2027</v>
      </c>
      <c r="U192" s="152"/>
      <c r="V192" s="517"/>
      <c r="W192" s="143">
        <f t="shared" si="8"/>
        <v>40111</v>
      </c>
      <c r="X192" s="451"/>
      <c r="Y192" s="143">
        <v>40111</v>
      </c>
      <c r="Z192" s="459"/>
      <c r="AA192" s="451"/>
      <c r="AB192" s="459"/>
      <c r="AC192" s="390"/>
      <c r="AD192" s="390">
        <v>40111</v>
      </c>
      <c r="AE192" s="390"/>
      <c r="AF192" s="390"/>
      <c r="AG192" s="390"/>
      <c r="AH192" s="143"/>
      <c r="AI192" s="390"/>
      <c r="AJ192" s="390"/>
      <c r="AK192" s="390"/>
      <c r="AL192" s="390"/>
    </row>
    <row r="193" spans="1:38" ht="37.5" outlineLevel="1">
      <c r="A193" s="575"/>
      <c r="B193" s="580"/>
      <c r="C193" s="580"/>
      <c r="D193" s="580"/>
      <c r="E193" s="580"/>
      <c r="F193" s="91" t="s">
        <v>37</v>
      </c>
      <c r="G193" s="252" t="s">
        <v>182</v>
      </c>
      <c r="H193" s="162"/>
      <c r="I193" s="258"/>
      <c r="J193" s="189"/>
      <c r="K193" s="189"/>
      <c r="L193" s="255">
        <v>1976</v>
      </c>
      <c r="M193" s="143">
        <v>137.9</v>
      </c>
      <c r="N193" s="240" t="s">
        <v>35</v>
      </c>
      <c r="O193" s="255">
        <v>60</v>
      </c>
      <c r="P193" s="87">
        <v>100</v>
      </c>
      <c r="Q193" s="255">
        <v>2024</v>
      </c>
      <c r="R193" s="255" t="s">
        <v>29</v>
      </c>
      <c r="S193" s="91" t="s">
        <v>32</v>
      </c>
      <c r="T193" s="255"/>
      <c r="U193" s="254"/>
      <c r="V193" s="517"/>
      <c r="W193" s="447">
        <f t="shared" si="8"/>
        <v>0</v>
      </c>
      <c r="X193" s="447"/>
      <c r="Y193" s="447"/>
      <c r="Z193" s="447"/>
      <c r="AA193" s="447"/>
      <c r="AB193" s="447"/>
      <c r="AC193" s="407"/>
      <c r="AD193" s="407"/>
      <c r="AE193" s="407"/>
      <c r="AF193" s="407"/>
      <c r="AG193" s="407"/>
      <c r="AH193" s="407"/>
      <c r="AI193" s="407"/>
      <c r="AJ193" s="407"/>
      <c r="AK193" s="407"/>
      <c r="AL193" s="407"/>
    </row>
    <row r="194" spans="1:38" ht="37.5" outlineLevel="1">
      <c r="A194" s="575"/>
      <c r="B194" s="580"/>
      <c r="C194" s="580"/>
      <c r="D194" s="580"/>
      <c r="E194" s="580"/>
      <c r="F194" s="91" t="s">
        <v>37</v>
      </c>
      <c r="G194" s="252" t="s">
        <v>162</v>
      </c>
      <c r="H194" s="162"/>
      <c r="I194" s="258"/>
      <c r="J194" s="189"/>
      <c r="K194" s="189"/>
      <c r="L194" s="255">
        <v>1976</v>
      </c>
      <c r="M194" s="143">
        <v>108.8</v>
      </c>
      <c r="N194" s="240" t="s">
        <v>35</v>
      </c>
      <c r="O194" s="255">
        <v>60</v>
      </c>
      <c r="P194" s="371">
        <v>100</v>
      </c>
      <c r="Q194" s="254" t="s">
        <v>372</v>
      </c>
      <c r="R194" s="255" t="s">
        <v>29</v>
      </c>
      <c r="S194" s="91" t="s">
        <v>32</v>
      </c>
      <c r="T194" s="255"/>
      <c r="U194" s="254"/>
      <c r="V194" s="517"/>
      <c r="W194" s="447">
        <f t="shared" si="8"/>
        <v>0</v>
      </c>
      <c r="X194" s="447"/>
      <c r="Y194" s="447"/>
      <c r="Z194" s="447"/>
      <c r="AA194" s="447"/>
      <c r="AB194" s="447"/>
      <c r="AC194" s="407"/>
      <c r="AD194" s="407"/>
      <c r="AE194" s="407"/>
      <c r="AF194" s="407"/>
      <c r="AG194" s="407"/>
      <c r="AH194" s="407"/>
      <c r="AI194" s="407"/>
      <c r="AJ194" s="407"/>
      <c r="AK194" s="407"/>
      <c r="AL194" s="407"/>
    </row>
    <row r="195" spans="1:38" ht="37.5" outlineLevel="1">
      <c r="A195" s="575"/>
      <c r="B195" s="580"/>
      <c r="C195" s="580"/>
      <c r="D195" s="580"/>
      <c r="E195" s="580"/>
      <c r="F195" s="91" t="s">
        <v>37</v>
      </c>
      <c r="G195" s="252" t="s">
        <v>194</v>
      </c>
      <c r="H195" s="162"/>
      <c r="I195" s="258"/>
      <c r="J195" s="189"/>
      <c r="K195" s="189"/>
      <c r="L195" s="255">
        <v>1976</v>
      </c>
      <c r="M195" s="143">
        <v>270.60000000000002</v>
      </c>
      <c r="N195" s="240" t="s">
        <v>35</v>
      </c>
      <c r="O195" s="255">
        <v>60</v>
      </c>
      <c r="P195" s="371">
        <v>100</v>
      </c>
      <c r="Q195" s="254" t="s">
        <v>372</v>
      </c>
      <c r="R195" s="255" t="s">
        <v>29</v>
      </c>
      <c r="S195" s="91" t="s">
        <v>32</v>
      </c>
      <c r="T195" s="255"/>
      <c r="U195" s="254"/>
      <c r="V195" s="517"/>
      <c r="W195" s="447">
        <f t="shared" si="8"/>
        <v>0</v>
      </c>
      <c r="X195" s="447"/>
      <c r="Y195" s="447"/>
      <c r="Z195" s="447"/>
      <c r="AA195" s="447"/>
      <c r="AB195" s="447"/>
      <c r="AC195" s="407"/>
      <c r="AD195" s="407"/>
      <c r="AE195" s="407"/>
      <c r="AF195" s="407"/>
      <c r="AG195" s="407"/>
      <c r="AH195" s="407"/>
      <c r="AI195" s="407"/>
      <c r="AJ195" s="407"/>
      <c r="AK195" s="407"/>
      <c r="AL195" s="407"/>
    </row>
    <row r="196" spans="1:38" ht="37.5" outlineLevel="1">
      <c r="A196" s="575"/>
      <c r="B196" s="580"/>
      <c r="C196" s="580"/>
      <c r="D196" s="580"/>
      <c r="E196" s="580"/>
      <c r="F196" s="91" t="s">
        <v>37</v>
      </c>
      <c r="G196" s="91" t="s">
        <v>39</v>
      </c>
      <c r="H196" s="162"/>
      <c r="I196" s="258"/>
      <c r="J196" s="255">
        <v>3</v>
      </c>
      <c r="K196" s="255">
        <v>3</v>
      </c>
      <c r="L196" s="255">
        <v>1976</v>
      </c>
      <c r="M196" s="143">
        <v>91.8</v>
      </c>
      <c r="N196" s="240" t="s">
        <v>35</v>
      </c>
      <c r="O196" s="255">
        <v>60</v>
      </c>
      <c r="P196" s="371">
        <v>100</v>
      </c>
      <c r="Q196" s="254" t="s">
        <v>372</v>
      </c>
      <c r="R196" s="255" t="s">
        <v>29</v>
      </c>
      <c r="S196" s="91" t="s">
        <v>32</v>
      </c>
      <c r="T196" s="255"/>
      <c r="U196" s="255">
        <v>3</v>
      </c>
      <c r="V196" s="517"/>
      <c r="W196" s="447">
        <f t="shared" si="8"/>
        <v>0</v>
      </c>
      <c r="X196" s="447"/>
      <c r="Y196" s="447"/>
      <c r="Z196" s="447"/>
      <c r="AA196" s="447"/>
      <c r="AB196" s="447"/>
      <c r="AC196" s="407"/>
      <c r="AD196" s="407"/>
      <c r="AE196" s="407"/>
      <c r="AF196" s="407"/>
      <c r="AG196" s="407"/>
      <c r="AH196" s="407"/>
      <c r="AI196" s="407"/>
      <c r="AJ196" s="407"/>
      <c r="AK196" s="407"/>
      <c r="AL196" s="407"/>
    </row>
    <row r="197" spans="1:38" ht="37.5" outlineLevel="1">
      <c r="A197" s="576"/>
      <c r="B197" s="580"/>
      <c r="C197" s="580"/>
      <c r="D197" s="580"/>
      <c r="E197" s="580"/>
      <c r="F197" s="91" t="s">
        <v>37</v>
      </c>
      <c r="G197" s="252" t="s">
        <v>79</v>
      </c>
      <c r="H197" s="163"/>
      <c r="I197" s="259"/>
      <c r="J197" s="189"/>
      <c r="K197" s="189"/>
      <c r="L197" s="255">
        <v>1976</v>
      </c>
      <c r="M197" s="143">
        <v>132.5</v>
      </c>
      <c r="N197" s="240" t="s">
        <v>35</v>
      </c>
      <c r="O197" s="255">
        <v>60</v>
      </c>
      <c r="P197" s="87">
        <v>31.7</v>
      </c>
      <c r="Q197" s="255">
        <v>2020</v>
      </c>
      <c r="R197" s="255" t="s">
        <v>29</v>
      </c>
      <c r="S197" s="91" t="s">
        <v>32</v>
      </c>
      <c r="T197" s="255"/>
      <c r="U197" s="254"/>
      <c r="V197" s="518"/>
      <c r="W197" s="447">
        <f t="shared" si="8"/>
        <v>0</v>
      </c>
      <c r="X197" s="447"/>
      <c r="Y197" s="447"/>
      <c r="Z197" s="447"/>
      <c r="AA197" s="447"/>
      <c r="AB197" s="447"/>
      <c r="AC197" s="407"/>
      <c r="AD197" s="407"/>
      <c r="AE197" s="407"/>
      <c r="AF197" s="407"/>
      <c r="AG197" s="407"/>
      <c r="AH197" s="407"/>
      <c r="AI197" s="407"/>
      <c r="AJ197" s="407"/>
      <c r="AK197" s="407"/>
      <c r="AL197" s="407"/>
    </row>
    <row r="198" spans="1:38" ht="112.5" outlineLevel="1">
      <c r="A198" s="574">
        <v>8</v>
      </c>
      <c r="B198" s="574" t="s">
        <v>549</v>
      </c>
      <c r="C198" s="574"/>
      <c r="D198" s="574" t="s">
        <v>645</v>
      </c>
      <c r="E198" s="574" t="s">
        <v>673</v>
      </c>
      <c r="F198" s="252" t="s">
        <v>27</v>
      </c>
      <c r="G198" s="202" t="s">
        <v>249</v>
      </c>
      <c r="H198" s="161" t="s">
        <v>784</v>
      </c>
      <c r="I198" s="383">
        <v>23621</v>
      </c>
      <c r="J198" s="254">
        <v>150</v>
      </c>
      <c r="K198" s="255">
        <v>69</v>
      </c>
      <c r="L198" s="254">
        <v>1965</v>
      </c>
      <c r="M198" s="255">
        <v>3344.6</v>
      </c>
      <c r="N198" s="255" t="s">
        <v>28</v>
      </c>
      <c r="O198" s="255">
        <v>85</v>
      </c>
      <c r="P198" s="370">
        <v>100.00000000000099</v>
      </c>
      <c r="Q198" s="255" t="s">
        <v>250</v>
      </c>
      <c r="R198" s="255" t="s">
        <v>29</v>
      </c>
      <c r="S198" s="252" t="s">
        <v>826</v>
      </c>
      <c r="T198" s="255">
        <v>2029</v>
      </c>
      <c r="U198" s="152">
        <v>69</v>
      </c>
      <c r="V198" s="520">
        <v>19788</v>
      </c>
      <c r="W198" s="143">
        <f t="shared" si="7"/>
        <v>260000</v>
      </c>
      <c r="X198" s="447"/>
      <c r="Y198" s="452">
        <v>260000</v>
      </c>
      <c r="Z198" s="452"/>
      <c r="AA198" s="447"/>
      <c r="AB198" s="452"/>
      <c r="AC198" s="398"/>
      <c r="AD198" s="398"/>
      <c r="AE198" s="398"/>
      <c r="AF198" s="398">
        <v>260000</v>
      </c>
      <c r="AG198" s="398"/>
      <c r="AH198" s="398"/>
      <c r="AI198" s="398"/>
      <c r="AJ198" s="398"/>
      <c r="AK198" s="390"/>
      <c r="AL198" s="394"/>
    </row>
    <row r="199" spans="1:38" ht="37.5" outlineLevel="1">
      <c r="A199" s="575"/>
      <c r="B199" s="575"/>
      <c r="C199" s="575"/>
      <c r="D199" s="575"/>
      <c r="E199" s="575"/>
      <c r="F199" s="251" t="s">
        <v>27</v>
      </c>
      <c r="G199" s="203" t="s">
        <v>168</v>
      </c>
      <c r="H199" s="162"/>
      <c r="I199" s="367"/>
      <c r="J199" s="254" t="s">
        <v>251</v>
      </c>
      <c r="K199" s="255" t="s">
        <v>251</v>
      </c>
      <c r="L199" s="254">
        <v>1965</v>
      </c>
      <c r="M199" s="255">
        <v>110.9</v>
      </c>
      <c r="N199" s="255" t="s">
        <v>28</v>
      </c>
      <c r="O199" s="255">
        <v>60</v>
      </c>
      <c r="P199" s="370">
        <v>100</v>
      </c>
      <c r="Q199" s="254" t="s">
        <v>372</v>
      </c>
      <c r="R199" s="255" t="s">
        <v>29</v>
      </c>
      <c r="S199" s="96" t="s">
        <v>32</v>
      </c>
      <c r="T199" s="254"/>
      <c r="U199" s="254" t="s">
        <v>251</v>
      </c>
      <c r="V199" s="517"/>
      <c r="W199" s="447">
        <f t="shared" si="7"/>
        <v>0</v>
      </c>
      <c r="X199" s="447"/>
      <c r="Y199" s="447"/>
      <c r="Z199" s="447"/>
      <c r="AA199" s="447"/>
      <c r="AB199" s="447"/>
      <c r="AC199" s="407"/>
      <c r="AD199" s="407"/>
      <c r="AE199" s="407"/>
      <c r="AF199" s="407"/>
      <c r="AG199" s="407"/>
      <c r="AH199" s="407"/>
      <c r="AI199" s="407"/>
      <c r="AJ199" s="407"/>
      <c r="AK199" s="407"/>
      <c r="AL199" s="392"/>
    </row>
    <row r="200" spans="1:38" ht="37.5" outlineLevel="1">
      <c r="A200" s="575"/>
      <c r="B200" s="575"/>
      <c r="C200" s="575"/>
      <c r="D200" s="575"/>
      <c r="E200" s="575"/>
      <c r="F200" s="252" t="s">
        <v>27</v>
      </c>
      <c r="G200" s="96" t="s">
        <v>187</v>
      </c>
      <c r="H200" s="162"/>
      <c r="I200" s="367"/>
      <c r="J200" s="254">
        <v>10</v>
      </c>
      <c r="K200" s="255">
        <v>6</v>
      </c>
      <c r="L200" s="254">
        <v>1965</v>
      </c>
      <c r="M200" s="255">
        <v>452.7</v>
      </c>
      <c r="N200" s="255" t="s">
        <v>28</v>
      </c>
      <c r="O200" s="255">
        <v>60</v>
      </c>
      <c r="P200" s="370">
        <v>100</v>
      </c>
      <c r="Q200" s="254" t="s">
        <v>372</v>
      </c>
      <c r="R200" s="255" t="s">
        <v>29</v>
      </c>
      <c r="S200" s="96" t="s">
        <v>32</v>
      </c>
      <c r="T200" s="254"/>
      <c r="U200" s="254">
        <v>6</v>
      </c>
      <c r="V200" s="517"/>
      <c r="W200" s="447">
        <f t="shared" si="7"/>
        <v>0</v>
      </c>
      <c r="X200" s="447"/>
      <c r="Y200" s="447"/>
      <c r="Z200" s="447"/>
      <c r="AA200" s="447"/>
      <c r="AB200" s="447"/>
      <c r="AC200" s="401"/>
      <c r="AD200" s="401"/>
      <c r="AE200" s="401"/>
      <c r="AF200" s="401"/>
      <c r="AG200" s="401"/>
      <c r="AH200" s="401"/>
      <c r="AI200" s="401"/>
      <c r="AJ200" s="401"/>
      <c r="AK200" s="407"/>
      <c r="AL200" s="392"/>
    </row>
    <row r="201" spans="1:38" ht="37.5" outlineLevel="1">
      <c r="A201" s="575"/>
      <c r="B201" s="575"/>
      <c r="C201" s="575"/>
      <c r="D201" s="575"/>
      <c r="E201" s="575"/>
      <c r="F201" s="91" t="s">
        <v>37</v>
      </c>
      <c r="G201" s="252" t="s">
        <v>162</v>
      </c>
      <c r="H201" s="162"/>
      <c r="I201" s="367"/>
      <c r="J201" s="254"/>
      <c r="K201" s="255"/>
      <c r="L201" s="254">
        <v>1965</v>
      </c>
      <c r="M201" s="255">
        <v>311.2</v>
      </c>
      <c r="N201" s="255" t="s">
        <v>28</v>
      </c>
      <c r="O201" s="255">
        <v>60</v>
      </c>
      <c r="P201" s="370">
        <v>100</v>
      </c>
      <c r="Q201" s="254" t="s">
        <v>372</v>
      </c>
      <c r="R201" s="255" t="s">
        <v>29</v>
      </c>
      <c r="S201" s="96" t="s">
        <v>32</v>
      </c>
      <c r="T201" s="254"/>
      <c r="U201" s="254"/>
      <c r="V201" s="517"/>
      <c r="W201" s="447">
        <f t="shared" si="7"/>
        <v>0</v>
      </c>
      <c r="X201" s="447"/>
      <c r="Y201" s="447"/>
      <c r="Z201" s="447"/>
      <c r="AA201" s="447"/>
      <c r="AB201" s="447"/>
      <c r="AC201" s="401"/>
      <c r="AD201" s="401"/>
      <c r="AE201" s="401"/>
      <c r="AF201" s="401"/>
      <c r="AG201" s="401"/>
      <c r="AH201" s="401"/>
      <c r="AI201" s="401"/>
      <c r="AJ201" s="401"/>
      <c r="AK201" s="407"/>
      <c r="AL201" s="392"/>
    </row>
    <row r="202" spans="1:38" ht="37.5" outlineLevel="1">
      <c r="A202" s="575"/>
      <c r="B202" s="575"/>
      <c r="C202" s="575"/>
      <c r="D202" s="575"/>
      <c r="E202" s="575"/>
      <c r="F202" s="91" t="s">
        <v>37</v>
      </c>
      <c r="G202" s="247" t="s">
        <v>182</v>
      </c>
      <c r="H202" s="163"/>
      <c r="I202" s="367"/>
      <c r="J202" s="254"/>
      <c r="K202" s="255"/>
      <c r="L202" s="254">
        <v>1965</v>
      </c>
      <c r="M202" s="255">
        <v>146.1</v>
      </c>
      <c r="N202" s="255" t="s">
        <v>28</v>
      </c>
      <c r="O202" s="255">
        <v>60</v>
      </c>
      <c r="P202" s="370">
        <v>100</v>
      </c>
      <c r="Q202" s="254" t="s">
        <v>372</v>
      </c>
      <c r="R202" s="255" t="s">
        <v>29</v>
      </c>
      <c r="S202" s="96" t="s">
        <v>32</v>
      </c>
      <c r="T202" s="254"/>
      <c r="U202" s="254"/>
      <c r="V202" s="517"/>
      <c r="W202" s="447">
        <f t="shared" si="7"/>
        <v>0</v>
      </c>
      <c r="X202" s="447"/>
      <c r="Y202" s="447"/>
      <c r="Z202" s="447"/>
      <c r="AA202" s="447"/>
      <c r="AB202" s="447"/>
      <c r="AC202" s="401"/>
      <c r="AD202" s="401"/>
      <c r="AE202" s="401"/>
      <c r="AF202" s="401"/>
      <c r="AG202" s="401"/>
      <c r="AH202" s="401"/>
      <c r="AI202" s="401"/>
      <c r="AJ202" s="401"/>
      <c r="AK202" s="407"/>
      <c r="AL202" s="392"/>
    </row>
    <row r="203" spans="1:38" ht="56.25" outlineLevel="1">
      <c r="A203" s="575"/>
      <c r="B203" s="575"/>
      <c r="C203" s="575"/>
      <c r="D203" s="575"/>
      <c r="E203" s="575"/>
      <c r="F203" s="91" t="s">
        <v>37</v>
      </c>
      <c r="G203" s="252" t="s">
        <v>533</v>
      </c>
      <c r="H203" s="252" t="s">
        <v>785</v>
      </c>
      <c r="I203" s="367"/>
      <c r="J203" s="254"/>
      <c r="K203" s="255">
        <v>2</v>
      </c>
      <c r="L203" s="254">
        <v>1983</v>
      </c>
      <c r="M203" s="255">
        <v>234.3</v>
      </c>
      <c r="N203" s="240" t="s">
        <v>35</v>
      </c>
      <c r="O203" s="255">
        <v>60</v>
      </c>
      <c r="P203" s="370">
        <v>100</v>
      </c>
      <c r="Q203" s="254" t="s">
        <v>372</v>
      </c>
      <c r="R203" s="255" t="s">
        <v>29</v>
      </c>
      <c r="S203" s="96" t="s">
        <v>32</v>
      </c>
      <c r="T203" s="254"/>
      <c r="U203" s="254">
        <v>2</v>
      </c>
      <c r="V203" s="517"/>
      <c r="W203" s="447">
        <f t="shared" si="7"/>
        <v>0</v>
      </c>
      <c r="X203" s="447"/>
      <c r="Y203" s="447"/>
      <c r="Z203" s="447"/>
      <c r="AA203" s="447"/>
      <c r="AB203" s="447"/>
      <c r="AC203" s="401"/>
      <c r="AD203" s="401"/>
      <c r="AE203" s="401"/>
      <c r="AF203" s="401"/>
      <c r="AG203" s="401"/>
      <c r="AH203" s="401"/>
      <c r="AI203" s="401"/>
      <c r="AJ203" s="401"/>
      <c r="AK203" s="407"/>
      <c r="AL203" s="392"/>
    </row>
    <row r="204" spans="1:38" ht="37.5" outlineLevel="1">
      <c r="A204" s="575"/>
      <c r="B204" s="575"/>
      <c r="C204" s="575"/>
      <c r="D204" s="575"/>
      <c r="E204" s="575"/>
      <c r="F204" s="91" t="s">
        <v>37</v>
      </c>
      <c r="G204" s="91" t="s">
        <v>39</v>
      </c>
      <c r="H204" s="252" t="s">
        <v>786</v>
      </c>
      <c r="I204" s="367"/>
      <c r="J204" s="254">
        <v>3</v>
      </c>
      <c r="K204" s="254">
        <v>3</v>
      </c>
      <c r="L204" s="254">
        <v>2005</v>
      </c>
      <c r="M204" s="255">
        <v>144.80000000000001</v>
      </c>
      <c r="N204" s="255" t="s">
        <v>28</v>
      </c>
      <c r="O204" s="255">
        <v>60</v>
      </c>
      <c r="P204" s="370">
        <v>100</v>
      </c>
      <c r="Q204" s="254" t="s">
        <v>372</v>
      </c>
      <c r="R204" s="255" t="s">
        <v>29</v>
      </c>
      <c r="S204" s="96" t="s">
        <v>32</v>
      </c>
      <c r="T204" s="254"/>
      <c r="U204" s="254">
        <v>3</v>
      </c>
      <c r="V204" s="517"/>
      <c r="W204" s="370">
        <f t="shared" si="7"/>
        <v>0</v>
      </c>
      <c r="X204" s="370"/>
      <c r="Y204" s="370"/>
      <c r="Z204" s="370"/>
      <c r="AA204" s="370"/>
      <c r="AB204" s="370"/>
      <c r="AC204" s="401"/>
      <c r="AD204" s="401"/>
      <c r="AE204" s="401"/>
      <c r="AF204" s="401"/>
      <c r="AG204" s="401"/>
      <c r="AH204" s="401"/>
      <c r="AI204" s="401"/>
      <c r="AJ204" s="401"/>
      <c r="AK204" s="407"/>
      <c r="AL204" s="392"/>
    </row>
    <row r="205" spans="1:38" ht="37.5" outlineLevel="1">
      <c r="A205" s="575"/>
      <c r="B205" s="575"/>
      <c r="C205" s="575"/>
      <c r="D205" s="575"/>
      <c r="E205" s="575"/>
      <c r="F205" s="91" t="s">
        <v>37</v>
      </c>
      <c r="G205" s="247" t="s">
        <v>534</v>
      </c>
      <c r="H205" s="161" t="s">
        <v>787</v>
      </c>
      <c r="I205" s="367"/>
      <c r="J205" s="254"/>
      <c r="K205" s="255"/>
      <c r="L205" s="254">
        <v>1983</v>
      </c>
      <c r="M205" s="255">
        <v>24.9</v>
      </c>
      <c r="N205" s="240" t="s">
        <v>35</v>
      </c>
      <c r="O205" s="255">
        <v>60</v>
      </c>
      <c r="P205" s="370">
        <v>100</v>
      </c>
      <c r="Q205" s="254" t="s">
        <v>372</v>
      </c>
      <c r="R205" s="255" t="s">
        <v>29</v>
      </c>
      <c r="S205" s="96" t="s">
        <v>32</v>
      </c>
      <c r="T205" s="254"/>
      <c r="U205" s="254"/>
      <c r="V205" s="517"/>
      <c r="W205" s="370">
        <f t="shared" si="7"/>
        <v>0</v>
      </c>
      <c r="X205" s="370"/>
      <c r="Y205" s="370"/>
      <c r="Z205" s="370"/>
      <c r="AA205" s="370"/>
      <c r="AB205" s="370"/>
      <c r="AC205" s="401"/>
      <c r="AD205" s="401"/>
      <c r="AE205" s="401"/>
      <c r="AF205" s="401"/>
      <c r="AG205" s="401"/>
      <c r="AH205" s="401"/>
      <c r="AI205" s="401"/>
      <c r="AJ205" s="401"/>
      <c r="AK205" s="407"/>
      <c r="AL205" s="392"/>
    </row>
    <row r="206" spans="1:38" ht="37.5" outlineLevel="1">
      <c r="A206" s="576"/>
      <c r="B206" s="576"/>
      <c r="C206" s="576"/>
      <c r="D206" s="576"/>
      <c r="E206" s="576"/>
      <c r="F206" s="91" t="s">
        <v>37</v>
      </c>
      <c r="G206" s="247" t="s">
        <v>535</v>
      </c>
      <c r="H206" s="163"/>
      <c r="I206" s="382"/>
      <c r="J206" s="254"/>
      <c r="K206" s="255"/>
      <c r="L206" s="254">
        <v>1983</v>
      </c>
      <c r="M206" s="255">
        <v>11.5</v>
      </c>
      <c r="N206" s="240" t="s">
        <v>35</v>
      </c>
      <c r="O206" s="255">
        <v>60</v>
      </c>
      <c r="P206" s="370">
        <v>100</v>
      </c>
      <c r="Q206" s="254" t="s">
        <v>372</v>
      </c>
      <c r="R206" s="255" t="s">
        <v>29</v>
      </c>
      <c r="S206" s="96" t="s">
        <v>32</v>
      </c>
      <c r="T206" s="254"/>
      <c r="U206" s="254"/>
      <c r="V206" s="518"/>
      <c r="W206" s="370">
        <f t="shared" si="7"/>
        <v>0</v>
      </c>
      <c r="X206" s="370"/>
      <c r="Y206" s="370"/>
      <c r="Z206" s="370"/>
      <c r="AA206" s="370"/>
      <c r="AB206" s="370"/>
      <c r="AC206" s="401"/>
      <c r="AD206" s="401"/>
      <c r="AE206" s="401"/>
      <c r="AF206" s="401"/>
      <c r="AG206" s="401"/>
      <c r="AH206" s="401"/>
      <c r="AI206" s="401"/>
      <c r="AJ206" s="401"/>
      <c r="AK206" s="407"/>
      <c r="AL206" s="392"/>
    </row>
    <row r="207" spans="1:38" ht="131.25" outlineLevel="1">
      <c r="A207" s="574">
        <v>9</v>
      </c>
      <c r="B207" s="574" t="s">
        <v>557</v>
      </c>
      <c r="C207" s="574"/>
      <c r="D207" s="574" t="s">
        <v>646</v>
      </c>
      <c r="E207" s="574" t="s">
        <v>674</v>
      </c>
      <c r="F207" s="204" t="s">
        <v>27</v>
      </c>
      <c r="G207" s="205" t="s">
        <v>369</v>
      </c>
      <c r="H207" s="206" t="s">
        <v>788</v>
      </c>
      <c r="I207" s="384">
        <v>19082</v>
      </c>
      <c r="J207" s="207">
        <v>60</v>
      </c>
      <c r="K207" s="208">
        <v>19</v>
      </c>
      <c r="L207" s="207">
        <v>1964</v>
      </c>
      <c r="M207" s="209">
        <v>1438.4</v>
      </c>
      <c r="N207" s="207" t="s">
        <v>28</v>
      </c>
      <c r="O207" s="207">
        <v>85</v>
      </c>
      <c r="P207" s="210">
        <v>39.11</v>
      </c>
      <c r="Q207" s="207" t="s">
        <v>252</v>
      </c>
      <c r="R207" s="207" t="s">
        <v>29</v>
      </c>
      <c r="S207" s="586" t="s">
        <v>820</v>
      </c>
      <c r="T207" s="589" t="s">
        <v>481</v>
      </c>
      <c r="U207" s="211">
        <v>19</v>
      </c>
      <c r="V207" s="583">
        <v>16448</v>
      </c>
      <c r="W207" s="521">
        <f>SUM(X207:AB207)</f>
        <v>650000</v>
      </c>
      <c r="X207" s="520"/>
      <c r="Y207" s="521">
        <v>650000</v>
      </c>
      <c r="Z207" s="521"/>
      <c r="AA207" s="520"/>
      <c r="AB207" s="521"/>
      <c r="AC207" s="542"/>
      <c r="AD207" s="542"/>
      <c r="AE207" s="542"/>
      <c r="AF207" s="542"/>
      <c r="AG207" s="542"/>
      <c r="AH207" s="542">
        <v>325000</v>
      </c>
      <c r="AI207" s="542">
        <v>325000</v>
      </c>
      <c r="AJ207" s="542"/>
      <c r="AK207" s="542"/>
      <c r="AL207" s="542"/>
    </row>
    <row r="208" spans="1:38" ht="131.25" outlineLevel="1">
      <c r="A208" s="575"/>
      <c r="B208" s="575"/>
      <c r="C208" s="575"/>
      <c r="D208" s="575"/>
      <c r="E208" s="575"/>
      <c r="F208" s="204" t="s">
        <v>27</v>
      </c>
      <c r="G208" s="139" t="s">
        <v>187</v>
      </c>
      <c r="H208" s="212"/>
      <c r="I208" s="386"/>
      <c r="J208" s="207"/>
      <c r="K208" s="208">
        <v>12</v>
      </c>
      <c r="L208" s="207">
        <v>1989</v>
      </c>
      <c r="M208" s="209">
        <v>387.2</v>
      </c>
      <c r="N208" s="240" t="s">
        <v>35</v>
      </c>
      <c r="O208" s="207">
        <v>85</v>
      </c>
      <c r="P208" s="213">
        <v>100</v>
      </c>
      <c r="Q208" s="207" t="s">
        <v>253</v>
      </c>
      <c r="R208" s="207" t="s">
        <v>29</v>
      </c>
      <c r="S208" s="587"/>
      <c r="T208" s="564"/>
      <c r="U208" s="211">
        <v>12</v>
      </c>
      <c r="V208" s="583"/>
      <c r="W208" s="517"/>
      <c r="X208" s="517"/>
      <c r="Y208" s="517"/>
      <c r="Z208" s="517"/>
      <c r="AA208" s="517"/>
      <c r="AB208" s="517"/>
      <c r="AC208" s="543"/>
      <c r="AD208" s="543"/>
      <c r="AE208" s="543"/>
      <c r="AF208" s="543"/>
      <c r="AG208" s="543"/>
      <c r="AH208" s="543"/>
      <c r="AI208" s="543"/>
      <c r="AJ208" s="543"/>
      <c r="AK208" s="543"/>
      <c r="AL208" s="543"/>
    </row>
    <row r="209" spans="1:38" ht="131.25" outlineLevel="1">
      <c r="A209" s="575"/>
      <c r="B209" s="575"/>
      <c r="C209" s="575"/>
      <c r="D209" s="575"/>
      <c r="E209" s="575"/>
      <c r="F209" s="204" t="s">
        <v>27</v>
      </c>
      <c r="G209" s="214" t="s">
        <v>482</v>
      </c>
      <c r="H209" s="212"/>
      <c r="I209" s="386"/>
      <c r="J209" s="207">
        <v>45</v>
      </c>
      <c r="K209" s="208">
        <v>10</v>
      </c>
      <c r="L209" s="207">
        <v>1989</v>
      </c>
      <c r="M209" s="209">
        <v>2200</v>
      </c>
      <c r="N209" s="207" t="s">
        <v>28</v>
      </c>
      <c r="O209" s="207">
        <v>85</v>
      </c>
      <c r="P209" s="213">
        <v>73</v>
      </c>
      <c r="Q209" s="207" t="s">
        <v>253</v>
      </c>
      <c r="R209" s="207" t="s">
        <v>29</v>
      </c>
      <c r="S209" s="588"/>
      <c r="T209" s="565"/>
      <c r="U209" s="211">
        <v>10</v>
      </c>
      <c r="V209" s="584"/>
      <c r="W209" s="518"/>
      <c r="X209" s="518"/>
      <c r="Y209" s="518"/>
      <c r="Z209" s="518"/>
      <c r="AA209" s="518"/>
      <c r="AB209" s="518"/>
      <c r="AC209" s="528"/>
      <c r="AD209" s="528"/>
      <c r="AE209" s="528"/>
      <c r="AF209" s="528"/>
      <c r="AG209" s="528"/>
      <c r="AH209" s="528"/>
      <c r="AI209" s="528"/>
      <c r="AJ209" s="528"/>
      <c r="AK209" s="528"/>
      <c r="AL209" s="528"/>
    </row>
    <row r="210" spans="1:38" ht="131.25" outlineLevel="1">
      <c r="A210" s="575"/>
      <c r="B210" s="575"/>
      <c r="C210" s="575"/>
      <c r="D210" s="575"/>
      <c r="E210" s="575"/>
      <c r="F210" s="252" t="s">
        <v>27</v>
      </c>
      <c r="G210" s="215" t="s">
        <v>219</v>
      </c>
      <c r="H210" s="212"/>
      <c r="I210" s="386"/>
      <c r="J210" s="207"/>
      <c r="K210" s="207"/>
      <c r="L210" s="207">
        <v>1964</v>
      </c>
      <c r="M210" s="209">
        <v>279.10000000000002</v>
      </c>
      <c r="N210" s="207" t="s">
        <v>28</v>
      </c>
      <c r="O210" s="207">
        <v>40</v>
      </c>
      <c r="P210" s="213">
        <v>100</v>
      </c>
      <c r="Q210" s="254" t="s">
        <v>372</v>
      </c>
      <c r="R210" s="207" t="s">
        <v>29</v>
      </c>
      <c r="S210" s="217" t="s">
        <v>819</v>
      </c>
      <c r="T210" s="207">
        <v>2027</v>
      </c>
      <c r="U210" s="207"/>
      <c r="V210" s="583"/>
      <c r="W210" s="143">
        <f t="shared" ref="W210:W263" si="9">SUM(X210:AB210)</f>
        <v>146942</v>
      </c>
      <c r="X210" s="370"/>
      <c r="Y210" s="143">
        <v>146942</v>
      </c>
      <c r="Z210" s="143"/>
      <c r="AA210" s="370"/>
      <c r="AB210" s="143"/>
      <c r="AC210" s="402"/>
      <c r="AD210" s="402">
        <v>146942</v>
      </c>
      <c r="AE210" s="402"/>
      <c r="AF210" s="402"/>
      <c r="AG210" s="402"/>
      <c r="AH210" s="402"/>
      <c r="AI210" s="402"/>
      <c r="AJ210" s="402"/>
      <c r="AK210" s="390"/>
      <c r="AL210" s="394"/>
    </row>
    <row r="211" spans="1:38" ht="131.25" outlineLevel="1">
      <c r="A211" s="575"/>
      <c r="B211" s="575"/>
      <c r="C211" s="575"/>
      <c r="D211" s="575"/>
      <c r="E211" s="575"/>
      <c r="F211" s="204" t="s">
        <v>27</v>
      </c>
      <c r="G211" s="214" t="s">
        <v>368</v>
      </c>
      <c r="H211" s="212"/>
      <c r="I211" s="386"/>
      <c r="J211" s="207">
        <v>25</v>
      </c>
      <c r="K211" s="208">
        <v>18</v>
      </c>
      <c r="L211" s="207">
        <v>1993</v>
      </c>
      <c r="M211" s="209">
        <v>2930.2</v>
      </c>
      <c r="N211" s="207" t="s">
        <v>28</v>
      </c>
      <c r="O211" s="207">
        <v>85</v>
      </c>
      <c r="P211" s="213">
        <v>100</v>
      </c>
      <c r="Q211" s="207" t="s">
        <v>253</v>
      </c>
      <c r="R211" s="207" t="s">
        <v>29</v>
      </c>
      <c r="S211" s="96" t="s">
        <v>32</v>
      </c>
      <c r="T211" s="254"/>
      <c r="U211" s="207"/>
      <c r="V211" s="584"/>
      <c r="W211" s="447">
        <f t="shared" ref="W211" si="10">SUM(X211:AB211)</f>
        <v>0</v>
      </c>
      <c r="X211" s="447"/>
      <c r="Y211" s="447"/>
      <c r="Z211" s="447"/>
      <c r="AA211" s="447"/>
      <c r="AB211" s="447"/>
      <c r="AC211" s="403"/>
      <c r="AD211" s="403"/>
      <c r="AE211" s="403"/>
      <c r="AF211" s="403"/>
      <c r="AG211" s="403"/>
      <c r="AH211" s="403"/>
      <c r="AI211" s="403"/>
      <c r="AJ211" s="403"/>
      <c r="AK211" s="407"/>
      <c r="AL211" s="392"/>
    </row>
    <row r="212" spans="1:38" ht="37.5" outlineLevel="1">
      <c r="A212" s="575"/>
      <c r="B212" s="575"/>
      <c r="C212" s="575"/>
      <c r="D212" s="575"/>
      <c r="E212" s="575"/>
      <c r="F212" s="252" t="s">
        <v>37</v>
      </c>
      <c r="G212" s="215" t="s">
        <v>163</v>
      </c>
      <c r="H212" s="212"/>
      <c r="I212" s="386"/>
      <c r="J212" s="207">
        <v>3</v>
      </c>
      <c r="K212" s="207">
        <v>3</v>
      </c>
      <c r="L212" s="207">
        <v>1993</v>
      </c>
      <c r="M212" s="209">
        <v>283.10000000000002</v>
      </c>
      <c r="N212" s="207" t="s">
        <v>28</v>
      </c>
      <c r="O212" s="207">
        <v>40</v>
      </c>
      <c r="P212" s="213">
        <v>100</v>
      </c>
      <c r="Q212" s="254" t="s">
        <v>372</v>
      </c>
      <c r="R212" s="207" t="s">
        <v>29</v>
      </c>
      <c r="S212" s="217" t="s">
        <v>32</v>
      </c>
      <c r="T212" s="254"/>
      <c r="U212" s="207"/>
      <c r="V212" s="584"/>
      <c r="W212" s="447">
        <f t="shared" ref="W212" si="11">SUM(X212:AB212)</f>
        <v>0</v>
      </c>
      <c r="X212" s="447"/>
      <c r="Y212" s="447"/>
      <c r="Z212" s="447"/>
      <c r="AA212" s="447"/>
      <c r="AB212" s="447"/>
      <c r="AC212" s="403"/>
      <c r="AD212" s="403"/>
      <c r="AE212" s="403"/>
      <c r="AF212" s="403"/>
      <c r="AG212" s="403"/>
      <c r="AH212" s="403"/>
      <c r="AI212" s="403"/>
      <c r="AJ212" s="403"/>
      <c r="AK212" s="407"/>
      <c r="AL212" s="392"/>
    </row>
    <row r="213" spans="1:38" ht="37.5" outlineLevel="1">
      <c r="A213" s="575"/>
      <c r="B213" s="575"/>
      <c r="C213" s="575"/>
      <c r="D213" s="575"/>
      <c r="E213" s="575"/>
      <c r="F213" s="252" t="s">
        <v>37</v>
      </c>
      <c r="G213" s="252" t="s">
        <v>121</v>
      </c>
      <c r="H213" s="212"/>
      <c r="I213" s="386"/>
      <c r="J213" s="207"/>
      <c r="K213" s="207"/>
      <c r="L213" s="207">
        <v>1964</v>
      </c>
      <c r="M213" s="209">
        <v>27.2</v>
      </c>
      <c r="N213" s="207" t="s">
        <v>28</v>
      </c>
      <c r="O213" s="207">
        <v>40</v>
      </c>
      <c r="P213" s="213">
        <v>100</v>
      </c>
      <c r="Q213" s="254" t="s">
        <v>372</v>
      </c>
      <c r="R213" s="207" t="s">
        <v>29</v>
      </c>
      <c r="S213" s="217" t="s">
        <v>32</v>
      </c>
      <c r="T213" s="207"/>
      <c r="U213" s="207"/>
      <c r="V213" s="584"/>
      <c r="W213" s="447">
        <f t="shared" si="9"/>
        <v>0</v>
      </c>
      <c r="X213" s="447"/>
      <c r="Y213" s="447"/>
      <c r="Z213" s="447"/>
      <c r="AA213" s="447"/>
      <c r="AB213" s="447"/>
      <c r="AC213" s="403"/>
      <c r="AD213" s="403"/>
      <c r="AE213" s="403"/>
      <c r="AF213" s="403"/>
      <c r="AG213" s="403"/>
      <c r="AH213" s="403"/>
      <c r="AI213" s="403"/>
      <c r="AJ213" s="403"/>
      <c r="AK213" s="407"/>
      <c r="AL213" s="392"/>
    </row>
    <row r="214" spans="1:38" ht="37.5" outlineLevel="1">
      <c r="A214" s="575"/>
      <c r="B214" s="575"/>
      <c r="C214" s="575"/>
      <c r="D214" s="575"/>
      <c r="E214" s="575"/>
      <c r="F214" s="252" t="s">
        <v>37</v>
      </c>
      <c r="G214" s="215" t="s">
        <v>39</v>
      </c>
      <c r="H214" s="216"/>
      <c r="I214" s="386"/>
      <c r="J214" s="207">
        <v>1</v>
      </c>
      <c r="K214" s="207">
        <v>1</v>
      </c>
      <c r="L214" s="207">
        <v>1993</v>
      </c>
      <c r="M214" s="209">
        <v>45.5</v>
      </c>
      <c r="N214" s="240" t="s">
        <v>35</v>
      </c>
      <c r="O214" s="207">
        <v>85</v>
      </c>
      <c r="P214" s="213">
        <v>100</v>
      </c>
      <c r="Q214" s="254" t="s">
        <v>372</v>
      </c>
      <c r="R214" s="207" t="s">
        <v>29</v>
      </c>
      <c r="S214" s="217" t="s">
        <v>32</v>
      </c>
      <c r="T214" s="207"/>
      <c r="U214" s="207"/>
      <c r="V214" s="584"/>
      <c r="W214" s="447">
        <f t="shared" si="9"/>
        <v>0</v>
      </c>
      <c r="X214" s="447"/>
      <c r="Y214" s="447"/>
      <c r="Z214" s="447"/>
      <c r="AA214" s="447"/>
      <c r="AB214" s="447"/>
      <c r="AC214" s="403"/>
      <c r="AD214" s="403"/>
      <c r="AE214" s="403"/>
      <c r="AF214" s="403"/>
      <c r="AG214" s="403"/>
      <c r="AH214" s="403"/>
      <c r="AI214" s="403"/>
      <c r="AJ214" s="403"/>
      <c r="AK214" s="407"/>
      <c r="AL214" s="392"/>
    </row>
    <row r="215" spans="1:38" ht="56.25" outlineLevel="1">
      <c r="A215" s="575"/>
      <c r="B215" s="575"/>
      <c r="C215" s="575"/>
      <c r="D215" s="575"/>
      <c r="E215" s="575"/>
      <c r="F215" s="252" t="s">
        <v>37</v>
      </c>
      <c r="G215" s="103" t="s">
        <v>313</v>
      </c>
      <c r="H215" s="217" t="s">
        <v>789</v>
      </c>
      <c r="I215" s="386"/>
      <c r="J215" s="207"/>
      <c r="K215" s="208"/>
      <c r="L215" s="207">
        <v>2021</v>
      </c>
      <c r="M215" s="209">
        <v>160</v>
      </c>
      <c r="N215" s="207" t="s">
        <v>28</v>
      </c>
      <c r="O215" s="207">
        <v>125</v>
      </c>
      <c r="P215" s="213">
        <v>30</v>
      </c>
      <c r="Q215" s="254" t="s">
        <v>346</v>
      </c>
      <c r="R215" s="207" t="s">
        <v>29</v>
      </c>
      <c r="S215" s="217" t="s">
        <v>32</v>
      </c>
      <c r="T215" s="207"/>
      <c r="U215" s="207"/>
      <c r="V215" s="584"/>
      <c r="W215" s="447">
        <f t="shared" si="9"/>
        <v>0</v>
      </c>
      <c r="X215" s="447"/>
      <c r="Y215" s="447"/>
      <c r="Z215" s="447"/>
      <c r="AA215" s="447"/>
      <c r="AB215" s="447"/>
      <c r="AC215" s="403"/>
      <c r="AD215" s="403"/>
      <c r="AE215" s="403"/>
      <c r="AF215" s="403"/>
      <c r="AG215" s="403"/>
      <c r="AH215" s="403"/>
      <c r="AI215" s="403"/>
      <c r="AJ215" s="403"/>
      <c r="AK215" s="407"/>
      <c r="AL215" s="392"/>
    </row>
    <row r="216" spans="1:38" ht="56.25" outlineLevel="1">
      <c r="A216" s="575"/>
      <c r="B216" s="575"/>
      <c r="C216" s="575"/>
      <c r="D216" s="575"/>
      <c r="E216" s="575"/>
      <c r="F216" s="252" t="s">
        <v>37</v>
      </c>
      <c r="G216" s="103" t="s">
        <v>313</v>
      </c>
      <c r="H216" s="217" t="s">
        <v>790</v>
      </c>
      <c r="I216" s="386"/>
      <c r="J216" s="207"/>
      <c r="K216" s="208"/>
      <c r="L216" s="207">
        <v>2021</v>
      </c>
      <c r="M216" s="209">
        <v>131.80000000000001</v>
      </c>
      <c r="N216" s="207" t="s">
        <v>28</v>
      </c>
      <c r="O216" s="207">
        <v>125</v>
      </c>
      <c r="P216" s="213">
        <v>30</v>
      </c>
      <c r="Q216" s="254" t="s">
        <v>346</v>
      </c>
      <c r="R216" s="207" t="s">
        <v>29</v>
      </c>
      <c r="S216" s="217" t="s">
        <v>32</v>
      </c>
      <c r="T216" s="207"/>
      <c r="U216" s="207"/>
      <c r="V216" s="584"/>
      <c r="W216" s="447">
        <f t="shared" si="9"/>
        <v>0</v>
      </c>
      <c r="X216" s="447"/>
      <c r="Y216" s="447"/>
      <c r="Z216" s="447"/>
      <c r="AA216" s="447"/>
      <c r="AB216" s="447"/>
      <c r="AC216" s="403"/>
      <c r="AD216" s="403"/>
      <c r="AE216" s="403"/>
      <c r="AF216" s="403"/>
      <c r="AG216" s="403"/>
      <c r="AH216" s="403"/>
      <c r="AI216" s="403"/>
      <c r="AJ216" s="403"/>
      <c r="AK216" s="407"/>
      <c r="AL216" s="392"/>
    </row>
    <row r="217" spans="1:38" ht="56.25" outlineLevel="1">
      <c r="A217" s="575"/>
      <c r="B217" s="575"/>
      <c r="C217" s="575"/>
      <c r="D217" s="575"/>
      <c r="E217" s="575"/>
      <c r="F217" s="252" t="s">
        <v>37</v>
      </c>
      <c r="G217" s="103" t="s">
        <v>313</v>
      </c>
      <c r="H217" s="217" t="s">
        <v>791</v>
      </c>
      <c r="I217" s="386"/>
      <c r="J217" s="207"/>
      <c r="K217" s="208"/>
      <c r="L217" s="207">
        <v>2021</v>
      </c>
      <c r="M217" s="209">
        <v>257.89999999999998</v>
      </c>
      <c r="N217" s="207" t="s">
        <v>28</v>
      </c>
      <c r="O217" s="207">
        <v>125</v>
      </c>
      <c r="P217" s="213">
        <v>30</v>
      </c>
      <c r="Q217" s="254" t="s">
        <v>346</v>
      </c>
      <c r="R217" s="207" t="s">
        <v>29</v>
      </c>
      <c r="S217" s="217" t="s">
        <v>32</v>
      </c>
      <c r="T217" s="207"/>
      <c r="U217" s="207"/>
      <c r="V217" s="584"/>
      <c r="W217" s="447">
        <f t="shared" si="9"/>
        <v>0</v>
      </c>
      <c r="X217" s="447"/>
      <c r="Y217" s="447"/>
      <c r="Z217" s="447"/>
      <c r="AA217" s="447"/>
      <c r="AB217" s="447"/>
      <c r="AC217" s="403"/>
      <c r="AD217" s="403"/>
      <c r="AE217" s="403"/>
      <c r="AF217" s="403"/>
      <c r="AG217" s="403"/>
      <c r="AH217" s="403"/>
      <c r="AI217" s="403"/>
      <c r="AJ217" s="403"/>
      <c r="AK217" s="407"/>
      <c r="AL217" s="392"/>
    </row>
    <row r="218" spans="1:38" ht="56.25" outlineLevel="1">
      <c r="A218" s="575"/>
      <c r="B218" s="575"/>
      <c r="C218" s="575"/>
      <c r="D218" s="575"/>
      <c r="E218" s="575"/>
      <c r="F218" s="252" t="s">
        <v>37</v>
      </c>
      <c r="G218" s="103" t="s">
        <v>313</v>
      </c>
      <c r="H218" s="91" t="s">
        <v>792</v>
      </c>
      <c r="I218" s="386"/>
      <c r="J218" s="207"/>
      <c r="K218" s="208"/>
      <c r="L218" s="218">
        <v>2021</v>
      </c>
      <c r="M218" s="219">
        <v>79</v>
      </c>
      <c r="N218" s="220" t="s">
        <v>28</v>
      </c>
      <c r="O218" s="207">
        <v>125</v>
      </c>
      <c r="P218" s="385">
        <v>30</v>
      </c>
      <c r="Q218" s="254" t="s">
        <v>346</v>
      </c>
      <c r="R218" s="221" t="s">
        <v>29</v>
      </c>
      <c r="S218" s="96" t="s">
        <v>32</v>
      </c>
      <c r="T218" s="207"/>
      <c r="U218" s="207"/>
      <c r="V218" s="584"/>
      <c r="W218" s="447">
        <f t="shared" si="9"/>
        <v>0</v>
      </c>
      <c r="X218" s="447"/>
      <c r="Y218" s="447"/>
      <c r="Z218" s="447"/>
      <c r="AA218" s="447"/>
      <c r="AB218" s="447"/>
      <c r="AC218" s="403"/>
      <c r="AD218" s="403"/>
      <c r="AE218" s="403"/>
      <c r="AF218" s="403"/>
      <c r="AG218" s="403"/>
      <c r="AH218" s="403"/>
      <c r="AI218" s="403"/>
      <c r="AJ218" s="403"/>
      <c r="AK218" s="407"/>
      <c r="AL218" s="392"/>
    </row>
    <row r="219" spans="1:38" ht="56.25" outlineLevel="1">
      <c r="A219" s="576"/>
      <c r="B219" s="576"/>
      <c r="C219" s="576"/>
      <c r="D219" s="576"/>
      <c r="E219" s="576"/>
      <c r="F219" s="252" t="s">
        <v>37</v>
      </c>
      <c r="G219" s="103" t="s">
        <v>313</v>
      </c>
      <c r="H219" s="91" t="s">
        <v>793</v>
      </c>
      <c r="I219" s="387"/>
      <c r="J219" s="207"/>
      <c r="K219" s="208"/>
      <c r="L219" s="207">
        <v>2023</v>
      </c>
      <c r="M219" s="209">
        <v>32.4</v>
      </c>
      <c r="N219" s="207" t="s">
        <v>28</v>
      </c>
      <c r="O219" s="207">
        <v>125</v>
      </c>
      <c r="P219" s="370">
        <v>100</v>
      </c>
      <c r="Q219" s="254" t="s">
        <v>346</v>
      </c>
      <c r="R219" s="221" t="s">
        <v>29</v>
      </c>
      <c r="S219" s="96" t="s">
        <v>32</v>
      </c>
      <c r="T219" s="207"/>
      <c r="U219" s="207"/>
      <c r="V219" s="584"/>
      <c r="W219" s="447">
        <f t="shared" si="9"/>
        <v>0</v>
      </c>
      <c r="X219" s="447"/>
      <c r="Y219" s="447"/>
      <c r="Z219" s="447"/>
      <c r="AA219" s="447"/>
      <c r="AB219" s="447"/>
      <c r="AC219" s="403"/>
      <c r="AD219" s="403"/>
      <c r="AE219" s="403"/>
      <c r="AF219" s="403"/>
      <c r="AG219" s="403"/>
      <c r="AH219" s="403"/>
      <c r="AI219" s="403"/>
      <c r="AJ219" s="403"/>
      <c r="AK219" s="407"/>
      <c r="AL219" s="392"/>
    </row>
    <row r="220" spans="1:38" ht="93.75" outlineLevel="1">
      <c r="A220" s="512">
        <v>10</v>
      </c>
      <c r="B220" s="580" t="s">
        <v>558</v>
      </c>
      <c r="C220" s="580"/>
      <c r="D220" s="580" t="s">
        <v>647</v>
      </c>
      <c r="E220" s="580" t="s">
        <v>675</v>
      </c>
      <c r="F220" s="252" t="s">
        <v>27</v>
      </c>
      <c r="G220" s="388" t="s">
        <v>328</v>
      </c>
      <c r="H220" s="161" t="s">
        <v>794</v>
      </c>
      <c r="I220" s="383">
        <v>14643</v>
      </c>
      <c r="J220" s="254">
        <v>45</v>
      </c>
      <c r="K220" s="255">
        <v>64</v>
      </c>
      <c r="L220" s="254">
        <v>1973</v>
      </c>
      <c r="M220" s="98">
        <v>935.8</v>
      </c>
      <c r="N220" s="240" t="s">
        <v>28</v>
      </c>
      <c r="O220" s="240">
        <v>85</v>
      </c>
      <c r="P220" s="256">
        <v>100</v>
      </c>
      <c r="Q220" s="265" t="s">
        <v>106</v>
      </c>
      <c r="R220" s="153" t="s">
        <v>29</v>
      </c>
      <c r="S220" s="99" t="s">
        <v>635</v>
      </c>
      <c r="T220" s="255">
        <v>2027</v>
      </c>
      <c r="U220" s="254">
        <v>45</v>
      </c>
      <c r="V220" s="516">
        <v>13094</v>
      </c>
      <c r="W220" s="143">
        <f t="shared" si="9"/>
        <v>566749.80000000005</v>
      </c>
      <c r="X220" s="447"/>
      <c r="Y220" s="452">
        <f>121580.8-11893</f>
        <v>109687.8</v>
      </c>
      <c r="Z220" s="452">
        <f>445169+11893</f>
        <v>457062</v>
      </c>
      <c r="AA220" s="447"/>
      <c r="AB220" s="452"/>
      <c r="AC220" s="390"/>
      <c r="AD220" s="390">
        <v>556750</v>
      </c>
      <c r="AE220" s="390"/>
      <c r="AF220" s="390"/>
      <c r="AG220" s="390"/>
      <c r="AH220" s="390"/>
      <c r="AI220" s="390"/>
      <c r="AJ220" s="390"/>
      <c r="AK220" s="390"/>
      <c r="AL220" s="394"/>
    </row>
    <row r="221" spans="1:38" ht="131.25" outlineLevel="1">
      <c r="A221" s="512"/>
      <c r="B221" s="580"/>
      <c r="C221" s="580"/>
      <c r="D221" s="580"/>
      <c r="E221" s="580"/>
      <c r="F221" s="252"/>
      <c r="G221" s="388"/>
      <c r="H221" s="162"/>
      <c r="I221" s="367"/>
      <c r="J221" s="254"/>
      <c r="K221" s="255"/>
      <c r="L221" s="254"/>
      <c r="M221" s="98"/>
      <c r="N221" s="240"/>
      <c r="O221" s="240"/>
      <c r="P221" s="256"/>
      <c r="Q221" s="265"/>
      <c r="R221" s="153"/>
      <c r="S221" s="252" t="s">
        <v>834</v>
      </c>
      <c r="T221" s="255">
        <v>2029</v>
      </c>
      <c r="U221" s="152">
        <v>20</v>
      </c>
      <c r="V221" s="518"/>
      <c r="W221" s="143">
        <f t="shared" si="9"/>
        <v>1000000</v>
      </c>
      <c r="X221" s="370"/>
      <c r="Y221" s="143">
        <v>1000000</v>
      </c>
      <c r="Z221" s="143"/>
      <c r="AA221" s="370"/>
      <c r="AB221" s="143"/>
      <c r="AC221" s="390"/>
      <c r="AD221" s="390"/>
      <c r="AE221" s="390"/>
      <c r="AF221" s="398">
        <v>1000000</v>
      </c>
      <c r="AG221" s="390"/>
      <c r="AH221" s="390"/>
      <c r="AI221" s="390"/>
      <c r="AJ221" s="390"/>
      <c r="AK221" s="390"/>
      <c r="AL221" s="394"/>
    </row>
    <row r="222" spans="1:38" ht="37.5" outlineLevel="1">
      <c r="A222" s="512"/>
      <c r="B222" s="580"/>
      <c r="C222" s="580"/>
      <c r="D222" s="580"/>
      <c r="E222" s="580"/>
      <c r="F222" s="252" t="s">
        <v>27</v>
      </c>
      <c r="G222" s="252" t="s">
        <v>168</v>
      </c>
      <c r="H222" s="162"/>
      <c r="I222" s="367"/>
      <c r="J222" s="254" t="s">
        <v>228</v>
      </c>
      <c r="K222" s="255"/>
      <c r="L222" s="254">
        <v>1970</v>
      </c>
      <c r="M222" s="240">
        <v>109</v>
      </c>
      <c r="N222" s="240" t="s">
        <v>28</v>
      </c>
      <c r="O222" s="240">
        <v>85</v>
      </c>
      <c r="P222" s="256">
        <v>100</v>
      </c>
      <c r="Q222" s="254" t="s">
        <v>372</v>
      </c>
      <c r="R222" s="153" t="s">
        <v>29</v>
      </c>
      <c r="S222" s="96" t="s">
        <v>32</v>
      </c>
      <c r="T222" s="255"/>
      <c r="U222" s="254"/>
      <c r="V222" s="518"/>
      <c r="W222" s="447">
        <f t="shared" ref="W222:W239" si="12">SUM(X222:AB222)</f>
        <v>0</v>
      </c>
      <c r="X222" s="447"/>
      <c r="Y222" s="447"/>
      <c r="Z222" s="447"/>
      <c r="AA222" s="447"/>
      <c r="AB222" s="447"/>
      <c r="AC222" s="407"/>
      <c r="AD222" s="407"/>
      <c r="AE222" s="407"/>
      <c r="AF222" s="407"/>
      <c r="AG222" s="407"/>
      <c r="AH222" s="407"/>
      <c r="AI222" s="407"/>
      <c r="AJ222" s="407"/>
      <c r="AK222" s="407"/>
      <c r="AL222" s="392"/>
    </row>
    <row r="223" spans="1:38" ht="37.5" outlineLevel="1">
      <c r="A223" s="512"/>
      <c r="B223" s="580"/>
      <c r="C223" s="580"/>
      <c r="D223" s="580"/>
      <c r="E223" s="580"/>
      <c r="F223" s="252" t="s">
        <v>37</v>
      </c>
      <c r="G223" s="96" t="s">
        <v>162</v>
      </c>
      <c r="H223" s="162"/>
      <c r="I223" s="367"/>
      <c r="J223" s="254"/>
      <c r="K223" s="255"/>
      <c r="L223" s="254">
        <v>1968</v>
      </c>
      <c r="M223" s="240">
        <v>152.9</v>
      </c>
      <c r="N223" s="240" t="s">
        <v>28</v>
      </c>
      <c r="O223" s="240">
        <v>85</v>
      </c>
      <c r="P223" s="256">
        <v>100</v>
      </c>
      <c r="Q223" s="254" t="s">
        <v>372</v>
      </c>
      <c r="R223" s="153" t="s">
        <v>29</v>
      </c>
      <c r="S223" s="96" t="s">
        <v>32</v>
      </c>
      <c r="T223" s="255"/>
      <c r="U223" s="254"/>
      <c r="V223" s="516"/>
      <c r="W223" s="447">
        <f t="shared" si="12"/>
        <v>0</v>
      </c>
      <c r="X223" s="447"/>
      <c r="Y223" s="447"/>
      <c r="Z223" s="447"/>
      <c r="AA223" s="447"/>
      <c r="AB223" s="447"/>
      <c r="AC223" s="407"/>
      <c r="AD223" s="407"/>
      <c r="AE223" s="407"/>
      <c r="AF223" s="407"/>
      <c r="AG223" s="407"/>
      <c r="AH223" s="407"/>
      <c r="AI223" s="407"/>
      <c r="AJ223" s="407"/>
      <c r="AK223" s="407"/>
      <c r="AL223" s="392"/>
    </row>
    <row r="224" spans="1:38" ht="37.5" outlineLevel="1">
      <c r="A224" s="512"/>
      <c r="B224" s="580"/>
      <c r="C224" s="580"/>
      <c r="D224" s="580"/>
      <c r="E224" s="580"/>
      <c r="F224" s="252" t="s">
        <v>37</v>
      </c>
      <c r="G224" s="96" t="s">
        <v>182</v>
      </c>
      <c r="H224" s="162"/>
      <c r="I224" s="367"/>
      <c r="J224" s="254"/>
      <c r="K224" s="255"/>
      <c r="L224" s="254">
        <v>1968</v>
      </c>
      <c r="M224" s="240">
        <v>193.5</v>
      </c>
      <c r="N224" s="240" t="s">
        <v>28</v>
      </c>
      <c r="O224" s="240">
        <v>85</v>
      </c>
      <c r="P224" s="68">
        <v>37.5</v>
      </c>
      <c r="Q224" s="254" t="s">
        <v>372</v>
      </c>
      <c r="R224" s="153" t="s">
        <v>29</v>
      </c>
      <c r="S224" s="96" t="s">
        <v>32</v>
      </c>
      <c r="T224" s="255"/>
      <c r="U224" s="254"/>
      <c r="V224" s="516"/>
      <c r="W224" s="447">
        <f t="shared" si="12"/>
        <v>0</v>
      </c>
      <c r="X224" s="447"/>
      <c r="Y224" s="447"/>
      <c r="Z224" s="447"/>
      <c r="AA224" s="447"/>
      <c r="AB224" s="447"/>
      <c r="AC224" s="407"/>
      <c r="AD224" s="407"/>
      <c r="AE224" s="407"/>
      <c r="AF224" s="407"/>
      <c r="AG224" s="407"/>
      <c r="AH224" s="407"/>
      <c r="AI224" s="407"/>
      <c r="AJ224" s="407"/>
      <c r="AK224" s="407"/>
      <c r="AL224" s="392"/>
    </row>
    <row r="225" spans="1:38" ht="37.5" outlineLevel="1">
      <c r="A225" s="512"/>
      <c r="B225" s="580"/>
      <c r="C225" s="580"/>
      <c r="D225" s="580"/>
      <c r="E225" s="580"/>
      <c r="F225" s="582" t="s">
        <v>37</v>
      </c>
      <c r="G225" s="161" t="s">
        <v>121</v>
      </c>
      <c r="H225" s="162"/>
      <c r="I225" s="367"/>
      <c r="J225" s="254"/>
      <c r="K225" s="255"/>
      <c r="L225" s="254">
        <v>1968</v>
      </c>
      <c r="M225" s="240">
        <v>345.6</v>
      </c>
      <c r="N225" s="240" t="s">
        <v>28</v>
      </c>
      <c r="O225" s="240">
        <v>85</v>
      </c>
      <c r="P225" s="256">
        <v>100</v>
      </c>
      <c r="Q225" s="254" t="s">
        <v>372</v>
      </c>
      <c r="R225" s="153" t="s">
        <v>29</v>
      </c>
      <c r="S225" s="96" t="s">
        <v>32</v>
      </c>
      <c r="T225" s="255"/>
      <c r="U225" s="254"/>
      <c r="V225" s="516"/>
      <c r="W225" s="447">
        <f t="shared" si="12"/>
        <v>0</v>
      </c>
      <c r="X225" s="447"/>
      <c r="Y225" s="447"/>
      <c r="Z225" s="447"/>
      <c r="AA225" s="447"/>
      <c r="AB225" s="447"/>
      <c r="AC225" s="407"/>
      <c r="AD225" s="407"/>
      <c r="AE225" s="407"/>
      <c r="AF225" s="407"/>
      <c r="AG225" s="407"/>
      <c r="AH225" s="407"/>
      <c r="AI225" s="407"/>
      <c r="AJ225" s="407"/>
      <c r="AK225" s="407"/>
      <c r="AL225" s="392"/>
    </row>
    <row r="226" spans="1:38" ht="37.5" outlineLevel="1">
      <c r="A226" s="512"/>
      <c r="B226" s="580"/>
      <c r="C226" s="580"/>
      <c r="D226" s="580"/>
      <c r="E226" s="580"/>
      <c r="F226" s="514"/>
      <c r="G226" s="162"/>
      <c r="H226" s="162"/>
      <c r="I226" s="367"/>
      <c r="J226" s="254"/>
      <c r="K226" s="255"/>
      <c r="L226" s="254">
        <v>1971</v>
      </c>
      <c r="M226" s="240">
        <v>84</v>
      </c>
      <c r="N226" s="240" t="s">
        <v>28</v>
      </c>
      <c r="O226" s="240">
        <v>85</v>
      </c>
      <c r="P226" s="256">
        <v>100</v>
      </c>
      <c r="Q226" s="254" t="s">
        <v>372</v>
      </c>
      <c r="R226" s="153" t="s">
        <v>29</v>
      </c>
      <c r="S226" s="96" t="s">
        <v>32</v>
      </c>
      <c r="T226" s="255"/>
      <c r="U226" s="254"/>
      <c r="V226" s="516"/>
      <c r="W226" s="447">
        <f t="shared" si="12"/>
        <v>0</v>
      </c>
      <c r="X226" s="447"/>
      <c r="Y226" s="447"/>
      <c r="Z226" s="447"/>
      <c r="AA226" s="447"/>
      <c r="AB226" s="447"/>
      <c r="AC226" s="407"/>
      <c r="AD226" s="407"/>
      <c r="AE226" s="407"/>
      <c r="AF226" s="407"/>
      <c r="AG226" s="407"/>
      <c r="AH226" s="407"/>
      <c r="AI226" s="407"/>
      <c r="AJ226" s="407"/>
      <c r="AK226" s="407"/>
      <c r="AL226" s="392"/>
    </row>
    <row r="227" spans="1:38" ht="37.5" outlineLevel="1">
      <c r="A227" s="512"/>
      <c r="B227" s="580"/>
      <c r="C227" s="580"/>
      <c r="D227" s="580"/>
      <c r="E227" s="580"/>
      <c r="F227" s="515"/>
      <c r="G227" s="163"/>
      <c r="H227" s="162"/>
      <c r="I227" s="367"/>
      <c r="J227" s="254"/>
      <c r="K227" s="255"/>
      <c r="L227" s="254">
        <v>2005</v>
      </c>
      <c r="M227" s="98">
        <v>4.5</v>
      </c>
      <c r="N227" s="240" t="s">
        <v>28</v>
      </c>
      <c r="O227" s="240">
        <v>85</v>
      </c>
      <c r="P227" s="256">
        <v>100</v>
      </c>
      <c r="Q227" s="254" t="s">
        <v>372</v>
      </c>
      <c r="R227" s="153" t="s">
        <v>29</v>
      </c>
      <c r="S227" s="96" t="s">
        <v>32</v>
      </c>
      <c r="T227" s="255"/>
      <c r="U227" s="254"/>
      <c r="V227" s="516"/>
      <c r="W227" s="447">
        <f t="shared" si="12"/>
        <v>0</v>
      </c>
      <c r="X227" s="447"/>
      <c r="Y227" s="447"/>
      <c r="Z227" s="447"/>
      <c r="AA227" s="447"/>
      <c r="AB227" s="447"/>
      <c r="AC227" s="407"/>
      <c r="AD227" s="407"/>
      <c r="AE227" s="407"/>
      <c r="AF227" s="407"/>
      <c r="AG227" s="407"/>
      <c r="AH227" s="407"/>
      <c r="AI227" s="407"/>
      <c r="AJ227" s="407"/>
      <c r="AK227" s="407"/>
      <c r="AL227" s="392"/>
    </row>
    <row r="228" spans="1:38" ht="37.5" outlineLevel="1">
      <c r="A228" s="512"/>
      <c r="B228" s="580"/>
      <c r="C228" s="580"/>
      <c r="D228" s="580"/>
      <c r="E228" s="580"/>
      <c r="F228" s="585" t="s">
        <v>37</v>
      </c>
      <c r="G228" s="180" t="s">
        <v>39</v>
      </c>
      <c r="H228" s="162"/>
      <c r="I228" s="367"/>
      <c r="J228" s="254">
        <v>10</v>
      </c>
      <c r="K228" s="254">
        <v>6</v>
      </c>
      <c r="L228" s="254">
        <v>1968</v>
      </c>
      <c r="M228" s="240">
        <v>325</v>
      </c>
      <c r="N228" s="240" t="s">
        <v>28</v>
      </c>
      <c r="O228" s="240">
        <v>85</v>
      </c>
      <c r="P228" s="256">
        <v>100</v>
      </c>
      <c r="Q228" s="254" t="s">
        <v>372</v>
      </c>
      <c r="R228" s="153" t="s">
        <v>29</v>
      </c>
      <c r="S228" s="96" t="s">
        <v>32</v>
      </c>
      <c r="T228" s="255"/>
      <c r="U228" s="254"/>
      <c r="V228" s="516"/>
      <c r="W228" s="447">
        <f t="shared" si="12"/>
        <v>0</v>
      </c>
      <c r="X228" s="447"/>
      <c r="Y228" s="447"/>
      <c r="Z228" s="447"/>
      <c r="AA228" s="447"/>
      <c r="AB228" s="447"/>
      <c r="AC228" s="407"/>
      <c r="AD228" s="407"/>
      <c r="AE228" s="407"/>
      <c r="AF228" s="407"/>
      <c r="AG228" s="407"/>
      <c r="AH228" s="407"/>
      <c r="AI228" s="407"/>
      <c r="AJ228" s="407"/>
      <c r="AK228" s="407"/>
      <c r="AL228" s="392"/>
    </row>
    <row r="229" spans="1:38" ht="37.5" outlineLevel="1">
      <c r="A229" s="512"/>
      <c r="B229" s="580"/>
      <c r="C229" s="580"/>
      <c r="D229" s="580"/>
      <c r="E229" s="580"/>
      <c r="F229" s="585"/>
      <c r="G229" s="201"/>
      <c r="H229" s="163"/>
      <c r="I229" s="367"/>
      <c r="J229" s="254">
        <v>3</v>
      </c>
      <c r="K229" s="254">
        <v>3</v>
      </c>
      <c r="L229" s="254">
        <v>1968</v>
      </c>
      <c r="M229" s="98">
        <v>72</v>
      </c>
      <c r="N229" s="240" t="s">
        <v>28</v>
      </c>
      <c r="O229" s="240">
        <v>85</v>
      </c>
      <c r="P229" s="256">
        <v>100</v>
      </c>
      <c r="Q229" s="254" t="s">
        <v>372</v>
      </c>
      <c r="R229" s="153" t="s">
        <v>29</v>
      </c>
      <c r="S229" s="96" t="s">
        <v>32</v>
      </c>
      <c r="T229" s="255"/>
      <c r="U229" s="254"/>
      <c r="V229" s="516"/>
      <c r="W229" s="447">
        <f t="shared" si="12"/>
        <v>0</v>
      </c>
      <c r="X229" s="447"/>
      <c r="Y229" s="447"/>
      <c r="Z229" s="447"/>
      <c r="AA229" s="447"/>
      <c r="AB229" s="447"/>
      <c r="AC229" s="407"/>
      <c r="AD229" s="407"/>
      <c r="AE229" s="407"/>
      <c r="AF229" s="407"/>
      <c r="AG229" s="407"/>
      <c r="AH229" s="407"/>
      <c r="AI229" s="407"/>
      <c r="AJ229" s="407"/>
      <c r="AK229" s="407"/>
      <c r="AL229" s="392"/>
    </row>
    <row r="230" spans="1:38" ht="37.5" outlineLevel="1">
      <c r="A230" s="512"/>
      <c r="B230" s="580"/>
      <c r="C230" s="580"/>
      <c r="D230" s="580"/>
      <c r="E230" s="580"/>
      <c r="F230" s="252" t="s">
        <v>37</v>
      </c>
      <c r="G230" s="103" t="s">
        <v>313</v>
      </c>
      <c r="H230" s="252" t="s">
        <v>795</v>
      </c>
      <c r="I230" s="367"/>
      <c r="J230" s="254"/>
      <c r="K230" s="255"/>
      <c r="L230" s="254">
        <v>2010</v>
      </c>
      <c r="M230" s="240">
        <v>50.4</v>
      </c>
      <c r="N230" s="240" t="s">
        <v>28</v>
      </c>
      <c r="O230" s="240">
        <v>125</v>
      </c>
      <c r="P230" s="256">
        <v>100</v>
      </c>
      <c r="Q230" s="254" t="s">
        <v>372</v>
      </c>
      <c r="R230" s="153" t="s">
        <v>29</v>
      </c>
      <c r="S230" s="96" t="s">
        <v>32</v>
      </c>
      <c r="T230" s="255"/>
      <c r="U230" s="254"/>
      <c r="V230" s="516"/>
      <c r="W230" s="447">
        <f t="shared" si="12"/>
        <v>0</v>
      </c>
      <c r="X230" s="447"/>
      <c r="Y230" s="447"/>
      <c r="Z230" s="447"/>
      <c r="AA230" s="447"/>
      <c r="AB230" s="447"/>
      <c r="AC230" s="407"/>
      <c r="AD230" s="407"/>
      <c r="AE230" s="407"/>
      <c r="AF230" s="407"/>
      <c r="AG230" s="407"/>
      <c r="AH230" s="407"/>
      <c r="AI230" s="407"/>
      <c r="AJ230" s="407"/>
      <c r="AK230" s="407"/>
      <c r="AL230" s="392"/>
    </row>
    <row r="231" spans="1:38" ht="37.5" outlineLevel="1">
      <c r="A231" s="512"/>
      <c r="B231" s="580"/>
      <c r="C231" s="580"/>
      <c r="D231" s="580"/>
      <c r="E231" s="580"/>
      <c r="F231" s="252" t="s">
        <v>37</v>
      </c>
      <c r="G231" s="103" t="s">
        <v>313</v>
      </c>
      <c r="H231" s="252" t="s">
        <v>796</v>
      </c>
      <c r="I231" s="382"/>
      <c r="J231" s="254"/>
      <c r="K231" s="255"/>
      <c r="L231" s="254">
        <v>2007</v>
      </c>
      <c r="M231" s="98">
        <v>216.6</v>
      </c>
      <c r="N231" s="240" t="s">
        <v>28</v>
      </c>
      <c r="O231" s="240">
        <v>125</v>
      </c>
      <c r="P231" s="256">
        <v>100</v>
      </c>
      <c r="Q231" s="254" t="s">
        <v>372</v>
      </c>
      <c r="R231" s="153" t="s">
        <v>29</v>
      </c>
      <c r="S231" s="96" t="s">
        <v>32</v>
      </c>
      <c r="T231" s="255"/>
      <c r="U231" s="254"/>
      <c r="V231" s="516"/>
      <c r="W231" s="447">
        <f t="shared" si="12"/>
        <v>0</v>
      </c>
      <c r="X231" s="447"/>
      <c r="Y231" s="447"/>
      <c r="Z231" s="447"/>
      <c r="AA231" s="447"/>
      <c r="AB231" s="447"/>
      <c r="AC231" s="407"/>
      <c r="AD231" s="407"/>
      <c r="AE231" s="407"/>
      <c r="AF231" s="407"/>
      <c r="AG231" s="407"/>
      <c r="AH231" s="407"/>
      <c r="AI231" s="407"/>
      <c r="AJ231" s="407"/>
      <c r="AK231" s="407"/>
      <c r="AL231" s="392"/>
    </row>
    <row r="232" spans="1:38" ht="112.5" outlineLevel="1">
      <c r="A232" s="580">
        <v>11</v>
      </c>
      <c r="B232" s="580" t="s">
        <v>559</v>
      </c>
      <c r="C232" s="580"/>
      <c r="D232" s="580" t="s">
        <v>648</v>
      </c>
      <c r="E232" s="580" t="s">
        <v>676</v>
      </c>
      <c r="F232" s="252" t="s">
        <v>27</v>
      </c>
      <c r="G232" s="252" t="s">
        <v>698</v>
      </c>
      <c r="H232" s="161" t="s">
        <v>797</v>
      </c>
      <c r="I232" s="370">
        <v>11446</v>
      </c>
      <c r="J232" s="255">
        <v>65</v>
      </c>
      <c r="K232" s="255">
        <v>50</v>
      </c>
      <c r="L232" s="254">
        <v>2016</v>
      </c>
      <c r="M232" s="143">
        <v>2935.8</v>
      </c>
      <c r="N232" s="255" t="s">
        <v>28</v>
      </c>
      <c r="O232" s="255">
        <v>85</v>
      </c>
      <c r="P232" s="370">
        <v>30</v>
      </c>
      <c r="Q232" s="254" t="s">
        <v>346</v>
      </c>
      <c r="R232" s="153" t="s">
        <v>29</v>
      </c>
      <c r="S232" s="96" t="s">
        <v>536</v>
      </c>
      <c r="T232" s="255" t="s">
        <v>350</v>
      </c>
      <c r="U232" s="152">
        <v>40</v>
      </c>
      <c r="V232" s="516">
        <v>8917</v>
      </c>
      <c r="W232" s="143">
        <f t="shared" si="12"/>
        <v>132000</v>
      </c>
      <c r="X232" s="447"/>
      <c r="Y232" s="452">
        <v>132000</v>
      </c>
      <c r="Z232" s="452"/>
      <c r="AA232" s="447"/>
      <c r="AB232" s="452"/>
      <c r="AC232" s="390"/>
      <c r="AD232" s="390"/>
      <c r="AE232" s="390">
        <v>32000</v>
      </c>
      <c r="AF232" s="390">
        <v>100000</v>
      </c>
      <c r="AG232" s="390"/>
      <c r="AH232" s="390"/>
      <c r="AI232" s="390"/>
      <c r="AJ232" s="390"/>
      <c r="AK232" s="390"/>
      <c r="AL232" s="394"/>
    </row>
    <row r="233" spans="1:38" ht="56.25" outlineLevel="1">
      <c r="A233" s="580"/>
      <c r="B233" s="580"/>
      <c r="C233" s="580"/>
      <c r="D233" s="580" t="s">
        <v>51</v>
      </c>
      <c r="E233" s="580"/>
      <c r="F233" s="252" t="s">
        <v>37</v>
      </c>
      <c r="G233" s="91" t="s">
        <v>39</v>
      </c>
      <c r="H233" s="162"/>
      <c r="I233" s="370"/>
      <c r="J233" s="255">
        <v>1</v>
      </c>
      <c r="K233" s="255">
        <v>1</v>
      </c>
      <c r="L233" s="254">
        <v>2016</v>
      </c>
      <c r="M233" s="255">
        <v>62</v>
      </c>
      <c r="N233" s="255" t="s">
        <v>28</v>
      </c>
      <c r="O233" s="255">
        <v>85</v>
      </c>
      <c r="P233" s="370">
        <v>50</v>
      </c>
      <c r="Q233" s="254" t="s">
        <v>346</v>
      </c>
      <c r="R233" s="153" t="s">
        <v>29</v>
      </c>
      <c r="S233" s="96" t="s">
        <v>32</v>
      </c>
      <c r="T233" s="255"/>
      <c r="U233" s="255"/>
      <c r="V233" s="517"/>
      <c r="W233" s="447">
        <f t="shared" si="12"/>
        <v>0</v>
      </c>
      <c r="X233" s="447"/>
      <c r="Y233" s="447"/>
      <c r="Z233" s="447"/>
      <c r="AA233" s="447"/>
      <c r="AB233" s="447"/>
      <c r="AC233" s="407"/>
      <c r="AD233" s="407"/>
      <c r="AE233" s="407"/>
      <c r="AF233" s="407"/>
      <c r="AG233" s="407"/>
      <c r="AH233" s="407"/>
      <c r="AI233" s="407"/>
      <c r="AJ233" s="407"/>
      <c r="AK233" s="407"/>
      <c r="AL233" s="392"/>
    </row>
    <row r="234" spans="1:38" ht="56.25" outlineLevel="1">
      <c r="A234" s="580"/>
      <c r="B234" s="580"/>
      <c r="C234" s="580"/>
      <c r="D234" s="580" t="s">
        <v>51</v>
      </c>
      <c r="E234" s="580"/>
      <c r="F234" s="252" t="s">
        <v>37</v>
      </c>
      <c r="G234" s="252" t="s">
        <v>121</v>
      </c>
      <c r="H234" s="162"/>
      <c r="I234" s="370"/>
      <c r="J234" s="255"/>
      <c r="K234" s="255"/>
      <c r="L234" s="254">
        <v>2016</v>
      </c>
      <c r="M234" s="143">
        <v>46.2</v>
      </c>
      <c r="N234" s="255" t="s">
        <v>28</v>
      </c>
      <c r="O234" s="255">
        <v>85</v>
      </c>
      <c r="P234" s="370">
        <v>50</v>
      </c>
      <c r="Q234" s="254" t="s">
        <v>346</v>
      </c>
      <c r="R234" s="153" t="s">
        <v>29</v>
      </c>
      <c r="S234" s="96" t="s">
        <v>32</v>
      </c>
      <c r="T234" s="255"/>
      <c r="U234" s="254"/>
      <c r="V234" s="517"/>
      <c r="W234" s="447">
        <f t="shared" si="12"/>
        <v>0</v>
      </c>
      <c r="X234" s="447"/>
      <c r="Y234" s="447"/>
      <c r="Z234" s="447"/>
      <c r="AA234" s="447"/>
      <c r="AB234" s="44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392"/>
    </row>
    <row r="235" spans="1:38" ht="56.25" outlineLevel="1">
      <c r="A235" s="580"/>
      <c r="B235" s="580"/>
      <c r="C235" s="580"/>
      <c r="D235" s="580" t="s">
        <v>51</v>
      </c>
      <c r="E235" s="580"/>
      <c r="F235" s="252" t="s">
        <v>37</v>
      </c>
      <c r="G235" s="252" t="s">
        <v>254</v>
      </c>
      <c r="H235" s="163"/>
      <c r="I235" s="370"/>
      <c r="J235" s="255"/>
      <c r="K235" s="255"/>
      <c r="L235" s="254">
        <v>2016</v>
      </c>
      <c r="M235" s="255">
        <v>79.7</v>
      </c>
      <c r="N235" s="255" t="s">
        <v>28</v>
      </c>
      <c r="O235" s="255">
        <v>85</v>
      </c>
      <c r="P235" s="370">
        <v>50</v>
      </c>
      <c r="Q235" s="254" t="s">
        <v>346</v>
      </c>
      <c r="R235" s="153" t="s">
        <v>29</v>
      </c>
      <c r="S235" s="96" t="s">
        <v>32</v>
      </c>
      <c r="T235" s="255"/>
      <c r="U235" s="254"/>
      <c r="V235" s="517"/>
      <c r="W235" s="447">
        <f t="shared" si="12"/>
        <v>0</v>
      </c>
      <c r="X235" s="447"/>
      <c r="Y235" s="447"/>
      <c r="Z235" s="447"/>
      <c r="AA235" s="447"/>
      <c r="AB235" s="447"/>
      <c r="AC235" s="407"/>
      <c r="AD235" s="407"/>
      <c r="AE235" s="407"/>
      <c r="AF235" s="407"/>
      <c r="AG235" s="407"/>
      <c r="AH235" s="407"/>
      <c r="AI235" s="407"/>
      <c r="AJ235" s="407"/>
      <c r="AK235" s="407"/>
      <c r="AL235" s="392"/>
    </row>
    <row r="236" spans="1:38" ht="56.25" outlineLevel="1">
      <c r="A236" s="580"/>
      <c r="B236" s="580"/>
      <c r="C236" s="580"/>
      <c r="D236" s="580"/>
      <c r="E236" s="580"/>
      <c r="F236" s="252" t="s">
        <v>37</v>
      </c>
      <c r="G236" s="103" t="s">
        <v>313</v>
      </c>
      <c r="H236" s="91" t="s">
        <v>798</v>
      </c>
      <c r="I236" s="370"/>
      <c r="J236" s="255"/>
      <c r="K236" s="255"/>
      <c r="L236" s="254">
        <v>2016</v>
      </c>
      <c r="M236" s="255">
        <v>21.7</v>
      </c>
      <c r="N236" s="255" t="s">
        <v>28</v>
      </c>
      <c r="O236" s="255">
        <v>125</v>
      </c>
      <c r="P236" s="370">
        <v>50</v>
      </c>
      <c r="Q236" s="254" t="s">
        <v>346</v>
      </c>
      <c r="R236" s="153" t="s">
        <v>29</v>
      </c>
      <c r="S236" s="96" t="s">
        <v>32</v>
      </c>
      <c r="T236" s="255"/>
      <c r="U236" s="254"/>
      <c r="V236" s="517"/>
      <c r="W236" s="447">
        <f t="shared" si="12"/>
        <v>0</v>
      </c>
      <c r="X236" s="447"/>
      <c r="Y236" s="447"/>
      <c r="Z236" s="447"/>
      <c r="AA236" s="447"/>
      <c r="AB236" s="447"/>
      <c r="AC236" s="407"/>
      <c r="AD236" s="407"/>
      <c r="AE236" s="407"/>
      <c r="AF236" s="407"/>
      <c r="AG236" s="407"/>
      <c r="AH236" s="407"/>
      <c r="AI236" s="407"/>
      <c r="AJ236" s="407"/>
      <c r="AK236" s="407"/>
      <c r="AL236" s="392"/>
    </row>
    <row r="237" spans="1:38" ht="56.25" outlineLevel="1">
      <c r="A237" s="580"/>
      <c r="B237" s="580"/>
      <c r="C237" s="580"/>
      <c r="D237" s="580"/>
      <c r="E237" s="580"/>
      <c r="F237" s="252" t="s">
        <v>37</v>
      </c>
      <c r="G237" s="103" t="s">
        <v>313</v>
      </c>
      <c r="H237" s="91" t="s">
        <v>799</v>
      </c>
      <c r="I237" s="370"/>
      <c r="J237" s="255"/>
      <c r="K237" s="255"/>
      <c r="L237" s="254">
        <v>1981</v>
      </c>
      <c r="M237" s="143">
        <v>109</v>
      </c>
      <c r="N237" s="255" t="s">
        <v>28</v>
      </c>
      <c r="O237" s="255">
        <v>125</v>
      </c>
      <c r="P237" s="370">
        <v>50</v>
      </c>
      <c r="Q237" s="254" t="s">
        <v>372</v>
      </c>
      <c r="R237" s="153" t="s">
        <v>29</v>
      </c>
      <c r="S237" s="96" t="s">
        <v>32</v>
      </c>
      <c r="T237" s="255"/>
      <c r="U237" s="254"/>
      <c r="V237" s="517"/>
      <c r="W237" s="447">
        <f t="shared" si="12"/>
        <v>0</v>
      </c>
      <c r="X237" s="447"/>
      <c r="Y237" s="447"/>
      <c r="Z237" s="447"/>
      <c r="AA237" s="447"/>
      <c r="AB237" s="447"/>
      <c r="AC237" s="407"/>
      <c r="AD237" s="407"/>
      <c r="AE237" s="407"/>
      <c r="AF237" s="407"/>
      <c r="AG237" s="407"/>
      <c r="AH237" s="407"/>
      <c r="AI237" s="407"/>
      <c r="AJ237" s="407"/>
      <c r="AK237" s="407"/>
      <c r="AL237" s="392"/>
    </row>
    <row r="238" spans="1:38" ht="75" outlineLevel="1">
      <c r="A238" s="580"/>
      <c r="B238" s="580"/>
      <c r="C238" s="580"/>
      <c r="D238" s="580"/>
      <c r="E238" s="580"/>
      <c r="F238" s="252" t="s">
        <v>37</v>
      </c>
      <c r="G238" s="103" t="s">
        <v>313</v>
      </c>
      <c r="H238" s="91" t="s">
        <v>800</v>
      </c>
      <c r="I238" s="370"/>
      <c r="J238" s="255"/>
      <c r="K238" s="255"/>
      <c r="L238" s="254">
        <v>2013</v>
      </c>
      <c r="M238" s="143">
        <v>369.7</v>
      </c>
      <c r="N238" s="255" t="s">
        <v>28</v>
      </c>
      <c r="O238" s="255">
        <v>125</v>
      </c>
      <c r="P238" s="370">
        <v>30</v>
      </c>
      <c r="Q238" s="254" t="s">
        <v>346</v>
      </c>
      <c r="R238" s="153" t="s">
        <v>29</v>
      </c>
      <c r="S238" s="96" t="s">
        <v>32</v>
      </c>
      <c r="T238" s="255"/>
      <c r="U238" s="254"/>
      <c r="V238" s="517"/>
      <c r="W238" s="447">
        <f t="shared" si="12"/>
        <v>0</v>
      </c>
      <c r="X238" s="447"/>
      <c r="Y238" s="447"/>
      <c r="Z238" s="447"/>
      <c r="AA238" s="447"/>
      <c r="AB238" s="447"/>
      <c r="AC238" s="407"/>
      <c r="AD238" s="407"/>
      <c r="AE238" s="407"/>
      <c r="AF238" s="407"/>
      <c r="AG238" s="407"/>
      <c r="AH238" s="407"/>
      <c r="AI238" s="407"/>
      <c r="AJ238" s="407"/>
      <c r="AK238" s="407"/>
      <c r="AL238" s="392"/>
    </row>
    <row r="239" spans="1:38" ht="75" outlineLevel="1">
      <c r="A239" s="574"/>
      <c r="B239" s="574"/>
      <c r="C239" s="574"/>
      <c r="D239" s="574" t="s">
        <v>51</v>
      </c>
      <c r="E239" s="574"/>
      <c r="F239" s="251" t="s">
        <v>37</v>
      </c>
      <c r="G239" s="103" t="s">
        <v>313</v>
      </c>
      <c r="H239" s="247" t="s">
        <v>801</v>
      </c>
      <c r="I239" s="370"/>
      <c r="J239" s="198"/>
      <c r="K239" s="198"/>
      <c r="L239" s="242">
        <v>2018</v>
      </c>
      <c r="M239" s="222">
        <v>280.39999999999998</v>
      </c>
      <c r="N239" s="198" t="s">
        <v>28</v>
      </c>
      <c r="O239" s="255">
        <v>125</v>
      </c>
      <c r="P239" s="389">
        <v>34</v>
      </c>
      <c r="Q239" s="254" t="s">
        <v>346</v>
      </c>
      <c r="R239" s="200" t="s">
        <v>29</v>
      </c>
      <c r="S239" s="223" t="s">
        <v>32</v>
      </c>
      <c r="T239" s="198"/>
      <c r="U239" s="242"/>
      <c r="V239" s="517"/>
      <c r="W239" s="447">
        <f t="shared" si="12"/>
        <v>0</v>
      </c>
      <c r="X239" s="447"/>
      <c r="Y239" s="447"/>
      <c r="Z239" s="447"/>
      <c r="AA239" s="447"/>
      <c r="AB239" s="447"/>
      <c r="AC239" s="407"/>
      <c r="AD239" s="407"/>
      <c r="AE239" s="407"/>
      <c r="AF239" s="407"/>
      <c r="AG239" s="407"/>
      <c r="AH239" s="407"/>
      <c r="AI239" s="407"/>
      <c r="AJ239" s="407"/>
      <c r="AK239" s="407"/>
      <c r="AL239" s="392"/>
    </row>
    <row r="240" spans="1:38" ht="93.75" outlineLevel="1">
      <c r="A240" s="577">
        <v>12</v>
      </c>
      <c r="B240" s="581" t="s">
        <v>548</v>
      </c>
      <c r="C240" s="581"/>
      <c r="D240" s="581" t="s">
        <v>649</v>
      </c>
      <c r="E240" s="581" t="s">
        <v>677</v>
      </c>
      <c r="F240" s="223" t="s">
        <v>27</v>
      </c>
      <c r="G240" s="214" t="s">
        <v>255</v>
      </c>
      <c r="H240" s="224" t="s">
        <v>802</v>
      </c>
      <c r="I240" s="370">
        <v>32528</v>
      </c>
      <c r="J240" s="240">
        <v>80</v>
      </c>
      <c r="K240" s="255">
        <v>70</v>
      </c>
      <c r="L240" s="240">
        <v>1976</v>
      </c>
      <c r="M240" s="240">
        <v>3899.2</v>
      </c>
      <c r="N240" s="240" t="s">
        <v>28</v>
      </c>
      <c r="O240" s="240">
        <v>100</v>
      </c>
      <c r="P240" s="256">
        <v>66</v>
      </c>
      <c r="Q240" s="255" t="s">
        <v>256</v>
      </c>
      <c r="R240" s="255" t="s">
        <v>29</v>
      </c>
      <c r="S240" s="96" t="s">
        <v>32</v>
      </c>
      <c r="T240" s="255"/>
      <c r="U240" s="254"/>
      <c r="V240" s="537">
        <v>28092</v>
      </c>
      <c r="W240" s="447">
        <f t="shared" si="9"/>
        <v>0</v>
      </c>
      <c r="X240" s="447"/>
      <c r="Y240" s="447"/>
      <c r="Z240" s="447"/>
      <c r="AA240" s="447"/>
      <c r="AB240" s="447"/>
      <c r="AC240" s="407"/>
      <c r="AD240" s="407"/>
      <c r="AE240" s="407"/>
      <c r="AF240" s="407"/>
      <c r="AG240" s="407"/>
      <c r="AH240" s="407"/>
      <c r="AI240" s="407"/>
      <c r="AJ240" s="407"/>
      <c r="AK240" s="407"/>
      <c r="AL240" s="392"/>
    </row>
    <row r="241" spans="1:38" ht="37.5" outlineLevel="1">
      <c r="A241" s="578"/>
      <c r="B241" s="575"/>
      <c r="C241" s="575"/>
      <c r="D241" s="575"/>
      <c r="E241" s="575"/>
      <c r="F241" s="96" t="s">
        <v>27</v>
      </c>
      <c r="G241" s="91" t="s">
        <v>229</v>
      </c>
      <c r="H241" s="225"/>
      <c r="I241" s="370"/>
      <c r="J241" s="240">
        <v>10</v>
      </c>
      <c r="K241" s="255"/>
      <c r="L241" s="240">
        <v>2009</v>
      </c>
      <c r="M241" s="240">
        <v>202.3</v>
      </c>
      <c r="N241" s="240" t="s">
        <v>28</v>
      </c>
      <c r="O241" s="240">
        <v>85</v>
      </c>
      <c r="P241" s="256">
        <v>100</v>
      </c>
      <c r="Q241" s="254" t="s">
        <v>372</v>
      </c>
      <c r="R241" s="255" t="s">
        <v>29</v>
      </c>
      <c r="S241" s="96" t="s">
        <v>32</v>
      </c>
      <c r="T241" s="255"/>
      <c r="U241" s="254"/>
      <c r="V241" s="517"/>
      <c r="W241" s="447">
        <f t="shared" si="9"/>
        <v>0</v>
      </c>
      <c r="X241" s="447"/>
      <c r="Y241" s="447"/>
      <c r="Z241" s="447"/>
      <c r="AA241" s="447"/>
      <c r="AB241" s="447"/>
      <c r="AC241" s="407"/>
      <c r="AD241" s="407"/>
      <c r="AE241" s="407"/>
      <c r="AF241" s="407"/>
      <c r="AG241" s="407"/>
      <c r="AH241" s="407"/>
      <c r="AI241" s="407"/>
      <c r="AJ241" s="407"/>
      <c r="AK241" s="407"/>
      <c r="AL241" s="392"/>
    </row>
    <row r="242" spans="1:38" ht="75" outlineLevel="1">
      <c r="A242" s="578"/>
      <c r="B242" s="575"/>
      <c r="C242" s="575"/>
      <c r="D242" s="575"/>
      <c r="E242" s="575"/>
      <c r="F242" s="100" t="s">
        <v>27</v>
      </c>
      <c r="G242" s="248" t="s">
        <v>257</v>
      </c>
      <c r="H242" s="225"/>
      <c r="I242" s="370"/>
      <c r="J242" s="240">
        <v>12</v>
      </c>
      <c r="K242" s="255">
        <v>5</v>
      </c>
      <c r="L242" s="240">
        <v>1976</v>
      </c>
      <c r="M242" s="98">
        <v>1134.5</v>
      </c>
      <c r="N242" s="240" t="s">
        <v>28</v>
      </c>
      <c r="O242" s="240">
        <v>85</v>
      </c>
      <c r="P242" s="256">
        <v>0</v>
      </c>
      <c r="Q242" s="254">
        <v>2024</v>
      </c>
      <c r="R242" s="255" t="s">
        <v>29</v>
      </c>
      <c r="S242" s="96" t="s">
        <v>32</v>
      </c>
      <c r="T242" s="255"/>
      <c r="U242" s="254"/>
      <c r="V242" s="517"/>
      <c r="W242" s="447">
        <f t="shared" si="9"/>
        <v>0</v>
      </c>
      <c r="X242" s="447"/>
      <c r="Y242" s="447"/>
      <c r="Z242" s="447"/>
      <c r="AA242" s="447"/>
      <c r="AB242" s="447"/>
      <c r="AC242" s="407"/>
      <c r="AD242" s="407"/>
      <c r="AE242" s="407"/>
      <c r="AF242" s="407"/>
      <c r="AG242" s="407"/>
      <c r="AH242" s="407"/>
      <c r="AI242" s="407"/>
      <c r="AJ242" s="407"/>
      <c r="AK242" s="407"/>
      <c r="AL242" s="392"/>
    </row>
    <row r="243" spans="1:38" ht="37.5" outlineLevel="1">
      <c r="A243" s="578"/>
      <c r="B243" s="575"/>
      <c r="C243" s="575"/>
      <c r="D243" s="575"/>
      <c r="E243" s="575"/>
      <c r="F243" s="100" t="s">
        <v>37</v>
      </c>
      <c r="G243" s="248" t="s">
        <v>121</v>
      </c>
      <c r="H243" s="225"/>
      <c r="I243" s="370"/>
      <c r="J243" s="240"/>
      <c r="K243" s="255"/>
      <c r="L243" s="240">
        <v>1976</v>
      </c>
      <c r="M243" s="98">
        <v>198.7</v>
      </c>
      <c r="N243" s="240" t="s">
        <v>35</v>
      </c>
      <c r="O243" s="240">
        <v>60</v>
      </c>
      <c r="P243" s="256">
        <v>100</v>
      </c>
      <c r="Q243" s="254" t="s">
        <v>372</v>
      </c>
      <c r="R243" s="255" t="s">
        <v>29</v>
      </c>
      <c r="S243" s="96" t="s">
        <v>32</v>
      </c>
      <c r="T243" s="255"/>
      <c r="U243" s="254"/>
      <c r="V243" s="517"/>
      <c r="W243" s="447">
        <f t="shared" si="9"/>
        <v>0</v>
      </c>
      <c r="X243" s="447"/>
      <c r="Y243" s="447"/>
      <c r="Z243" s="447"/>
      <c r="AA243" s="447"/>
      <c r="AB243" s="447"/>
      <c r="AC243" s="407"/>
      <c r="AD243" s="407"/>
      <c r="AE243" s="407"/>
      <c r="AF243" s="407"/>
      <c r="AG243" s="407"/>
      <c r="AH243" s="407"/>
      <c r="AI243" s="407"/>
      <c r="AJ243" s="407"/>
      <c r="AK243" s="407"/>
      <c r="AL243" s="392"/>
    </row>
    <row r="244" spans="1:38" ht="37.5" outlineLevel="1">
      <c r="A244" s="578"/>
      <c r="B244" s="575"/>
      <c r="C244" s="575"/>
      <c r="D244" s="575"/>
      <c r="E244" s="575"/>
      <c r="F244" s="100" t="s">
        <v>37</v>
      </c>
      <c r="G244" s="248" t="s">
        <v>182</v>
      </c>
      <c r="H244" s="225"/>
      <c r="I244" s="370"/>
      <c r="J244" s="240"/>
      <c r="K244" s="255"/>
      <c r="L244" s="240">
        <v>1976</v>
      </c>
      <c r="M244" s="98">
        <v>161.4</v>
      </c>
      <c r="N244" s="240" t="s">
        <v>28</v>
      </c>
      <c r="O244" s="240">
        <v>85</v>
      </c>
      <c r="P244" s="256">
        <v>100</v>
      </c>
      <c r="Q244" s="254" t="s">
        <v>372</v>
      </c>
      <c r="R244" s="255" t="s">
        <v>29</v>
      </c>
      <c r="S244" s="96" t="s">
        <v>32</v>
      </c>
      <c r="T244" s="255"/>
      <c r="U244" s="254"/>
      <c r="V244" s="517"/>
      <c r="W244" s="447">
        <f t="shared" si="9"/>
        <v>0</v>
      </c>
      <c r="X244" s="447"/>
      <c r="Y244" s="447"/>
      <c r="Z244" s="447"/>
      <c r="AA244" s="447"/>
      <c r="AB244" s="447"/>
      <c r="AC244" s="407"/>
      <c r="AD244" s="407"/>
      <c r="AE244" s="407"/>
      <c r="AF244" s="407"/>
      <c r="AG244" s="407"/>
      <c r="AH244" s="407"/>
      <c r="AI244" s="407"/>
      <c r="AJ244" s="407"/>
      <c r="AK244" s="407"/>
      <c r="AL244" s="392"/>
    </row>
    <row r="245" spans="1:38" ht="37.5" outlineLevel="1">
      <c r="A245" s="578"/>
      <c r="B245" s="575"/>
      <c r="C245" s="575"/>
      <c r="D245" s="575"/>
      <c r="E245" s="575"/>
      <c r="F245" s="100" t="s">
        <v>37</v>
      </c>
      <c r="G245" s="248" t="s">
        <v>254</v>
      </c>
      <c r="H245" s="225"/>
      <c r="I245" s="370"/>
      <c r="J245" s="240"/>
      <c r="K245" s="255"/>
      <c r="L245" s="240">
        <v>1976</v>
      </c>
      <c r="M245" s="98">
        <v>112.4</v>
      </c>
      <c r="N245" s="240" t="s">
        <v>28</v>
      </c>
      <c r="O245" s="240">
        <v>85</v>
      </c>
      <c r="P245" s="256">
        <v>100</v>
      </c>
      <c r="Q245" s="254" t="s">
        <v>372</v>
      </c>
      <c r="R245" s="255" t="s">
        <v>29</v>
      </c>
      <c r="S245" s="96" t="s">
        <v>32</v>
      </c>
      <c r="T245" s="255"/>
      <c r="U245" s="254"/>
      <c r="V245" s="517"/>
      <c r="W245" s="447">
        <f t="shared" si="9"/>
        <v>0</v>
      </c>
      <c r="X245" s="447"/>
      <c r="Y245" s="447"/>
      <c r="Z245" s="447"/>
      <c r="AA245" s="447"/>
      <c r="AB245" s="447"/>
      <c r="AC245" s="407"/>
      <c r="AD245" s="407"/>
      <c r="AE245" s="407"/>
      <c r="AF245" s="407"/>
      <c r="AG245" s="407"/>
      <c r="AH245" s="407"/>
      <c r="AI245" s="407"/>
      <c r="AJ245" s="407"/>
      <c r="AK245" s="407"/>
      <c r="AL245" s="392"/>
    </row>
    <row r="246" spans="1:38" ht="37.5" outlineLevel="1">
      <c r="A246" s="578"/>
      <c r="B246" s="575"/>
      <c r="C246" s="575"/>
      <c r="D246" s="575"/>
      <c r="E246" s="575"/>
      <c r="F246" s="100" t="s">
        <v>37</v>
      </c>
      <c r="G246" s="248" t="s">
        <v>39</v>
      </c>
      <c r="H246" s="225"/>
      <c r="I246" s="370"/>
      <c r="J246" s="240">
        <v>10</v>
      </c>
      <c r="K246" s="240">
        <v>10</v>
      </c>
      <c r="L246" s="240">
        <v>1976</v>
      </c>
      <c r="M246" s="98">
        <v>526.29999999999995</v>
      </c>
      <c r="N246" s="240" t="s">
        <v>28</v>
      </c>
      <c r="O246" s="240">
        <v>85</v>
      </c>
      <c r="P246" s="256">
        <v>100</v>
      </c>
      <c r="Q246" s="254" t="s">
        <v>372</v>
      </c>
      <c r="R246" s="255" t="s">
        <v>29</v>
      </c>
      <c r="S246" s="96" t="s">
        <v>32</v>
      </c>
      <c r="T246" s="255"/>
      <c r="U246" s="240"/>
      <c r="V246" s="517"/>
      <c r="W246" s="447">
        <f t="shared" si="9"/>
        <v>0</v>
      </c>
      <c r="X246" s="447"/>
      <c r="Y246" s="447"/>
      <c r="Z246" s="447"/>
      <c r="AA246" s="447"/>
      <c r="AB246" s="447"/>
      <c r="AC246" s="407"/>
      <c r="AD246" s="407"/>
      <c r="AE246" s="407"/>
      <c r="AF246" s="407"/>
      <c r="AG246" s="407"/>
      <c r="AH246" s="407"/>
      <c r="AI246" s="407"/>
      <c r="AJ246" s="407"/>
      <c r="AK246" s="407"/>
      <c r="AL246" s="392"/>
    </row>
    <row r="247" spans="1:38" ht="37.5" outlineLevel="1">
      <c r="A247" s="578"/>
      <c r="B247" s="575"/>
      <c r="C247" s="575"/>
      <c r="D247" s="575"/>
      <c r="E247" s="575"/>
      <c r="F247" s="100" t="s">
        <v>37</v>
      </c>
      <c r="G247" s="91" t="s">
        <v>258</v>
      </c>
      <c r="H247" s="226"/>
      <c r="I247" s="370"/>
      <c r="J247" s="240"/>
      <c r="K247" s="255"/>
      <c r="L247" s="240">
        <v>2003</v>
      </c>
      <c r="M247" s="240">
        <v>48.1</v>
      </c>
      <c r="N247" s="240" t="s">
        <v>35</v>
      </c>
      <c r="O247" s="240">
        <v>60</v>
      </c>
      <c r="P247" s="256">
        <v>100</v>
      </c>
      <c r="Q247" s="254" t="s">
        <v>372</v>
      </c>
      <c r="R247" s="255" t="s">
        <v>29</v>
      </c>
      <c r="S247" s="96" t="s">
        <v>32</v>
      </c>
      <c r="T247" s="255"/>
      <c r="U247" s="254"/>
      <c r="V247" s="518"/>
      <c r="W247" s="447">
        <f t="shared" si="9"/>
        <v>0</v>
      </c>
      <c r="X247" s="447"/>
      <c r="Y247" s="447"/>
      <c r="Z247" s="447"/>
      <c r="AA247" s="447"/>
      <c r="AB247" s="447"/>
      <c r="AC247" s="407"/>
      <c r="AD247" s="407"/>
      <c r="AE247" s="407"/>
      <c r="AF247" s="407"/>
      <c r="AG247" s="407"/>
      <c r="AH247" s="407"/>
      <c r="AI247" s="407"/>
      <c r="AJ247" s="407"/>
      <c r="AK247" s="407"/>
      <c r="AL247" s="392"/>
    </row>
    <row r="248" spans="1:38" ht="93.75" outlineLevel="1">
      <c r="A248" s="579"/>
      <c r="B248" s="576"/>
      <c r="C248" s="576"/>
      <c r="D248" s="576"/>
      <c r="E248" s="576"/>
      <c r="F248" s="100" t="s">
        <v>37</v>
      </c>
      <c r="G248" s="247" t="s">
        <v>313</v>
      </c>
      <c r="H248" s="227" t="s">
        <v>803</v>
      </c>
      <c r="I248" s="389"/>
      <c r="J248" s="240"/>
      <c r="K248" s="255"/>
      <c r="L248" s="240">
        <v>2023</v>
      </c>
      <c r="M248" s="240">
        <v>823.5</v>
      </c>
      <c r="N248" s="240" t="s">
        <v>28</v>
      </c>
      <c r="O248" s="240">
        <v>125</v>
      </c>
      <c r="P248" s="256">
        <v>52.5</v>
      </c>
      <c r="Q248" s="254" t="s">
        <v>346</v>
      </c>
      <c r="R248" s="255" t="s">
        <v>29</v>
      </c>
      <c r="S248" s="96" t="s">
        <v>32</v>
      </c>
      <c r="T248" s="198"/>
      <c r="U248" s="254"/>
      <c r="V248" s="367"/>
      <c r="W248" s="447">
        <f t="shared" si="9"/>
        <v>0</v>
      </c>
      <c r="X248" s="447"/>
      <c r="Y248" s="447"/>
      <c r="Z248" s="447"/>
      <c r="AA248" s="447"/>
      <c r="AB248" s="447"/>
      <c r="AC248" s="407"/>
      <c r="AD248" s="407"/>
      <c r="AE248" s="407"/>
      <c r="AF248" s="407"/>
      <c r="AG248" s="407"/>
      <c r="AH248" s="407"/>
      <c r="AI248" s="407"/>
      <c r="AJ248" s="407"/>
      <c r="AK248" s="407"/>
      <c r="AL248" s="392"/>
    </row>
    <row r="249" spans="1:38" ht="150" outlineLevel="1">
      <c r="A249" s="538">
        <v>13</v>
      </c>
      <c r="B249" s="538" t="s">
        <v>560</v>
      </c>
      <c r="C249" s="538"/>
      <c r="D249" s="538" t="s">
        <v>650</v>
      </c>
      <c r="E249" s="538" t="s">
        <v>678</v>
      </c>
      <c r="F249" s="252" t="s">
        <v>27</v>
      </c>
      <c r="G249" s="214" t="s">
        <v>259</v>
      </c>
      <c r="H249" s="164" t="s">
        <v>804</v>
      </c>
      <c r="I249" s="383">
        <v>6447</v>
      </c>
      <c r="J249" s="255">
        <v>100</v>
      </c>
      <c r="K249" s="255">
        <v>33</v>
      </c>
      <c r="L249" s="254">
        <v>1975</v>
      </c>
      <c r="M249" s="104">
        <v>2480.8000000000002</v>
      </c>
      <c r="N249" s="254" t="s">
        <v>28</v>
      </c>
      <c r="O249" s="254">
        <v>85</v>
      </c>
      <c r="P249" s="256">
        <v>100</v>
      </c>
      <c r="Q249" s="254" t="s">
        <v>484</v>
      </c>
      <c r="R249" s="254" t="s">
        <v>29</v>
      </c>
      <c r="S249" s="91" t="s">
        <v>485</v>
      </c>
      <c r="T249" s="255">
        <v>2028</v>
      </c>
      <c r="U249" s="152">
        <v>30</v>
      </c>
      <c r="V249" s="516">
        <v>5060</v>
      </c>
      <c r="W249" s="143">
        <f t="shared" si="9"/>
        <v>27932</v>
      </c>
      <c r="X249" s="370"/>
      <c r="Y249" s="143">
        <v>27932</v>
      </c>
      <c r="Z249" s="143"/>
      <c r="AA249" s="370"/>
      <c r="AB249" s="143"/>
      <c r="AC249" s="390"/>
      <c r="AD249" s="390"/>
      <c r="AE249" s="390">
        <v>27932.1</v>
      </c>
      <c r="AF249" s="404"/>
      <c r="AG249" s="404"/>
      <c r="AH249" s="404"/>
      <c r="AI249" s="404"/>
      <c r="AJ249" s="404"/>
      <c r="AK249" s="404"/>
      <c r="AL249" s="404"/>
    </row>
    <row r="250" spans="1:38" ht="37.5" outlineLevel="1">
      <c r="A250" s="564"/>
      <c r="B250" s="564"/>
      <c r="C250" s="564"/>
      <c r="D250" s="564"/>
      <c r="E250" s="564"/>
      <c r="F250" s="252" t="s">
        <v>37</v>
      </c>
      <c r="G250" s="252" t="s">
        <v>160</v>
      </c>
      <c r="H250" s="168"/>
      <c r="I250" s="367"/>
      <c r="J250" s="255"/>
      <c r="K250" s="255"/>
      <c r="L250" s="254">
        <v>1975</v>
      </c>
      <c r="M250" s="104">
        <v>252.5</v>
      </c>
      <c r="N250" s="254" t="s">
        <v>28</v>
      </c>
      <c r="O250" s="254">
        <v>85</v>
      </c>
      <c r="P250" s="256">
        <v>100</v>
      </c>
      <c r="Q250" s="254" t="s">
        <v>372</v>
      </c>
      <c r="R250" s="254" t="s">
        <v>29</v>
      </c>
      <c r="S250" s="252" t="s">
        <v>286</v>
      </c>
      <c r="T250" s="159"/>
      <c r="U250" s="254"/>
      <c r="V250" s="517"/>
      <c r="W250" s="370">
        <f t="shared" si="9"/>
        <v>0</v>
      </c>
      <c r="X250" s="370"/>
      <c r="Y250" s="370"/>
      <c r="Z250" s="370"/>
      <c r="AA250" s="370"/>
      <c r="AB250" s="370"/>
      <c r="AC250" s="407"/>
      <c r="AD250" s="391"/>
      <c r="AE250" s="391"/>
      <c r="AF250" s="391"/>
      <c r="AG250" s="391"/>
      <c r="AH250" s="391"/>
      <c r="AI250" s="391"/>
      <c r="AJ250" s="391"/>
      <c r="AK250" s="391"/>
      <c r="AL250" s="391"/>
    </row>
    <row r="251" spans="1:38" ht="37.5" outlineLevel="1">
      <c r="A251" s="564"/>
      <c r="B251" s="564"/>
      <c r="C251" s="564"/>
      <c r="D251" s="564"/>
      <c r="E251" s="564"/>
      <c r="F251" s="252" t="s">
        <v>27</v>
      </c>
      <c r="G251" s="228" t="s">
        <v>355</v>
      </c>
      <c r="H251" s="168"/>
      <c r="I251" s="367"/>
      <c r="J251" s="254">
        <v>25</v>
      </c>
      <c r="K251" s="255"/>
      <c r="L251" s="254">
        <v>1975</v>
      </c>
      <c r="M251" s="104">
        <v>426.7</v>
      </c>
      <c r="N251" s="254" t="s">
        <v>28</v>
      </c>
      <c r="O251" s="254">
        <v>60</v>
      </c>
      <c r="P251" s="256">
        <v>100</v>
      </c>
      <c r="Q251" s="254" t="s">
        <v>372</v>
      </c>
      <c r="R251" s="254" t="s">
        <v>29</v>
      </c>
      <c r="S251" s="252" t="s">
        <v>286</v>
      </c>
      <c r="T251" s="159"/>
      <c r="U251" s="254"/>
      <c r="V251" s="517"/>
      <c r="W251" s="370">
        <f t="shared" si="9"/>
        <v>0</v>
      </c>
      <c r="X251" s="370"/>
      <c r="Y251" s="370"/>
      <c r="Z251" s="370"/>
      <c r="AA251" s="370"/>
      <c r="AB251" s="370"/>
      <c r="AC251" s="407"/>
      <c r="AD251" s="391"/>
      <c r="AE251" s="391"/>
      <c r="AF251" s="391"/>
      <c r="AG251" s="391"/>
      <c r="AH251" s="391"/>
      <c r="AI251" s="391"/>
      <c r="AJ251" s="391"/>
      <c r="AK251" s="391"/>
      <c r="AL251" s="391"/>
    </row>
    <row r="252" spans="1:38" ht="37.5" outlineLevel="1">
      <c r="A252" s="564"/>
      <c r="B252" s="564"/>
      <c r="C252" s="564"/>
      <c r="D252" s="564"/>
      <c r="E252" s="564"/>
      <c r="F252" s="252" t="s">
        <v>37</v>
      </c>
      <c r="G252" s="91" t="s">
        <v>182</v>
      </c>
      <c r="H252" s="168"/>
      <c r="I252" s="367"/>
      <c r="J252" s="254"/>
      <c r="K252" s="255"/>
      <c r="L252" s="254">
        <v>1975</v>
      </c>
      <c r="M252" s="104">
        <v>140.9</v>
      </c>
      <c r="N252" s="254" t="s">
        <v>28</v>
      </c>
      <c r="O252" s="254">
        <v>60</v>
      </c>
      <c r="P252" s="256">
        <v>100</v>
      </c>
      <c r="Q252" s="254" t="s">
        <v>372</v>
      </c>
      <c r="R252" s="254" t="s">
        <v>29</v>
      </c>
      <c r="S252" s="252" t="s">
        <v>286</v>
      </c>
      <c r="T252" s="159"/>
      <c r="U252" s="254"/>
      <c r="V252" s="517"/>
      <c r="W252" s="370">
        <f t="shared" si="9"/>
        <v>0</v>
      </c>
      <c r="X252" s="370"/>
      <c r="Y252" s="370"/>
      <c r="Z252" s="370"/>
      <c r="AA252" s="370"/>
      <c r="AB252" s="370"/>
      <c r="AC252" s="407"/>
      <c r="AD252" s="391"/>
      <c r="AE252" s="391"/>
      <c r="AF252" s="391"/>
      <c r="AG252" s="391"/>
      <c r="AH252" s="391"/>
      <c r="AI252" s="391"/>
      <c r="AJ252" s="391"/>
      <c r="AK252" s="391"/>
      <c r="AL252" s="391"/>
    </row>
    <row r="253" spans="1:38" ht="37.5" outlineLevel="1">
      <c r="A253" s="564"/>
      <c r="B253" s="564"/>
      <c r="C253" s="564"/>
      <c r="D253" s="564"/>
      <c r="E253" s="564"/>
      <c r="F253" s="252" t="s">
        <v>37</v>
      </c>
      <c r="G253" s="91" t="s">
        <v>356</v>
      </c>
      <c r="H253" s="168"/>
      <c r="I253" s="367"/>
      <c r="J253" s="254"/>
      <c r="K253" s="255"/>
      <c r="L253" s="254">
        <v>1975</v>
      </c>
      <c r="M253" s="104">
        <v>267.10000000000002</v>
      </c>
      <c r="N253" s="254" t="s">
        <v>28</v>
      </c>
      <c r="O253" s="254">
        <v>60</v>
      </c>
      <c r="P253" s="256">
        <v>100</v>
      </c>
      <c r="Q253" s="254" t="s">
        <v>372</v>
      </c>
      <c r="R253" s="254" t="s">
        <v>29</v>
      </c>
      <c r="S253" s="252" t="s">
        <v>286</v>
      </c>
      <c r="T253" s="255"/>
      <c r="U253" s="254"/>
      <c r="V253" s="517"/>
      <c r="W253" s="447">
        <f t="shared" si="9"/>
        <v>0</v>
      </c>
      <c r="X253" s="447"/>
      <c r="Y253" s="447"/>
      <c r="Z253" s="447"/>
      <c r="AA253" s="447"/>
      <c r="AB253" s="447"/>
      <c r="AC253" s="407"/>
      <c r="AD253" s="407"/>
      <c r="AE253" s="407"/>
      <c r="AF253" s="407"/>
      <c r="AG253" s="407"/>
      <c r="AH253" s="407"/>
      <c r="AI253" s="407"/>
      <c r="AJ253" s="407"/>
      <c r="AK253" s="407"/>
      <c r="AL253" s="392"/>
    </row>
    <row r="254" spans="1:38" ht="37.5" outlineLevel="1">
      <c r="A254" s="564"/>
      <c r="B254" s="564"/>
      <c r="C254" s="564"/>
      <c r="D254" s="564"/>
      <c r="E254" s="564"/>
      <c r="F254" s="252" t="s">
        <v>37</v>
      </c>
      <c r="G254" s="91" t="s">
        <v>39</v>
      </c>
      <c r="H254" s="168"/>
      <c r="I254" s="367"/>
      <c r="J254" s="254">
        <v>1</v>
      </c>
      <c r="K254" s="254">
        <v>1</v>
      </c>
      <c r="L254" s="254">
        <v>1975</v>
      </c>
      <c r="M254" s="104">
        <v>52.5</v>
      </c>
      <c r="N254" s="254" t="s">
        <v>28</v>
      </c>
      <c r="O254" s="254">
        <v>60</v>
      </c>
      <c r="P254" s="256">
        <v>100</v>
      </c>
      <c r="Q254" s="254" t="s">
        <v>372</v>
      </c>
      <c r="R254" s="254" t="s">
        <v>29</v>
      </c>
      <c r="S254" s="252" t="s">
        <v>286</v>
      </c>
      <c r="T254" s="255"/>
      <c r="U254" s="254"/>
      <c r="V254" s="517"/>
      <c r="W254" s="447">
        <f t="shared" si="9"/>
        <v>0</v>
      </c>
      <c r="X254" s="447"/>
      <c r="Y254" s="447"/>
      <c r="Z254" s="447"/>
      <c r="AA254" s="447"/>
      <c r="AB254" s="447"/>
      <c r="AC254" s="407"/>
      <c r="AD254" s="407"/>
      <c r="AE254" s="407"/>
      <c r="AF254" s="407"/>
      <c r="AG254" s="407"/>
      <c r="AH254" s="407"/>
      <c r="AI254" s="407"/>
      <c r="AJ254" s="407"/>
      <c r="AK254" s="407"/>
      <c r="AL254" s="392"/>
    </row>
    <row r="255" spans="1:38" ht="37.5" outlineLevel="1">
      <c r="A255" s="565"/>
      <c r="B255" s="565"/>
      <c r="C255" s="565"/>
      <c r="D255" s="565"/>
      <c r="E255" s="565"/>
      <c r="F255" s="252" t="s">
        <v>37</v>
      </c>
      <c r="G255" s="91" t="s">
        <v>123</v>
      </c>
      <c r="H255" s="170"/>
      <c r="I255" s="382"/>
      <c r="J255" s="254"/>
      <c r="K255" s="255"/>
      <c r="L255" s="254">
        <v>1975</v>
      </c>
      <c r="M255" s="104">
        <v>144.4</v>
      </c>
      <c r="N255" s="254" t="s">
        <v>28</v>
      </c>
      <c r="O255" s="254">
        <v>60</v>
      </c>
      <c r="P255" s="256">
        <v>100</v>
      </c>
      <c r="Q255" s="254" t="s">
        <v>372</v>
      </c>
      <c r="R255" s="254" t="s">
        <v>29</v>
      </c>
      <c r="S255" s="252" t="s">
        <v>286</v>
      </c>
      <c r="T255" s="255"/>
      <c r="U255" s="254"/>
      <c r="V255" s="518"/>
      <c r="W255" s="447">
        <f t="shared" si="9"/>
        <v>0</v>
      </c>
      <c r="X255" s="447"/>
      <c r="Y255" s="447"/>
      <c r="Z255" s="447"/>
      <c r="AA255" s="447"/>
      <c r="AB255" s="447"/>
      <c r="AC255" s="407"/>
      <c r="AD255" s="407"/>
      <c r="AE255" s="407"/>
      <c r="AF255" s="407"/>
      <c r="AG255" s="407"/>
      <c r="AH255" s="407"/>
      <c r="AI255" s="407"/>
      <c r="AJ255" s="407"/>
      <c r="AK255" s="407"/>
      <c r="AL255" s="392"/>
    </row>
    <row r="256" spans="1:38" ht="93.75" outlineLevel="1">
      <c r="A256" s="577">
        <v>14</v>
      </c>
      <c r="B256" s="574" t="s">
        <v>561</v>
      </c>
      <c r="C256" s="574"/>
      <c r="D256" s="574" t="s">
        <v>651</v>
      </c>
      <c r="E256" s="574" t="s">
        <v>679</v>
      </c>
      <c r="F256" s="171" t="s">
        <v>27</v>
      </c>
      <c r="G256" s="97" t="s">
        <v>699</v>
      </c>
      <c r="H256" s="161" t="s">
        <v>805</v>
      </c>
      <c r="I256" s="383">
        <v>15938</v>
      </c>
      <c r="J256" s="255">
        <v>120</v>
      </c>
      <c r="K256" s="255">
        <v>49</v>
      </c>
      <c r="L256" s="255">
        <v>1972</v>
      </c>
      <c r="M256" s="255">
        <v>2681.5</v>
      </c>
      <c r="N256" s="255" t="s">
        <v>28</v>
      </c>
      <c r="O256" s="255">
        <v>100</v>
      </c>
      <c r="P256" s="156">
        <v>21.39</v>
      </c>
      <c r="Q256" s="255">
        <v>2021</v>
      </c>
      <c r="R256" s="255" t="s">
        <v>29</v>
      </c>
      <c r="S256" s="96" t="s">
        <v>32</v>
      </c>
      <c r="T256" s="255"/>
      <c r="U256" s="254"/>
      <c r="V256" s="537">
        <v>14074</v>
      </c>
      <c r="W256" s="447">
        <f t="shared" si="9"/>
        <v>0</v>
      </c>
      <c r="X256" s="447"/>
      <c r="Y256" s="447"/>
      <c r="Z256" s="447"/>
      <c r="AA256" s="447"/>
      <c r="AB256" s="447"/>
      <c r="AC256" s="407"/>
      <c r="AD256" s="407"/>
      <c r="AE256" s="407"/>
      <c r="AF256" s="407"/>
      <c r="AG256" s="407"/>
      <c r="AH256" s="407"/>
      <c r="AI256" s="407"/>
      <c r="AJ256" s="407"/>
      <c r="AK256" s="407"/>
      <c r="AL256" s="392"/>
    </row>
    <row r="257" spans="1:38" ht="75" outlineLevel="1">
      <c r="A257" s="578"/>
      <c r="B257" s="575"/>
      <c r="C257" s="575"/>
      <c r="D257" s="575"/>
      <c r="E257" s="575"/>
      <c r="F257" s="252" t="s">
        <v>27</v>
      </c>
      <c r="G257" s="97" t="s">
        <v>168</v>
      </c>
      <c r="H257" s="162"/>
      <c r="I257" s="367"/>
      <c r="J257" s="255" t="s">
        <v>260</v>
      </c>
      <c r="K257" s="255" t="s">
        <v>260</v>
      </c>
      <c r="L257" s="255">
        <v>1972</v>
      </c>
      <c r="M257" s="255">
        <v>156.6</v>
      </c>
      <c r="N257" s="255" t="s">
        <v>28</v>
      </c>
      <c r="O257" s="255">
        <v>60</v>
      </c>
      <c r="P257" s="370">
        <v>100</v>
      </c>
      <c r="Q257" s="254" t="s">
        <v>372</v>
      </c>
      <c r="R257" s="255" t="s">
        <v>29</v>
      </c>
      <c r="S257" s="96" t="s">
        <v>835</v>
      </c>
      <c r="T257" s="255">
        <v>2029</v>
      </c>
      <c r="U257" s="254" t="s">
        <v>261</v>
      </c>
      <c r="V257" s="517"/>
      <c r="W257" s="452">
        <f t="shared" si="9"/>
        <v>500000</v>
      </c>
      <c r="X257" s="447"/>
      <c r="Y257" s="452">
        <v>500000</v>
      </c>
      <c r="Z257" s="452"/>
      <c r="AA257" s="447"/>
      <c r="AB257" s="452"/>
      <c r="AC257" s="390"/>
      <c r="AD257" s="390"/>
      <c r="AE257" s="390"/>
      <c r="AF257" s="390">
        <v>500000</v>
      </c>
      <c r="AG257" s="390"/>
      <c r="AH257" s="390"/>
      <c r="AI257" s="390"/>
      <c r="AJ257" s="390"/>
      <c r="AK257" s="390"/>
      <c r="AL257" s="394"/>
    </row>
    <row r="258" spans="1:38" ht="37.5" outlineLevel="1">
      <c r="A258" s="578"/>
      <c r="B258" s="575"/>
      <c r="C258" s="575"/>
      <c r="D258" s="575"/>
      <c r="E258" s="575"/>
      <c r="F258" s="91" t="s">
        <v>37</v>
      </c>
      <c r="G258" s="252" t="s">
        <v>162</v>
      </c>
      <c r="H258" s="162"/>
      <c r="I258" s="367"/>
      <c r="J258" s="255"/>
      <c r="K258" s="255"/>
      <c r="L258" s="255">
        <v>1972</v>
      </c>
      <c r="M258" s="182">
        <v>441</v>
      </c>
      <c r="N258" s="255" t="s">
        <v>28</v>
      </c>
      <c r="O258" s="255">
        <v>60</v>
      </c>
      <c r="P258" s="370">
        <v>100</v>
      </c>
      <c r="Q258" s="254" t="s">
        <v>372</v>
      </c>
      <c r="R258" s="255" t="s">
        <v>29</v>
      </c>
      <c r="S258" s="96" t="s">
        <v>32</v>
      </c>
      <c r="T258" s="255"/>
      <c r="U258" s="254"/>
      <c r="V258" s="517"/>
      <c r="W258" s="447">
        <f t="shared" si="9"/>
        <v>0</v>
      </c>
      <c r="X258" s="447"/>
      <c r="Y258" s="447"/>
      <c r="Z258" s="447"/>
      <c r="AA258" s="447"/>
      <c r="AB258" s="447"/>
      <c r="AC258" s="407"/>
      <c r="AD258" s="407"/>
      <c r="AE258" s="407"/>
      <c r="AF258" s="407"/>
      <c r="AG258" s="407"/>
      <c r="AH258" s="407"/>
      <c r="AI258" s="407"/>
      <c r="AJ258" s="407"/>
      <c r="AK258" s="407"/>
      <c r="AL258" s="392"/>
    </row>
    <row r="259" spans="1:38" ht="37.5" outlineLevel="1">
      <c r="A259" s="578"/>
      <c r="B259" s="575"/>
      <c r="C259" s="575"/>
      <c r="D259" s="575"/>
      <c r="E259" s="575"/>
      <c r="F259" s="91" t="s">
        <v>37</v>
      </c>
      <c r="G259" s="252" t="s">
        <v>262</v>
      </c>
      <c r="H259" s="162"/>
      <c r="I259" s="367"/>
      <c r="J259" s="255">
        <v>2</v>
      </c>
      <c r="K259" s="255">
        <v>2</v>
      </c>
      <c r="L259" s="255">
        <v>1972</v>
      </c>
      <c r="M259" s="255">
        <v>371.5</v>
      </c>
      <c r="N259" s="255" t="s">
        <v>28</v>
      </c>
      <c r="O259" s="255">
        <v>60</v>
      </c>
      <c r="P259" s="370">
        <v>100</v>
      </c>
      <c r="Q259" s="254" t="s">
        <v>372</v>
      </c>
      <c r="R259" s="255" t="s">
        <v>29</v>
      </c>
      <c r="S259" s="96" t="s">
        <v>32</v>
      </c>
      <c r="T259" s="255"/>
      <c r="U259" s="255"/>
      <c r="V259" s="517"/>
      <c r="W259" s="447">
        <f t="shared" si="9"/>
        <v>0</v>
      </c>
      <c r="X259" s="447"/>
      <c r="Y259" s="447"/>
      <c r="Z259" s="447"/>
      <c r="AA259" s="447"/>
      <c r="AB259" s="447"/>
      <c r="AC259" s="407"/>
      <c r="AD259" s="407"/>
      <c r="AE259" s="407"/>
      <c r="AF259" s="407"/>
      <c r="AG259" s="407"/>
      <c r="AH259" s="407"/>
      <c r="AI259" s="407"/>
      <c r="AJ259" s="407"/>
      <c r="AK259" s="407"/>
      <c r="AL259" s="392"/>
    </row>
    <row r="260" spans="1:38" ht="37.5" outlineLevel="1">
      <c r="A260" s="578"/>
      <c r="B260" s="575"/>
      <c r="C260" s="575"/>
      <c r="D260" s="575"/>
      <c r="E260" s="575"/>
      <c r="F260" s="91" t="s">
        <v>37</v>
      </c>
      <c r="G260" s="252" t="s">
        <v>182</v>
      </c>
      <c r="H260" s="162"/>
      <c r="I260" s="367"/>
      <c r="J260" s="255"/>
      <c r="K260" s="255"/>
      <c r="L260" s="255">
        <v>1972</v>
      </c>
      <c r="M260" s="255">
        <v>199.3</v>
      </c>
      <c r="N260" s="255" t="s">
        <v>28</v>
      </c>
      <c r="O260" s="255">
        <v>60</v>
      </c>
      <c r="P260" s="370">
        <v>100</v>
      </c>
      <c r="Q260" s="254" t="s">
        <v>372</v>
      </c>
      <c r="R260" s="255" t="s">
        <v>29</v>
      </c>
      <c r="S260" s="96" t="s">
        <v>32</v>
      </c>
      <c r="T260" s="255"/>
      <c r="U260" s="255"/>
      <c r="V260" s="517"/>
      <c r="W260" s="447">
        <f t="shared" si="9"/>
        <v>0</v>
      </c>
      <c r="X260" s="447"/>
      <c r="Y260" s="447"/>
      <c r="Z260" s="447"/>
      <c r="AA260" s="447"/>
      <c r="AB260" s="447"/>
      <c r="AC260" s="407"/>
      <c r="AD260" s="407"/>
      <c r="AE260" s="407"/>
      <c r="AF260" s="407"/>
      <c r="AG260" s="407"/>
      <c r="AH260" s="407"/>
      <c r="AI260" s="407"/>
      <c r="AJ260" s="407"/>
      <c r="AK260" s="407"/>
      <c r="AL260" s="392"/>
    </row>
    <row r="261" spans="1:38" ht="37.5" outlineLevel="1">
      <c r="A261" s="578"/>
      <c r="B261" s="575"/>
      <c r="C261" s="575"/>
      <c r="D261" s="575"/>
      <c r="E261" s="575"/>
      <c r="F261" s="91" t="s">
        <v>37</v>
      </c>
      <c r="G261" s="252" t="s">
        <v>121</v>
      </c>
      <c r="H261" s="162"/>
      <c r="I261" s="367"/>
      <c r="J261" s="255"/>
      <c r="K261" s="255"/>
      <c r="L261" s="255">
        <v>1972</v>
      </c>
      <c r="M261" s="255">
        <v>128.4</v>
      </c>
      <c r="N261" s="255" t="s">
        <v>28</v>
      </c>
      <c r="O261" s="255">
        <v>60</v>
      </c>
      <c r="P261" s="370">
        <v>100</v>
      </c>
      <c r="Q261" s="254" t="s">
        <v>372</v>
      </c>
      <c r="R261" s="255" t="s">
        <v>29</v>
      </c>
      <c r="S261" s="96" t="s">
        <v>32</v>
      </c>
      <c r="T261" s="255"/>
      <c r="U261" s="255"/>
      <c r="V261" s="517"/>
      <c r="W261" s="447">
        <f t="shared" si="9"/>
        <v>0</v>
      </c>
      <c r="X261" s="447"/>
      <c r="Y261" s="447"/>
      <c r="Z261" s="447"/>
      <c r="AA261" s="447"/>
      <c r="AB261" s="447"/>
      <c r="AC261" s="407"/>
      <c r="AD261" s="407"/>
      <c r="AE261" s="407"/>
      <c r="AF261" s="407"/>
      <c r="AG261" s="407"/>
      <c r="AH261" s="407"/>
      <c r="AI261" s="407"/>
      <c r="AJ261" s="407"/>
      <c r="AK261" s="407"/>
      <c r="AL261" s="392"/>
    </row>
    <row r="262" spans="1:38" outlineLevel="1">
      <c r="A262" s="578"/>
      <c r="B262" s="575"/>
      <c r="C262" s="575"/>
      <c r="D262" s="575"/>
      <c r="E262" s="575"/>
      <c r="F262" s="525" t="s">
        <v>37</v>
      </c>
      <c r="G262" s="180" t="s">
        <v>39</v>
      </c>
      <c r="H262" s="162"/>
      <c r="I262" s="367"/>
      <c r="J262" s="255">
        <v>4</v>
      </c>
      <c r="K262" s="255">
        <v>4</v>
      </c>
      <c r="L262" s="255">
        <v>1986</v>
      </c>
      <c r="M262" s="182">
        <v>456</v>
      </c>
      <c r="N262" s="255" t="s">
        <v>28</v>
      </c>
      <c r="O262" s="255">
        <v>60</v>
      </c>
      <c r="P262" s="370">
        <v>100</v>
      </c>
      <c r="Q262" s="255">
        <v>2022</v>
      </c>
      <c r="R262" s="255" t="s">
        <v>29</v>
      </c>
      <c r="S262" s="96" t="s">
        <v>32</v>
      </c>
      <c r="T262" s="255"/>
      <c r="U262" s="255"/>
      <c r="V262" s="517"/>
      <c r="W262" s="447">
        <f t="shared" si="9"/>
        <v>0</v>
      </c>
      <c r="X262" s="447"/>
      <c r="Y262" s="447"/>
      <c r="Z262" s="447"/>
      <c r="AA262" s="447"/>
      <c r="AB262" s="447"/>
      <c r="AC262" s="407"/>
      <c r="AD262" s="407"/>
      <c r="AE262" s="407"/>
      <c r="AF262" s="407"/>
      <c r="AG262" s="407"/>
      <c r="AH262" s="407"/>
      <c r="AI262" s="407"/>
      <c r="AJ262" s="407"/>
      <c r="AK262" s="407"/>
      <c r="AL262" s="392"/>
    </row>
    <row r="263" spans="1:38" ht="37.5" outlineLevel="1">
      <c r="A263" s="579"/>
      <c r="B263" s="576"/>
      <c r="C263" s="576"/>
      <c r="D263" s="576"/>
      <c r="E263" s="576"/>
      <c r="F263" s="526"/>
      <c r="G263" s="201"/>
      <c r="H263" s="163"/>
      <c r="I263" s="382"/>
      <c r="J263" s="255">
        <v>4</v>
      </c>
      <c r="K263" s="255">
        <v>4</v>
      </c>
      <c r="L263" s="255">
        <v>1972</v>
      </c>
      <c r="M263" s="255">
        <v>101.5</v>
      </c>
      <c r="N263" s="255" t="s">
        <v>28</v>
      </c>
      <c r="O263" s="255">
        <v>60</v>
      </c>
      <c r="P263" s="370">
        <v>100</v>
      </c>
      <c r="Q263" s="254" t="s">
        <v>372</v>
      </c>
      <c r="R263" s="255" t="s">
        <v>29</v>
      </c>
      <c r="S263" s="96" t="s">
        <v>32</v>
      </c>
      <c r="T263" s="143"/>
      <c r="U263" s="255"/>
      <c r="V263" s="517"/>
      <c r="W263" s="447">
        <f t="shared" si="9"/>
        <v>0</v>
      </c>
      <c r="X263" s="447"/>
      <c r="Y263" s="447"/>
      <c r="Z263" s="447"/>
      <c r="AA263" s="447"/>
      <c r="AB263" s="447"/>
      <c r="AC263" s="407"/>
      <c r="AD263" s="407"/>
      <c r="AE263" s="407"/>
      <c r="AF263" s="407"/>
      <c r="AG263" s="407"/>
      <c r="AH263" s="407"/>
      <c r="AI263" s="407"/>
      <c r="AJ263" s="407"/>
      <c r="AK263" s="407"/>
      <c r="AL263" s="392"/>
    </row>
    <row r="264" spans="1:38" ht="93.75" outlineLevel="1">
      <c r="A264" s="574">
        <v>15</v>
      </c>
      <c r="B264" s="574" t="s">
        <v>562</v>
      </c>
      <c r="C264" s="574"/>
      <c r="D264" s="574" t="s">
        <v>652</v>
      </c>
      <c r="E264" s="574" t="s">
        <v>680</v>
      </c>
      <c r="F264" s="252" t="s">
        <v>27</v>
      </c>
      <c r="G264" s="91" t="s">
        <v>263</v>
      </c>
      <c r="H264" s="161" t="s">
        <v>806</v>
      </c>
      <c r="I264" s="383">
        <v>25832</v>
      </c>
      <c r="J264" s="255">
        <v>150</v>
      </c>
      <c r="K264" s="255">
        <v>49</v>
      </c>
      <c r="L264" s="254">
        <v>1976</v>
      </c>
      <c r="M264" s="143">
        <v>4206.8</v>
      </c>
      <c r="N264" s="254" t="s">
        <v>28</v>
      </c>
      <c r="O264" s="255">
        <v>85</v>
      </c>
      <c r="P264" s="370">
        <v>100</v>
      </c>
      <c r="Q264" s="254" t="s">
        <v>372</v>
      </c>
      <c r="R264" s="254" t="s">
        <v>44</v>
      </c>
      <c r="S264" s="513" t="s">
        <v>845</v>
      </c>
      <c r="T264" s="513" t="s">
        <v>315</v>
      </c>
      <c r="U264" s="152">
        <v>40</v>
      </c>
      <c r="V264" s="516">
        <v>23950</v>
      </c>
      <c r="W264" s="519">
        <f>SUM(X264:AB264)</f>
        <v>398037</v>
      </c>
      <c r="X264" s="516"/>
      <c r="Y264" s="519">
        <v>398037</v>
      </c>
      <c r="Z264" s="519"/>
      <c r="AA264" s="516"/>
      <c r="AB264" s="519"/>
      <c r="AC264" s="527">
        <v>398037</v>
      </c>
      <c r="AD264" s="527"/>
      <c r="AE264" s="527"/>
      <c r="AF264" s="527"/>
      <c r="AG264" s="527"/>
      <c r="AH264" s="527"/>
      <c r="AI264" s="527"/>
      <c r="AJ264" s="527"/>
      <c r="AK264" s="527"/>
      <c r="AL264" s="527"/>
    </row>
    <row r="265" spans="1:38" ht="37.5" outlineLevel="1">
      <c r="A265" s="575"/>
      <c r="B265" s="575"/>
      <c r="C265" s="575"/>
      <c r="D265" s="575"/>
      <c r="E265" s="575"/>
      <c r="F265" s="252" t="s">
        <v>37</v>
      </c>
      <c r="G265" s="252" t="s">
        <v>39</v>
      </c>
      <c r="H265" s="162"/>
      <c r="I265" s="367"/>
      <c r="J265" s="255">
        <v>4</v>
      </c>
      <c r="K265" s="255">
        <v>4</v>
      </c>
      <c r="L265" s="254">
        <v>1976</v>
      </c>
      <c r="M265" s="143">
        <v>81.599999999999994</v>
      </c>
      <c r="N265" s="254" t="s">
        <v>28</v>
      </c>
      <c r="O265" s="255">
        <v>85</v>
      </c>
      <c r="P265" s="370">
        <v>100</v>
      </c>
      <c r="Q265" s="254" t="s">
        <v>372</v>
      </c>
      <c r="R265" s="229" t="s">
        <v>44</v>
      </c>
      <c r="S265" s="514"/>
      <c r="T265" s="514"/>
      <c r="U265" s="255" t="s">
        <v>459</v>
      </c>
      <c r="V265" s="518"/>
      <c r="W265" s="517"/>
      <c r="X265" s="517"/>
      <c r="Y265" s="517"/>
      <c r="Z265" s="517"/>
      <c r="AA265" s="517"/>
      <c r="AB265" s="517"/>
      <c r="AC265" s="543"/>
      <c r="AD265" s="543"/>
      <c r="AE265" s="543"/>
      <c r="AF265" s="543"/>
      <c r="AG265" s="543"/>
      <c r="AH265" s="543"/>
      <c r="AI265" s="543"/>
      <c r="AJ265" s="543"/>
      <c r="AK265" s="543"/>
      <c r="AL265" s="543"/>
    </row>
    <row r="266" spans="1:38" ht="37.5" outlineLevel="1">
      <c r="A266" s="575"/>
      <c r="B266" s="575"/>
      <c r="C266" s="575"/>
      <c r="D266" s="575"/>
      <c r="E266" s="575"/>
      <c r="F266" s="252" t="s">
        <v>37</v>
      </c>
      <c r="G266" s="252" t="s">
        <v>182</v>
      </c>
      <c r="H266" s="162"/>
      <c r="I266" s="367"/>
      <c r="J266" s="255"/>
      <c r="K266" s="255"/>
      <c r="L266" s="254">
        <v>1976</v>
      </c>
      <c r="M266" s="143">
        <v>202.3</v>
      </c>
      <c r="N266" s="254" t="s">
        <v>28</v>
      </c>
      <c r="O266" s="255">
        <v>85</v>
      </c>
      <c r="P266" s="370">
        <v>100</v>
      </c>
      <c r="Q266" s="254" t="s">
        <v>372</v>
      </c>
      <c r="R266" s="229" t="s">
        <v>44</v>
      </c>
      <c r="S266" s="514"/>
      <c r="T266" s="514"/>
      <c r="U266" s="254"/>
      <c r="V266" s="516"/>
      <c r="W266" s="517"/>
      <c r="X266" s="517"/>
      <c r="Y266" s="517"/>
      <c r="Z266" s="517"/>
      <c r="AA266" s="517"/>
      <c r="AB266" s="517"/>
      <c r="AC266" s="543"/>
      <c r="AD266" s="543"/>
      <c r="AE266" s="543"/>
      <c r="AF266" s="543"/>
      <c r="AG266" s="543"/>
      <c r="AH266" s="543"/>
      <c r="AI266" s="543"/>
      <c r="AJ266" s="543"/>
      <c r="AK266" s="543"/>
      <c r="AL266" s="543"/>
    </row>
    <row r="267" spans="1:38" ht="37.5" outlineLevel="1">
      <c r="A267" s="575"/>
      <c r="B267" s="575"/>
      <c r="C267" s="575"/>
      <c r="D267" s="575"/>
      <c r="E267" s="575"/>
      <c r="F267" s="252" t="s">
        <v>37</v>
      </c>
      <c r="G267" s="252" t="s">
        <v>162</v>
      </c>
      <c r="H267" s="162"/>
      <c r="I267" s="367"/>
      <c r="J267" s="255"/>
      <c r="K267" s="255"/>
      <c r="L267" s="254">
        <v>1976</v>
      </c>
      <c r="M267" s="143">
        <v>173.6</v>
      </c>
      <c r="N267" s="254" t="s">
        <v>28</v>
      </c>
      <c r="O267" s="255">
        <v>85</v>
      </c>
      <c r="P267" s="370">
        <v>100</v>
      </c>
      <c r="Q267" s="254" t="s">
        <v>372</v>
      </c>
      <c r="R267" s="229" t="s">
        <v>44</v>
      </c>
      <c r="S267" s="514"/>
      <c r="T267" s="514"/>
      <c r="U267" s="254"/>
      <c r="V267" s="516"/>
      <c r="W267" s="517"/>
      <c r="X267" s="517"/>
      <c r="Y267" s="517"/>
      <c r="Z267" s="517"/>
      <c r="AA267" s="517"/>
      <c r="AB267" s="517"/>
      <c r="AC267" s="543"/>
      <c r="AD267" s="543"/>
      <c r="AE267" s="543"/>
      <c r="AF267" s="543"/>
      <c r="AG267" s="543"/>
      <c r="AH267" s="543"/>
      <c r="AI267" s="543"/>
      <c r="AJ267" s="543"/>
      <c r="AK267" s="543"/>
      <c r="AL267" s="543"/>
    </row>
    <row r="268" spans="1:38" ht="37.5" outlineLevel="1">
      <c r="A268" s="575"/>
      <c r="B268" s="575"/>
      <c r="C268" s="575"/>
      <c r="D268" s="575"/>
      <c r="E268" s="575"/>
      <c r="F268" s="252" t="s">
        <v>37</v>
      </c>
      <c r="G268" s="252" t="s">
        <v>121</v>
      </c>
      <c r="H268" s="162"/>
      <c r="I268" s="367"/>
      <c r="J268" s="255"/>
      <c r="K268" s="255"/>
      <c r="L268" s="254">
        <v>1976</v>
      </c>
      <c r="M268" s="143">
        <v>132.19999999999999</v>
      </c>
      <c r="N268" s="254" t="s">
        <v>28</v>
      </c>
      <c r="O268" s="255">
        <v>85</v>
      </c>
      <c r="P268" s="370">
        <v>100</v>
      </c>
      <c r="Q268" s="254" t="s">
        <v>372</v>
      </c>
      <c r="R268" s="229" t="s">
        <v>44</v>
      </c>
      <c r="S268" s="514"/>
      <c r="T268" s="514"/>
      <c r="U268" s="254"/>
      <c r="V268" s="516"/>
      <c r="W268" s="517"/>
      <c r="X268" s="517"/>
      <c r="Y268" s="517"/>
      <c r="Z268" s="517"/>
      <c r="AA268" s="517"/>
      <c r="AB268" s="517"/>
      <c r="AC268" s="543"/>
      <c r="AD268" s="543"/>
      <c r="AE268" s="543"/>
      <c r="AF268" s="543"/>
      <c r="AG268" s="543"/>
      <c r="AH268" s="543"/>
      <c r="AI268" s="543"/>
      <c r="AJ268" s="543"/>
      <c r="AK268" s="543"/>
      <c r="AL268" s="543"/>
    </row>
    <row r="269" spans="1:38" ht="37.5" outlineLevel="1">
      <c r="A269" s="575"/>
      <c r="B269" s="575"/>
      <c r="C269" s="575"/>
      <c r="D269" s="575"/>
      <c r="E269" s="575"/>
      <c r="F269" s="252" t="s">
        <v>37</v>
      </c>
      <c r="G269" s="252" t="s">
        <v>194</v>
      </c>
      <c r="H269" s="162"/>
      <c r="I269" s="382"/>
      <c r="J269" s="255"/>
      <c r="K269" s="255"/>
      <c r="L269" s="254">
        <v>1976</v>
      </c>
      <c r="M269" s="143">
        <v>128.4</v>
      </c>
      <c r="N269" s="254" t="s">
        <v>28</v>
      </c>
      <c r="O269" s="255">
        <v>85</v>
      </c>
      <c r="P269" s="370">
        <v>100</v>
      </c>
      <c r="Q269" s="254" t="s">
        <v>372</v>
      </c>
      <c r="R269" s="229" t="s">
        <v>44</v>
      </c>
      <c r="S269" s="515"/>
      <c r="T269" s="515"/>
      <c r="U269" s="254"/>
      <c r="V269" s="516"/>
      <c r="W269" s="518"/>
      <c r="X269" s="518"/>
      <c r="Y269" s="518"/>
      <c r="Z269" s="518"/>
      <c r="AA269" s="518"/>
      <c r="AB269" s="518"/>
      <c r="AC269" s="528"/>
      <c r="AD269" s="528"/>
      <c r="AE269" s="528"/>
      <c r="AF269" s="528"/>
      <c r="AG269" s="528"/>
      <c r="AH269" s="528"/>
      <c r="AI269" s="528"/>
      <c r="AJ269" s="528"/>
      <c r="AK269" s="528"/>
      <c r="AL269" s="528"/>
    </row>
    <row r="270" spans="1:38" ht="37.5" outlineLevel="1">
      <c r="A270" s="576"/>
      <c r="B270" s="576"/>
      <c r="C270" s="576"/>
      <c r="D270" s="576"/>
      <c r="E270" s="576"/>
      <c r="F270" s="252" t="s">
        <v>37</v>
      </c>
      <c r="G270" s="252" t="s">
        <v>338</v>
      </c>
      <c r="H270" s="163"/>
      <c r="I270" s="370"/>
      <c r="J270" s="255"/>
      <c r="K270" s="255"/>
      <c r="L270" s="254">
        <v>1976</v>
      </c>
      <c r="M270" s="143">
        <v>39.4</v>
      </c>
      <c r="N270" s="254" t="s">
        <v>28</v>
      </c>
      <c r="O270" s="255">
        <v>85</v>
      </c>
      <c r="P270" s="370">
        <v>100</v>
      </c>
      <c r="Q270" s="254" t="s">
        <v>372</v>
      </c>
      <c r="R270" s="229" t="s">
        <v>44</v>
      </c>
      <c r="S270" s="252" t="s">
        <v>286</v>
      </c>
      <c r="T270" s="259"/>
      <c r="U270" s="254"/>
      <c r="V270" s="370"/>
      <c r="W270" s="447">
        <f>SUM(X270:AB270)</f>
        <v>0</v>
      </c>
      <c r="X270" s="447"/>
      <c r="Y270" s="447"/>
      <c r="Z270" s="447"/>
      <c r="AA270" s="447"/>
      <c r="AB270" s="447"/>
      <c r="AC270" s="407"/>
      <c r="AD270" s="407"/>
      <c r="AE270" s="407"/>
      <c r="AF270" s="407"/>
      <c r="AG270" s="407"/>
      <c r="AH270" s="407"/>
      <c r="AI270" s="407"/>
      <c r="AJ270" s="407"/>
      <c r="AK270" s="407"/>
      <c r="AL270" s="392"/>
    </row>
    <row r="271" spans="1:38" s="437" customFormat="1">
      <c r="A271" s="249"/>
      <c r="B271" s="509" t="s">
        <v>615</v>
      </c>
      <c r="C271" s="510"/>
      <c r="D271" s="511"/>
      <c r="E271" s="249"/>
      <c r="F271" s="264"/>
      <c r="G271" s="264"/>
      <c r="H271" s="260"/>
      <c r="I271" s="249"/>
      <c r="J271" s="250">
        <f>SUM(J10:J270)</f>
        <v>5741</v>
      </c>
      <c r="K271" s="250">
        <f>SUM(K10:K270)</f>
        <v>4180</v>
      </c>
      <c r="L271" s="253"/>
      <c r="M271" s="253"/>
      <c r="N271" s="253"/>
      <c r="O271" s="253"/>
      <c r="P271" s="425"/>
      <c r="Q271" s="253"/>
      <c r="R271" s="443"/>
      <c r="S271" s="264"/>
      <c r="T271" s="249"/>
      <c r="U271" s="250">
        <f>SUM(U10:U270)</f>
        <v>3970</v>
      </c>
      <c r="V271" s="250"/>
      <c r="W271" s="418">
        <f t="shared" ref="W271:AL271" si="13">SUM(W9:W270)</f>
        <v>161606329.79999998</v>
      </c>
      <c r="X271" s="362">
        <f t="shared" si="13"/>
        <v>4222971.2</v>
      </c>
      <c r="Y271" s="362">
        <f t="shared" si="13"/>
        <v>13390095.6</v>
      </c>
      <c r="Z271" s="418">
        <f t="shared" si="13"/>
        <v>736124</v>
      </c>
      <c r="AA271" s="362">
        <f t="shared" si="13"/>
        <v>120000000</v>
      </c>
      <c r="AB271" s="418">
        <f t="shared" si="13"/>
        <v>23257139</v>
      </c>
      <c r="AC271" s="234">
        <f t="shared" si="13"/>
        <v>86885246.200000003</v>
      </c>
      <c r="AD271" s="234">
        <f t="shared" si="13"/>
        <v>62296962</v>
      </c>
      <c r="AE271" s="234">
        <f t="shared" si="13"/>
        <v>1498994.1</v>
      </c>
      <c r="AF271" s="234">
        <f t="shared" si="13"/>
        <v>4796795.25</v>
      </c>
      <c r="AG271" s="234">
        <f t="shared" si="13"/>
        <v>3137776.25</v>
      </c>
      <c r="AH271" s="234">
        <f t="shared" si="13"/>
        <v>1839417.25</v>
      </c>
      <c r="AI271" s="234">
        <f t="shared" si="13"/>
        <v>1141139.3500000001</v>
      </c>
      <c r="AJ271" s="234">
        <f t="shared" si="13"/>
        <v>0</v>
      </c>
      <c r="AK271" s="234">
        <f t="shared" si="13"/>
        <v>0</v>
      </c>
      <c r="AL271" s="234">
        <f t="shared" si="13"/>
        <v>0</v>
      </c>
    </row>
    <row r="272" spans="1:38" s="428" customFormat="1">
      <c r="A272" s="250"/>
      <c r="B272" s="509" t="s">
        <v>616</v>
      </c>
      <c r="C272" s="510"/>
      <c r="D272" s="511"/>
      <c r="E272" s="250"/>
      <c r="F272" s="264"/>
      <c r="G272" s="264"/>
      <c r="H272" s="264"/>
      <c r="I272" s="250"/>
      <c r="J272" s="250"/>
      <c r="K272" s="250"/>
      <c r="L272" s="253"/>
      <c r="M272" s="253"/>
      <c r="N272" s="253"/>
      <c r="O272" s="253"/>
      <c r="P272" s="425"/>
      <c r="Q272" s="253"/>
      <c r="R272" s="250"/>
      <c r="S272" s="264"/>
      <c r="T272" s="250"/>
      <c r="U272" s="250"/>
      <c r="V272" s="362"/>
      <c r="W272" s="427"/>
      <c r="X272" s="362"/>
      <c r="Y272" s="362"/>
      <c r="Z272" s="362"/>
      <c r="AA272" s="362"/>
      <c r="AB272" s="362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</row>
    <row r="273" spans="1:38" ht="93.75" outlineLevel="1">
      <c r="A273" s="255">
        <v>1</v>
      </c>
      <c r="B273" s="255" t="s">
        <v>609</v>
      </c>
      <c r="C273" s="255"/>
      <c r="D273" s="255" t="s">
        <v>609</v>
      </c>
      <c r="E273" s="255" t="s">
        <v>683</v>
      </c>
      <c r="F273" s="255" t="s">
        <v>27</v>
      </c>
      <c r="G273" s="255" t="s">
        <v>306</v>
      </c>
      <c r="H273" s="255" t="s">
        <v>704</v>
      </c>
      <c r="I273" s="255"/>
      <c r="J273" s="255">
        <v>30</v>
      </c>
      <c r="K273" s="255">
        <v>6</v>
      </c>
      <c r="L273" s="254">
        <v>1982</v>
      </c>
      <c r="M273" s="143">
        <v>1418.2</v>
      </c>
      <c r="N273" s="240" t="s">
        <v>35</v>
      </c>
      <c r="O273" s="255">
        <v>85</v>
      </c>
      <c r="P273" s="370">
        <v>100</v>
      </c>
      <c r="Q273" s="254" t="s">
        <v>372</v>
      </c>
      <c r="R273" s="229" t="s">
        <v>29</v>
      </c>
      <c r="S273" s="255" t="s">
        <v>286</v>
      </c>
      <c r="T273" s="254"/>
      <c r="U273" s="254"/>
      <c r="V273" s="370"/>
      <c r="W273" s="447">
        <f>SUM(X273:AB273)</f>
        <v>0</v>
      </c>
      <c r="X273" s="447"/>
      <c r="Y273" s="447"/>
      <c r="Z273" s="447"/>
      <c r="AA273" s="447"/>
      <c r="AB273" s="447"/>
      <c r="AC273" s="407"/>
      <c r="AD273" s="407"/>
      <c r="AE273" s="407"/>
      <c r="AF273" s="407"/>
      <c r="AG273" s="407"/>
      <c r="AH273" s="407"/>
      <c r="AI273" s="407"/>
      <c r="AJ273" s="407"/>
      <c r="AK273" s="407"/>
      <c r="AL273" s="392"/>
    </row>
    <row r="274" spans="1:38" s="437" customFormat="1">
      <c r="A274" s="249"/>
      <c r="B274" s="509" t="s">
        <v>617</v>
      </c>
      <c r="C274" s="510"/>
      <c r="D274" s="511"/>
      <c r="E274" s="249"/>
      <c r="F274" s="264"/>
      <c r="G274" s="264"/>
      <c r="H274" s="260"/>
      <c r="I274" s="249"/>
      <c r="J274" s="250">
        <f>J273</f>
        <v>30</v>
      </c>
      <c r="K274" s="250">
        <f>K273</f>
        <v>6</v>
      </c>
      <c r="L274" s="253"/>
      <c r="M274" s="253"/>
      <c r="N274" s="253"/>
      <c r="O274" s="253"/>
      <c r="P274" s="425"/>
      <c r="Q274" s="441"/>
      <c r="R274" s="443"/>
      <c r="S274" s="264"/>
      <c r="T274" s="249"/>
      <c r="U274" s="250">
        <f>U273</f>
        <v>0</v>
      </c>
      <c r="V274" s="362"/>
      <c r="W274" s="362">
        <f>SUM(W273)</f>
        <v>0</v>
      </c>
      <c r="X274" s="362">
        <f t="shared" ref="X274:AL274" si="14">SUM(X273)</f>
        <v>0</v>
      </c>
      <c r="Y274" s="362">
        <f t="shared" si="14"/>
        <v>0</v>
      </c>
      <c r="Z274" s="362">
        <f t="shared" si="14"/>
        <v>0</v>
      </c>
      <c r="AA274" s="362">
        <f t="shared" si="14"/>
        <v>0</v>
      </c>
      <c r="AB274" s="362">
        <f t="shared" si="14"/>
        <v>0</v>
      </c>
      <c r="AC274" s="65">
        <f t="shared" si="14"/>
        <v>0</v>
      </c>
      <c r="AD274" s="65">
        <f t="shared" si="14"/>
        <v>0</v>
      </c>
      <c r="AE274" s="65">
        <f t="shared" si="14"/>
        <v>0</v>
      </c>
      <c r="AF274" s="65">
        <f t="shared" si="14"/>
        <v>0</v>
      </c>
      <c r="AG274" s="65">
        <f t="shared" si="14"/>
        <v>0</v>
      </c>
      <c r="AH274" s="65">
        <f t="shared" si="14"/>
        <v>0</v>
      </c>
      <c r="AI274" s="65">
        <f t="shared" si="14"/>
        <v>0</v>
      </c>
      <c r="AJ274" s="65">
        <f t="shared" si="14"/>
        <v>0</v>
      </c>
      <c r="AK274" s="65">
        <f t="shared" si="14"/>
        <v>0</v>
      </c>
      <c r="AL274" s="65">
        <f t="shared" si="14"/>
        <v>0</v>
      </c>
    </row>
    <row r="275" spans="1:38" s="428" customFormat="1">
      <c r="A275" s="250"/>
      <c r="B275" s="509" t="s">
        <v>619</v>
      </c>
      <c r="C275" s="510"/>
      <c r="D275" s="511"/>
      <c r="E275" s="250"/>
      <c r="F275" s="264"/>
      <c r="G275" s="264"/>
      <c r="H275" s="264"/>
      <c r="I275" s="250"/>
      <c r="J275" s="250"/>
      <c r="K275" s="250"/>
      <c r="L275" s="253"/>
      <c r="M275" s="253"/>
      <c r="N275" s="253"/>
      <c r="O275" s="253"/>
      <c r="P275" s="425"/>
      <c r="Q275" s="250"/>
      <c r="R275" s="250"/>
      <c r="S275" s="264"/>
      <c r="T275" s="250"/>
      <c r="U275" s="250"/>
      <c r="V275" s="362"/>
      <c r="W275" s="427"/>
      <c r="X275" s="362"/>
      <c r="Y275" s="362"/>
      <c r="Z275" s="362"/>
      <c r="AA275" s="362"/>
      <c r="AB275" s="362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</row>
    <row r="276" spans="1:38" ht="131.25" outlineLevel="1">
      <c r="A276" s="555">
        <v>1</v>
      </c>
      <c r="B276" s="567" t="s">
        <v>547</v>
      </c>
      <c r="C276" s="570"/>
      <c r="D276" s="570" t="s">
        <v>637</v>
      </c>
      <c r="E276" s="570" t="s">
        <v>685</v>
      </c>
      <c r="F276" s="91" t="s">
        <v>27</v>
      </c>
      <c r="G276" s="214" t="s">
        <v>265</v>
      </c>
      <c r="H276" s="571" t="s">
        <v>807</v>
      </c>
      <c r="I276" s="544">
        <v>70392</v>
      </c>
      <c r="J276" s="165">
        <v>159</v>
      </c>
      <c r="K276" s="166">
        <v>132</v>
      </c>
      <c r="L276" s="165">
        <v>1978</v>
      </c>
      <c r="M276" s="167">
        <v>5933.2</v>
      </c>
      <c r="N276" s="165" t="s">
        <v>28</v>
      </c>
      <c r="O276" s="165">
        <v>100</v>
      </c>
      <c r="P276" s="374">
        <v>87</v>
      </c>
      <c r="Q276" s="165">
        <v>2017</v>
      </c>
      <c r="R276" s="254" t="s">
        <v>29</v>
      </c>
      <c r="S276" s="96" t="s">
        <v>32</v>
      </c>
      <c r="T276" s="165"/>
      <c r="U276" s="165"/>
      <c r="V276" s="544">
        <v>67426</v>
      </c>
      <c r="W276" s="447">
        <f t="shared" ref="W276:W299" si="15">SUM(X276:AB276)</f>
        <v>0</v>
      </c>
      <c r="X276" s="447"/>
      <c r="Y276" s="447"/>
      <c r="Z276" s="447"/>
      <c r="AA276" s="447"/>
      <c r="AB276" s="447"/>
      <c r="AC276" s="395"/>
      <c r="AD276" s="395"/>
      <c r="AE276" s="395"/>
      <c r="AF276" s="395"/>
      <c r="AG276" s="395"/>
      <c r="AH276" s="395"/>
      <c r="AI276" s="395"/>
      <c r="AJ276" s="395"/>
      <c r="AK276" s="395"/>
      <c r="AL276" s="392"/>
    </row>
    <row r="277" spans="1:38" ht="37.5" outlineLevel="1">
      <c r="A277" s="556"/>
      <c r="B277" s="568"/>
      <c r="C277" s="570"/>
      <c r="D277" s="570"/>
      <c r="E277" s="570"/>
      <c r="F277" s="91" t="s">
        <v>27</v>
      </c>
      <c r="G277" s="139" t="s">
        <v>187</v>
      </c>
      <c r="H277" s="572"/>
      <c r="I277" s="545"/>
      <c r="J277" s="165"/>
      <c r="K277" s="166"/>
      <c r="L277" s="165">
        <v>1979</v>
      </c>
      <c r="M277" s="167">
        <v>956.9</v>
      </c>
      <c r="N277" s="165" t="s">
        <v>28</v>
      </c>
      <c r="O277" s="165">
        <v>60</v>
      </c>
      <c r="P277" s="374">
        <v>100</v>
      </c>
      <c r="Q277" s="254" t="s">
        <v>372</v>
      </c>
      <c r="R277" s="254" t="s">
        <v>29</v>
      </c>
      <c r="S277" s="96" t="s">
        <v>32</v>
      </c>
      <c r="T277" s="165"/>
      <c r="U277" s="165"/>
      <c r="V277" s="545"/>
      <c r="W277" s="447">
        <f t="shared" si="15"/>
        <v>0</v>
      </c>
      <c r="X277" s="447"/>
      <c r="Y277" s="447"/>
      <c r="Z277" s="447"/>
      <c r="AA277" s="447"/>
      <c r="AB277" s="447"/>
      <c r="AC277" s="395"/>
      <c r="AD277" s="395"/>
      <c r="AE277" s="395"/>
      <c r="AF277" s="395"/>
      <c r="AG277" s="395"/>
      <c r="AH277" s="395"/>
      <c r="AI277" s="395"/>
      <c r="AJ277" s="395"/>
      <c r="AK277" s="395"/>
      <c r="AL277" s="392"/>
    </row>
    <row r="278" spans="1:38" ht="37.5" outlineLevel="1">
      <c r="A278" s="556"/>
      <c r="B278" s="568"/>
      <c r="C278" s="570"/>
      <c r="D278" s="570"/>
      <c r="E278" s="570"/>
      <c r="F278" s="252" t="s">
        <v>37</v>
      </c>
      <c r="G278" s="169" t="s">
        <v>182</v>
      </c>
      <c r="H278" s="572"/>
      <c r="I278" s="545"/>
      <c r="J278" s="165"/>
      <c r="K278" s="166"/>
      <c r="L278" s="165">
        <v>1978</v>
      </c>
      <c r="M278" s="167">
        <v>273.89999999999998</v>
      </c>
      <c r="N278" s="165" t="s">
        <v>28</v>
      </c>
      <c r="O278" s="165">
        <v>60</v>
      </c>
      <c r="P278" s="374">
        <v>100</v>
      </c>
      <c r="Q278" s="254" t="s">
        <v>372</v>
      </c>
      <c r="R278" s="254" t="s">
        <v>29</v>
      </c>
      <c r="S278" s="96" t="s">
        <v>32</v>
      </c>
      <c r="T278" s="165"/>
      <c r="U278" s="165"/>
      <c r="V278" s="545"/>
      <c r="W278" s="447">
        <f>SUM(X278:AB278)</f>
        <v>0</v>
      </c>
      <c r="X278" s="447"/>
      <c r="Y278" s="447"/>
      <c r="Z278" s="447"/>
      <c r="AA278" s="447"/>
      <c r="AB278" s="447"/>
      <c r="AC278" s="395"/>
      <c r="AD278" s="395"/>
      <c r="AE278" s="395"/>
      <c r="AF278" s="395"/>
      <c r="AG278" s="395"/>
      <c r="AH278" s="395"/>
      <c r="AI278" s="395"/>
      <c r="AJ278" s="395"/>
      <c r="AK278" s="395"/>
      <c r="AL278" s="392"/>
    </row>
    <row r="279" spans="1:38" ht="37.5" outlineLevel="1">
      <c r="A279" s="557"/>
      <c r="B279" s="569"/>
      <c r="C279" s="570"/>
      <c r="D279" s="570"/>
      <c r="E279" s="570"/>
      <c r="F279" s="252" t="s">
        <v>37</v>
      </c>
      <c r="G279" s="91" t="s">
        <v>264</v>
      </c>
      <c r="H279" s="573"/>
      <c r="I279" s="546"/>
      <c r="J279" s="165"/>
      <c r="K279" s="166"/>
      <c r="L279" s="165">
        <v>2018</v>
      </c>
      <c r="M279" s="167">
        <v>88.1</v>
      </c>
      <c r="N279" s="165" t="s">
        <v>35</v>
      </c>
      <c r="O279" s="165">
        <v>60</v>
      </c>
      <c r="P279" s="374">
        <v>19.524999999999999</v>
      </c>
      <c r="Q279" s="254" t="s">
        <v>372</v>
      </c>
      <c r="R279" s="254" t="s">
        <v>29</v>
      </c>
      <c r="S279" s="96" t="s">
        <v>32</v>
      </c>
      <c r="T279" s="165"/>
      <c r="U279" s="165"/>
      <c r="V279" s="546"/>
      <c r="W279" s="447">
        <f t="shared" ref="W279" si="16">SUM(X279:AB279)</f>
        <v>0</v>
      </c>
      <c r="X279" s="447"/>
      <c r="Y279" s="447"/>
      <c r="Z279" s="447"/>
      <c r="AA279" s="447"/>
      <c r="AB279" s="447"/>
      <c r="AC279" s="395"/>
      <c r="AD279" s="395"/>
      <c r="AE279" s="395"/>
      <c r="AF279" s="395"/>
      <c r="AG279" s="395"/>
      <c r="AH279" s="395"/>
      <c r="AI279" s="395"/>
      <c r="AJ279" s="395"/>
      <c r="AK279" s="395"/>
      <c r="AL279" s="392"/>
    </row>
    <row r="280" spans="1:38" ht="93.75" outlineLevel="1">
      <c r="A280" s="558">
        <v>2</v>
      </c>
      <c r="B280" s="558" t="s">
        <v>609</v>
      </c>
      <c r="C280" s="558"/>
      <c r="D280" s="558" t="s">
        <v>609</v>
      </c>
      <c r="E280" s="538" t="s">
        <v>686</v>
      </c>
      <c r="F280" s="91" t="s">
        <v>27</v>
      </c>
      <c r="G280" s="91" t="s">
        <v>266</v>
      </c>
      <c r="H280" s="513" t="s">
        <v>808</v>
      </c>
      <c r="I280" s="538"/>
      <c r="J280" s="254">
        <v>75</v>
      </c>
      <c r="K280" s="255">
        <v>104</v>
      </c>
      <c r="L280" s="254">
        <v>2021</v>
      </c>
      <c r="M280" s="254">
        <v>8708</v>
      </c>
      <c r="N280" s="254" t="s">
        <v>28</v>
      </c>
      <c r="O280" s="254">
        <v>100</v>
      </c>
      <c r="P280" s="371">
        <v>13.42</v>
      </c>
      <c r="Q280" s="254" t="s">
        <v>346</v>
      </c>
      <c r="R280" s="153" t="s">
        <v>29</v>
      </c>
      <c r="S280" s="96" t="s">
        <v>32</v>
      </c>
      <c r="T280" s="254"/>
      <c r="U280" s="254"/>
      <c r="V280" s="532"/>
      <c r="W280" s="447">
        <f t="shared" si="15"/>
        <v>0</v>
      </c>
      <c r="X280" s="447"/>
      <c r="Y280" s="447"/>
      <c r="Z280" s="447"/>
      <c r="AA280" s="447"/>
      <c r="AB280" s="447"/>
      <c r="AC280" s="401"/>
      <c r="AD280" s="401"/>
      <c r="AE280" s="401"/>
      <c r="AF280" s="401"/>
      <c r="AG280" s="401"/>
      <c r="AH280" s="407"/>
      <c r="AI280" s="407"/>
      <c r="AJ280" s="407"/>
      <c r="AK280" s="407"/>
      <c r="AL280" s="392"/>
    </row>
    <row r="281" spans="1:38" ht="56.25" outlineLevel="1">
      <c r="A281" s="556"/>
      <c r="B281" s="556"/>
      <c r="C281" s="556"/>
      <c r="D281" s="556"/>
      <c r="E281" s="564"/>
      <c r="F281" s="252" t="s">
        <v>37</v>
      </c>
      <c r="G281" s="91" t="s">
        <v>39</v>
      </c>
      <c r="H281" s="515"/>
      <c r="I281" s="564"/>
      <c r="J281" s="254">
        <v>4</v>
      </c>
      <c r="K281" s="254">
        <v>4</v>
      </c>
      <c r="L281" s="254">
        <v>2021</v>
      </c>
      <c r="M281" s="254">
        <v>224.4</v>
      </c>
      <c r="N281" s="254" t="s">
        <v>28</v>
      </c>
      <c r="O281" s="254">
        <v>85</v>
      </c>
      <c r="P281" s="371">
        <v>14</v>
      </c>
      <c r="Q281" s="254" t="s">
        <v>346</v>
      </c>
      <c r="R281" s="153" t="s">
        <v>29</v>
      </c>
      <c r="S281" s="96" t="s">
        <v>32</v>
      </c>
      <c r="T281" s="254"/>
      <c r="U281" s="254"/>
      <c r="V281" s="534"/>
      <c r="W281" s="447">
        <f t="shared" si="15"/>
        <v>0</v>
      </c>
      <c r="X281" s="447"/>
      <c r="Y281" s="447"/>
      <c r="Z281" s="447"/>
      <c r="AA281" s="447"/>
      <c r="AB281" s="447"/>
      <c r="AC281" s="401"/>
      <c r="AD281" s="401"/>
      <c r="AE281" s="401"/>
      <c r="AF281" s="401"/>
      <c r="AG281" s="401"/>
      <c r="AH281" s="407"/>
      <c r="AI281" s="407"/>
      <c r="AJ281" s="407"/>
      <c r="AK281" s="407"/>
      <c r="AL281" s="392"/>
    </row>
    <row r="282" spans="1:38" ht="56.25" outlineLevel="1">
      <c r="A282" s="556"/>
      <c r="B282" s="556"/>
      <c r="C282" s="556"/>
      <c r="D282" s="556"/>
      <c r="E282" s="564"/>
      <c r="F282" s="252" t="s">
        <v>37</v>
      </c>
      <c r="G282" s="247" t="s">
        <v>313</v>
      </c>
      <c r="H282" s="357" t="s">
        <v>809</v>
      </c>
      <c r="I282" s="564"/>
      <c r="J282" s="254"/>
      <c r="K282" s="255"/>
      <c r="L282" s="230">
        <v>1988</v>
      </c>
      <c r="M282" s="230">
        <v>166.3</v>
      </c>
      <c r="N282" s="254" t="s">
        <v>28</v>
      </c>
      <c r="O282" s="87">
        <v>140</v>
      </c>
      <c r="P282" s="374">
        <v>100</v>
      </c>
      <c r="Q282" s="254" t="s">
        <v>372</v>
      </c>
      <c r="R282" s="165" t="s">
        <v>29</v>
      </c>
      <c r="S282" s="301" t="s">
        <v>32</v>
      </c>
      <c r="T282" s="254"/>
      <c r="U282" s="254"/>
      <c r="V282" s="534"/>
      <c r="W282" s="447">
        <f t="shared" si="15"/>
        <v>0</v>
      </c>
      <c r="X282" s="447"/>
      <c r="Y282" s="447"/>
      <c r="Z282" s="447"/>
      <c r="AA282" s="447"/>
      <c r="AB282" s="447"/>
      <c r="AC282" s="401"/>
      <c r="AD282" s="401"/>
      <c r="AE282" s="401"/>
      <c r="AF282" s="401"/>
      <c r="AG282" s="401"/>
      <c r="AH282" s="407"/>
      <c r="AI282" s="407"/>
      <c r="AJ282" s="407"/>
      <c r="AK282" s="407"/>
      <c r="AL282" s="392"/>
    </row>
    <row r="283" spans="1:38" ht="56.25" outlineLevel="1">
      <c r="A283" s="556"/>
      <c r="B283" s="556"/>
      <c r="C283" s="556"/>
      <c r="D283" s="556"/>
      <c r="E283" s="564"/>
      <c r="F283" s="252" t="s">
        <v>37</v>
      </c>
      <c r="G283" s="247" t="s">
        <v>313</v>
      </c>
      <c r="H283" s="357" t="s">
        <v>810</v>
      </c>
      <c r="I283" s="564"/>
      <c r="J283" s="254"/>
      <c r="K283" s="255"/>
      <c r="L283" s="230">
        <v>1987</v>
      </c>
      <c r="M283" s="230">
        <v>133.19999999999999</v>
      </c>
      <c r="N283" s="254" t="s">
        <v>28</v>
      </c>
      <c r="O283" s="87">
        <v>140</v>
      </c>
      <c r="P283" s="374">
        <v>100</v>
      </c>
      <c r="Q283" s="254" t="s">
        <v>372</v>
      </c>
      <c r="R283" s="165" t="s">
        <v>29</v>
      </c>
      <c r="S283" s="301" t="s">
        <v>32</v>
      </c>
      <c r="T283" s="254"/>
      <c r="U283" s="254"/>
      <c r="V283" s="534"/>
      <c r="W283" s="447">
        <f t="shared" si="15"/>
        <v>0</v>
      </c>
      <c r="X283" s="447"/>
      <c r="Y283" s="447"/>
      <c r="Z283" s="447"/>
      <c r="AA283" s="447"/>
      <c r="AB283" s="447"/>
      <c r="AC283" s="401"/>
      <c r="AD283" s="401"/>
      <c r="AE283" s="401"/>
      <c r="AF283" s="401"/>
      <c r="AG283" s="401"/>
      <c r="AH283" s="407"/>
      <c r="AI283" s="407"/>
      <c r="AJ283" s="407"/>
      <c r="AK283" s="407"/>
      <c r="AL283" s="392"/>
    </row>
    <row r="284" spans="1:38" ht="37.5" outlineLevel="1">
      <c r="A284" s="556"/>
      <c r="B284" s="556"/>
      <c r="C284" s="556"/>
      <c r="D284" s="556"/>
      <c r="E284" s="564"/>
      <c r="F284" s="252" t="s">
        <v>37</v>
      </c>
      <c r="G284" s="247" t="s">
        <v>313</v>
      </c>
      <c r="H284" s="357" t="s">
        <v>811</v>
      </c>
      <c r="I284" s="564"/>
      <c r="J284" s="254"/>
      <c r="K284" s="255"/>
      <c r="L284" s="230">
        <v>1966</v>
      </c>
      <c r="M284" s="230">
        <v>43.2</v>
      </c>
      <c r="N284" s="254" t="s">
        <v>28</v>
      </c>
      <c r="O284" s="87">
        <v>140</v>
      </c>
      <c r="P284" s="374">
        <v>100</v>
      </c>
      <c r="Q284" s="254" t="s">
        <v>372</v>
      </c>
      <c r="R284" s="165" t="s">
        <v>29</v>
      </c>
      <c r="S284" s="301" t="s">
        <v>32</v>
      </c>
      <c r="T284" s="254"/>
      <c r="U284" s="254"/>
      <c r="V284" s="534"/>
      <c r="W284" s="447">
        <f t="shared" si="15"/>
        <v>0</v>
      </c>
      <c r="X284" s="447"/>
      <c r="Y284" s="447"/>
      <c r="Z284" s="447"/>
      <c r="AA284" s="447"/>
      <c r="AB284" s="447"/>
      <c r="AC284" s="401"/>
      <c r="AD284" s="401"/>
      <c r="AE284" s="401"/>
      <c r="AF284" s="401"/>
      <c r="AG284" s="401"/>
      <c r="AH284" s="407"/>
      <c r="AI284" s="407"/>
      <c r="AJ284" s="407"/>
      <c r="AK284" s="407"/>
      <c r="AL284" s="392"/>
    </row>
    <row r="285" spans="1:38" ht="37.5" outlineLevel="1">
      <c r="A285" s="556"/>
      <c r="B285" s="556"/>
      <c r="C285" s="556"/>
      <c r="D285" s="556"/>
      <c r="E285" s="564"/>
      <c r="F285" s="252" t="s">
        <v>37</v>
      </c>
      <c r="G285" s="247" t="s">
        <v>313</v>
      </c>
      <c r="H285" s="357" t="s">
        <v>812</v>
      </c>
      <c r="I285" s="564"/>
      <c r="J285" s="254"/>
      <c r="K285" s="255"/>
      <c r="L285" s="87">
        <v>1965</v>
      </c>
      <c r="M285" s="87">
        <v>30.8</v>
      </c>
      <c r="N285" s="254" t="s">
        <v>28</v>
      </c>
      <c r="O285" s="87">
        <v>140</v>
      </c>
      <c r="P285" s="374">
        <v>100</v>
      </c>
      <c r="Q285" s="254" t="s">
        <v>372</v>
      </c>
      <c r="R285" s="165" t="s">
        <v>29</v>
      </c>
      <c r="S285" s="301" t="s">
        <v>32</v>
      </c>
      <c r="T285" s="254"/>
      <c r="U285" s="254"/>
      <c r="V285" s="534"/>
      <c r="W285" s="447">
        <f t="shared" si="15"/>
        <v>0</v>
      </c>
      <c r="X285" s="447"/>
      <c r="Y285" s="447"/>
      <c r="Z285" s="447"/>
      <c r="AA285" s="447"/>
      <c r="AB285" s="447"/>
      <c r="AC285" s="401"/>
      <c r="AD285" s="401"/>
      <c r="AE285" s="401"/>
      <c r="AF285" s="401"/>
      <c r="AG285" s="401"/>
      <c r="AH285" s="407"/>
      <c r="AI285" s="407"/>
      <c r="AJ285" s="407"/>
      <c r="AK285" s="407"/>
      <c r="AL285" s="392"/>
    </row>
    <row r="286" spans="1:38" ht="37.5" outlineLevel="1">
      <c r="A286" s="556"/>
      <c r="B286" s="556"/>
      <c r="C286" s="556"/>
      <c r="D286" s="556"/>
      <c r="E286" s="564"/>
      <c r="F286" s="252" t="s">
        <v>37</v>
      </c>
      <c r="G286" s="247" t="s">
        <v>313</v>
      </c>
      <c r="H286" s="357" t="s">
        <v>813</v>
      </c>
      <c r="I286" s="564"/>
      <c r="J286" s="254"/>
      <c r="K286" s="255"/>
      <c r="L286" s="87">
        <v>1970</v>
      </c>
      <c r="M286" s="87">
        <v>44</v>
      </c>
      <c r="N286" s="254" t="s">
        <v>28</v>
      </c>
      <c r="O286" s="87">
        <v>140</v>
      </c>
      <c r="P286" s="374">
        <v>100</v>
      </c>
      <c r="Q286" s="254" t="s">
        <v>372</v>
      </c>
      <c r="R286" s="165" t="s">
        <v>29</v>
      </c>
      <c r="S286" s="301" t="s">
        <v>32</v>
      </c>
      <c r="T286" s="254"/>
      <c r="U286" s="254"/>
      <c r="V286" s="534"/>
      <c r="W286" s="447">
        <f t="shared" si="15"/>
        <v>0</v>
      </c>
      <c r="X286" s="447"/>
      <c r="Y286" s="447"/>
      <c r="Z286" s="447"/>
      <c r="AA286" s="447"/>
      <c r="AB286" s="447"/>
      <c r="AC286" s="401"/>
      <c r="AD286" s="401"/>
      <c r="AE286" s="401"/>
      <c r="AF286" s="401"/>
      <c r="AG286" s="401"/>
      <c r="AH286" s="407"/>
      <c r="AI286" s="407"/>
      <c r="AJ286" s="407"/>
      <c r="AK286" s="407"/>
      <c r="AL286" s="392"/>
    </row>
    <row r="287" spans="1:38" ht="37.5" outlineLevel="1">
      <c r="A287" s="556"/>
      <c r="B287" s="556"/>
      <c r="C287" s="556"/>
      <c r="D287" s="556"/>
      <c r="E287" s="564"/>
      <c r="F287" s="252" t="s">
        <v>37</v>
      </c>
      <c r="G287" s="247" t="s">
        <v>313</v>
      </c>
      <c r="H287" s="357" t="s">
        <v>814</v>
      </c>
      <c r="I287" s="564"/>
      <c r="J287" s="254"/>
      <c r="K287" s="255"/>
      <c r="L287" s="87">
        <v>1977</v>
      </c>
      <c r="M287" s="87">
        <v>44.2</v>
      </c>
      <c r="N287" s="254" t="s">
        <v>28</v>
      </c>
      <c r="O287" s="87">
        <v>140</v>
      </c>
      <c r="P287" s="374">
        <v>100</v>
      </c>
      <c r="Q287" s="254" t="s">
        <v>372</v>
      </c>
      <c r="R287" s="165" t="s">
        <v>29</v>
      </c>
      <c r="S287" s="301" t="s">
        <v>32</v>
      </c>
      <c r="T287" s="254"/>
      <c r="U287" s="254"/>
      <c r="V287" s="534"/>
      <c r="W287" s="447">
        <f t="shared" si="15"/>
        <v>0</v>
      </c>
      <c r="X287" s="447"/>
      <c r="Y287" s="447"/>
      <c r="Z287" s="447"/>
      <c r="AA287" s="447"/>
      <c r="AB287" s="447"/>
      <c r="AC287" s="401"/>
      <c r="AD287" s="401"/>
      <c r="AE287" s="401"/>
      <c r="AF287" s="401"/>
      <c r="AG287" s="401"/>
      <c r="AH287" s="407"/>
      <c r="AI287" s="407"/>
      <c r="AJ287" s="407"/>
      <c r="AK287" s="407"/>
      <c r="AL287" s="392"/>
    </row>
    <row r="288" spans="1:38" ht="37.5" outlineLevel="1">
      <c r="A288" s="557"/>
      <c r="B288" s="557"/>
      <c r="C288" s="557"/>
      <c r="D288" s="557"/>
      <c r="E288" s="565"/>
      <c r="F288" s="252" t="s">
        <v>37</v>
      </c>
      <c r="G288" s="247" t="s">
        <v>313</v>
      </c>
      <c r="H288" s="357" t="s">
        <v>815</v>
      </c>
      <c r="I288" s="565"/>
      <c r="J288" s="254"/>
      <c r="K288" s="255"/>
      <c r="L288" s="87">
        <v>1977</v>
      </c>
      <c r="M288" s="87">
        <v>44.2</v>
      </c>
      <c r="N288" s="254" t="s">
        <v>28</v>
      </c>
      <c r="O288" s="87">
        <v>140</v>
      </c>
      <c r="P288" s="374">
        <v>100</v>
      </c>
      <c r="Q288" s="254" t="s">
        <v>372</v>
      </c>
      <c r="R288" s="165" t="s">
        <v>29</v>
      </c>
      <c r="S288" s="301" t="s">
        <v>32</v>
      </c>
      <c r="T288" s="254"/>
      <c r="U288" s="254"/>
      <c r="V288" s="541"/>
      <c r="W288" s="447">
        <f t="shared" si="15"/>
        <v>0</v>
      </c>
      <c r="X288" s="447"/>
      <c r="Y288" s="447"/>
      <c r="Z288" s="447"/>
      <c r="AA288" s="447"/>
      <c r="AB288" s="447"/>
      <c r="AC288" s="401"/>
      <c r="AD288" s="401"/>
      <c r="AE288" s="401"/>
      <c r="AF288" s="401"/>
      <c r="AG288" s="401"/>
      <c r="AH288" s="407"/>
      <c r="AI288" s="407"/>
      <c r="AJ288" s="407"/>
      <c r="AK288" s="407"/>
      <c r="AL288" s="392"/>
    </row>
    <row r="289" spans="1:38" ht="37.5" outlineLevel="1">
      <c r="A289" s="558">
        <v>3</v>
      </c>
      <c r="B289" s="559" t="s">
        <v>609</v>
      </c>
      <c r="C289" s="559"/>
      <c r="D289" s="559" t="s">
        <v>631</v>
      </c>
      <c r="E289" s="559" t="s">
        <v>687</v>
      </c>
      <c r="F289" s="91" t="s">
        <v>27</v>
      </c>
      <c r="G289" s="214" t="s">
        <v>267</v>
      </c>
      <c r="H289" s="561" t="s">
        <v>816</v>
      </c>
      <c r="I289" s="559"/>
      <c r="J289" s="231">
        <v>50</v>
      </c>
      <c r="K289" s="232">
        <v>33</v>
      </c>
      <c r="L289" s="255">
        <v>1965</v>
      </c>
      <c r="M289" s="143">
        <v>3446.6</v>
      </c>
      <c r="N289" s="255" t="s">
        <v>28</v>
      </c>
      <c r="O289" s="255">
        <v>85</v>
      </c>
      <c r="P289" s="370">
        <v>40</v>
      </c>
      <c r="Q289" s="255">
        <v>2011</v>
      </c>
      <c r="R289" s="254" t="s">
        <v>29</v>
      </c>
      <c r="S289" s="91" t="s">
        <v>286</v>
      </c>
      <c r="T289" s="436"/>
      <c r="U289" s="231"/>
      <c r="V289" s="522"/>
      <c r="W289" s="447">
        <f t="shared" si="15"/>
        <v>0</v>
      </c>
      <c r="X289" s="447"/>
      <c r="Y289" s="447"/>
      <c r="Z289" s="447"/>
      <c r="AA289" s="447"/>
      <c r="AB289" s="447"/>
      <c r="AC289" s="419"/>
      <c r="AD289" s="419"/>
      <c r="AE289" s="419"/>
      <c r="AF289" s="419"/>
      <c r="AG289" s="419"/>
      <c r="AH289" s="419"/>
      <c r="AI289" s="419"/>
      <c r="AJ289" s="419"/>
      <c r="AK289" s="407"/>
      <c r="AL289" s="392"/>
    </row>
    <row r="290" spans="1:38" ht="37.5" outlineLevel="1">
      <c r="A290" s="556"/>
      <c r="B290" s="560"/>
      <c r="C290" s="560"/>
      <c r="D290" s="560"/>
      <c r="E290" s="560"/>
      <c r="F290" s="252" t="s">
        <v>37</v>
      </c>
      <c r="G290" s="91" t="s">
        <v>39</v>
      </c>
      <c r="H290" s="562"/>
      <c r="I290" s="560"/>
      <c r="J290" s="231">
        <v>7</v>
      </c>
      <c r="K290" s="231">
        <v>7</v>
      </c>
      <c r="L290" s="255">
        <v>1965</v>
      </c>
      <c r="M290" s="143">
        <v>385.5</v>
      </c>
      <c r="N290" s="255" t="s">
        <v>28</v>
      </c>
      <c r="O290" s="255">
        <v>60</v>
      </c>
      <c r="P290" s="370">
        <v>40</v>
      </c>
      <c r="Q290" s="254" t="s">
        <v>372</v>
      </c>
      <c r="R290" s="254" t="s">
        <v>29</v>
      </c>
      <c r="S290" s="91" t="s">
        <v>286</v>
      </c>
      <c r="T290" s="436"/>
      <c r="U290" s="231"/>
      <c r="V290" s="523"/>
      <c r="W290" s="447">
        <f t="shared" si="15"/>
        <v>0</v>
      </c>
      <c r="X290" s="447"/>
      <c r="Y290" s="447"/>
      <c r="Z290" s="447"/>
      <c r="AA290" s="447"/>
      <c r="AB290" s="447"/>
      <c r="AC290" s="419"/>
      <c r="AD290" s="419"/>
      <c r="AE290" s="419"/>
      <c r="AF290" s="419"/>
      <c r="AG290" s="419"/>
      <c r="AH290" s="419"/>
      <c r="AI290" s="419"/>
      <c r="AJ290" s="419"/>
      <c r="AK290" s="407"/>
      <c r="AL290" s="392"/>
    </row>
    <row r="291" spans="1:38" ht="37.5" outlineLevel="1">
      <c r="A291" s="556"/>
      <c r="B291" s="560"/>
      <c r="C291" s="560"/>
      <c r="D291" s="560"/>
      <c r="E291" s="560"/>
      <c r="F291" s="252" t="s">
        <v>37</v>
      </c>
      <c r="G291" s="252" t="s">
        <v>162</v>
      </c>
      <c r="H291" s="562"/>
      <c r="I291" s="560"/>
      <c r="J291" s="231"/>
      <c r="K291" s="231"/>
      <c r="L291" s="255">
        <v>1965</v>
      </c>
      <c r="M291" s="143">
        <v>255.2</v>
      </c>
      <c r="N291" s="255" t="s">
        <v>28</v>
      </c>
      <c r="O291" s="255">
        <v>85</v>
      </c>
      <c r="P291" s="370">
        <v>40</v>
      </c>
      <c r="Q291" s="254" t="s">
        <v>372</v>
      </c>
      <c r="R291" s="254" t="s">
        <v>29</v>
      </c>
      <c r="S291" s="91" t="s">
        <v>286</v>
      </c>
      <c r="T291" s="436"/>
      <c r="U291" s="231"/>
      <c r="V291" s="523"/>
      <c r="W291" s="447">
        <f t="shared" si="15"/>
        <v>0</v>
      </c>
      <c r="X291" s="447"/>
      <c r="Y291" s="447"/>
      <c r="Z291" s="447"/>
      <c r="AA291" s="447"/>
      <c r="AB291" s="447"/>
      <c r="AC291" s="419"/>
      <c r="AD291" s="419"/>
      <c r="AE291" s="419"/>
      <c r="AF291" s="419"/>
      <c r="AG291" s="419"/>
      <c r="AH291" s="419"/>
      <c r="AI291" s="419"/>
      <c r="AJ291" s="419"/>
      <c r="AK291" s="407"/>
      <c r="AL291" s="392"/>
    </row>
    <row r="292" spans="1:38" ht="37.5" outlineLevel="1">
      <c r="A292" s="556"/>
      <c r="B292" s="560"/>
      <c r="C292" s="560"/>
      <c r="D292" s="560"/>
      <c r="E292" s="560"/>
      <c r="F292" s="252" t="s">
        <v>37</v>
      </c>
      <c r="G292" s="252" t="s">
        <v>182</v>
      </c>
      <c r="H292" s="562"/>
      <c r="I292" s="560"/>
      <c r="J292" s="231"/>
      <c r="K292" s="231"/>
      <c r="L292" s="255">
        <v>1965</v>
      </c>
      <c r="M292" s="143">
        <v>133.19999999999999</v>
      </c>
      <c r="N292" s="255" t="s">
        <v>28</v>
      </c>
      <c r="O292" s="255">
        <v>60</v>
      </c>
      <c r="P292" s="370">
        <v>40</v>
      </c>
      <c r="Q292" s="254" t="s">
        <v>372</v>
      </c>
      <c r="R292" s="254" t="s">
        <v>29</v>
      </c>
      <c r="S292" s="91" t="s">
        <v>286</v>
      </c>
      <c r="T292" s="436"/>
      <c r="U292" s="231"/>
      <c r="V292" s="523"/>
      <c r="W292" s="447">
        <f t="shared" si="15"/>
        <v>0</v>
      </c>
      <c r="X292" s="447"/>
      <c r="Y292" s="447"/>
      <c r="Z292" s="447"/>
      <c r="AA292" s="447"/>
      <c r="AB292" s="447"/>
      <c r="AC292" s="419"/>
      <c r="AD292" s="419"/>
      <c r="AE292" s="419"/>
      <c r="AF292" s="419"/>
      <c r="AG292" s="419"/>
      <c r="AH292" s="419"/>
      <c r="AI292" s="419"/>
      <c r="AJ292" s="419"/>
      <c r="AK292" s="407"/>
      <c r="AL292" s="392"/>
    </row>
    <row r="293" spans="1:38" ht="37.5" outlineLevel="1">
      <c r="A293" s="556"/>
      <c r="B293" s="560"/>
      <c r="C293" s="560"/>
      <c r="D293" s="560"/>
      <c r="E293" s="560"/>
      <c r="F293" s="252" t="s">
        <v>37</v>
      </c>
      <c r="G293" s="91" t="s">
        <v>39</v>
      </c>
      <c r="H293" s="562"/>
      <c r="I293" s="560"/>
      <c r="J293" s="231">
        <v>2</v>
      </c>
      <c r="K293" s="231">
        <v>2</v>
      </c>
      <c r="L293" s="255">
        <v>1993</v>
      </c>
      <c r="M293" s="143">
        <v>118.6</v>
      </c>
      <c r="N293" s="255" t="s">
        <v>28</v>
      </c>
      <c r="O293" s="255">
        <v>60</v>
      </c>
      <c r="P293" s="370">
        <v>25</v>
      </c>
      <c r="Q293" s="254" t="s">
        <v>372</v>
      </c>
      <c r="R293" s="254" t="s">
        <v>29</v>
      </c>
      <c r="S293" s="91" t="s">
        <v>286</v>
      </c>
      <c r="T293" s="436"/>
      <c r="U293" s="231"/>
      <c r="V293" s="523"/>
      <c r="W293" s="447">
        <f t="shared" si="15"/>
        <v>0</v>
      </c>
      <c r="X293" s="447"/>
      <c r="Y293" s="447"/>
      <c r="Z293" s="447"/>
      <c r="AA293" s="447"/>
      <c r="AB293" s="447"/>
      <c r="AC293" s="419"/>
      <c r="AD293" s="419"/>
      <c r="AE293" s="419"/>
      <c r="AF293" s="419"/>
      <c r="AG293" s="419"/>
      <c r="AH293" s="419"/>
      <c r="AI293" s="419"/>
      <c r="AJ293" s="419"/>
      <c r="AK293" s="407"/>
      <c r="AL293" s="392"/>
    </row>
    <row r="294" spans="1:38" ht="37.5" outlineLevel="1">
      <c r="A294" s="556"/>
      <c r="B294" s="560"/>
      <c r="C294" s="560"/>
      <c r="D294" s="560"/>
      <c r="E294" s="560"/>
      <c r="F294" s="252" t="s">
        <v>37</v>
      </c>
      <c r="G294" s="91" t="s">
        <v>39</v>
      </c>
      <c r="H294" s="562"/>
      <c r="I294" s="560"/>
      <c r="J294" s="231">
        <v>1</v>
      </c>
      <c r="K294" s="231">
        <v>1</v>
      </c>
      <c r="L294" s="255">
        <v>1993</v>
      </c>
      <c r="M294" s="143">
        <v>52.8</v>
      </c>
      <c r="N294" s="255" t="s">
        <v>28</v>
      </c>
      <c r="O294" s="255">
        <v>60</v>
      </c>
      <c r="P294" s="370">
        <v>25</v>
      </c>
      <c r="Q294" s="254" t="s">
        <v>372</v>
      </c>
      <c r="R294" s="254" t="s">
        <v>29</v>
      </c>
      <c r="S294" s="91" t="s">
        <v>286</v>
      </c>
      <c r="T294" s="436"/>
      <c r="U294" s="231"/>
      <c r="V294" s="523"/>
      <c r="W294" s="447">
        <f t="shared" si="15"/>
        <v>0</v>
      </c>
      <c r="X294" s="447"/>
      <c r="Y294" s="447"/>
      <c r="Z294" s="447"/>
      <c r="AA294" s="447"/>
      <c r="AB294" s="447"/>
      <c r="AC294" s="419"/>
      <c r="AD294" s="419"/>
      <c r="AE294" s="419"/>
      <c r="AF294" s="419"/>
      <c r="AG294" s="419"/>
      <c r="AH294" s="419"/>
      <c r="AI294" s="419"/>
      <c r="AJ294" s="419"/>
      <c r="AK294" s="407"/>
      <c r="AL294" s="392"/>
    </row>
    <row r="295" spans="1:38" ht="37.5" outlineLevel="1">
      <c r="A295" s="557"/>
      <c r="B295" s="560"/>
      <c r="C295" s="560"/>
      <c r="D295" s="560"/>
      <c r="E295" s="560"/>
      <c r="F295" s="252" t="s">
        <v>37</v>
      </c>
      <c r="G295" s="91" t="s">
        <v>268</v>
      </c>
      <c r="H295" s="563"/>
      <c r="I295" s="566"/>
      <c r="J295" s="231"/>
      <c r="K295" s="232"/>
      <c r="L295" s="165">
        <v>1965</v>
      </c>
      <c r="M295" s="167">
        <v>471.4</v>
      </c>
      <c r="N295" s="165" t="s">
        <v>28</v>
      </c>
      <c r="O295" s="255">
        <v>60</v>
      </c>
      <c r="P295" s="374">
        <v>40</v>
      </c>
      <c r="Q295" s="254" t="s">
        <v>372</v>
      </c>
      <c r="R295" s="254" t="s">
        <v>29</v>
      </c>
      <c r="S295" s="91" t="s">
        <v>286</v>
      </c>
      <c r="T295" s="436"/>
      <c r="U295" s="231"/>
      <c r="V295" s="524"/>
      <c r="W295" s="447">
        <f t="shared" si="15"/>
        <v>0</v>
      </c>
      <c r="X295" s="447"/>
      <c r="Y295" s="447"/>
      <c r="Z295" s="447"/>
      <c r="AA295" s="447"/>
      <c r="AB295" s="447"/>
      <c r="AC295" s="419"/>
      <c r="AD295" s="419"/>
      <c r="AE295" s="419"/>
      <c r="AF295" s="419"/>
      <c r="AG295" s="419"/>
      <c r="AH295" s="419"/>
      <c r="AI295" s="419"/>
      <c r="AJ295" s="419"/>
      <c r="AK295" s="407"/>
      <c r="AL295" s="392"/>
    </row>
    <row r="296" spans="1:38" ht="93.75" outlineLevel="1">
      <c r="A296" s="255">
        <v>4</v>
      </c>
      <c r="B296" s="244" t="s">
        <v>609</v>
      </c>
      <c r="C296" s="255"/>
      <c r="D296" s="255" t="s">
        <v>609</v>
      </c>
      <c r="E296" s="255" t="s">
        <v>690</v>
      </c>
      <c r="F296" s="252" t="s">
        <v>27</v>
      </c>
      <c r="G296" s="252" t="s">
        <v>269</v>
      </c>
      <c r="H296" s="252" t="s">
        <v>817</v>
      </c>
      <c r="I296" s="255"/>
      <c r="J296" s="255">
        <v>475</v>
      </c>
      <c r="K296" s="255">
        <v>41</v>
      </c>
      <c r="L296" s="254">
        <v>2015</v>
      </c>
      <c r="M296" s="143">
        <v>4774.1000000000004</v>
      </c>
      <c r="N296" s="255" t="s">
        <v>28</v>
      </c>
      <c r="O296" s="255">
        <v>100</v>
      </c>
      <c r="P296" s="370">
        <v>10</v>
      </c>
      <c r="Q296" s="255">
        <v>2024</v>
      </c>
      <c r="R296" s="255" t="s">
        <v>29</v>
      </c>
      <c r="S296" s="252" t="s">
        <v>286</v>
      </c>
      <c r="T296" s="255"/>
      <c r="U296" s="254"/>
      <c r="V296" s="370"/>
      <c r="W296" s="447">
        <f t="shared" si="15"/>
        <v>0</v>
      </c>
      <c r="X296" s="447"/>
      <c r="Y296" s="447"/>
      <c r="Z296" s="447"/>
      <c r="AA296" s="447"/>
      <c r="AB296" s="447"/>
      <c r="AC296" s="407"/>
      <c r="AD296" s="407"/>
      <c r="AE296" s="407"/>
      <c r="AF296" s="407"/>
      <c r="AG296" s="407"/>
      <c r="AH296" s="407"/>
      <c r="AI296" s="407"/>
      <c r="AJ296" s="407"/>
      <c r="AK296" s="407"/>
      <c r="AL296" s="392"/>
    </row>
    <row r="297" spans="1:38" ht="75" outlineLevel="1">
      <c r="A297" s="255">
        <v>5</v>
      </c>
      <c r="B297" s="244" t="s">
        <v>609</v>
      </c>
      <c r="C297" s="255"/>
      <c r="D297" s="255" t="s">
        <v>609</v>
      </c>
      <c r="E297" s="255" t="s">
        <v>270</v>
      </c>
      <c r="F297" s="252" t="s">
        <v>27</v>
      </c>
      <c r="G297" s="252" t="s">
        <v>271</v>
      </c>
      <c r="H297" s="252" t="s">
        <v>816</v>
      </c>
      <c r="I297" s="255"/>
      <c r="J297" s="255"/>
      <c r="K297" s="255">
        <v>49</v>
      </c>
      <c r="L297" s="254">
        <v>1964</v>
      </c>
      <c r="M297" s="143">
        <v>1212.4000000000001</v>
      </c>
      <c r="N297" s="255" t="s">
        <v>35</v>
      </c>
      <c r="O297" s="255">
        <v>85</v>
      </c>
      <c r="P297" s="370">
        <v>60</v>
      </c>
      <c r="Q297" s="255">
        <v>2024</v>
      </c>
      <c r="R297" s="255" t="s">
        <v>29</v>
      </c>
      <c r="S297" s="252" t="s">
        <v>286</v>
      </c>
      <c r="T297" s="255"/>
      <c r="U297" s="254"/>
      <c r="V297" s="370"/>
      <c r="W297" s="447">
        <f t="shared" si="15"/>
        <v>0</v>
      </c>
      <c r="X297" s="447"/>
      <c r="Y297" s="447"/>
      <c r="Z297" s="447"/>
      <c r="AA297" s="447"/>
      <c r="AB297" s="447"/>
      <c r="AC297" s="407"/>
      <c r="AD297" s="407"/>
      <c r="AE297" s="407"/>
      <c r="AF297" s="407"/>
      <c r="AG297" s="407"/>
      <c r="AH297" s="407"/>
      <c r="AI297" s="407"/>
      <c r="AJ297" s="407"/>
      <c r="AK297" s="407"/>
      <c r="AL297" s="392"/>
    </row>
    <row r="298" spans="1:38" ht="75" outlineLevel="1">
      <c r="A298" s="255">
        <v>6</v>
      </c>
      <c r="B298" s="255" t="s">
        <v>618</v>
      </c>
      <c r="C298" s="255"/>
      <c r="D298" s="255" t="s">
        <v>612</v>
      </c>
      <c r="E298" s="255" t="s">
        <v>688</v>
      </c>
      <c r="F298" s="252" t="s">
        <v>27</v>
      </c>
      <c r="G298" s="214" t="s">
        <v>272</v>
      </c>
      <c r="H298" s="252" t="s">
        <v>273</v>
      </c>
      <c r="I298" s="255"/>
      <c r="J298" s="255"/>
      <c r="K298" s="255">
        <v>2</v>
      </c>
      <c r="L298" s="254">
        <v>2018</v>
      </c>
      <c r="M298" s="143">
        <v>600</v>
      </c>
      <c r="N298" s="255" t="s">
        <v>35</v>
      </c>
      <c r="O298" s="255">
        <v>85</v>
      </c>
      <c r="P298" s="370">
        <v>100</v>
      </c>
      <c r="Q298" s="254" t="s">
        <v>346</v>
      </c>
      <c r="R298" s="255" t="s">
        <v>29</v>
      </c>
      <c r="S298" s="252" t="s">
        <v>286</v>
      </c>
      <c r="T298" s="255"/>
      <c r="U298" s="254"/>
      <c r="V298" s="370"/>
      <c r="W298" s="447">
        <f t="shared" si="15"/>
        <v>0</v>
      </c>
      <c r="X298" s="447"/>
      <c r="Y298" s="447"/>
      <c r="Z298" s="447"/>
      <c r="AA298" s="447"/>
      <c r="AB298" s="447"/>
      <c r="AC298" s="407"/>
      <c r="AD298" s="407"/>
      <c r="AE298" s="407"/>
      <c r="AF298" s="407"/>
      <c r="AG298" s="407"/>
      <c r="AH298" s="407"/>
      <c r="AI298" s="407"/>
      <c r="AJ298" s="407"/>
      <c r="AK298" s="407"/>
      <c r="AL298" s="392"/>
    </row>
    <row r="299" spans="1:38" ht="75" outlineLevel="1">
      <c r="A299" s="255">
        <v>7</v>
      </c>
      <c r="B299" s="255" t="s">
        <v>618</v>
      </c>
      <c r="C299" s="255"/>
      <c r="D299" s="255" t="s">
        <v>612</v>
      </c>
      <c r="E299" s="255" t="s">
        <v>689</v>
      </c>
      <c r="F299" s="252" t="s">
        <v>27</v>
      </c>
      <c r="G299" s="252" t="s">
        <v>274</v>
      </c>
      <c r="H299" s="252" t="s">
        <v>218</v>
      </c>
      <c r="I299" s="255"/>
      <c r="J299" s="255">
        <v>10</v>
      </c>
      <c r="K299" s="255">
        <v>11</v>
      </c>
      <c r="L299" s="254">
        <v>1984</v>
      </c>
      <c r="M299" s="143">
        <v>1001.7</v>
      </c>
      <c r="N299" s="255" t="s">
        <v>35</v>
      </c>
      <c r="O299" s="255">
        <v>100</v>
      </c>
      <c r="P299" s="370">
        <v>100</v>
      </c>
      <c r="Q299" s="254" t="s">
        <v>372</v>
      </c>
      <c r="R299" s="255" t="s">
        <v>29</v>
      </c>
      <c r="S299" s="252" t="s">
        <v>286</v>
      </c>
      <c r="T299" s="255"/>
      <c r="U299" s="254"/>
      <c r="V299" s="370"/>
      <c r="W299" s="447">
        <f t="shared" si="15"/>
        <v>0</v>
      </c>
      <c r="X299" s="447"/>
      <c r="Y299" s="447"/>
      <c r="Z299" s="447"/>
      <c r="AA299" s="447"/>
      <c r="AB299" s="447"/>
      <c r="AC299" s="407"/>
      <c r="AD299" s="407"/>
      <c r="AE299" s="407"/>
      <c r="AF299" s="407"/>
      <c r="AG299" s="407"/>
      <c r="AH299" s="407"/>
      <c r="AI299" s="407"/>
      <c r="AJ299" s="407"/>
      <c r="AK299" s="407"/>
      <c r="AL299" s="392"/>
    </row>
    <row r="300" spans="1:38" s="437" customFormat="1">
      <c r="A300" s="249"/>
      <c r="B300" s="509" t="s">
        <v>620</v>
      </c>
      <c r="C300" s="510"/>
      <c r="D300" s="511"/>
      <c r="E300" s="249"/>
      <c r="F300" s="264"/>
      <c r="G300" s="264"/>
      <c r="H300" s="260"/>
      <c r="I300" s="249"/>
      <c r="J300" s="250">
        <v>759</v>
      </c>
      <c r="K300" s="250">
        <f>K276+K280+K289+K296+K297+K298+K299</f>
        <v>372</v>
      </c>
      <c r="L300" s="253"/>
      <c r="M300" s="253"/>
      <c r="N300" s="253"/>
      <c r="O300" s="253"/>
      <c r="P300" s="425"/>
      <c r="Q300" s="441"/>
      <c r="R300" s="443"/>
      <c r="S300" s="264"/>
      <c r="T300" s="249"/>
      <c r="U300" s="250">
        <f>U276+U280+U289+U296+U297+U298+U299</f>
        <v>0</v>
      </c>
      <c r="V300" s="362"/>
      <c r="W300" s="362">
        <f t="shared" ref="W300:AL300" si="17">SUM(W276:W299)</f>
        <v>0</v>
      </c>
      <c r="X300" s="362">
        <f t="shared" si="17"/>
        <v>0</v>
      </c>
      <c r="Y300" s="362">
        <f t="shared" si="17"/>
        <v>0</v>
      </c>
      <c r="Z300" s="362">
        <f t="shared" si="17"/>
        <v>0</v>
      </c>
      <c r="AA300" s="362">
        <f t="shared" si="17"/>
        <v>0</v>
      </c>
      <c r="AB300" s="362">
        <f t="shared" si="17"/>
        <v>0</v>
      </c>
      <c r="AC300" s="65">
        <f t="shared" si="17"/>
        <v>0</v>
      </c>
      <c r="AD300" s="65">
        <f t="shared" si="17"/>
        <v>0</v>
      </c>
      <c r="AE300" s="65">
        <f t="shared" si="17"/>
        <v>0</v>
      </c>
      <c r="AF300" s="65">
        <f t="shared" si="17"/>
        <v>0</v>
      </c>
      <c r="AG300" s="65">
        <f t="shared" si="17"/>
        <v>0</v>
      </c>
      <c r="AH300" s="65">
        <f t="shared" si="17"/>
        <v>0</v>
      </c>
      <c r="AI300" s="65">
        <f t="shared" si="17"/>
        <v>0</v>
      </c>
      <c r="AJ300" s="65">
        <f t="shared" si="17"/>
        <v>0</v>
      </c>
      <c r="AK300" s="65">
        <f t="shared" si="17"/>
        <v>0</v>
      </c>
      <c r="AL300" s="65">
        <f t="shared" si="17"/>
        <v>0</v>
      </c>
    </row>
    <row r="301" spans="1:38" s="437" customFormat="1" collapsed="1">
      <c r="A301" s="249"/>
      <c r="B301" s="509" t="s">
        <v>275</v>
      </c>
      <c r="C301" s="510"/>
      <c r="D301" s="511"/>
      <c r="E301" s="249"/>
      <c r="F301" s="264"/>
      <c r="G301" s="264"/>
      <c r="H301" s="260"/>
      <c r="I301" s="249"/>
      <c r="J301" s="250">
        <f>J300+J274+J271</f>
        <v>6530</v>
      </c>
      <c r="K301" s="250">
        <f>K300+K274+K271</f>
        <v>4558</v>
      </c>
      <c r="L301" s="253"/>
      <c r="M301" s="253"/>
      <c r="N301" s="253"/>
      <c r="O301" s="253"/>
      <c r="P301" s="425"/>
      <c r="Q301" s="441"/>
      <c r="R301" s="443"/>
      <c r="S301" s="264"/>
      <c r="T301" s="249"/>
      <c r="U301" s="250">
        <f>U300+U274+U271</f>
        <v>3970</v>
      </c>
      <c r="V301" s="362"/>
      <c r="W301" s="418">
        <f t="shared" ref="W301:AL301" si="18">W300+W274+W271</f>
        <v>161606329.79999998</v>
      </c>
      <c r="X301" s="362">
        <f t="shared" si="18"/>
        <v>4222971.2</v>
      </c>
      <c r="Y301" s="362">
        <f t="shared" si="18"/>
        <v>13390095.6</v>
      </c>
      <c r="Z301" s="418">
        <f t="shared" si="18"/>
        <v>736124</v>
      </c>
      <c r="AA301" s="362">
        <f t="shared" si="18"/>
        <v>120000000</v>
      </c>
      <c r="AB301" s="418">
        <f t="shared" si="18"/>
        <v>23257139</v>
      </c>
      <c r="AC301" s="234">
        <f t="shared" si="18"/>
        <v>86885246.200000003</v>
      </c>
      <c r="AD301" s="234">
        <f t="shared" si="18"/>
        <v>62296962</v>
      </c>
      <c r="AE301" s="234">
        <f t="shared" si="18"/>
        <v>1498994.1</v>
      </c>
      <c r="AF301" s="234">
        <f t="shared" si="18"/>
        <v>4796795.25</v>
      </c>
      <c r="AG301" s="234">
        <f t="shared" si="18"/>
        <v>3137776.25</v>
      </c>
      <c r="AH301" s="234">
        <f t="shared" si="18"/>
        <v>1839417.25</v>
      </c>
      <c r="AI301" s="234">
        <f t="shared" si="18"/>
        <v>1141139.3500000001</v>
      </c>
      <c r="AJ301" s="234">
        <f t="shared" si="18"/>
        <v>0</v>
      </c>
      <c r="AK301" s="234">
        <f t="shared" si="18"/>
        <v>0</v>
      </c>
      <c r="AL301" s="234">
        <f t="shared" si="18"/>
        <v>0</v>
      </c>
    </row>
    <row r="302" spans="1:38" ht="84.75" customHeight="1">
      <c r="K302" s="423" t="s">
        <v>818</v>
      </c>
      <c r="W302" s="417"/>
      <c r="Z302" s="417"/>
      <c r="AB302" s="417"/>
      <c r="AC302" s="420"/>
      <c r="AD302" s="420"/>
      <c r="AE302" s="420"/>
      <c r="AF302" s="420"/>
      <c r="AG302" s="420"/>
      <c r="AH302" s="420"/>
      <c r="AI302" s="420"/>
      <c r="AJ302" s="420"/>
      <c r="AK302" s="420"/>
      <c r="AL302" s="420"/>
    </row>
  </sheetData>
  <autoFilter ref="A8:AL302"/>
  <mergeCells count="409">
    <mergeCell ref="V54:V61"/>
    <mergeCell ref="AC128:AC129"/>
    <mergeCell ref="AK19:AK20"/>
    <mergeCell ref="AL19:AL20"/>
    <mergeCell ref="AF19:AF20"/>
    <mergeCell ref="AI19:AI20"/>
    <mergeCell ref="AJ19:AJ20"/>
    <mergeCell ref="AD19:AD20"/>
    <mergeCell ref="AE19:AE20"/>
    <mergeCell ref="AG19:AG20"/>
    <mergeCell ref="AK84:AK85"/>
    <mergeCell ref="AL84:AL85"/>
    <mergeCell ref="AE84:AE85"/>
    <mergeCell ref="AF84:AF85"/>
    <mergeCell ref="S29:S38"/>
    <mergeCell ref="T29:T38"/>
    <mergeCell ref="H48:H49"/>
    <mergeCell ref="S19:S20"/>
    <mergeCell ref="T19:T20"/>
    <mergeCell ref="X19:X20"/>
    <mergeCell ref="AC19:AC20"/>
    <mergeCell ref="W141:W142"/>
    <mergeCell ref="Y84:Y85"/>
    <mergeCell ref="Z84:Z85"/>
    <mergeCell ref="AA84:AA85"/>
    <mergeCell ref="V110:V123"/>
    <mergeCell ref="S39:S40"/>
    <mergeCell ref="T39:T40"/>
    <mergeCell ref="T48:T49"/>
    <mergeCell ref="T45:T47"/>
    <mergeCell ref="S45:S47"/>
    <mergeCell ref="S48:S49"/>
    <mergeCell ref="AB84:AB85"/>
    <mergeCell ref="AC84:AC85"/>
    <mergeCell ref="W87:W88"/>
    <mergeCell ref="X87:X88"/>
    <mergeCell ref="Y87:Y88"/>
    <mergeCell ref="W84:W85"/>
    <mergeCell ref="A29:A53"/>
    <mergeCell ref="B29:B53"/>
    <mergeCell ref="C29:C53"/>
    <mergeCell ref="D29:D53"/>
    <mergeCell ref="E29:E53"/>
    <mergeCell ref="A10:A27"/>
    <mergeCell ref="B10:B27"/>
    <mergeCell ref="D10:D27"/>
    <mergeCell ref="E10:E27"/>
    <mergeCell ref="AD14:AD16"/>
    <mergeCell ref="AE14:AE16"/>
    <mergeCell ref="AF14:AF16"/>
    <mergeCell ref="AG14:AG16"/>
    <mergeCell ref="AH14:AH16"/>
    <mergeCell ref="AI14:AI16"/>
    <mergeCell ref="AJ14:AJ16"/>
    <mergeCell ref="AL14:AL16"/>
    <mergeCell ref="AG84:AG85"/>
    <mergeCell ref="AH84:AH85"/>
    <mergeCell ref="AI84:AI85"/>
    <mergeCell ref="AJ84:AJ85"/>
    <mergeCell ref="AK14:AK16"/>
    <mergeCell ref="AH19:AH20"/>
    <mergeCell ref="S14:S16"/>
    <mergeCell ref="T14:T16"/>
    <mergeCell ref="W14:W16"/>
    <mergeCell ref="X14:X16"/>
    <mergeCell ref="Y14:Y16"/>
    <mergeCell ref="Z14:Z16"/>
    <mergeCell ref="AA14:AA16"/>
    <mergeCell ref="AB14:AB16"/>
    <mergeCell ref="AC14:AC16"/>
    <mergeCell ref="X5:AL5"/>
    <mergeCell ref="A5:R5"/>
    <mergeCell ref="S5:W5"/>
    <mergeCell ref="A6:A7"/>
    <mergeCell ref="B6:B7"/>
    <mergeCell ref="C6:C7"/>
    <mergeCell ref="D6:D7"/>
    <mergeCell ref="E6:E7"/>
    <mergeCell ref="F6:F7"/>
    <mergeCell ref="G6:G7"/>
    <mergeCell ref="AC6:AL6"/>
    <mergeCell ref="T6:T7"/>
    <mergeCell ref="U6:U7"/>
    <mergeCell ref="V6:V7"/>
    <mergeCell ref="W6:W7"/>
    <mergeCell ref="X6:AB6"/>
    <mergeCell ref="N6:N7"/>
    <mergeCell ref="O6:O7"/>
    <mergeCell ref="P6:P7"/>
    <mergeCell ref="Q6:Q7"/>
    <mergeCell ref="R6:R7"/>
    <mergeCell ref="S6:S7"/>
    <mergeCell ref="H6:H7"/>
    <mergeCell ref="I6:I7"/>
    <mergeCell ref="A54:A61"/>
    <mergeCell ref="E54:E61"/>
    <mergeCell ref="I54:I61"/>
    <mergeCell ref="C54:C57"/>
    <mergeCell ref="H54:H57"/>
    <mergeCell ref="B54:B60"/>
    <mergeCell ref="D54:D60"/>
    <mergeCell ref="H63:H69"/>
    <mergeCell ref="I63:I74"/>
    <mergeCell ref="A63:A74"/>
    <mergeCell ref="B63:B74"/>
    <mergeCell ref="C63:C74"/>
    <mergeCell ref="E63:E74"/>
    <mergeCell ref="S84:S85"/>
    <mergeCell ref="T84:T85"/>
    <mergeCell ref="S87:S88"/>
    <mergeCell ref="S91:S97"/>
    <mergeCell ref="T91:T97"/>
    <mergeCell ref="T87:T88"/>
    <mergeCell ref="A75:A83"/>
    <mergeCell ref="B75:B83"/>
    <mergeCell ref="C75:C83"/>
    <mergeCell ref="D75:D83"/>
    <mergeCell ref="E75:E83"/>
    <mergeCell ref="H75:H80"/>
    <mergeCell ref="I75:I83"/>
    <mergeCell ref="A84:A101"/>
    <mergeCell ref="B84:B86"/>
    <mergeCell ref="C84:C86"/>
    <mergeCell ref="D84:D86"/>
    <mergeCell ref="A110:A123"/>
    <mergeCell ref="B110:B123"/>
    <mergeCell ref="C110:C123"/>
    <mergeCell ref="D110:D123"/>
    <mergeCell ref="E110:E123"/>
    <mergeCell ref="I110:I123"/>
    <mergeCell ref="A103:A108"/>
    <mergeCell ref="B103:B108"/>
    <mergeCell ref="C103:C108"/>
    <mergeCell ref="D103:D108"/>
    <mergeCell ref="E103:E108"/>
    <mergeCell ref="H103:H108"/>
    <mergeCell ref="H116:H121"/>
    <mergeCell ref="H110:H113"/>
    <mergeCell ref="I103:I108"/>
    <mergeCell ref="A124:A139"/>
    <mergeCell ref="B124:B139"/>
    <mergeCell ref="C124:C139"/>
    <mergeCell ref="D124:D139"/>
    <mergeCell ref="E124:E139"/>
    <mergeCell ref="V124:V139"/>
    <mergeCell ref="F124:F126"/>
    <mergeCell ref="N124:N126"/>
    <mergeCell ref="O124:O126"/>
    <mergeCell ref="Q124:Q126"/>
    <mergeCell ref="R124:R126"/>
    <mergeCell ref="U124:U126"/>
    <mergeCell ref="P124:P126"/>
    <mergeCell ref="S128:S129"/>
    <mergeCell ref="T128:T129"/>
    <mergeCell ref="A152:A158"/>
    <mergeCell ref="B152:B158"/>
    <mergeCell ref="C152:C158"/>
    <mergeCell ref="D152:D158"/>
    <mergeCell ref="E152:E158"/>
    <mergeCell ref="V152:V158"/>
    <mergeCell ref="A141:A147"/>
    <mergeCell ref="B141:B147"/>
    <mergeCell ref="C141:C147"/>
    <mergeCell ref="D141:D147"/>
    <mergeCell ref="E141:E147"/>
    <mergeCell ref="A148:A151"/>
    <mergeCell ref="B148:B151"/>
    <mergeCell ref="C148:C151"/>
    <mergeCell ref="D148:D151"/>
    <mergeCell ref="E148:E151"/>
    <mergeCell ref="S141:S142"/>
    <mergeCell ref="T141:T142"/>
    <mergeCell ref="V141:V147"/>
    <mergeCell ref="A159:A169"/>
    <mergeCell ref="B159:B169"/>
    <mergeCell ref="C159:C169"/>
    <mergeCell ref="D159:D169"/>
    <mergeCell ref="E159:E169"/>
    <mergeCell ref="C170:C183"/>
    <mergeCell ref="D170:D183"/>
    <mergeCell ref="E170:E183"/>
    <mergeCell ref="A170:A183"/>
    <mergeCell ref="A198:A206"/>
    <mergeCell ref="B198:B206"/>
    <mergeCell ref="C198:C206"/>
    <mergeCell ref="D198:D206"/>
    <mergeCell ref="E198:E206"/>
    <mergeCell ref="A191:A197"/>
    <mergeCell ref="B191:B197"/>
    <mergeCell ref="C184:C190"/>
    <mergeCell ref="D184:D190"/>
    <mergeCell ref="E184:E190"/>
    <mergeCell ref="A184:A190"/>
    <mergeCell ref="B184:B190"/>
    <mergeCell ref="C191:C197"/>
    <mergeCell ref="D191:D197"/>
    <mergeCell ref="E191:E197"/>
    <mergeCell ref="A207:A219"/>
    <mergeCell ref="B207:B219"/>
    <mergeCell ref="C207:C219"/>
    <mergeCell ref="D207:D219"/>
    <mergeCell ref="E207:E219"/>
    <mergeCell ref="V220:V231"/>
    <mergeCell ref="F225:F227"/>
    <mergeCell ref="V207:V219"/>
    <mergeCell ref="F228:F229"/>
    <mergeCell ref="A220:A231"/>
    <mergeCell ref="B220:B231"/>
    <mergeCell ref="C220:C231"/>
    <mergeCell ref="D220:D231"/>
    <mergeCell ref="E220:E231"/>
    <mergeCell ref="S207:S209"/>
    <mergeCell ref="T207:T209"/>
    <mergeCell ref="A249:A255"/>
    <mergeCell ref="B249:B255"/>
    <mergeCell ref="C249:C255"/>
    <mergeCell ref="D249:D255"/>
    <mergeCell ref="E249:E255"/>
    <mergeCell ref="A232:A239"/>
    <mergeCell ref="B232:B239"/>
    <mergeCell ref="C232:C239"/>
    <mergeCell ref="D232:D239"/>
    <mergeCell ref="E232:E239"/>
    <mergeCell ref="A240:A248"/>
    <mergeCell ref="B240:B248"/>
    <mergeCell ref="C240:C248"/>
    <mergeCell ref="D240:D248"/>
    <mergeCell ref="E240:E248"/>
    <mergeCell ref="A264:A270"/>
    <mergeCell ref="B264:B270"/>
    <mergeCell ref="C264:C270"/>
    <mergeCell ref="D264:D270"/>
    <mergeCell ref="E264:E270"/>
    <mergeCell ref="A256:A263"/>
    <mergeCell ref="B256:B263"/>
    <mergeCell ref="C256:C263"/>
    <mergeCell ref="D256:D263"/>
    <mergeCell ref="E256:E263"/>
    <mergeCell ref="A276:A279"/>
    <mergeCell ref="A289:A295"/>
    <mergeCell ref="B289:B295"/>
    <mergeCell ref="C289:C295"/>
    <mergeCell ref="D289:D295"/>
    <mergeCell ref="E289:E295"/>
    <mergeCell ref="H289:H295"/>
    <mergeCell ref="I276:I279"/>
    <mergeCell ref="A280:A288"/>
    <mergeCell ref="B280:B288"/>
    <mergeCell ref="C280:C288"/>
    <mergeCell ref="D280:D288"/>
    <mergeCell ref="E280:E288"/>
    <mergeCell ref="I280:I288"/>
    <mergeCell ref="I289:I295"/>
    <mergeCell ref="H280:H281"/>
    <mergeCell ref="B276:B279"/>
    <mergeCell ref="C276:C279"/>
    <mergeCell ref="D276:D279"/>
    <mergeCell ref="E276:E279"/>
    <mergeCell ref="H276:H279"/>
    <mergeCell ref="AL264:AL269"/>
    <mergeCell ref="AJ264:AJ269"/>
    <mergeCell ref="AK264:AK269"/>
    <mergeCell ref="AF264:AF269"/>
    <mergeCell ref="AG264:AG269"/>
    <mergeCell ref="AH264:AH269"/>
    <mergeCell ref="AI264:AI269"/>
    <mergeCell ref="V184:V190"/>
    <mergeCell ref="AC207:AC209"/>
    <mergeCell ref="W207:W209"/>
    <mergeCell ref="V232:V239"/>
    <mergeCell ref="AE207:AE209"/>
    <mergeCell ref="AF207:AF209"/>
    <mergeCell ref="AG207:AG209"/>
    <mergeCell ref="AH207:AH209"/>
    <mergeCell ref="AI207:AI209"/>
    <mergeCell ref="AJ207:AJ209"/>
    <mergeCell ref="AK207:AK209"/>
    <mergeCell ref="AE264:AE269"/>
    <mergeCell ref="AC264:AC269"/>
    <mergeCell ref="V264:V269"/>
    <mergeCell ref="W264:W269"/>
    <mergeCell ref="V198:V206"/>
    <mergeCell ref="AL207:AL209"/>
    <mergeCell ref="V10:V27"/>
    <mergeCell ref="I10:I27"/>
    <mergeCell ref="V256:V263"/>
    <mergeCell ref="U184:U186"/>
    <mergeCell ref="V170:V183"/>
    <mergeCell ref="V280:V288"/>
    <mergeCell ref="AD207:AD209"/>
    <mergeCell ref="V249:V255"/>
    <mergeCell ref="V240:V247"/>
    <mergeCell ref="AD264:AD269"/>
    <mergeCell ref="V276:V279"/>
    <mergeCell ref="V191:V197"/>
    <mergeCell ref="V148:V151"/>
    <mergeCell ref="S110:S113"/>
    <mergeCell ref="T110:T113"/>
    <mergeCell ref="V29:V53"/>
    <mergeCell ref="W19:W20"/>
    <mergeCell ref="Y19:Y20"/>
    <mergeCell ref="Z19:Z20"/>
    <mergeCell ref="AA19:AA20"/>
    <mergeCell ref="AB19:AB20"/>
    <mergeCell ref="AD84:AD85"/>
    <mergeCell ref="V63:V74"/>
    <mergeCell ref="S184:S186"/>
    <mergeCell ref="AA87:AA88"/>
    <mergeCell ref="AB87:AB88"/>
    <mergeCell ref="V75:V83"/>
    <mergeCell ref="X141:X142"/>
    <mergeCell ref="Y141:Y142"/>
    <mergeCell ref="Z141:Z142"/>
    <mergeCell ref="AA141:AA142"/>
    <mergeCell ref="AB141:AB142"/>
    <mergeCell ref="AD128:AD129"/>
    <mergeCell ref="W128:W129"/>
    <mergeCell ref="V103:V108"/>
    <mergeCell ref="X128:X129"/>
    <mergeCell ref="Y128:Y129"/>
    <mergeCell ref="Z128:Z129"/>
    <mergeCell ref="AA128:AA129"/>
    <mergeCell ref="AB128:AB129"/>
    <mergeCell ref="V84:V101"/>
    <mergeCell ref="X84:X85"/>
    <mergeCell ref="AI87:AI88"/>
    <mergeCell ref="AJ87:AJ88"/>
    <mergeCell ref="AK87:AK88"/>
    <mergeCell ref="AL87:AL88"/>
    <mergeCell ref="AC87:AC88"/>
    <mergeCell ref="AD87:AD88"/>
    <mergeCell ref="AE87:AE88"/>
    <mergeCell ref="AF87:AF88"/>
    <mergeCell ref="AG87:AG88"/>
    <mergeCell ref="AH87:AH88"/>
    <mergeCell ref="AC141:AC142"/>
    <mergeCell ref="AD141:AD142"/>
    <mergeCell ref="AE141:AE142"/>
    <mergeCell ref="AL128:AL129"/>
    <mergeCell ref="AK128:AK129"/>
    <mergeCell ref="AF141:AF142"/>
    <mergeCell ref="AG141:AG142"/>
    <mergeCell ref="AH141:AH142"/>
    <mergeCell ref="AI141:AI142"/>
    <mergeCell ref="AE128:AE129"/>
    <mergeCell ref="AF128:AF129"/>
    <mergeCell ref="AG128:AG129"/>
    <mergeCell ref="AH128:AH129"/>
    <mergeCell ref="AI128:AI129"/>
    <mergeCell ref="AJ128:AJ129"/>
    <mergeCell ref="AJ141:AJ142"/>
    <mergeCell ref="AK141:AK142"/>
    <mergeCell ref="AL141:AL142"/>
    <mergeCell ref="AA264:AA269"/>
    <mergeCell ref="AB264:AB269"/>
    <mergeCell ref="X207:X209"/>
    <mergeCell ref="Y207:Y209"/>
    <mergeCell ref="Z207:Z209"/>
    <mergeCell ref="AA207:AA209"/>
    <mergeCell ref="AB207:AB209"/>
    <mergeCell ref="V289:V295"/>
    <mergeCell ref="F262:F263"/>
    <mergeCell ref="B275:D275"/>
    <mergeCell ref="B300:D300"/>
    <mergeCell ref="D63:D74"/>
    <mergeCell ref="B301:D301"/>
    <mergeCell ref="S264:S269"/>
    <mergeCell ref="T264:T269"/>
    <mergeCell ref="X264:X269"/>
    <mergeCell ref="Y264:Y269"/>
    <mergeCell ref="Z264:Z269"/>
    <mergeCell ref="Z87:Z88"/>
    <mergeCell ref="V159:V169"/>
    <mergeCell ref="T184:T186"/>
    <mergeCell ref="B170:B183"/>
    <mergeCell ref="G191:G192"/>
    <mergeCell ref="E84:E101"/>
    <mergeCell ref="H84:H85"/>
    <mergeCell ref="I84:I101"/>
    <mergeCell ref="B87:B90"/>
    <mergeCell ref="C87:C90"/>
    <mergeCell ref="D87:D90"/>
    <mergeCell ref="H87:H90"/>
    <mergeCell ref="B91:B100"/>
    <mergeCell ref="C91:C100"/>
    <mergeCell ref="D91:D97"/>
    <mergeCell ref="L1:O1"/>
    <mergeCell ref="Q1:R2"/>
    <mergeCell ref="B9:D9"/>
    <mergeCell ref="B28:D28"/>
    <mergeCell ref="B109:D109"/>
    <mergeCell ref="B140:D140"/>
    <mergeCell ref="B271:D271"/>
    <mergeCell ref="B272:D272"/>
    <mergeCell ref="B274:D274"/>
    <mergeCell ref="H91:H97"/>
    <mergeCell ref="D99:D100"/>
    <mergeCell ref="H99:H100"/>
    <mergeCell ref="H3:Q3"/>
    <mergeCell ref="J6:J7"/>
    <mergeCell ref="K6:K7"/>
    <mergeCell ref="L6:L7"/>
    <mergeCell ref="M6:M7"/>
    <mergeCell ref="H39:H40"/>
    <mergeCell ref="H41:H47"/>
    <mergeCell ref="H16:H18"/>
    <mergeCell ref="H22:H23"/>
    <mergeCell ref="H29:H38"/>
    <mergeCell ref="I29:I53"/>
  </mergeCells>
  <phoneticPr fontId="70" type="noConversion"/>
  <conditionalFormatting sqref="E303:E347 F303:F309">
    <cfRule type="duplicateValues" dxfId="4" priority="12"/>
  </conditionalFormatting>
  <pageMargins left="0.7" right="0.7" top="0.75" bottom="0.75" header="0.3" footer="0.3"/>
  <pageSetup paperSize="9" orientation="portrait" r:id="rId1"/>
  <ignoredErrors>
    <ignoredError sqref="W124:W126 W63 W240:W252 W141 W253:W269 W193:W239 W143:W147 W149:W191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819"/>
  <sheetViews>
    <sheetView topLeftCell="A639" zoomScale="70" zoomScaleNormal="70" workbookViewId="0">
      <selection activeCell="G645" sqref="G645"/>
    </sheetView>
  </sheetViews>
  <sheetFormatPr defaultColWidth="9.140625" defaultRowHeight="18.75" outlineLevelRow="2" outlineLevelCol="1"/>
  <cols>
    <col min="1" max="1" width="9.7109375" style="72" customWidth="1"/>
    <col min="2" max="2" width="22.85546875" style="72" customWidth="1"/>
    <col min="3" max="3" width="20.140625" style="72" customWidth="1"/>
    <col min="4" max="4" width="22.28515625" style="461" customWidth="1"/>
    <col min="5" max="5" width="26.42578125" style="72" customWidth="1"/>
    <col min="6" max="6" width="38.140625" style="72" customWidth="1"/>
    <col min="7" max="7" width="49.42578125" style="462" customWidth="1"/>
    <col min="8" max="8" width="33.5703125" style="484" customWidth="1" outlineLevel="1"/>
    <col min="9" max="9" width="34.42578125" style="461" customWidth="1" outlineLevel="1"/>
    <col min="10" max="10" width="29.85546875" style="461" customWidth="1" outlineLevel="1"/>
    <col min="11" max="13" width="19" style="485" customWidth="1" outlineLevel="1"/>
    <col min="14" max="14" width="18.28515625" style="73" customWidth="1" outlineLevel="1"/>
    <col min="15" max="15" width="20.28515625" style="73" customWidth="1" outlineLevel="1"/>
    <col min="16" max="16" width="18.28515625" style="72" customWidth="1" outlineLevel="1"/>
    <col min="17" max="17" width="16.5703125" style="72" customWidth="1" outlineLevel="1"/>
    <col min="18" max="18" width="17.28515625" style="72" customWidth="1" outlineLevel="1"/>
    <col min="19" max="19" width="18.7109375" style="72" customWidth="1" outlineLevel="1"/>
    <col min="20" max="20" width="14.85546875" style="72" customWidth="1" outlineLevel="1"/>
    <col min="21" max="21" width="20" style="72" customWidth="1" outlineLevel="1"/>
    <col min="22" max="22" width="13.7109375" style="73" customWidth="1" outlineLevel="1"/>
    <col min="23" max="23" width="23.42578125" style="72" customWidth="1" outlineLevel="1"/>
    <col min="24" max="24" width="24.28515625" style="72" customWidth="1" outlineLevel="1"/>
    <col min="25" max="25" width="14.5703125" style="72" customWidth="1" outlineLevel="1"/>
    <col min="26" max="26" width="19" style="72" customWidth="1" outlineLevel="1"/>
    <col min="27" max="27" width="15.42578125" style="72" customWidth="1" outlineLevel="1"/>
    <col min="28" max="28" width="56.28515625" style="486" customWidth="1"/>
    <col min="29" max="29" width="20.42578125" style="72" customWidth="1"/>
    <col min="30" max="35" width="16.140625" style="73" customWidth="1"/>
    <col min="36" max="36" width="17.140625" style="73" customWidth="1" outlineLevel="1"/>
    <col min="37" max="45" width="16.140625" style="73" customWidth="1" outlineLevel="1"/>
    <col min="46" max="16384" width="9.140625" style="72"/>
  </cols>
  <sheetData>
    <row r="1" spans="1:45" s="440" customFormat="1">
      <c r="D1" s="487"/>
      <c r="G1" s="488"/>
      <c r="H1" s="489"/>
      <c r="I1" s="487"/>
      <c r="J1" s="487"/>
      <c r="N1" s="463"/>
      <c r="O1" s="463"/>
      <c r="V1" s="463"/>
      <c r="AB1" s="487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463"/>
      <c r="AP1" s="463"/>
      <c r="AQ1" s="463"/>
      <c r="AR1" s="463"/>
      <c r="AS1" s="463"/>
    </row>
    <row r="2" spans="1:45" s="440" customFormat="1" ht="20.25">
      <c r="D2" s="487"/>
      <c r="G2" s="488"/>
      <c r="H2" s="489"/>
      <c r="I2" s="487"/>
      <c r="J2" s="487"/>
      <c r="N2" s="463"/>
      <c r="O2" s="463"/>
      <c r="Q2" s="714" t="s">
        <v>457</v>
      </c>
      <c r="R2" s="714"/>
      <c r="S2" s="714"/>
      <c r="T2" s="714"/>
      <c r="U2" s="714"/>
      <c r="V2" s="714"/>
      <c r="W2" s="714"/>
      <c r="X2" s="714"/>
      <c r="Y2" s="714"/>
      <c r="Z2" s="714"/>
      <c r="AB2" s="487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</row>
    <row r="3" spans="1:45" s="440" customFormat="1" ht="20.25">
      <c r="D3" s="487"/>
      <c r="G3" s="488"/>
      <c r="H3" s="489"/>
      <c r="I3" s="487"/>
      <c r="J3" s="487"/>
      <c r="N3" s="463"/>
      <c r="O3" s="463"/>
      <c r="Q3" s="464"/>
      <c r="R3" s="464"/>
      <c r="S3" s="464"/>
      <c r="T3" s="464"/>
      <c r="U3" s="464"/>
      <c r="V3" s="465"/>
      <c r="W3" s="464"/>
      <c r="X3" s="464"/>
      <c r="Y3" s="464"/>
      <c r="Z3" s="464"/>
      <c r="AB3" s="487"/>
      <c r="AD3" s="463"/>
      <c r="AE3" s="463"/>
      <c r="AF3" s="463"/>
      <c r="AG3" s="463"/>
      <c r="AH3" s="463"/>
      <c r="AI3" s="463"/>
      <c r="AJ3" s="463"/>
      <c r="AK3" s="463"/>
      <c r="AL3" s="463"/>
      <c r="AM3" s="463"/>
      <c r="AN3" s="463"/>
      <c r="AO3" s="463"/>
      <c r="AP3" s="463"/>
      <c r="AQ3" s="463"/>
      <c r="AR3" s="463"/>
      <c r="AS3" s="463"/>
    </row>
    <row r="4" spans="1:45" s="440" customFormat="1" ht="19.5">
      <c r="A4" s="712" t="s">
        <v>0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  <c r="Q4" s="712"/>
      <c r="R4" s="712"/>
      <c r="S4" s="712"/>
      <c r="T4" s="712"/>
      <c r="U4" s="712"/>
      <c r="V4" s="712"/>
      <c r="W4" s="712"/>
      <c r="X4" s="712"/>
      <c r="Y4" s="712"/>
      <c r="Z4" s="712"/>
      <c r="AA4" s="712"/>
      <c r="AB4" s="715"/>
      <c r="AC4" s="712"/>
      <c r="AD4" s="706" t="s">
        <v>2</v>
      </c>
      <c r="AE4" s="707"/>
      <c r="AF4" s="707"/>
      <c r="AG4" s="707"/>
      <c r="AH4" s="707"/>
      <c r="AI4" s="707"/>
      <c r="AJ4" s="707"/>
      <c r="AK4" s="707"/>
      <c r="AL4" s="707"/>
      <c r="AM4" s="707"/>
      <c r="AN4" s="707"/>
      <c r="AO4" s="707"/>
      <c r="AP4" s="707"/>
      <c r="AQ4" s="707"/>
      <c r="AR4" s="707"/>
      <c r="AS4" s="708"/>
    </row>
    <row r="5" spans="1:45" s="440" customFormat="1" ht="43.5" customHeight="1">
      <c r="A5" s="712" t="s">
        <v>3</v>
      </c>
      <c r="B5" s="712" t="s">
        <v>4</v>
      </c>
      <c r="C5" s="712" t="s">
        <v>5</v>
      </c>
      <c r="D5" s="712" t="s">
        <v>6</v>
      </c>
      <c r="E5" s="712" t="s">
        <v>2268</v>
      </c>
      <c r="F5" s="712" t="s">
        <v>2272</v>
      </c>
      <c r="G5" s="716" t="s">
        <v>2273</v>
      </c>
      <c r="H5" s="716" t="s">
        <v>2269</v>
      </c>
      <c r="I5" s="716" t="s">
        <v>9</v>
      </c>
      <c r="J5" s="716" t="s">
        <v>10</v>
      </c>
      <c r="K5" s="712" t="s">
        <v>863</v>
      </c>
      <c r="L5" s="712"/>
      <c r="M5" s="712"/>
      <c r="N5" s="711" t="s">
        <v>864</v>
      </c>
      <c r="O5" s="711" t="s">
        <v>865</v>
      </c>
      <c r="P5" s="712" t="s">
        <v>11</v>
      </c>
      <c r="Q5" s="712" t="s">
        <v>12</v>
      </c>
      <c r="R5" s="712" t="s">
        <v>2270</v>
      </c>
      <c r="S5" s="713" t="s">
        <v>2274</v>
      </c>
      <c r="T5" s="712" t="s">
        <v>14</v>
      </c>
      <c r="U5" s="712" t="s">
        <v>867</v>
      </c>
      <c r="V5" s="711" t="s">
        <v>15</v>
      </c>
      <c r="W5" s="712" t="s">
        <v>16</v>
      </c>
      <c r="X5" s="712" t="s">
        <v>868</v>
      </c>
      <c r="Y5" s="716" t="s">
        <v>869</v>
      </c>
      <c r="Z5" s="712" t="s">
        <v>870</v>
      </c>
      <c r="AA5" s="712" t="s">
        <v>445</v>
      </c>
      <c r="AB5" s="717" t="s">
        <v>17</v>
      </c>
      <c r="AC5" s="712" t="s">
        <v>18</v>
      </c>
      <c r="AD5" s="711" t="s">
        <v>2275</v>
      </c>
      <c r="AE5" s="711" t="s">
        <v>2276</v>
      </c>
      <c r="AF5" s="711"/>
      <c r="AG5" s="711"/>
      <c r="AH5" s="711"/>
      <c r="AI5" s="711"/>
      <c r="AJ5" s="711" t="s">
        <v>862</v>
      </c>
      <c r="AK5" s="711"/>
      <c r="AL5" s="711"/>
      <c r="AM5" s="711"/>
      <c r="AN5" s="711"/>
      <c r="AO5" s="711"/>
      <c r="AP5" s="711"/>
      <c r="AQ5" s="711"/>
      <c r="AR5" s="711"/>
      <c r="AS5" s="711"/>
    </row>
    <row r="6" spans="1:45" s="440" customFormat="1" ht="225">
      <c r="A6" s="712"/>
      <c r="B6" s="712"/>
      <c r="C6" s="712"/>
      <c r="D6" s="712"/>
      <c r="E6" s="712"/>
      <c r="F6" s="712"/>
      <c r="G6" s="716"/>
      <c r="H6" s="716"/>
      <c r="I6" s="716"/>
      <c r="J6" s="716"/>
      <c r="K6" s="297" t="s">
        <v>19</v>
      </c>
      <c r="L6" s="297" t="s">
        <v>2277</v>
      </c>
      <c r="M6" s="297" t="s">
        <v>314</v>
      </c>
      <c r="N6" s="711"/>
      <c r="O6" s="711"/>
      <c r="P6" s="712"/>
      <c r="Q6" s="712"/>
      <c r="R6" s="712"/>
      <c r="S6" s="713"/>
      <c r="T6" s="712"/>
      <c r="U6" s="712"/>
      <c r="V6" s="711"/>
      <c r="W6" s="712"/>
      <c r="X6" s="712"/>
      <c r="Y6" s="716"/>
      <c r="Z6" s="712"/>
      <c r="AA6" s="712"/>
      <c r="AB6" s="717"/>
      <c r="AC6" s="712"/>
      <c r="AD6" s="711"/>
      <c r="AE6" s="288" t="s">
        <v>20</v>
      </c>
      <c r="AF6" s="288" t="s">
        <v>21</v>
      </c>
      <c r="AG6" s="288" t="s">
        <v>22</v>
      </c>
      <c r="AH6" s="288" t="s">
        <v>23</v>
      </c>
      <c r="AI6" s="288" t="s">
        <v>861</v>
      </c>
      <c r="AJ6" s="288" t="s">
        <v>846</v>
      </c>
      <c r="AK6" s="288" t="s">
        <v>847</v>
      </c>
      <c r="AL6" s="288" t="s">
        <v>848</v>
      </c>
      <c r="AM6" s="288" t="s">
        <v>849</v>
      </c>
      <c r="AN6" s="288" t="s">
        <v>850</v>
      </c>
      <c r="AO6" s="288" t="s">
        <v>851</v>
      </c>
      <c r="AP6" s="288" t="s">
        <v>852</v>
      </c>
      <c r="AQ6" s="288" t="s">
        <v>853</v>
      </c>
      <c r="AR6" s="288" t="s">
        <v>854</v>
      </c>
      <c r="AS6" s="288" t="s">
        <v>855</v>
      </c>
    </row>
    <row r="7" spans="1:45" s="440" customFormat="1" ht="19.5">
      <c r="A7" s="297">
        <v>1</v>
      </c>
      <c r="B7" s="297">
        <v>2</v>
      </c>
      <c r="C7" s="297">
        <v>3</v>
      </c>
      <c r="D7" s="439">
        <v>4</v>
      </c>
      <c r="E7" s="297">
        <v>5</v>
      </c>
      <c r="F7" s="297">
        <v>6</v>
      </c>
      <c r="G7" s="466">
        <v>7</v>
      </c>
      <c r="H7" s="466">
        <v>8</v>
      </c>
      <c r="I7" s="439">
        <v>9</v>
      </c>
      <c r="J7" s="439">
        <v>10</v>
      </c>
      <c r="K7" s="467">
        <v>11</v>
      </c>
      <c r="L7" s="467">
        <v>12</v>
      </c>
      <c r="M7" s="467">
        <v>13</v>
      </c>
      <c r="N7" s="288">
        <v>14</v>
      </c>
      <c r="O7" s="288">
        <v>15</v>
      </c>
      <c r="P7" s="297">
        <v>16</v>
      </c>
      <c r="Q7" s="297">
        <v>17</v>
      </c>
      <c r="R7" s="297">
        <v>18</v>
      </c>
      <c r="S7" s="297">
        <v>19</v>
      </c>
      <c r="T7" s="297">
        <v>20</v>
      </c>
      <c r="U7" s="297">
        <v>21</v>
      </c>
      <c r="V7" s="288">
        <v>22</v>
      </c>
      <c r="W7" s="297">
        <v>23</v>
      </c>
      <c r="X7" s="297">
        <v>24</v>
      </c>
      <c r="Y7" s="297">
        <v>25</v>
      </c>
      <c r="Z7" s="297">
        <v>26</v>
      </c>
      <c r="AA7" s="297">
        <v>27</v>
      </c>
      <c r="AB7" s="468">
        <v>28</v>
      </c>
      <c r="AC7" s="297">
        <v>29</v>
      </c>
      <c r="AD7" s="288">
        <v>30</v>
      </c>
      <c r="AE7" s="288">
        <v>31</v>
      </c>
      <c r="AF7" s="288">
        <v>32</v>
      </c>
      <c r="AG7" s="288">
        <v>33</v>
      </c>
      <c r="AH7" s="288">
        <v>34</v>
      </c>
      <c r="AI7" s="288">
        <v>35</v>
      </c>
      <c r="AJ7" s="288">
        <v>37</v>
      </c>
      <c r="AK7" s="288">
        <v>38</v>
      </c>
      <c r="AL7" s="288">
        <v>39</v>
      </c>
      <c r="AM7" s="288">
        <v>40</v>
      </c>
      <c r="AN7" s="288">
        <v>41</v>
      </c>
      <c r="AO7" s="288">
        <v>42</v>
      </c>
      <c r="AP7" s="288">
        <v>43</v>
      </c>
      <c r="AQ7" s="288">
        <v>44</v>
      </c>
      <c r="AR7" s="288">
        <v>45</v>
      </c>
      <c r="AS7" s="288"/>
    </row>
    <row r="8" spans="1:45" s="440" customFormat="1">
      <c r="A8" s="297"/>
      <c r="B8" s="650" t="s">
        <v>872</v>
      </c>
      <c r="C8" s="651"/>
      <c r="D8" s="652"/>
      <c r="E8" s="297"/>
      <c r="F8" s="297"/>
      <c r="G8" s="469"/>
      <c r="H8" s="470"/>
      <c r="I8" s="470"/>
      <c r="J8" s="470"/>
      <c r="K8" s="467"/>
      <c r="L8" s="467"/>
      <c r="M8" s="467"/>
      <c r="N8" s="288"/>
      <c r="O8" s="288"/>
      <c r="P8" s="297"/>
      <c r="Q8" s="297"/>
      <c r="R8" s="297"/>
      <c r="S8" s="288"/>
      <c r="T8" s="297"/>
      <c r="U8" s="297"/>
      <c r="V8" s="288"/>
      <c r="W8" s="297"/>
      <c r="X8" s="297"/>
      <c r="Y8" s="297"/>
      <c r="Z8" s="297"/>
      <c r="AA8" s="297"/>
      <c r="AB8" s="270"/>
      <c r="AC8" s="297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</row>
    <row r="9" spans="1:45" ht="75" customHeight="1" outlineLevel="1">
      <c r="A9" s="685">
        <v>1</v>
      </c>
      <c r="B9" s="685" t="s">
        <v>609</v>
      </c>
      <c r="C9" s="685"/>
      <c r="D9" s="709" t="s">
        <v>609</v>
      </c>
      <c r="E9" s="685" t="s">
        <v>25</v>
      </c>
      <c r="F9" s="685" t="s">
        <v>2242</v>
      </c>
      <c r="G9" s="283" t="s">
        <v>2701</v>
      </c>
      <c r="H9" s="301" t="s">
        <v>27</v>
      </c>
      <c r="I9" s="294" t="s">
        <v>26</v>
      </c>
      <c r="J9" s="295" t="s">
        <v>2734</v>
      </c>
      <c r="K9" s="284"/>
      <c r="L9" s="265"/>
      <c r="M9" s="284"/>
      <c r="N9" s="710">
        <v>789608</v>
      </c>
      <c r="O9" s="710"/>
      <c r="P9" s="284">
        <v>415</v>
      </c>
      <c r="Q9" s="284">
        <v>471</v>
      </c>
      <c r="R9" s="265" t="s">
        <v>28</v>
      </c>
      <c r="S9" s="284">
        <v>3747.7</v>
      </c>
      <c r="T9" s="272">
        <v>1995</v>
      </c>
      <c r="U9" s="284">
        <v>85</v>
      </c>
      <c r="V9" s="302">
        <v>13.33</v>
      </c>
      <c r="W9" s="284">
        <v>2017</v>
      </c>
      <c r="X9" s="284" t="s">
        <v>29</v>
      </c>
      <c r="Y9" s="685">
        <v>794958</v>
      </c>
      <c r="Z9" s="283"/>
      <c r="AA9" s="284"/>
      <c r="AB9" s="301" t="s">
        <v>32</v>
      </c>
      <c r="AC9" s="284"/>
      <c r="AD9" s="296">
        <f>SUM(AE9:AI9)</f>
        <v>0</v>
      </c>
      <c r="AE9" s="287"/>
      <c r="AF9" s="287"/>
      <c r="AG9" s="287"/>
      <c r="AH9" s="287"/>
      <c r="AI9" s="287"/>
      <c r="AJ9" s="287"/>
      <c r="AK9" s="287"/>
      <c r="AL9" s="287"/>
      <c r="AM9" s="287"/>
      <c r="AN9" s="287"/>
      <c r="AO9" s="287"/>
      <c r="AP9" s="287"/>
      <c r="AQ9" s="287"/>
      <c r="AR9" s="296"/>
      <c r="AS9" s="296"/>
    </row>
    <row r="10" spans="1:45" ht="75" outlineLevel="1">
      <c r="A10" s="685"/>
      <c r="B10" s="685"/>
      <c r="C10" s="685"/>
      <c r="D10" s="709"/>
      <c r="E10" s="685"/>
      <c r="F10" s="685"/>
      <c r="G10" s="283" t="s">
        <v>2701</v>
      </c>
      <c r="H10" s="301" t="s">
        <v>27</v>
      </c>
      <c r="I10" s="294" t="s">
        <v>373</v>
      </c>
      <c r="J10" s="301" t="s">
        <v>2378</v>
      </c>
      <c r="K10" s="284"/>
      <c r="L10" s="265"/>
      <c r="M10" s="284"/>
      <c r="N10" s="710"/>
      <c r="O10" s="710"/>
      <c r="P10" s="284">
        <v>150</v>
      </c>
      <c r="Q10" s="284">
        <v>113</v>
      </c>
      <c r="R10" s="265" t="s">
        <v>28</v>
      </c>
      <c r="S10" s="284">
        <v>4649</v>
      </c>
      <c r="T10" s="272">
        <v>2020</v>
      </c>
      <c r="U10" s="284">
        <v>85</v>
      </c>
      <c r="V10" s="302">
        <v>5.67</v>
      </c>
      <c r="W10" s="265" t="s">
        <v>346</v>
      </c>
      <c r="X10" s="284" t="s">
        <v>29</v>
      </c>
      <c r="Y10" s="685"/>
      <c r="Z10" s="283"/>
      <c r="AA10" s="284"/>
      <c r="AB10" s="301" t="s">
        <v>2243</v>
      </c>
      <c r="AC10" s="284">
        <v>2028</v>
      </c>
      <c r="AD10" s="296">
        <f t="shared" ref="AD10:AD73" si="0">SUM(AE10:AI10)</f>
        <v>0</v>
      </c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  <c r="AO10" s="296"/>
      <c r="AP10" s="296"/>
      <c r="AQ10" s="296"/>
      <c r="AR10" s="296"/>
      <c r="AS10" s="296"/>
    </row>
    <row r="11" spans="1:45" ht="37.5" outlineLevel="1">
      <c r="A11" s="685"/>
      <c r="B11" s="685"/>
      <c r="C11" s="685"/>
      <c r="D11" s="709"/>
      <c r="E11" s="685"/>
      <c r="F11" s="685"/>
      <c r="G11" s="283" t="s">
        <v>2701</v>
      </c>
      <c r="H11" s="301" t="s">
        <v>27</v>
      </c>
      <c r="I11" s="294" t="s">
        <v>2701</v>
      </c>
      <c r="J11" s="301" t="s">
        <v>2379</v>
      </c>
      <c r="K11" s="284"/>
      <c r="L11" s="265"/>
      <c r="M11" s="284"/>
      <c r="N11" s="710"/>
      <c r="O11" s="296"/>
      <c r="P11" s="284">
        <v>250</v>
      </c>
      <c r="Q11" s="284">
        <v>250</v>
      </c>
      <c r="R11" s="265" t="s">
        <v>28</v>
      </c>
      <c r="S11" s="284">
        <v>724.4</v>
      </c>
      <c r="T11" s="272">
        <v>1991</v>
      </c>
      <c r="U11" s="284">
        <v>85</v>
      </c>
      <c r="V11" s="302">
        <v>100</v>
      </c>
      <c r="W11" s="272" t="s">
        <v>372</v>
      </c>
      <c r="X11" s="284" t="s">
        <v>29</v>
      </c>
      <c r="Y11" s="685"/>
      <c r="Z11" s="284"/>
      <c r="AA11" s="284"/>
      <c r="AB11" s="301" t="s">
        <v>32</v>
      </c>
      <c r="AC11" s="70"/>
      <c r="AD11" s="296">
        <f t="shared" si="0"/>
        <v>0</v>
      </c>
      <c r="AE11" s="296"/>
      <c r="AF11" s="296"/>
      <c r="AG11" s="296"/>
      <c r="AH11" s="296"/>
      <c r="AI11" s="296"/>
      <c r="AJ11" s="296"/>
      <c r="AK11" s="296"/>
      <c r="AL11" s="296"/>
      <c r="AM11" s="296"/>
      <c r="AN11" s="296"/>
      <c r="AO11" s="296"/>
      <c r="AP11" s="296"/>
      <c r="AQ11" s="296"/>
      <c r="AR11" s="296"/>
      <c r="AS11" s="296"/>
    </row>
    <row r="12" spans="1:45" ht="93.75" outlineLevel="1">
      <c r="A12" s="284">
        <v>2</v>
      </c>
      <c r="B12" s="284" t="s">
        <v>609</v>
      </c>
      <c r="C12" s="284"/>
      <c r="D12" s="294" t="s">
        <v>609</v>
      </c>
      <c r="E12" s="284" t="s">
        <v>25</v>
      </c>
      <c r="F12" s="284" t="s">
        <v>2244</v>
      </c>
      <c r="G12" s="298" t="s">
        <v>2279</v>
      </c>
      <c r="H12" s="301" t="s">
        <v>27</v>
      </c>
      <c r="I12" s="299" t="s">
        <v>2279</v>
      </c>
      <c r="J12" s="301" t="s">
        <v>2612</v>
      </c>
      <c r="K12" s="284"/>
      <c r="L12" s="284"/>
      <c r="M12" s="284"/>
      <c r="N12" s="296">
        <v>220614</v>
      </c>
      <c r="O12" s="296"/>
      <c r="P12" s="284">
        <v>150</v>
      </c>
      <c r="Q12" s="284">
        <v>200</v>
      </c>
      <c r="R12" s="265" t="s">
        <v>28</v>
      </c>
      <c r="S12" s="300">
        <v>2306.8000000000002</v>
      </c>
      <c r="T12" s="284">
        <v>1984</v>
      </c>
      <c r="U12" s="284">
        <v>85</v>
      </c>
      <c r="V12" s="302">
        <v>25.01</v>
      </c>
      <c r="W12" s="272" t="s">
        <v>181</v>
      </c>
      <c r="X12" s="284" t="s">
        <v>29</v>
      </c>
      <c r="Y12" s="284">
        <v>231015</v>
      </c>
      <c r="Z12" s="284"/>
      <c r="AA12" s="284">
        <v>200</v>
      </c>
      <c r="AB12" s="301" t="s">
        <v>32</v>
      </c>
      <c r="AC12" s="284"/>
      <c r="AD12" s="296">
        <f t="shared" si="0"/>
        <v>0</v>
      </c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  <c r="AO12" s="296"/>
      <c r="AP12" s="296"/>
      <c r="AQ12" s="296"/>
      <c r="AR12" s="296"/>
      <c r="AS12" s="296"/>
    </row>
    <row r="13" spans="1:45" ht="75" customHeight="1" outlineLevel="1">
      <c r="A13" s="685">
        <v>3</v>
      </c>
      <c r="B13" s="284" t="s">
        <v>609</v>
      </c>
      <c r="C13" s="284"/>
      <c r="D13" s="294" t="s">
        <v>609</v>
      </c>
      <c r="E13" s="265" t="s">
        <v>25</v>
      </c>
      <c r="F13" s="685" t="s">
        <v>2245</v>
      </c>
      <c r="G13" s="283" t="s">
        <v>453</v>
      </c>
      <c r="H13" s="301" t="s">
        <v>27</v>
      </c>
      <c r="I13" s="294" t="s">
        <v>453</v>
      </c>
      <c r="J13" s="301" t="s">
        <v>2735</v>
      </c>
      <c r="K13" s="284"/>
      <c r="L13" s="284"/>
      <c r="M13" s="284"/>
      <c r="N13" s="710">
        <v>789608</v>
      </c>
      <c r="O13" s="710"/>
      <c r="P13" s="284">
        <v>105</v>
      </c>
      <c r="Q13" s="284">
        <v>89</v>
      </c>
      <c r="R13" s="265" t="s">
        <v>28</v>
      </c>
      <c r="S13" s="71">
        <v>682.4</v>
      </c>
      <c r="T13" s="272">
        <v>2005</v>
      </c>
      <c r="U13" s="284">
        <v>85</v>
      </c>
      <c r="V13" s="302">
        <v>100</v>
      </c>
      <c r="W13" s="272" t="s">
        <v>372</v>
      </c>
      <c r="X13" s="284" t="s">
        <v>29</v>
      </c>
      <c r="Y13" s="685">
        <v>794958</v>
      </c>
      <c r="Z13" s="284"/>
      <c r="AA13" s="284">
        <v>105</v>
      </c>
      <c r="AB13" s="301" t="s">
        <v>32</v>
      </c>
      <c r="AC13" s="284"/>
      <c r="AD13" s="296">
        <f t="shared" si="0"/>
        <v>0</v>
      </c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  <c r="AO13" s="296"/>
      <c r="AP13" s="296"/>
      <c r="AQ13" s="296"/>
      <c r="AR13" s="296"/>
      <c r="AS13" s="296"/>
    </row>
    <row r="14" spans="1:45" ht="56.25" outlineLevel="1">
      <c r="A14" s="685"/>
      <c r="B14" s="284" t="s">
        <v>612</v>
      </c>
      <c r="C14" s="284"/>
      <c r="D14" s="294" t="s">
        <v>612</v>
      </c>
      <c r="E14" s="265" t="s">
        <v>25</v>
      </c>
      <c r="F14" s="685"/>
      <c r="G14" s="280" t="s">
        <v>2278</v>
      </c>
      <c r="H14" s="301" t="s">
        <v>27</v>
      </c>
      <c r="I14" s="301" t="s">
        <v>453</v>
      </c>
      <c r="J14" s="301" t="s">
        <v>2837</v>
      </c>
      <c r="K14" s="284"/>
      <c r="L14" s="284"/>
      <c r="M14" s="284"/>
      <c r="N14" s="710"/>
      <c r="O14" s="710"/>
      <c r="P14" s="284">
        <v>24</v>
      </c>
      <c r="Q14" s="284">
        <v>26</v>
      </c>
      <c r="R14" s="265" t="s">
        <v>28</v>
      </c>
      <c r="S14" s="71">
        <v>161</v>
      </c>
      <c r="T14" s="272">
        <v>1974</v>
      </c>
      <c r="U14" s="284">
        <v>85</v>
      </c>
      <c r="V14" s="302">
        <v>100</v>
      </c>
      <c r="W14" s="272" t="s">
        <v>372</v>
      </c>
      <c r="X14" s="284" t="s">
        <v>29</v>
      </c>
      <c r="Y14" s="685"/>
      <c r="Z14" s="284"/>
      <c r="AA14" s="284">
        <v>30</v>
      </c>
      <c r="AB14" s="301" t="s">
        <v>32</v>
      </c>
      <c r="AC14" s="284"/>
      <c r="AD14" s="296">
        <f t="shared" si="0"/>
        <v>0</v>
      </c>
      <c r="AE14" s="296"/>
      <c r="AF14" s="296"/>
      <c r="AG14" s="296"/>
      <c r="AH14" s="296"/>
      <c r="AI14" s="296"/>
      <c r="AJ14" s="296"/>
      <c r="AK14" s="296"/>
      <c r="AL14" s="296"/>
      <c r="AM14" s="296"/>
      <c r="AN14" s="296"/>
      <c r="AO14" s="296"/>
      <c r="AP14" s="296"/>
      <c r="AQ14" s="296"/>
      <c r="AR14" s="296"/>
      <c r="AS14" s="296"/>
    </row>
    <row r="15" spans="1:45" ht="75" customHeight="1" outlineLevel="1">
      <c r="A15" s="655">
        <v>4</v>
      </c>
      <c r="B15" s="655" t="s">
        <v>609</v>
      </c>
      <c r="C15" s="655"/>
      <c r="D15" s="656" t="s">
        <v>609</v>
      </c>
      <c r="E15" s="655" t="s">
        <v>59</v>
      </c>
      <c r="F15" s="655" t="s">
        <v>2246</v>
      </c>
      <c r="G15" s="677" t="s">
        <v>31</v>
      </c>
      <c r="H15" s="280" t="s">
        <v>27</v>
      </c>
      <c r="I15" s="294" t="s">
        <v>31</v>
      </c>
      <c r="J15" s="294" t="s">
        <v>2736</v>
      </c>
      <c r="K15" s="265"/>
      <c r="L15" s="265"/>
      <c r="M15" s="265"/>
      <c r="N15" s="302">
        <v>789608</v>
      </c>
      <c r="O15" s="302"/>
      <c r="P15" s="265"/>
      <c r="Q15" s="265">
        <v>59</v>
      </c>
      <c r="R15" s="265" t="s">
        <v>60</v>
      </c>
      <c r="S15" s="71">
        <v>934.4</v>
      </c>
      <c r="T15" s="272">
        <v>1972</v>
      </c>
      <c r="U15" s="265">
        <v>85</v>
      </c>
      <c r="V15" s="302">
        <v>50.5</v>
      </c>
      <c r="W15" s="272" t="s">
        <v>372</v>
      </c>
      <c r="X15" s="269" t="s">
        <v>29</v>
      </c>
      <c r="Y15" s="314">
        <v>794958</v>
      </c>
      <c r="Z15" s="265"/>
      <c r="AA15" s="265"/>
      <c r="AB15" s="301" t="s">
        <v>412</v>
      </c>
      <c r="AC15" s="284">
        <v>2028</v>
      </c>
      <c r="AD15" s="296">
        <f t="shared" si="0"/>
        <v>0</v>
      </c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</row>
    <row r="16" spans="1:45" ht="37.5" outlineLevel="1">
      <c r="A16" s="655"/>
      <c r="B16" s="655"/>
      <c r="C16" s="655"/>
      <c r="D16" s="656"/>
      <c r="E16" s="655"/>
      <c r="F16" s="655"/>
      <c r="G16" s="677"/>
      <c r="H16" s="301" t="s">
        <v>37</v>
      </c>
      <c r="I16" s="294" t="s">
        <v>39</v>
      </c>
      <c r="J16" s="294" t="s">
        <v>2737</v>
      </c>
      <c r="K16" s="265"/>
      <c r="L16" s="265"/>
      <c r="M16" s="265"/>
      <c r="N16" s="302"/>
      <c r="O16" s="302"/>
      <c r="P16" s="265" t="s">
        <v>50</v>
      </c>
      <c r="Q16" s="265" t="s">
        <v>50</v>
      </c>
      <c r="R16" s="265" t="s">
        <v>61</v>
      </c>
      <c r="S16" s="71">
        <v>66.7</v>
      </c>
      <c r="T16" s="272">
        <v>1981</v>
      </c>
      <c r="U16" s="265">
        <v>85</v>
      </c>
      <c r="V16" s="302">
        <v>100</v>
      </c>
      <c r="W16" s="272" t="s">
        <v>372</v>
      </c>
      <c r="X16" s="269" t="s">
        <v>29</v>
      </c>
      <c r="Y16" s="303"/>
      <c r="Z16" s="265"/>
      <c r="AA16" s="265" t="s">
        <v>50</v>
      </c>
      <c r="AB16" s="301" t="s">
        <v>32</v>
      </c>
      <c r="AC16" s="302"/>
      <c r="AD16" s="296">
        <f t="shared" si="0"/>
        <v>0</v>
      </c>
      <c r="AE16" s="302"/>
      <c r="AF16" s="302"/>
      <c r="AG16" s="302"/>
      <c r="AH16" s="302"/>
      <c r="AI16" s="302"/>
      <c r="AJ16" s="302"/>
      <c r="AK16" s="302"/>
      <c r="AL16" s="302"/>
      <c r="AM16" s="302"/>
      <c r="AN16" s="302"/>
      <c r="AO16" s="302"/>
      <c r="AP16" s="302"/>
      <c r="AQ16" s="302"/>
      <c r="AR16" s="302"/>
      <c r="AS16" s="302"/>
    </row>
    <row r="17" spans="1:45" ht="93.75" outlineLevel="1">
      <c r="A17" s="655"/>
      <c r="B17" s="655"/>
      <c r="C17" s="655"/>
      <c r="D17" s="656"/>
      <c r="E17" s="655"/>
      <c r="F17" s="655"/>
      <c r="G17" s="677"/>
      <c r="H17" s="301"/>
      <c r="I17" s="294"/>
      <c r="J17" s="294"/>
      <c r="K17" s="265"/>
      <c r="L17" s="265"/>
      <c r="M17" s="265"/>
      <c r="N17" s="302"/>
      <c r="O17" s="302"/>
      <c r="P17" s="265"/>
      <c r="Q17" s="265"/>
      <c r="R17" s="265"/>
      <c r="S17" s="71"/>
      <c r="T17" s="272"/>
      <c r="U17" s="265"/>
      <c r="V17" s="302"/>
      <c r="W17" s="272"/>
      <c r="X17" s="269"/>
      <c r="Y17" s="303"/>
      <c r="Z17" s="265"/>
      <c r="AA17" s="265">
        <v>60</v>
      </c>
      <c r="AB17" s="301" t="s">
        <v>2738</v>
      </c>
      <c r="AC17" s="284">
        <v>2028</v>
      </c>
      <c r="AD17" s="296">
        <f t="shared" si="0"/>
        <v>0</v>
      </c>
      <c r="AE17" s="302"/>
      <c r="AF17" s="302"/>
      <c r="AG17" s="302"/>
      <c r="AH17" s="302"/>
      <c r="AI17" s="302"/>
      <c r="AJ17" s="302"/>
      <c r="AK17" s="302"/>
      <c r="AL17" s="302"/>
      <c r="AM17" s="302"/>
      <c r="AN17" s="302"/>
      <c r="AO17" s="302"/>
      <c r="AP17" s="302"/>
      <c r="AQ17" s="302"/>
      <c r="AR17" s="302"/>
      <c r="AS17" s="302"/>
    </row>
    <row r="18" spans="1:45" ht="75" customHeight="1" outlineLevel="1">
      <c r="A18" s="655">
        <v>5</v>
      </c>
      <c r="B18" s="655" t="s">
        <v>610</v>
      </c>
      <c r="C18" s="655"/>
      <c r="D18" s="656" t="s">
        <v>610</v>
      </c>
      <c r="E18" s="655" t="s">
        <v>33</v>
      </c>
      <c r="F18" s="655" t="s">
        <v>2247</v>
      </c>
      <c r="G18" s="677" t="s">
        <v>873</v>
      </c>
      <c r="H18" s="338" t="s">
        <v>27</v>
      </c>
      <c r="I18" s="301" t="s">
        <v>874</v>
      </c>
      <c r="J18" s="656" t="s">
        <v>2838</v>
      </c>
      <c r="K18" s="265"/>
      <c r="L18" s="265"/>
      <c r="M18" s="265"/>
      <c r="N18" s="701">
        <v>231826</v>
      </c>
      <c r="O18" s="302"/>
      <c r="P18" s="314"/>
      <c r="Q18" s="314">
        <v>45</v>
      </c>
      <c r="R18" s="265" t="s">
        <v>60</v>
      </c>
      <c r="S18" s="71">
        <v>17.899999999999999</v>
      </c>
      <c r="T18" s="314">
        <v>1986</v>
      </c>
      <c r="U18" s="314">
        <v>100</v>
      </c>
      <c r="V18" s="302">
        <v>60</v>
      </c>
      <c r="W18" s="272" t="s">
        <v>372</v>
      </c>
      <c r="X18" s="269" t="s">
        <v>29</v>
      </c>
      <c r="Y18" s="265">
        <v>259939</v>
      </c>
      <c r="Z18" s="284"/>
      <c r="AA18" s="265">
        <v>50</v>
      </c>
      <c r="AB18" s="301" t="s">
        <v>32</v>
      </c>
      <c r="AC18" s="314"/>
      <c r="AD18" s="296">
        <f t="shared" si="0"/>
        <v>0</v>
      </c>
      <c r="AE18" s="302"/>
      <c r="AF18" s="302"/>
      <c r="AG18" s="302"/>
      <c r="AH18" s="302"/>
      <c r="AI18" s="302"/>
      <c r="AJ18" s="302"/>
      <c r="AK18" s="302"/>
      <c r="AL18" s="302"/>
      <c r="AM18" s="302"/>
      <c r="AN18" s="302"/>
      <c r="AO18" s="302"/>
      <c r="AP18" s="302"/>
      <c r="AQ18" s="302"/>
      <c r="AR18" s="302"/>
      <c r="AS18" s="302"/>
    </row>
    <row r="19" spans="1:45" ht="56.25" outlineLevel="1">
      <c r="A19" s="655"/>
      <c r="B19" s="655"/>
      <c r="C19" s="655"/>
      <c r="D19" s="656"/>
      <c r="E19" s="655"/>
      <c r="F19" s="655"/>
      <c r="G19" s="677"/>
      <c r="H19" s="301" t="s">
        <v>37</v>
      </c>
      <c r="I19" s="301" t="s">
        <v>486</v>
      </c>
      <c r="J19" s="656"/>
      <c r="K19" s="265"/>
      <c r="L19" s="265"/>
      <c r="M19" s="265"/>
      <c r="N19" s="701"/>
      <c r="O19" s="302"/>
      <c r="P19" s="314" t="s">
        <v>48</v>
      </c>
      <c r="Q19" s="314" t="s">
        <v>48</v>
      </c>
      <c r="R19" s="265" t="s">
        <v>28</v>
      </c>
      <c r="S19" s="71">
        <v>61.7</v>
      </c>
      <c r="T19" s="314">
        <v>1986</v>
      </c>
      <c r="U19" s="314">
        <v>85</v>
      </c>
      <c r="V19" s="302">
        <v>60</v>
      </c>
      <c r="W19" s="272" t="s">
        <v>372</v>
      </c>
      <c r="X19" s="269" t="s">
        <v>29</v>
      </c>
      <c r="Y19" s="265"/>
      <c r="Z19" s="265"/>
      <c r="AA19" s="265" t="s">
        <v>48</v>
      </c>
      <c r="AB19" s="301" t="s">
        <v>32</v>
      </c>
      <c r="AC19" s="314"/>
      <c r="AD19" s="296">
        <f t="shared" si="0"/>
        <v>0</v>
      </c>
      <c r="AE19" s="302"/>
      <c r="AF19" s="302"/>
      <c r="AG19" s="302"/>
      <c r="AH19" s="302"/>
      <c r="AI19" s="302"/>
      <c r="AJ19" s="302"/>
      <c r="AK19" s="302"/>
      <c r="AL19" s="302"/>
      <c r="AM19" s="302"/>
      <c r="AN19" s="302"/>
      <c r="AO19" s="302"/>
      <c r="AP19" s="302"/>
      <c r="AQ19" s="302"/>
      <c r="AR19" s="302"/>
      <c r="AS19" s="302"/>
    </row>
    <row r="20" spans="1:45" ht="37.5" outlineLevel="1">
      <c r="A20" s="655"/>
      <c r="B20" s="655" t="s">
        <v>609</v>
      </c>
      <c r="C20" s="655"/>
      <c r="D20" s="656" t="s">
        <v>609</v>
      </c>
      <c r="E20" s="655" t="s">
        <v>25</v>
      </c>
      <c r="F20" s="655"/>
      <c r="G20" s="280" t="s">
        <v>374</v>
      </c>
      <c r="H20" s="338" t="s">
        <v>27</v>
      </c>
      <c r="I20" s="301" t="s">
        <v>38</v>
      </c>
      <c r="J20" s="656" t="s">
        <v>2380</v>
      </c>
      <c r="K20" s="265"/>
      <c r="L20" s="265"/>
      <c r="M20" s="265"/>
      <c r="N20" s="701">
        <v>196234</v>
      </c>
      <c r="O20" s="302"/>
      <c r="P20" s="314"/>
      <c r="Q20" s="314" t="s">
        <v>487</v>
      </c>
      <c r="R20" s="265" t="s">
        <v>60</v>
      </c>
      <c r="S20" s="265">
        <v>780</v>
      </c>
      <c r="T20" s="314">
        <v>1981</v>
      </c>
      <c r="U20" s="314">
        <v>100</v>
      </c>
      <c r="V20" s="302">
        <v>100</v>
      </c>
      <c r="W20" s="265">
        <v>2007</v>
      </c>
      <c r="X20" s="269" t="s">
        <v>29</v>
      </c>
      <c r="Y20" s="265">
        <v>196102</v>
      </c>
      <c r="Z20" s="265"/>
      <c r="AA20" s="265" t="s">
        <v>537</v>
      </c>
      <c r="AB20" s="301" t="s">
        <v>32</v>
      </c>
      <c r="AC20" s="314"/>
      <c r="AD20" s="296">
        <f t="shared" si="0"/>
        <v>0</v>
      </c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302"/>
      <c r="AQ20" s="302"/>
      <c r="AR20" s="302"/>
      <c r="AS20" s="302"/>
    </row>
    <row r="21" spans="1:45" ht="37.5" outlineLevel="1">
      <c r="A21" s="655"/>
      <c r="B21" s="655"/>
      <c r="C21" s="655"/>
      <c r="D21" s="656"/>
      <c r="E21" s="655"/>
      <c r="F21" s="655"/>
      <c r="G21" s="280"/>
      <c r="H21" s="301" t="s">
        <v>37</v>
      </c>
      <c r="I21" s="301" t="s">
        <v>39</v>
      </c>
      <c r="J21" s="656"/>
      <c r="K21" s="265"/>
      <c r="L21" s="265"/>
      <c r="M21" s="265"/>
      <c r="N21" s="701"/>
      <c r="O21" s="302"/>
      <c r="P21" s="314" t="s">
        <v>57</v>
      </c>
      <c r="Q21" s="314" t="s">
        <v>57</v>
      </c>
      <c r="R21" s="265" t="s">
        <v>28</v>
      </c>
      <c r="S21" s="265">
        <v>129.19999999999999</v>
      </c>
      <c r="T21" s="314">
        <v>1981</v>
      </c>
      <c r="U21" s="314">
        <v>85</v>
      </c>
      <c r="V21" s="302">
        <v>100</v>
      </c>
      <c r="W21" s="265">
        <v>2019</v>
      </c>
      <c r="X21" s="269" t="s">
        <v>29</v>
      </c>
      <c r="Y21" s="265"/>
      <c r="Z21" s="265"/>
      <c r="AA21" s="265" t="s">
        <v>57</v>
      </c>
      <c r="AB21" s="301" t="s">
        <v>32</v>
      </c>
      <c r="AC21" s="314"/>
      <c r="AD21" s="296">
        <f t="shared" si="0"/>
        <v>0</v>
      </c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</row>
    <row r="22" spans="1:45" ht="37.5" outlineLevel="1">
      <c r="A22" s="655"/>
      <c r="B22" s="655"/>
      <c r="C22" s="655"/>
      <c r="D22" s="656"/>
      <c r="E22" s="655"/>
      <c r="F22" s="655"/>
      <c r="G22" s="280"/>
      <c r="H22" s="301" t="s">
        <v>37</v>
      </c>
      <c r="I22" s="301" t="s">
        <v>39</v>
      </c>
      <c r="J22" s="656"/>
      <c r="K22" s="265"/>
      <c r="L22" s="265"/>
      <c r="M22" s="265"/>
      <c r="N22" s="701"/>
      <c r="O22" s="302"/>
      <c r="P22" s="314" t="s">
        <v>73</v>
      </c>
      <c r="Q22" s="314" t="s">
        <v>73</v>
      </c>
      <c r="R22" s="265" t="s">
        <v>28</v>
      </c>
      <c r="S22" s="71">
        <v>310.39999999999998</v>
      </c>
      <c r="T22" s="314">
        <v>1992</v>
      </c>
      <c r="U22" s="314">
        <v>85</v>
      </c>
      <c r="V22" s="302">
        <v>100</v>
      </c>
      <c r="W22" s="265">
        <v>2019</v>
      </c>
      <c r="X22" s="269" t="s">
        <v>29</v>
      </c>
      <c r="Y22" s="265"/>
      <c r="Z22" s="265"/>
      <c r="AA22" s="265" t="s">
        <v>73</v>
      </c>
      <c r="AB22" s="301" t="s">
        <v>32</v>
      </c>
      <c r="AC22" s="314"/>
      <c r="AD22" s="296">
        <f t="shared" si="0"/>
        <v>0</v>
      </c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</row>
    <row r="23" spans="1:45" ht="37.5" outlineLevel="1">
      <c r="A23" s="655"/>
      <c r="B23" s="655"/>
      <c r="C23" s="655"/>
      <c r="D23" s="656"/>
      <c r="E23" s="655"/>
      <c r="F23" s="655"/>
      <c r="G23" s="280" t="s">
        <v>374</v>
      </c>
      <c r="H23" s="338" t="s">
        <v>27</v>
      </c>
      <c r="I23" s="301" t="s">
        <v>875</v>
      </c>
      <c r="J23" s="656" t="s">
        <v>2613</v>
      </c>
      <c r="K23" s="265"/>
      <c r="L23" s="265"/>
      <c r="M23" s="265"/>
      <c r="N23" s="701"/>
      <c r="O23" s="302"/>
      <c r="P23" s="314"/>
      <c r="Q23" s="314" t="s">
        <v>488</v>
      </c>
      <c r="R23" s="265" t="s">
        <v>60</v>
      </c>
      <c r="S23" s="71">
        <v>47.9</v>
      </c>
      <c r="T23" s="314">
        <v>2000</v>
      </c>
      <c r="U23" s="314">
        <v>100</v>
      </c>
      <c r="V23" s="302">
        <v>100</v>
      </c>
      <c r="W23" s="272" t="s">
        <v>372</v>
      </c>
      <c r="X23" s="269" t="s">
        <v>29</v>
      </c>
      <c r="Y23" s="265"/>
      <c r="Z23" s="265"/>
      <c r="AA23" s="265" t="s">
        <v>538</v>
      </c>
      <c r="AB23" s="301" t="s">
        <v>32</v>
      </c>
      <c r="AC23" s="314"/>
      <c r="AD23" s="296">
        <f t="shared" si="0"/>
        <v>0</v>
      </c>
      <c r="AE23" s="302"/>
      <c r="AF23" s="302"/>
      <c r="AG23" s="302"/>
      <c r="AH23" s="302"/>
      <c r="AI23" s="302"/>
      <c r="AJ23" s="302"/>
      <c r="AK23" s="302"/>
      <c r="AL23" s="302"/>
      <c r="AM23" s="302"/>
      <c r="AN23" s="302"/>
      <c r="AO23" s="302"/>
      <c r="AP23" s="302"/>
      <c r="AQ23" s="302"/>
      <c r="AR23" s="302"/>
      <c r="AS23" s="302"/>
    </row>
    <row r="24" spans="1:45" ht="37.5" outlineLevel="1">
      <c r="A24" s="655"/>
      <c r="B24" s="655"/>
      <c r="C24" s="655"/>
      <c r="D24" s="656"/>
      <c r="E24" s="655"/>
      <c r="F24" s="655"/>
      <c r="G24" s="280"/>
      <c r="H24" s="301" t="s">
        <v>37</v>
      </c>
      <c r="I24" s="301" t="s">
        <v>401</v>
      </c>
      <c r="J24" s="656"/>
      <c r="K24" s="265"/>
      <c r="L24" s="265"/>
      <c r="M24" s="265"/>
      <c r="N24" s="701"/>
      <c r="O24" s="302"/>
      <c r="P24" s="314" t="s">
        <v>46</v>
      </c>
      <c r="Q24" s="314" t="s">
        <v>48</v>
      </c>
      <c r="R24" s="265" t="s">
        <v>28</v>
      </c>
      <c r="S24" s="71">
        <v>133.4</v>
      </c>
      <c r="T24" s="314">
        <v>1981</v>
      </c>
      <c r="U24" s="314">
        <v>85</v>
      </c>
      <c r="V24" s="302">
        <v>100</v>
      </c>
      <c r="W24" s="272" t="s">
        <v>372</v>
      </c>
      <c r="X24" s="269" t="s">
        <v>29</v>
      </c>
      <c r="Y24" s="265"/>
      <c r="Z24" s="265"/>
      <c r="AA24" s="265" t="s">
        <v>48</v>
      </c>
      <c r="AB24" s="301" t="s">
        <v>32</v>
      </c>
      <c r="AC24" s="314"/>
      <c r="AD24" s="296">
        <f t="shared" si="0"/>
        <v>0</v>
      </c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</row>
    <row r="25" spans="1:45" ht="37.5" outlineLevel="1">
      <c r="A25" s="655"/>
      <c r="B25" s="655"/>
      <c r="C25" s="655"/>
      <c r="D25" s="656"/>
      <c r="E25" s="655"/>
      <c r="F25" s="655"/>
      <c r="G25" s="280"/>
      <c r="H25" s="301" t="s">
        <v>37</v>
      </c>
      <c r="I25" s="301" t="s">
        <v>401</v>
      </c>
      <c r="J25" s="301" t="s">
        <v>2702</v>
      </c>
      <c r="K25" s="265"/>
      <c r="L25" s="265"/>
      <c r="M25" s="265"/>
      <c r="N25" s="701"/>
      <c r="O25" s="302"/>
      <c r="P25" s="314" t="s">
        <v>46</v>
      </c>
      <c r="Q25" s="314" t="s">
        <v>48</v>
      </c>
      <c r="R25" s="265" t="s">
        <v>28</v>
      </c>
      <c r="S25" s="71">
        <v>87.7</v>
      </c>
      <c r="T25" s="314">
        <v>2000</v>
      </c>
      <c r="U25" s="314">
        <v>85</v>
      </c>
      <c r="V25" s="302">
        <v>100</v>
      </c>
      <c r="W25" s="272" t="s">
        <v>372</v>
      </c>
      <c r="X25" s="269" t="s">
        <v>29</v>
      </c>
      <c r="Y25" s="265"/>
      <c r="Z25" s="265"/>
      <c r="AA25" s="265" t="s">
        <v>48</v>
      </c>
      <c r="AB25" s="301" t="s">
        <v>32</v>
      </c>
      <c r="AC25" s="314"/>
      <c r="AD25" s="296">
        <f t="shared" si="0"/>
        <v>0</v>
      </c>
      <c r="AE25" s="302"/>
      <c r="AF25" s="302"/>
      <c r="AG25" s="302"/>
      <c r="AH25" s="302"/>
      <c r="AI25" s="302"/>
      <c r="AJ25" s="302"/>
      <c r="AK25" s="302"/>
      <c r="AL25" s="302"/>
      <c r="AM25" s="302"/>
      <c r="AN25" s="302"/>
      <c r="AO25" s="302"/>
      <c r="AP25" s="302"/>
      <c r="AQ25" s="302"/>
      <c r="AR25" s="302"/>
      <c r="AS25" s="302"/>
    </row>
    <row r="26" spans="1:45" ht="131.25" outlineLevel="1">
      <c r="A26" s="655"/>
      <c r="B26" s="655"/>
      <c r="C26" s="655"/>
      <c r="D26" s="656"/>
      <c r="E26" s="655"/>
      <c r="F26" s="655"/>
      <c r="G26" s="280"/>
      <c r="H26" s="301"/>
      <c r="I26" s="301"/>
      <c r="J26" s="301"/>
      <c r="K26" s="265"/>
      <c r="L26" s="265"/>
      <c r="M26" s="265"/>
      <c r="N26" s="701"/>
      <c r="O26" s="302"/>
      <c r="P26" s="314"/>
      <c r="Q26" s="314"/>
      <c r="R26" s="265"/>
      <c r="S26" s="71"/>
      <c r="T26" s="314"/>
      <c r="U26" s="314"/>
      <c r="V26" s="302"/>
      <c r="W26" s="272"/>
      <c r="X26" s="269"/>
      <c r="Y26" s="265"/>
      <c r="Z26" s="265"/>
      <c r="AA26" s="265" t="s">
        <v>539</v>
      </c>
      <c r="AB26" s="301" t="s">
        <v>2381</v>
      </c>
      <c r="AC26" s="314">
        <v>2028</v>
      </c>
      <c r="AD26" s="296">
        <f t="shared" si="0"/>
        <v>0</v>
      </c>
      <c r="AE26" s="302"/>
      <c r="AF26" s="302"/>
      <c r="AG26" s="302"/>
      <c r="AH26" s="302"/>
      <c r="AI26" s="302"/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</row>
    <row r="27" spans="1:45" ht="37.5" outlineLevel="1">
      <c r="A27" s="655"/>
      <c r="B27" s="655"/>
      <c r="C27" s="265" t="s">
        <v>902</v>
      </c>
      <c r="D27" s="301" t="s">
        <v>2630</v>
      </c>
      <c r="E27" s="265" t="s">
        <v>40</v>
      </c>
      <c r="F27" s="655"/>
      <c r="G27" s="280" t="s">
        <v>1116</v>
      </c>
      <c r="H27" s="338" t="s">
        <v>27</v>
      </c>
      <c r="I27" s="301" t="s">
        <v>402</v>
      </c>
      <c r="J27" s="301" t="s">
        <v>2280</v>
      </c>
      <c r="K27" s="265"/>
      <c r="L27" s="265"/>
      <c r="M27" s="265"/>
      <c r="N27" s="302">
        <v>13865</v>
      </c>
      <c r="O27" s="302"/>
      <c r="P27" s="314"/>
      <c r="Q27" s="314" t="s">
        <v>490</v>
      </c>
      <c r="R27" s="265" t="s">
        <v>60</v>
      </c>
      <c r="S27" s="71">
        <v>17.100000000000001</v>
      </c>
      <c r="T27" s="314">
        <v>1998</v>
      </c>
      <c r="U27" s="314">
        <v>85</v>
      </c>
      <c r="V27" s="302">
        <v>100</v>
      </c>
      <c r="W27" s="272" t="s">
        <v>372</v>
      </c>
      <c r="X27" s="269" t="s">
        <v>29</v>
      </c>
      <c r="Y27" s="265">
        <v>13471</v>
      </c>
      <c r="Z27" s="265"/>
      <c r="AA27" s="265" t="s">
        <v>538</v>
      </c>
      <c r="AB27" s="301" t="s">
        <v>32</v>
      </c>
      <c r="AC27" s="314"/>
      <c r="AD27" s="296">
        <f t="shared" si="0"/>
        <v>0</v>
      </c>
      <c r="AE27" s="302"/>
      <c r="AF27" s="302"/>
      <c r="AG27" s="302"/>
      <c r="AH27" s="302"/>
      <c r="AI27" s="302"/>
      <c r="AJ27" s="302"/>
      <c r="AK27" s="302"/>
      <c r="AL27" s="302"/>
      <c r="AM27" s="302"/>
      <c r="AN27" s="302"/>
      <c r="AO27" s="302"/>
      <c r="AP27" s="302"/>
      <c r="AQ27" s="302"/>
      <c r="AR27" s="302"/>
      <c r="AS27" s="302"/>
    </row>
    <row r="28" spans="1:45" ht="56.25" outlineLevel="1">
      <c r="A28" s="655"/>
      <c r="B28" s="265" t="s">
        <v>611</v>
      </c>
      <c r="C28" s="265"/>
      <c r="D28" s="301" t="s">
        <v>611</v>
      </c>
      <c r="E28" s="265" t="s">
        <v>25</v>
      </c>
      <c r="F28" s="655"/>
      <c r="G28" s="280" t="s">
        <v>876</v>
      </c>
      <c r="H28" s="338" t="s">
        <v>27</v>
      </c>
      <c r="I28" s="301" t="s">
        <v>404</v>
      </c>
      <c r="J28" s="301" t="s">
        <v>2382</v>
      </c>
      <c r="K28" s="265"/>
      <c r="L28" s="265"/>
      <c r="M28" s="265"/>
      <c r="N28" s="304">
        <v>60155</v>
      </c>
      <c r="O28" s="302"/>
      <c r="P28" s="314"/>
      <c r="Q28" s="314" t="s">
        <v>491</v>
      </c>
      <c r="R28" s="265" t="s">
        <v>60</v>
      </c>
      <c r="S28" s="303">
        <v>72.61</v>
      </c>
      <c r="T28" s="314">
        <v>2022</v>
      </c>
      <c r="U28" s="314">
        <v>100</v>
      </c>
      <c r="V28" s="302">
        <v>10</v>
      </c>
      <c r="W28" s="265" t="s">
        <v>346</v>
      </c>
      <c r="X28" s="269" t="s">
        <v>29</v>
      </c>
      <c r="Y28" s="265">
        <v>63821</v>
      </c>
      <c r="Z28" s="265"/>
      <c r="AA28" s="265" t="s">
        <v>540</v>
      </c>
      <c r="AB28" s="301" t="s">
        <v>32</v>
      </c>
      <c r="AC28" s="314"/>
      <c r="AD28" s="296">
        <f t="shared" si="0"/>
        <v>0</v>
      </c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</row>
    <row r="29" spans="1:45" ht="37.5" outlineLevel="1">
      <c r="A29" s="655"/>
      <c r="B29" s="655" t="s">
        <v>612</v>
      </c>
      <c r="C29" s="655"/>
      <c r="D29" s="656" t="s">
        <v>612</v>
      </c>
      <c r="E29" s="655" t="s">
        <v>25</v>
      </c>
      <c r="F29" s="655"/>
      <c r="G29" s="677" t="s">
        <v>877</v>
      </c>
      <c r="H29" s="338" t="s">
        <v>27</v>
      </c>
      <c r="I29" s="301" t="s">
        <v>492</v>
      </c>
      <c r="J29" s="656" t="s">
        <v>2839</v>
      </c>
      <c r="K29" s="265"/>
      <c r="L29" s="265"/>
      <c r="M29" s="265"/>
      <c r="N29" s="720">
        <v>66660</v>
      </c>
      <c r="O29" s="302"/>
      <c r="P29" s="314"/>
      <c r="Q29" s="314" t="s">
        <v>493</v>
      </c>
      <c r="R29" s="265" t="s">
        <v>60</v>
      </c>
      <c r="S29" s="71">
        <v>272</v>
      </c>
      <c r="T29" s="314">
        <v>1984</v>
      </c>
      <c r="U29" s="314">
        <v>100</v>
      </c>
      <c r="V29" s="302">
        <v>100</v>
      </c>
      <c r="W29" s="272" t="s">
        <v>372</v>
      </c>
      <c r="X29" s="269" t="s">
        <v>29</v>
      </c>
      <c r="Y29" s="265">
        <v>51000</v>
      </c>
      <c r="Z29" s="265"/>
      <c r="AA29" s="265" t="s">
        <v>541</v>
      </c>
      <c r="AB29" s="301" t="s">
        <v>32</v>
      </c>
      <c r="AC29" s="314"/>
      <c r="AD29" s="296">
        <f t="shared" si="0"/>
        <v>0</v>
      </c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2"/>
    </row>
    <row r="30" spans="1:45" ht="37.5" outlineLevel="1">
      <c r="A30" s="655"/>
      <c r="B30" s="655"/>
      <c r="C30" s="655"/>
      <c r="D30" s="656"/>
      <c r="E30" s="655"/>
      <c r="F30" s="655"/>
      <c r="G30" s="677"/>
      <c r="H30" s="301" t="s">
        <v>37</v>
      </c>
      <c r="I30" s="301" t="s">
        <v>36</v>
      </c>
      <c r="J30" s="656"/>
      <c r="K30" s="265"/>
      <c r="L30" s="265"/>
      <c r="M30" s="265"/>
      <c r="N30" s="720"/>
      <c r="O30" s="302"/>
      <c r="P30" s="314" t="s">
        <v>58</v>
      </c>
      <c r="Q30" s="314" t="s">
        <v>57</v>
      </c>
      <c r="R30" s="265" t="s">
        <v>28</v>
      </c>
      <c r="S30" s="71">
        <v>316.8</v>
      </c>
      <c r="T30" s="314">
        <v>1984</v>
      </c>
      <c r="U30" s="314">
        <v>85</v>
      </c>
      <c r="V30" s="302">
        <v>98</v>
      </c>
      <c r="W30" s="272" t="s">
        <v>372</v>
      </c>
      <c r="X30" s="269" t="s">
        <v>29</v>
      </c>
      <c r="Y30" s="265"/>
      <c r="Z30" s="265"/>
      <c r="AA30" s="265" t="s">
        <v>57</v>
      </c>
      <c r="AB30" s="301" t="s">
        <v>32</v>
      </c>
      <c r="AC30" s="314"/>
      <c r="AD30" s="296">
        <f t="shared" si="0"/>
        <v>0</v>
      </c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</row>
    <row r="31" spans="1:45" ht="56.25" outlineLevel="1">
      <c r="A31" s="655"/>
      <c r="B31" s="655" t="s">
        <v>550</v>
      </c>
      <c r="C31" s="655"/>
      <c r="D31" s="656" t="s">
        <v>638</v>
      </c>
      <c r="E31" s="655" t="s">
        <v>42</v>
      </c>
      <c r="F31" s="655"/>
      <c r="G31" s="677" t="s">
        <v>878</v>
      </c>
      <c r="H31" s="338" t="s">
        <v>27</v>
      </c>
      <c r="I31" s="301" t="s">
        <v>400</v>
      </c>
      <c r="J31" s="656" t="s">
        <v>2703</v>
      </c>
      <c r="K31" s="265"/>
      <c r="L31" s="265"/>
      <c r="M31" s="265"/>
      <c r="N31" s="705">
        <v>22948</v>
      </c>
      <c r="O31" s="302"/>
      <c r="P31" s="314"/>
      <c r="Q31" s="314" t="s">
        <v>494</v>
      </c>
      <c r="R31" s="265" t="s">
        <v>60</v>
      </c>
      <c r="S31" s="71">
        <v>117.9</v>
      </c>
      <c r="T31" s="314">
        <v>2016</v>
      </c>
      <c r="U31" s="314">
        <v>100</v>
      </c>
      <c r="V31" s="302">
        <v>49</v>
      </c>
      <c r="W31" s="265" t="s">
        <v>346</v>
      </c>
      <c r="X31" s="269" t="s">
        <v>29</v>
      </c>
      <c r="Y31" s="265">
        <v>15690</v>
      </c>
      <c r="Z31" s="265"/>
      <c r="AA31" s="265" t="s">
        <v>542</v>
      </c>
      <c r="AB31" s="301" t="s">
        <v>32</v>
      </c>
      <c r="AC31" s="314"/>
      <c r="AD31" s="296">
        <f t="shared" si="0"/>
        <v>0</v>
      </c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302"/>
      <c r="AQ31" s="302"/>
      <c r="AR31" s="302"/>
      <c r="AS31" s="302"/>
    </row>
    <row r="32" spans="1:45" ht="37.5" outlineLevel="1">
      <c r="A32" s="655"/>
      <c r="B32" s="655"/>
      <c r="C32" s="655"/>
      <c r="D32" s="656"/>
      <c r="E32" s="655"/>
      <c r="F32" s="655"/>
      <c r="G32" s="677"/>
      <c r="H32" s="301" t="s">
        <v>37</v>
      </c>
      <c r="I32" s="301" t="s">
        <v>401</v>
      </c>
      <c r="J32" s="656"/>
      <c r="K32" s="265"/>
      <c r="L32" s="265"/>
      <c r="M32" s="265"/>
      <c r="N32" s="705"/>
      <c r="O32" s="302"/>
      <c r="P32" s="314" t="s">
        <v>57</v>
      </c>
      <c r="Q32" s="314" t="s">
        <v>48</v>
      </c>
      <c r="R32" s="265" t="s">
        <v>28</v>
      </c>
      <c r="S32" s="71">
        <v>48.7</v>
      </c>
      <c r="T32" s="314">
        <v>1984</v>
      </c>
      <c r="U32" s="314">
        <v>100</v>
      </c>
      <c r="V32" s="302">
        <v>100</v>
      </c>
      <c r="W32" s="272" t="s">
        <v>372</v>
      </c>
      <c r="X32" s="269" t="s">
        <v>29</v>
      </c>
      <c r="Y32" s="265"/>
      <c r="Z32" s="265"/>
      <c r="AA32" s="265" t="s">
        <v>48</v>
      </c>
      <c r="AB32" s="301" t="s">
        <v>32</v>
      </c>
      <c r="AC32" s="314"/>
      <c r="AD32" s="296">
        <f t="shared" si="0"/>
        <v>0</v>
      </c>
      <c r="AE32" s="302"/>
      <c r="AF32" s="302"/>
      <c r="AG32" s="302"/>
      <c r="AH32" s="302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</row>
    <row r="33" spans="1:45" ht="56.25" outlineLevel="1">
      <c r="A33" s="655"/>
      <c r="B33" s="655" t="s">
        <v>551</v>
      </c>
      <c r="C33" s="265" t="s">
        <v>1070</v>
      </c>
      <c r="D33" s="301" t="s">
        <v>2640</v>
      </c>
      <c r="E33" s="265" t="s">
        <v>40</v>
      </c>
      <c r="F33" s="655"/>
      <c r="G33" s="280" t="s">
        <v>2641</v>
      </c>
      <c r="H33" s="338" t="s">
        <v>27</v>
      </c>
      <c r="I33" s="301" t="s">
        <v>400</v>
      </c>
      <c r="J33" s="301" t="s">
        <v>2704</v>
      </c>
      <c r="K33" s="265"/>
      <c r="L33" s="265"/>
      <c r="M33" s="265"/>
      <c r="N33" s="305">
        <v>11869</v>
      </c>
      <c r="O33" s="302"/>
      <c r="P33" s="314"/>
      <c r="Q33" s="314" t="s">
        <v>495</v>
      </c>
      <c r="R33" s="265" t="s">
        <v>60</v>
      </c>
      <c r="S33" s="71">
        <v>36.479999999999997</v>
      </c>
      <c r="T33" s="314">
        <v>1992</v>
      </c>
      <c r="U33" s="314">
        <v>100</v>
      </c>
      <c r="V33" s="302">
        <v>85</v>
      </c>
      <c r="W33" s="265">
        <v>2023</v>
      </c>
      <c r="X33" s="269" t="s">
        <v>29</v>
      </c>
      <c r="Y33" s="265">
        <v>9200</v>
      </c>
      <c r="Z33" s="265"/>
      <c r="AA33" s="265" t="s">
        <v>542</v>
      </c>
      <c r="AB33" s="301" t="s">
        <v>32</v>
      </c>
      <c r="AC33" s="314"/>
      <c r="AD33" s="296">
        <f t="shared" si="0"/>
        <v>0</v>
      </c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</row>
    <row r="34" spans="1:45" ht="37.5" outlineLevel="1">
      <c r="A34" s="655"/>
      <c r="B34" s="655"/>
      <c r="C34" s="265" t="s">
        <v>1081</v>
      </c>
      <c r="D34" s="301" t="s">
        <v>1117</v>
      </c>
      <c r="E34" s="265" t="s">
        <v>40</v>
      </c>
      <c r="F34" s="655"/>
      <c r="G34" s="280" t="s">
        <v>2642</v>
      </c>
      <c r="H34" s="338" t="s">
        <v>27</v>
      </c>
      <c r="I34" s="301" t="s">
        <v>402</v>
      </c>
      <c r="J34" s="301" t="s">
        <v>2705</v>
      </c>
      <c r="K34" s="265">
        <v>50</v>
      </c>
      <c r="L34" s="265"/>
      <c r="M34" s="265"/>
      <c r="N34" s="305">
        <v>13458</v>
      </c>
      <c r="O34" s="302"/>
      <c r="P34" s="314"/>
      <c r="Q34" s="314" t="s">
        <v>496</v>
      </c>
      <c r="R34" s="265" t="s">
        <v>60</v>
      </c>
      <c r="S34" s="71">
        <v>19.68</v>
      </c>
      <c r="T34" s="314">
        <v>1985</v>
      </c>
      <c r="U34" s="314">
        <v>60</v>
      </c>
      <c r="V34" s="302">
        <v>86.3</v>
      </c>
      <c r="W34" s="265">
        <v>2018</v>
      </c>
      <c r="X34" s="269" t="s">
        <v>29</v>
      </c>
      <c r="Y34" s="265">
        <f>12246+100</f>
        <v>12346</v>
      </c>
      <c r="Z34" s="265"/>
      <c r="AA34" s="265" t="s">
        <v>542</v>
      </c>
      <c r="AB34" s="301" t="s">
        <v>32</v>
      </c>
      <c r="AC34" s="314"/>
      <c r="AD34" s="296">
        <f t="shared" si="0"/>
        <v>0</v>
      </c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</row>
    <row r="35" spans="1:45" ht="37.5" outlineLevel="1">
      <c r="A35" s="655"/>
      <c r="B35" s="655" t="s">
        <v>552</v>
      </c>
      <c r="C35" s="265" t="s">
        <v>903</v>
      </c>
      <c r="D35" s="301" t="s">
        <v>640</v>
      </c>
      <c r="E35" s="265" t="s">
        <v>43</v>
      </c>
      <c r="F35" s="655"/>
      <c r="G35" s="280" t="s">
        <v>1118</v>
      </c>
      <c r="H35" s="338" t="s">
        <v>27</v>
      </c>
      <c r="I35" s="301" t="s">
        <v>400</v>
      </c>
      <c r="J35" s="301" t="s">
        <v>2281</v>
      </c>
      <c r="K35" s="265"/>
      <c r="L35" s="265"/>
      <c r="M35" s="265"/>
      <c r="N35" s="305">
        <v>11254</v>
      </c>
      <c r="O35" s="302"/>
      <c r="P35" s="314"/>
      <c r="Q35" s="314" t="s">
        <v>497</v>
      </c>
      <c r="R35" s="265" t="s">
        <v>60</v>
      </c>
      <c r="S35" s="71">
        <v>24.5</v>
      </c>
      <c r="T35" s="314">
        <v>1968</v>
      </c>
      <c r="U35" s="314">
        <v>100</v>
      </c>
      <c r="V35" s="302">
        <v>14</v>
      </c>
      <c r="W35" s="265">
        <v>2020</v>
      </c>
      <c r="X35" s="269" t="s">
        <v>29</v>
      </c>
      <c r="Y35" s="265">
        <v>6228</v>
      </c>
      <c r="Z35" s="265"/>
      <c r="AA35" s="265" t="s">
        <v>542</v>
      </c>
      <c r="AB35" s="301" t="s">
        <v>32</v>
      </c>
      <c r="AC35" s="314"/>
      <c r="AD35" s="296">
        <f t="shared" si="0"/>
        <v>0</v>
      </c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</row>
    <row r="36" spans="1:45" ht="37.5" outlineLevel="1">
      <c r="A36" s="655"/>
      <c r="B36" s="655"/>
      <c r="C36" s="265" t="s">
        <v>904</v>
      </c>
      <c r="D36" s="301" t="s">
        <v>1119</v>
      </c>
      <c r="E36" s="265" t="s">
        <v>43</v>
      </c>
      <c r="F36" s="655"/>
      <c r="G36" s="280" t="s">
        <v>1120</v>
      </c>
      <c r="H36" s="338" t="s">
        <v>27</v>
      </c>
      <c r="I36" s="301" t="s">
        <v>402</v>
      </c>
      <c r="J36" s="301" t="s">
        <v>2282</v>
      </c>
      <c r="K36" s="265">
        <v>15</v>
      </c>
      <c r="L36" s="265"/>
      <c r="M36" s="265"/>
      <c r="N36" s="305">
        <v>6111</v>
      </c>
      <c r="O36" s="302"/>
      <c r="P36" s="314"/>
      <c r="Q36" s="314" t="s">
        <v>498</v>
      </c>
      <c r="R36" s="265" t="s">
        <v>60</v>
      </c>
      <c r="S36" s="71">
        <v>19.3</v>
      </c>
      <c r="T36" s="314">
        <v>1970</v>
      </c>
      <c r="U36" s="314">
        <v>85</v>
      </c>
      <c r="V36" s="302">
        <v>30</v>
      </c>
      <c r="W36" s="265">
        <v>2019</v>
      </c>
      <c r="X36" s="269" t="s">
        <v>29</v>
      </c>
      <c r="Y36" s="265">
        <v>4289</v>
      </c>
      <c r="Z36" s="265"/>
      <c r="AA36" s="265" t="s">
        <v>542</v>
      </c>
      <c r="AB36" s="301" t="s">
        <v>32</v>
      </c>
      <c r="AC36" s="314"/>
      <c r="AD36" s="296">
        <f t="shared" si="0"/>
        <v>0</v>
      </c>
      <c r="AE36" s="302"/>
      <c r="AF36" s="302"/>
      <c r="AG36" s="302"/>
      <c r="AH36" s="302"/>
      <c r="AI36" s="302"/>
      <c r="AJ36" s="302"/>
      <c r="AK36" s="302"/>
      <c r="AL36" s="302"/>
      <c r="AM36" s="302"/>
      <c r="AN36" s="302"/>
      <c r="AO36" s="302"/>
      <c r="AP36" s="302"/>
      <c r="AQ36" s="302"/>
      <c r="AR36" s="302"/>
      <c r="AS36" s="302"/>
    </row>
    <row r="37" spans="1:45" ht="37.5" outlineLevel="1">
      <c r="A37" s="655"/>
      <c r="B37" s="655"/>
      <c r="C37" s="265" t="s">
        <v>905</v>
      </c>
      <c r="D37" s="301" t="s">
        <v>1121</v>
      </c>
      <c r="E37" s="265" t="s">
        <v>43</v>
      </c>
      <c r="F37" s="655"/>
      <c r="G37" s="280" t="s">
        <v>1122</v>
      </c>
      <c r="H37" s="338" t="s">
        <v>27</v>
      </c>
      <c r="I37" s="301" t="s">
        <v>402</v>
      </c>
      <c r="J37" s="301" t="s">
        <v>2283</v>
      </c>
      <c r="K37" s="265">
        <v>47</v>
      </c>
      <c r="L37" s="265"/>
      <c r="M37" s="265"/>
      <c r="N37" s="305">
        <v>1356</v>
      </c>
      <c r="O37" s="302"/>
      <c r="P37" s="314"/>
      <c r="Q37" s="314" t="s">
        <v>499</v>
      </c>
      <c r="R37" s="265" t="s">
        <v>60</v>
      </c>
      <c r="S37" s="71">
        <v>40.200000000000003</v>
      </c>
      <c r="T37" s="314">
        <v>1954</v>
      </c>
      <c r="U37" s="314">
        <v>85</v>
      </c>
      <c r="V37" s="302">
        <v>100</v>
      </c>
      <c r="W37" s="272" t="s">
        <v>372</v>
      </c>
      <c r="X37" s="269" t="s">
        <v>29</v>
      </c>
      <c r="Y37" s="265">
        <v>1378</v>
      </c>
      <c r="Z37" s="265"/>
      <c r="AA37" s="265" t="s">
        <v>542</v>
      </c>
      <c r="AB37" s="301" t="s">
        <v>32</v>
      </c>
      <c r="AC37" s="314"/>
      <c r="AD37" s="296">
        <f t="shared" si="0"/>
        <v>0</v>
      </c>
      <c r="AE37" s="302"/>
      <c r="AF37" s="302"/>
      <c r="AG37" s="302"/>
      <c r="AH37" s="302"/>
      <c r="AI37" s="302"/>
      <c r="AJ37" s="302"/>
      <c r="AK37" s="302"/>
      <c r="AL37" s="302"/>
      <c r="AM37" s="302"/>
      <c r="AN37" s="302"/>
      <c r="AO37" s="302"/>
      <c r="AP37" s="302"/>
      <c r="AQ37" s="302"/>
      <c r="AR37" s="302"/>
      <c r="AS37" s="302"/>
    </row>
    <row r="38" spans="1:45" ht="56.25" outlineLevel="1">
      <c r="A38" s="655"/>
      <c r="B38" s="655" t="s">
        <v>553</v>
      </c>
      <c r="C38" s="265"/>
      <c r="D38" s="301" t="s">
        <v>641</v>
      </c>
      <c r="E38" s="265" t="s">
        <v>42</v>
      </c>
      <c r="F38" s="655"/>
      <c r="G38" s="280" t="s">
        <v>879</v>
      </c>
      <c r="H38" s="338" t="s">
        <v>27</v>
      </c>
      <c r="I38" s="301" t="s">
        <v>400</v>
      </c>
      <c r="J38" s="301" t="s">
        <v>2284</v>
      </c>
      <c r="K38" s="265"/>
      <c r="L38" s="265"/>
      <c r="M38" s="265"/>
      <c r="N38" s="305">
        <v>39035</v>
      </c>
      <c r="O38" s="302"/>
      <c r="P38" s="314"/>
      <c r="Q38" s="314" t="s">
        <v>500</v>
      </c>
      <c r="R38" s="265" t="s">
        <v>60</v>
      </c>
      <c r="S38" s="71">
        <v>161.5</v>
      </c>
      <c r="T38" s="314">
        <v>1958</v>
      </c>
      <c r="U38" s="314">
        <v>60</v>
      </c>
      <c r="V38" s="302">
        <v>100</v>
      </c>
      <c r="W38" s="272" t="s">
        <v>372</v>
      </c>
      <c r="X38" s="269" t="s">
        <v>29</v>
      </c>
      <c r="Y38" s="265">
        <v>31870</v>
      </c>
      <c r="Z38" s="265"/>
      <c r="AA38" s="265" t="s">
        <v>537</v>
      </c>
      <c r="AB38" s="301" t="s">
        <v>32</v>
      </c>
      <c r="AC38" s="314"/>
      <c r="AD38" s="296">
        <f t="shared" si="0"/>
        <v>0</v>
      </c>
      <c r="AE38" s="302"/>
      <c r="AF38" s="302"/>
      <c r="AG38" s="302"/>
      <c r="AH38" s="302"/>
      <c r="AI38" s="302"/>
      <c r="AJ38" s="302"/>
      <c r="AK38" s="302"/>
      <c r="AL38" s="302"/>
      <c r="AM38" s="302"/>
      <c r="AN38" s="302"/>
      <c r="AO38" s="302"/>
      <c r="AP38" s="302"/>
      <c r="AQ38" s="302"/>
      <c r="AR38" s="302"/>
      <c r="AS38" s="302"/>
    </row>
    <row r="39" spans="1:45" ht="37.5" outlineLevel="1">
      <c r="A39" s="655"/>
      <c r="B39" s="655"/>
      <c r="C39" s="265" t="s">
        <v>906</v>
      </c>
      <c r="D39" s="301" t="s">
        <v>1123</v>
      </c>
      <c r="E39" s="265" t="s">
        <v>43</v>
      </c>
      <c r="F39" s="655"/>
      <c r="G39" s="280" t="s">
        <v>1124</v>
      </c>
      <c r="H39" s="338" t="s">
        <v>27</v>
      </c>
      <c r="I39" s="301" t="s">
        <v>402</v>
      </c>
      <c r="J39" s="301" t="s">
        <v>2383</v>
      </c>
      <c r="K39" s="265">
        <v>80</v>
      </c>
      <c r="L39" s="265"/>
      <c r="M39" s="265"/>
      <c r="N39" s="305">
        <v>2681</v>
      </c>
      <c r="O39" s="302"/>
      <c r="P39" s="314"/>
      <c r="Q39" s="314" t="s">
        <v>501</v>
      </c>
      <c r="R39" s="265" t="s">
        <v>60</v>
      </c>
      <c r="S39" s="71">
        <v>40.6</v>
      </c>
      <c r="T39" s="314">
        <v>1976</v>
      </c>
      <c r="U39" s="314">
        <v>40</v>
      </c>
      <c r="V39" s="302">
        <v>100</v>
      </c>
      <c r="W39" s="272" t="s">
        <v>372</v>
      </c>
      <c r="X39" s="269" t="s">
        <v>29</v>
      </c>
      <c r="Y39" s="265">
        <v>2400</v>
      </c>
      <c r="Z39" s="265"/>
      <c r="AA39" s="265" t="s">
        <v>538</v>
      </c>
      <c r="AB39" s="301" t="s">
        <v>32</v>
      </c>
      <c r="AC39" s="314"/>
      <c r="AD39" s="296">
        <f t="shared" si="0"/>
        <v>0</v>
      </c>
      <c r="AE39" s="302"/>
      <c r="AF39" s="302"/>
      <c r="AG39" s="302"/>
      <c r="AH39" s="302"/>
      <c r="AI39" s="302"/>
      <c r="AJ39" s="302"/>
      <c r="AK39" s="302"/>
      <c r="AL39" s="302"/>
      <c r="AM39" s="302"/>
      <c r="AN39" s="302"/>
      <c r="AO39" s="302"/>
      <c r="AP39" s="302"/>
      <c r="AQ39" s="302"/>
      <c r="AR39" s="302"/>
      <c r="AS39" s="302"/>
    </row>
    <row r="40" spans="1:45" ht="112.5" outlineLevel="1">
      <c r="A40" s="655"/>
      <c r="B40" s="655" t="s">
        <v>554</v>
      </c>
      <c r="C40" s="655"/>
      <c r="D40" s="656" t="s">
        <v>642</v>
      </c>
      <c r="E40" s="655" t="s">
        <v>42</v>
      </c>
      <c r="F40" s="655"/>
      <c r="G40" s="677" t="s">
        <v>880</v>
      </c>
      <c r="H40" s="338" t="s">
        <v>27</v>
      </c>
      <c r="I40" s="301" t="s">
        <v>41</v>
      </c>
      <c r="J40" s="656" t="s">
        <v>2384</v>
      </c>
      <c r="K40" s="265"/>
      <c r="L40" s="265"/>
      <c r="M40" s="265"/>
      <c r="N40" s="305">
        <v>28623</v>
      </c>
      <c r="O40" s="302"/>
      <c r="P40" s="314"/>
      <c r="Q40" s="314" t="s">
        <v>502</v>
      </c>
      <c r="R40" s="265" t="s">
        <v>60</v>
      </c>
      <c r="S40" s="71">
        <v>65.739999999999995</v>
      </c>
      <c r="T40" s="314">
        <v>1963</v>
      </c>
      <c r="U40" s="314">
        <v>85</v>
      </c>
      <c r="V40" s="302">
        <v>100</v>
      </c>
      <c r="W40" s="265" t="s">
        <v>45</v>
      </c>
      <c r="X40" s="269" t="s">
        <v>29</v>
      </c>
      <c r="Y40" s="265">
        <v>19705</v>
      </c>
      <c r="Z40" s="265"/>
      <c r="AA40" s="265" t="s">
        <v>537</v>
      </c>
      <c r="AB40" s="301" t="s">
        <v>32</v>
      </c>
      <c r="AC40" s="314"/>
      <c r="AD40" s="296">
        <f t="shared" si="0"/>
        <v>0</v>
      </c>
      <c r="AE40" s="302"/>
      <c r="AF40" s="302"/>
      <c r="AG40" s="302"/>
      <c r="AH40" s="302"/>
      <c r="AI40" s="302"/>
      <c r="AJ40" s="302"/>
      <c r="AK40" s="302"/>
      <c r="AL40" s="302"/>
      <c r="AM40" s="302"/>
      <c r="AN40" s="302"/>
      <c r="AO40" s="302"/>
      <c r="AP40" s="302"/>
      <c r="AQ40" s="302"/>
      <c r="AR40" s="302"/>
      <c r="AS40" s="302"/>
    </row>
    <row r="41" spans="1:45" ht="37.5" outlineLevel="1">
      <c r="A41" s="655"/>
      <c r="B41" s="655"/>
      <c r="C41" s="655"/>
      <c r="D41" s="656"/>
      <c r="E41" s="655"/>
      <c r="F41" s="655"/>
      <c r="G41" s="677"/>
      <c r="H41" s="301" t="s">
        <v>37</v>
      </c>
      <c r="I41" s="301" t="s">
        <v>401</v>
      </c>
      <c r="J41" s="656"/>
      <c r="K41" s="265"/>
      <c r="L41" s="265"/>
      <c r="M41" s="265"/>
      <c r="N41" s="305"/>
      <c r="O41" s="302"/>
      <c r="P41" s="314" t="s">
        <v>46</v>
      </c>
      <c r="Q41" s="314" t="s">
        <v>47</v>
      </c>
      <c r="R41" s="265" t="s">
        <v>28</v>
      </c>
      <c r="S41" s="71">
        <v>114.5</v>
      </c>
      <c r="T41" s="314">
        <v>1970</v>
      </c>
      <c r="U41" s="314">
        <v>60</v>
      </c>
      <c r="V41" s="302">
        <v>100</v>
      </c>
      <c r="W41" s="272" t="s">
        <v>372</v>
      </c>
      <c r="X41" s="269" t="s">
        <v>29</v>
      </c>
      <c r="Y41" s="265"/>
      <c r="Z41" s="265"/>
      <c r="AA41" s="265" t="s">
        <v>47</v>
      </c>
      <c r="AB41" s="301" t="s">
        <v>32</v>
      </c>
      <c r="AC41" s="314"/>
      <c r="AD41" s="296">
        <f t="shared" si="0"/>
        <v>0</v>
      </c>
      <c r="AE41" s="302"/>
      <c r="AF41" s="302"/>
      <c r="AG41" s="302"/>
      <c r="AH41" s="302"/>
      <c r="AI41" s="302"/>
      <c r="AJ41" s="302"/>
      <c r="AK41" s="302"/>
      <c r="AL41" s="302"/>
      <c r="AM41" s="302"/>
      <c r="AN41" s="302"/>
      <c r="AO41" s="302"/>
      <c r="AP41" s="302"/>
      <c r="AQ41" s="302"/>
      <c r="AR41" s="302"/>
      <c r="AS41" s="302"/>
    </row>
    <row r="42" spans="1:45" ht="37.5" outlineLevel="1">
      <c r="A42" s="655"/>
      <c r="B42" s="655" t="s">
        <v>556</v>
      </c>
      <c r="C42" s="655" t="s">
        <v>907</v>
      </c>
      <c r="D42" s="656" t="s">
        <v>644</v>
      </c>
      <c r="E42" s="655" t="s">
        <v>43</v>
      </c>
      <c r="F42" s="655"/>
      <c r="G42" s="677" t="s">
        <v>1125</v>
      </c>
      <c r="H42" s="338" t="s">
        <v>27</v>
      </c>
      <c r="I42" s="301" t="s">
        <v>400</v>
      </c>
      <c r="J42" s="656" t="s">
        <v>2385</v>
      </c>
      <c r="K42" s="265"/>
      <c r="L42" s="265"/>
      <c r="M42" s="265"/>
      <c r="N42" s="305">
        <v>4973</v>
      </c>
      <c r="O42" s="302"/>
      <c r="P42" s="314"/>
      <c r="Q42" s="314" t="s">
        <v>503</v>
      </c>
      <c r="R42" s="265" t="s">
        <v>60</v>
      </c>
      <c r="S42" s="71">
        <v>8.1999999999999993</v>
      </c>
      <c r="T42" s="314">
        <v>1976</v>
      </c>
      <c r="U42" s="314">
        <v>85</v>
      </c>
      <c r="V42" s="302">
        <v>44.3</v>
      </c>
      <c r="W42" s="265">
        <v>2020</v>
      </c>
      <c r="X42" s="269" t="s">
        <v>29</v>
      </c>
      <c r="Y42" s="265">
        <v>3960</v>
      </c>
      <c r="Z42" s="265"/>
      <c r="AA42" s="265" t="s">
        <v>538</v>
      </c>
      <c r="AB42" s="301" t="s">
        <v>32</v>
      </c>
      <c r="AC42" s="314"/>
      <c r="AD42" s="296">
        <f t="shared" si="0"/>
        <v>0</v>
      </c>
      <c r="AE42" s="302"/>
      <c r="AF42" s="302"/>
      <c r="AG42" s="302"/>
      <c r="AH42" s="302"/>
      <c r="AI42" s="302"/>
      <c r="AJ42" s="302"/>
      <c r="AK42" s="302"/>
      <c r="AL42" s="302"/>
      <c r="AM42" s="302"/>
      <c r="AN42" s="302"/>
      <c r="AO42" s="302"/>
      <c r="AP42" s="302"/>
      <c r="AQ42" s="302"/>
      <c r="AR42" s="302"/>
      <c r="AS42" s="302"/>
    </row>
    <row r="43" spans="1:45" ht="37.5" outlineLevel="1">
      <c r="A43" s="655"/>
      <c r="B43" s="655"/>
      <c r="C43" s="655"/>
      <c r="D43" s="656"/>
      <c r="E43" s="655"/>
      <c r="F43" s="655"/>
      <c r="G43" s="677"/>
      <c r="H43" s="280" t="s">
        <v>37</v>
      </c>
      <c r="I43" s="301" t="s">
        <v>36</v>
      </c>
      <c r="J43" s="656"/>
      <c r="K43" s="265"/>
      <c r="L43" s="265"/>
      <c r="M43" s="265"/>
      <c r="N43" s="305"/>
      <c r="O43" s="302"/>
      <c r="P43" s="314"/>
      <c r="Q43" s="314" t="s">
        <v>50</v>
      </c>
      <c r="R43" s="265" t="s">
        <v>60</v>
      </c>
      <c r="S43" s="71">
        <v>40.6</v>
      </c>
      <c r="T43" s="314">
        <v>1976</v>
      </c>
      <c r="U43" s="314">
        <v>85</v>
      </c>
      <c r="V43" s="302">
        <v>100</v>
      </c>
      <c r="W43" s="272" t="s">
        <v>372</v>
      </c>
      <c r="X43" s="269" t="s">
        <v>29</v>
      </c>
      <c r="Y43" s="265"/>
      <c r="Z43" s="265"/>
      <c r="AA43" s="265" t="s">
        <v>50</v>
      </c>
      <c r="AB43" s="301" t="s">
        <v>32</v>
      </c>
      <c r="AC43" s="314"/>
      <c r="AD43" s="296">
        <f t="shared" si="0"/>
        <v>0</v>
      </c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</row>
    <row r="44" spans="1:45" ht="56.25" outlineLevel="1">
      <c r="A44" s="655"/>
      <c r="B44" s="265" t="s">
        <v>563</v>
      </c>
      <c r="C44" s="265"/>
      <c r="D44" s="301" t="s">
        <v>643</v>
      </c>
      <c r="E44" s="265" t="s">
        <v>42</v>
      </c>
      <c r="F44" s="655"/>
      <c r="G44" s="280" t="s">
        <v>881</v>
      </c>
      <c r="H44" s="338" t="s">
        <v>27</v>
      </c>
      <c r="I44" s="301" t="s">
        <v>41</v>
      </c>
      <c r="J44" s="301" t="s">
        <v>2739</v>
      </c>
      <c r="K44" s="265"/>
      <c r="L44" s="265"/>
      <c r="M44" s="265"/>
      <c r="N44" s="305">
        <v>12476</v>
      </c>
      <c r="O44" s="302"/>
      <c r="P44" s="314"/>
      <c r="Q44" s="314" t="s">
        <v>504</v>
      </c>
      <c r="R44" s="265" t="s">
        <v>60</v>
      </c>
      <c r="S44" s="71">
        <v>46</v>
      </c>
      <c r="T44" s="314">
        <v>1988</v>
      </c>
      <c r="U44" s="314">
        <v>100</v>
      </c>
      <c r="V44" s="302">
        <v>20</v>
      </c>
      <c r="W44" s="272" t="s">
        <v>372</v>
      </c>
      <c r="X44" s="269" t="s">
        <v>29</v>
      </c>
      <c r="Y44" s="265">
        <v>4300</v>
      </c>
      <c r="Z44" s="265"/>
      <c r="AA44" s="265" t="s">
        <v>538</v>
      </c>
      <c r="AB44" s="301" t="s">
        <v>32</v>
      </c>
      <c r="AC44" s="314"/>
      <c r="AD44" s="296">
        <f t="shared" si="0"/>
        <v>0</v>
      </c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</row>
    <row r="45" spans="1:45" ht="37.5" outlineLevel="1">
      <c r="A45" s="655"/>
      <c r="B45" s="655" t="s">
        <v>549</v>
      </c>
      <c r="C45" s="655"/>
      <c r="D45" s="656" t="s">
        <v>645</v>
      </c>
      <c r="E45" s="655" t="s">
        <v>42</v>
      </c>
      <c r="F45" s="655"/>
      <c r="G45" s="677" t="s">
        <v>882</v>
      </c>
      <c r="H45" s="338" t="s">
        <v>27</v>
      </c>
      <c r="I45" s="301" t="s">
        <v>400</v>
      </c>
      <c r="J45" s="656" t="s">
        <v>2706</v>
      </c>
      <c r="K45" s="265"/>
      <c r="L45" s="265"/>
      <c r="M45" s="265"/>
      <c r="N45" s="305">
        <v>20004</v>
      </c>
      <c r="O45" s="302"/>
      <c r="P45" s="314"/>
      <c r="Q45" s="314" t="s">
        <v>505</v>
      </c>
      <c r="R45" s="265" t="s">
        <v>60</v>
      </c>
      <c r="S45" s="71">
        <v>147.5</v>
      </c>
      <c r="T45" s="314">
        <v>1983</v>
      </c>
      <c r="U45" s="314">
        <v>60</v>
      </c>
      <c r="V45" s="302">
        <v>100</v>
      </c>
      <c r="W45" s="272" t="s">
        <v>372</v>
      </c>
      <c r="X45" s="269" t="s">
        <v>29</v>
      </c>
      <c r="Y45" s="265">
        <v>12629</v>
      </c>
      <c r="Z45" s="265"/>
      <c r="AA45" s="265" t="s">
        <v>489</v>
      </c>
      <c r="AB45" s="301" t="s">
        <v>32</v>
      </c>
      <c r="AC45" s="314"/>
      <c r="AD45" s="296">
        <f t="shared" si="0"/>
        <v>0</v>
      </c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</row>
    <row r="46" spans="1:45" ht="37.5" outlineLevel="1">
      <c r="A46" s="655"/>
      <c r="B46" s="655"/>
      <c r="C46" s="655"/>
      <c r="D46" s="656"/>
      <c r="E46" s="655"/>
      <c r="F46" s="655"/>
      <c r="G46" s="677"/>
      <c r="H46" s="301" t="s">
        <v>37</v>
      </c>
      <c r="I46" s="301" t="s">
        <v>883</v>
      </c>
      <c r="J46" s="656"/>
      <c r="K46" s="265"/>
      <c r="L46" s="265"/>
      <c r="M46" s="265"/>
      <c r="N46" s="305"/>
      <c r="O46" s="302"/>
      <c r="P46" s="314" t="s">
        <v>48</v>
      </c>
      <c r="Q46" s="314" t="s">
        <v>48</v>
      </c>
      <c r="R46" s="265" t="s">
        <v>28</v>
      </c>
      <c r="S46" s="71">
        <v>48.4</v>
      </c>
      <c r="T46" s="314">
        <v>2005</v>
      </c>
      <c r="U46" s="314">
        <v>85</v>
      </c>
      <c r="V46" s="302">
        <v>100</v>
      </c>
      <c r="W46" s="272" t="s">
        <v>372</v>
      </c>
      <c r="X46" s="269" t="s">
        <v>29</v>
      </c>
      <c r="Y46" s="265"/>
      <c r="Z46" s="265"/>
      <c r="AA46" s="265" t="s">
        <v>48</v>
      </c>
      <c r="AB46" s="301" t="s">
        <v>32</v>
      </c>
      <c r="AC46" s="314"/>
      <c r="AD46" s="296">
        <f t="shared" si="0"/>
        <v>0</v>
      </c>
      <c r="AE46" s="302"/>
      <c r="AF46" s="302"/>
      <c r="AG46" s="302"/>
      <c r="AH46" s="302"/>
      <c r="AI46" s="302"/>
      <c r="AJ46" s="302"/>
      <c r="AK46" s="302"/>
      <c r="AL46" s="302"/>
      <c r="AM46" s="302"/>
      <c r="AN46" s="302"/>
      <c r="AO46" s="302"/>
      <c r="AP46" s="302"/>
      <c r="AQ46" s="302"/>
      <c r="AR46" s="302"/>
      <c r="AS46" s="302"/>
    </row>
    <row r="47" spans="1:45" ht="56.25" outlineLevel="1">
      <c r="A47" s="655"/>
      <c r="B47" s="655"/>
      <c r="C47" s="265" t="s">
        <v>908</v>
      </c>
      <c r="D47" s="301" t="s">
        <v>1126</v>
      </c>
      <c r="E47" s="265" t="s">
        <v>43</v>
      </c>
      <c r="F47" s="655"/>
      <c r="G47" s="280" t="s">
        <v>1127</v>
      </c>
      <c r="H47" s="338" t="s">
        <v>27</v>
      </c>
      <c r="I47" s="301" t="s">
        <v>402</v>
      </c>
      <c r="J47" s="301" t="s">
        <v>2386</v>
      </c>
      <c r="K47" s="265">
        <v>45</v>
      </c>
      <c r="L47" s="265"/>
      <c r="M47" s="265"/>
      <c r="N47" s="305">
        <v>4623</v>
      </c>
      <c r="O47" s="302"/>
      <c r="P47" s="314"/>
      <c r="Q47" s="314" t="s">
        <v>506</v>
      </c>
      <c r="R47" s="265" t="s">
        <v>60</v>
      </c>
      <c r="S47" s="71">
        <v>35</v>
      </c>
      <c r="T47" s="314">
        <v>1973</v>
      </c>
      <c r="U47" s="314">
        <v>60</v>
      </c>
      <c r="V47" s="302">
        <v>100</v>
      </c>
      <c r="W47" s="272" t="s">
        <v>372</v>
      </c>
      <c r="X47" s="269" t="s">
        <v>29</v>
      </c>
      <c r="Y47" s="265">
        <v>3784</v>
      </c>
      <c r="Z47" s="265"/>
      <c r="AA47" s="265" t="s">
        <v>538</v>
      </c>
      <c r="AB47" s="301" t="s">
        <v>32</v>
      </c>
      <c r="AC47" s="314"/>
      <c r="AD47" s="296">
        <f t="shared" si="0"/>
        <v>0</v>
      </c>
      <c r="AE47" s="302"/>
      <c r="AF47" s="302"/>
      <c r="AG47" s="302"/>
      <c r="AH47" s="302"/>
      <c r="AI47" s="302"/>
      <c r="AJ47" s="302"/>
      <c r="AK47" s="302"/>
      <c r="AL47" s="302"/>
      <c r="AM47" s="302"/>
      <c r="AN47" s="302"/>
      <c r="AO47" s="302"/>
      <c r="AP47" s="302"/>
      <c r="AQ47" s="302"/>
      <c r="AR47" s="302"/>
      <c r="AS47" s="302"/>
    </row>
    <row r="48" spans="1:45" ht="37.5" outlineLevel="1">
      <c r="A48" s="655"/>
      <c r="B48" s="655" t="s">
        <v>557</v>
      </c>
      <c r="C48" s="655"/>
      <c r="D48" s="656" t="s">
        <v>646</v>
      </c>
      <c r="E48" s="655" t="s">
        <v>42</v>
      </c>
      <c r="F48" s="655"/>
      <c r="G48" s="677" t="s">
        <v>884</v>
      </c>
      <c r="H48" s="338" t="s">
        <v>27</v>
      </c>
      <c r="I48" s="301" t="s">
        <v>41</v>
      </c>
      <c r="J48" s="656" t="s">
        <v>2387</v>
      </c>
      <c r="K48" s="265"/>
      <c r="L48" s="265"/>
      <c r="M48" s="265"/>
      <c r="N48" s="305">
        <v>19821</v>
      </c>
      <c r="O48" s="302"/>
      <c r="P48" s="314"/>
      <c r="Q48" s="314" t="s">
        <v>507</v>
      </c>
      <c r="R48" s="265" t="s">
        <v>60</v>
      </c>
      <c r="S48" s="71">
        <v>35.15</v>
      </c>
      <c r="T48" s="314">
        <v>1989</v>
      </c>
      <c r="U48" s="314">
        <v>100</v>
      </c>
      <c r="V48" s="302">
        <v>100</v>
      </c>
      <c r="W48" s="272" t="s">
        <v>372</v>
      </c>
      <c r="X48" s="269" t="s">
        <v>29</v>
      </c>
      <c r="Y48" s="265">
        <v>11521</v>
      </c>
      <c r="Z48" s="265"/>
      <c r="AA48" s="265" t="s">
        <v>538</v>
      </c>
      <c r="AB48" s="301" t="s">
        <v>32</v>
      </c>
      <c r="AC48" s="314"/>
      <c r="AD48" s="296">
        <f t="shared" si="0"/>
        <v>0</v>
      </c>
      <c r="AE48" s="302"/>
      <c r="AF48" s="302"/>
      <c r="AG48" s="302"/>
      <c r="AH48" s="302"/>
      <c r="AI48" s="302"/>
      <c r="AJ48" s="302"/>
      <c r="AK48" s="302"/>
      <c r="AL48" s="302"/>
      <c r="AM48" s="302"/>
      <c r="AN48" s="302"/>
      <c r="AO48" s="302"/>
      <c r="AP48" s="302"/>
      <c r="AQ48" s="302"/>
      <c r="AR48" s="302"/>
      <c r="AS48" s="302"/>
    </row>
    <row r="49" spans="1:45" ht="37.5" outlineLevel="1">
      <c r="A49" s="655"/>
      <c r="B49" s="655"/>
      <c r="C49" s="655"/>
      <c r="D49" s="656"/>
      <c r="E49" s="655"/>
      <c r="F49" s="655"/>
      <c r="G49" s="677"/>
      <c r="H49" s="301" t="s">
        <v>37</v>
      </c>
      <c r="I49" s="301" t="s">
        <v>885</v>
      </c>
      <c r="J49" s="656"/>
      <c r="K49" s="265"/>
      <c r="L49" s="265"/>
      <c r="M49" s="265"/>
      <c r="N49" s="305"/>
      <c r="O49" s="302"/>
      <c r="P49" s="314" t="s">
        <v>48</v>
      </c>
      <c r="Q49" s="314" t="s">
        <v>48</v>
      </c>
      <c r="R49" s="265" t="s">
        <v>28</v>
      </c>
      <c r="S49" s="71">
        <v>45.5</v>
      </c>
      <c r="T49" s="314">
        <v>1991</v>
      </c>
      <c r="U49" s="314">
        <v>85</v>
      </c>
      <c r="V49" s="302">
        <v>100</v>
      </c>
      <c r="W49" s="272" t="s">
        <v>372</v>
      </c>
      <c r="X49" s="269" t="s">
        <v>29</v>
      </c>
      <c r="Y49" s="265"/>
      <c r="Z49" s="265"/>
      <c r="AA49" s="265" t="s">
        <v>48</v>
      </c>
      <c r="AB49" s="301" t="s">
        <v>32</v>
      </c>
      <c r="AC49" s="314"/>
      <c r="AD49" s="296">
        <f t="shared" si="0"/>
        <v>0</v>
      </c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302"/>
      <c r="AQ49" s="302"/>
      <c r="AR49" s="302"/>
      <c r="AS49" s="302"/>
    </row>
    <row r="50" spans="1:45" ht="37.5" outlineLevel="1">
      <c r="A50" s="655"/>
      <c r="B50" s="655" t="s">
        <v>564</v>
      </c>
      <c r="C50" s="655" t="s">
        <v>909</v>
      </c>
      <c r="D50" s="656" t="s">
        <v>647</v>
      </c>
      <c r="E50" s="655" t="s">
        <v>43</v>
      </c>
      <c r="F50" s="655"/>
      <c r="G50" s="677" t="s">
        <v>1128</v>
      </c>
      <c r="H50" s="338" t="s">
        <v>27</v>
      </c>
      <c r="I50" s="301" t="s">
        <v>41</v>
      </c>
      <c r="J50" s="656" t="s">
        <v>2388</v>
      </c>
      <c r="K50" s="265"/>
      <c r="L50" s="265"/>
      <c r="M50" s="265"/>
      <c r="N50" s="305">
        <v>15384</v>
      </c>
      <c r="O50" s="302"/>
      <c r="P50" s="314"/>
      <c r="Q50" s="314" t="s">
        <v>508</v>
      </c>
      <c r="R50" s="265" t="s">
        <v>60</v>
      </c>
      <c r="S50" s="71">
        <v>4</v>
      </c>
      <c r="T50" s="314">
        <v>1973</v>
      </c>
      <c r="U50" s="314">
        <v>85</v>
      </c>
      <c r="V50" s="302">
        <v>68</v>
      </c>
      <c r="W50" s="265" t="s">
        <v>49</v>
      </c>
      <c r="X50" s="269" t="s">
        <v>29</v>
      </c>
      <c r="Y50" s="265">
        <v>5300</v>
      </c>
      <c r="Z50" s="265"/>
      <c r="AA50" s="265" t="s">
        <v>538</v>
      </c>
      <c r="AB50" s="301" t="s">
        <v>32</v>
      </c>
      <c r="AC50" s="314"/>
      <c r="AD50" s="296">
        <f t="shared" si="0"/>
        <v>0</v>
      </c>
      <c r="AE50" s="302"/>
      <c r="AF50" s="302"/>
      <c r="AG50" s="302"/>
      <c r="AH50" s="302"/>
      <c r="AI50" s="302"/>
      <c r="AJ50" s="302"/>
      <c r="AK50" s="302"/>
      <c r="AL50" s="302"/>
      <c r="AM50" s="302"/>
      <c r="AN50" s="302"/>
      <c r="AO50" s="302"/>
      <c r="AP50" s="302"/>
      <c r="AQ50" s="302"/>
      <c r="AR50" s="302"/>
      <c r="AS50" s="302"/>
    </row>
    <row r="51" spans="1:45" ht="37.5" outlineLevel="1">
      <c r="A51" s="655"/>
      <c r="B51" s="655"/>
      <c r="C51" s="655"/>
      <c r="D51" s="656"/>
      <c r="E51" s="655"/>
      <c r="F51" s="655"/>
      <c r="G51" s="677"/>
      <c r="H51" s="301" t="s">
        <v>37</v>
      </c>
      <c r="I51" s="301" t="s">
        <v>1129</v>
      </c>
      <c r="J51" s="656"/>
      <c r="K51" s="265"/>
      <c r="L51" s="265"/>
      <c r="M51" s="265"/>
      <c r="N51" s="305"/>
      <c r="O51" s="302"/>
      <c r="P51" s="314" t="s">
        <v>50</v>
      </c>
      <c r="Q51" s="314" t="s">
        <v>50</v>
      </c>
      <c r="R51" s="265" t="s">
        <v>28</v>
      </c>
      <c r="S51" s="71">
        <v>65</v>
      </c>
      <c r="T51" s="314">
        <v>1968</v>
      </c>
      <c r="U51" s="314">
        <v>85</v>
      </c>
      <c r="V51" s="302">
        <v>100</v>
      </c>
      <c r="W51" s="272" t="s">
        <v>372</v>
      </c>
      <c r="X51" s="269" t="s">
        <v>29</v>
      </c>
      <c r="Y51" s="265"/>
      <c r="Z51" s="265"/>
      <c r="AA51" s="265" t="s">
        <v>50</v>
      </c>
      <c r="AB51" s="301" t="s">
        <v>32</v>
      </c>
      <c r="AC51" s="314"/>
      <c r="AD51" s="296">
        <f t="shared" si="0"/>
        <v>0</v>
      </c>
      <c r="AE51" s="302"/>
      <c r="AF51" s="302"/>
      <c r="AG51" s="302"/>
      <c r="AH51" s="302"/>
      <c r="AI51" s="302"/>
      <c r="AJ51" s="302"/>
      <c r="AK51" s="302"/>
      <c r="AL51" s="302"/>
      <c r="AM51" s="302"/>
      <c r="AN51" s="302"/>
      <c r="AO51" s="302"/>
      <c r="AP51" s="302"/>
      <c r="AQ51" s="302"/>
      <c r="AR51" s="302"/>
      <c r="AS51" s="302"/>
    </row>
    <row r="52" spans="1:45" ht="56.25" outlineLevel="1">
      <c r="A52" s="655"/>
      <c r="B52" s="655" t="s">
        <v>559</v>
      </c>
      <c r="C52" s="655"/>
      <c r="D52" s="656" t="s">
        <v>648</v>
      </c>
      <c r="E52" s="655" t="s">
        <v>42</v>
      </c>
      <c r="F52" s="655"/>
      <c r="G52" s="677" t="s">
        <v>886</v>
      </c>
      <c r="H52" s="338" t="s">
        <v>27</v>
      </c>
      <c r="I52" s="301" t="s">
        <v>887</v>
      </c>
      <c r="J52" s="656" t="s">
        <v>2815</v>
      </c>
      <c r="K52" s="265"/>
      <c r="L52" s="265"/>
      <c r="M52" s="265"/>
      <c r="N52" s="305">
        <v>11919</v>
      </c>
      <c r="O52" s="302"/>
      <c r="P52" s="314"/>
      <c r="Q52" s="314" t="s">
        <v>509</v>
      </c>
      <c r="R52" s="265" t="s">
        <v>60</v>
      </c>
      <c r="S52" s="71">
        <v>30.4</v>
      </c>
      <c r="T52" s="314">
        <v>2016</v>
      </c>
      <c r="U52" s="314">
        <v>85</v>
      </c>
      <c r="V52" s="302">
        <v>30</v>
      </c>
      <c r="W52" s="265" t="s">
        <v>346</v>
      </c>
      <c r="X52" s="269" t="s">
        <v>29</v>
      </c>
      <c r="Y52" s="265">
        <v>5950</v>
      </c>
      <c r="Z52" s="265"/>
      <c r="AA52" s="265" t="s">
        <v>538</v>
      </c>
      <c r="AB52" s="301" t="s">
        <v>32</v>
      </c>
      <c r="AC52" s="314"/>
      <c r="AD52" s="296">
        <f t="shared" si="0"/>
        <v>0</v>
      </c>
      <c r="AE52" s="302"/>
      <c r="AF52" s="302"/>
      <c r="AG52" s="302"/>
      <c r="AH52" s="302"/>
      <c r="AI52" s="302"/>
      <c r="AJ52" s="302"/>
      <c r="AK52" s="302"/>
      <c r="AL52" s="302"/>
      <c r="AM52" s="302"/>
      <c r="AN52" s="302"/>
      <c r="AO52" s="302"/>
      <c r="AP52" s="302"/>
      <c r="AQ52" s="302"/>
      <c r="AR52" s="302"/>
      <c r="AS52" s="302"/>
    </row>
    <row r="53" spans="1:45" ht="56.25" outlineLevel="1">
      <c r="A53" s="655"/>
      <c r="B53" s="655"/>
      <c r="C53" s="655"/>
      <c r="D53" s="656"/>
      <c r="E53" s="655"/>
      <c r="F53" s="655"/>
      <c r="G53" s="677"/>
      <c r="H53" s="301" t="s">
        <v>37</v>
      </c>
      <c r="I53" s="301" t="s">
        <v>401</v>
      </c>
      <c r="J53" s="656"/>
      <c r="K53" s="265"/>
      <c r="L53" s="265"/>
      <c r="M53" s="265"/>
      <c r="N53" s="305"/>
      <c r="O53" s="302"/>
      <c r="P53" s="314" t="s">
        <v>48</v>
      </c>
      <c r="Q53" s="314" t="s">
        <v>48</v>
      </c>
      <c r="R53" s="265" t="s">
        <v>28</v>
      </c>
      <c r="S53" s="71">
        <v>40</v>
      </c>
      <c r="T53" s="314">
        <v>2016</v>
      </c>
      <c r="U53" s="314">
        <v>85</v>
      </c>
      <c r="V53" s="302">
        <v>50</v>
      </c>
      <c r="W53" s="265" t="s">
        <v>346</v>
      </c>
      <c r="X53" s="269" t="s">
        <v>29</v>
      </c>
      <c r="Y53" s="265"/>
      <c r="Z53" s="265"/>
      <c r="AA53" s="265" t="s">
        <v>48</v>
      </c>
      <c r="AB53" s="301" t="s">
        <v>32</v>
      </c>
      <c r="AC53" s="314"/>
      <c r="AD53" s="296">
        <f t="shared" si="0"/>
        <v>0</v>
      </c>
      <c r="AE53" s="302"/>
      <c r="AF53" s="302"/>
      <c r="AG53" s="302"/>
      <c r="AH53" s="302"/>
      <c r="AI53" s="302"/>
      <c r="AJ53" s="302"/>
      <c r="AK53" s="302"/>
      <c r="AL53" s="302"/>
      <c r="AM53" s="302"/>
      <c r="AN53" s="302"/>
      <c r="AO53" s="302"/>
      <c r="AP53" s="302"/>
      <c r="AQ53" s="302"/>
      <c r="AR53" s="302"/>
      <c r="AS53" s="302"/>
    </row>
    <row r="54" spans="1:45" ht="56.25" outlineLevel="1">
      <c r="A54" s="655"/>
      <c r="B54" s="655" t="s">
        <v>548</v>
      </c>
      <c r="C54" s="655" t="s">
        <v>910</v>
      </c>
      <c r="D54" s="656" t="s">
        <v>649</v>
      </c>
      <c r="E54" s="655" t="s">
        <v>43</v>
      </c>
      <c r="F54" s="655"/>
      <c r="G54" s="280" t="s">
        <v>1130</v>
      </c>
      <c r="H54" s="338" t="s">
        <v>27</v>
      </c>
      <c r="I54" s="301" t="s">
        <v>400</v>
      </c>
      <c r="J54" s="656" t="s">
        <v>2840</v>
      </c>
      <c r="K54" s="265"/>
      <c r="L54" s="265"/>
      <c r="M54" s="265"/>
      <c r="N54" s="305">
        <v>16249</v>
      </c>
      <c r="O54" s="302"/>
      <c r="P54" s="314"/>
      <c r="Q54" s="314" t="s">
        <v>510</v>
      </c>
      <c r="R54" s="265" t="s">
        <v>60</v>
      </c>
      <c r="S54" s="71">
        <v>31</v>
      </c>
      <c r="T54" s="314">
        <v>2017</v>
      </c>
      <c r="U54" s="314">
        <v>85</v>
      </c>
      <c r="V54" s="302">
        <v>65</v>
      </c>
      <c r="W54" s="265" t="s">
        <v>346</v>
      </c>
      <c r="X54" s="269" t="s">
        <v>29</v>
      </c>
      <c r="Y54" s="265">
        <v>7111</v>
      </c>
      <c r="Z54" s="265"/>
      <c r="AA54" s="265" t="s">
        <v>538</v>
      </c>
      <c r="AB54" s="301" t="s">
        <v>32</v>
      </c>
      <c r="AC54" s="314"/>
      <c r="AD54" s="296">
        <f t="shared" si="0"/>
        <v>0</v>
      </c>
      <c r="AE54" s="302"/>
      <c r="AF54" s="302"/>
      <c r="AG54" s="302"/>
      <c r="AH54" s="302"/>
      <c r="AI54" s="302"/>
      <c r="AJ54" s="302"/>
      <c r="AK54" s="302"/>
      <c r="AL54" s="302"/>
      <c r="AM54" s="302"/>
      <c r="AN54" s="302"/>
      <c r="AO54" s="302"/>
      <c r="AP54" s="302"/>
      <c r="AQ54" s="302"/>
      <c r="AR54" s="302"/>
      <c r="AS54" s="302"/>
    </row>
    <row r="55" spans="1:45" ht="37.5" outlineLevel="1">
      <c r="A55" s="655"/>
      <c r="B55" s="655"/>
      <c r="C55" s="655"/>
      <c r="D55" s="656"/>
      <c r="E55" s="655"/>
      <c r="F55" s="655"/>
      <c r="G55" s="280" t="s">
        <v>1131</v>
      </c>
      <c r="H55" s="280" t="s">
        <v>37</v>
      </c>
      <c r="I55" s="301" t="s">
        <v>1131</v>
      </c>
      <c r="J55" s="656"/>
      <c r="K55" s="265"/>
      <c r="L55" s="265"/>
      <c r="M55" s="265"/>
      <c r="N55" s="305"/>
      <c r="O55" s="302"/>
      <c r="P55" s="314" t="s">
        <v>48</v>
      </c>
      <c r="Q55" s="314" t="s">
        <v>48</v>
      </c>
      <c r="R55" s="265" t="s">
        <v>28</v>
      </c>
      <c r="S55" s="71">
        <v>44.8</v>
      </c>
      <c r="T55" s="314">
        <v>1975</v>
      </c>
      <c r="U55" s="314">
        <v>85</v>
      </c>
      <c r="V55" s="302">
        <v>100</v>
      </c>
      <c r="W55" s="272" t="s">
        <v>372</v>
      </c>
      <c r="X55" s="269" t="s">
        <v>29</v>
      </c>
      <c r="Y55" s="265"/>
      <c r="Z55" s="265"/>
      <c r="AA55" s="265" t="s">
        <v>48</v>
      </c>
      <c r="AB55" s="301" t="s">
        <v>32</v>
      </c>
      <c r="AC55" s="314"/>
      <c r="AD55" s="296">
        <f t="shared" si="0"/>
        <v>0</v>
      </c>
      <c r="AE55" s="302"/>
      <c r="AF55" s="302"/>
      <c r="AG55" s="302"/>
      <c r="AH55" s="302"/>
      <c r="AI55" s="302"/>
      <c r="AJ55" s="302"/>
      <c r="AK55" s="302"/>
      <c r="AL55" s="302"/>
      <c r="AM55" s="302"/>
      <c r="AN55" s="302"/>
      <c r="AO55" s="302"/>
      <c r="AP55" s="302"/>
      <c r="AQ55" s="302"/>
      <c r="AR55" s="302"/>
      <c r="AS55" s="302"/>
    </row>
    <row r="56" spans="1:45" ht="37.5" outlineLevel="1">
      <c r="A56" s="655"/>
      <c r="B56" s="655"/>
      <c r="C56" s="265" t="s">
        <v>911</v>
      </c>
      <c r="D56" s="301" t="s">
        <v>1132</v>
      </c>
      <c r="E56" s="265" t="s">
        <v>52</v>
      </c>
      <c r="F56" s="655"/>
      <c r="G56" s="280" t="s">
        <v>1133</v>
      </c>
      <c r="H56" s="338" t="s">
        <v>27</v>
      </c>
      <c r="I56" s="301" t="s">
        <v>1133</v>
      </c>
      <c r="J56" s="301" t="s">
        <v>2285</v>
      </c>
      <c r="K56" s="265">
        <v>80</v>
      </c>
      <c r="L56" s="265"/>
      <c r="M56" s="265"/>
      <c r="N56" s="305">
        <v>2734</v>
      </c>
      <c r="O56" s="302"/>
      <c r="P56" s="314"/>
      <c r="Q56" s="314" t="s">
        <v>511</v>
      </c>
      <c r="R56" s="265" t="s">
        <v>60</v>
      </c>
      <c r="S56" s="71">
        <v>15</v>
      </c>
      <c r="T56" s="314">
        <v>1960</v>
      </c>
      <c r="U56" s="314">
        <v>40</v>
      </c>
      <c r="V56" s="302">
        <v>100</v>
      </c>
      <c r="W56" s="272" t="s">
        <v>372</v>
      </c>
      <c r="X56" s="269" t="s">
        <v>29</v>
      </c>
      <c r="Y56" s="265">
        <v>1311</v>
      </c>
      <c r="Z56" s="265"/>
      <c r="AA56" s="265" t="s">
        <v>538</v>
      </c>
      <c r="AB56" s="301" t="s">
        <v>32</v>
      </c>
      <c r="AC56" s="314"/>
      <c r="AD56" s="296">
        <f t="shared" si="0"/>
        <v>0</v>
      </c>
      <c r="AE56" s="302"/>
      <c r="AF56" s="302"/>
      <c r="AG56" s="302"/>
      <c r="AH56" s="302"/>
      <c r="AI56" s="302"/>
      <c r="AJ56" s="302"/>
      <c r="AK56" s="302"/>
      <c r="AL56" s="302"/>
      <c r="AM56" s="302"/>
      <c r="AN56" s="302"/>
      <c r="AO56" s="302"/>
      <c r="AP56" s="302"/>
      <c r="AQ56" s="302"/>
      <c r="AR56" s="302"/>
      <c r="AS56" s="302"/>
    </row>
    <row r="57" spans="1:45" ht="37.5" outlineLevel="1">
      <c r="A57" s="655"/>
      <c r="B57" s="655"/>
      <c r="C57" s="265" t="s">
        <v>912</v>
      </c>
      <c r="D57" s="301" t="s">
        <v>1134</v>
      </c>
      <c r="E57" s="265" t="s">
        <v>52</v>
      </c>
      <c r="F57" s="655"/>
      <c r="G57" s="280" t="s">
        <v>1135</v>
      </c>
      <c r="H57" s="338" t="s">
        <v>27</v>
      </c>
      <c r="I57" s="301" t="s">
        <v>1135</v>
      </c>
      <c r="J57" s="301" t="s">
        <v>2286</v>
      </c>
      <c r="K57" s="265">
        <v>50</v>
      </c>
      <c r="L57" s="265"/>
      <c r="M57" s="265"/>
      <c r="N57" s="305">
        <v>5846</v>
      </c>
      <c r="O57" s="302"/>
      <c r="P57" s="314"/>
      <c r="Q57" s="314" t="s">
        <v>512</v>
      </c>
      <c r="R57" s="265" t="s">
        <v>60</v>
      </c>
      <c r="S57" s="71">
        <v>23.7</v>
      </c>
      <c r="T57" s="314">
        <v>1962</v>
      </c>
      <c r="U57" s="314">
        <v>100</v>
      </c>
      <c r="V57" s="302">
        <v>100</v>
      </c>
      <c r="W57" s="272" t="s">
        <v>372</v>
      </c>
      <c r="X57" s="269" t="s">
        <v>29</v>
      </c>
      <c r="Y57" s="265">
        <v>1154</v>
      </c>
      <c r="Z57" s="265"/>
      <c r="AA57" s="265" t="s">
        <v>538</v>
      </c>
      <c r="AB57" s="301" t="s">
        <v>32</v>
      </c>
      <c r="AC57" s="314"/>
      <c r="AD57" s="296">
        <f t="shared" si="0"/>
        <v>0</v>
      </c>
      <c r="AE57" s="302"/>
      <c r="AF57" s="302"/>
      <c r="AG57" s="302"/>
      <c r="AH57" s="302"/>
      <c r="AI57" s="302"/>
      <c r="AJ57" s="302"/>
      <c r="AK57" s="302"/>
      <c r="AL57" s="302"/>
      <c r="AM57" s="302"/>
      <c r="AN57" s="302"/>
      <c r="AO57" s="302"/>
      <c r="AP57" s="302"/>
      <c r="AQ57" s="302"/>
      <c r="AR57" s="302"/>
      <c r="AS57" s="302"/>
    </row>
    <row r="58" spans="1:45" ht="37.5" outlineLevel="1">
      <c r="A58" s="655"/>
      <c r="B58" s="655"/>
      <c r="C58" s="265" t="s">
        <v>913</v>
      </c>
      <c r="D58" s="301" t="s">
        <v>1136</v>
      </c>
      <c r="E58" s="265" t="s">
        <v>43</v>
      </c>
      <c r="F58" s="655"/>
      <c r="G58" s="280" t="s">
        <v>1137</v>
      </c>
      <c r="H58" s="338" t="s">
        <v>27</v>
      </c>
      <c r="I58" s="301" t="s">
        <v>1137</v>
      </c>
      <c r="J58" s="301" t="s">
        <v>2389</v>
      </c>
      <c r="K58" s="265">
        <v>25</v>
      </c>
      <c r="L58" s="265"/>
      <c r="M58" s="265"/>
      <c r="N58" s="305">
        <v>4202</v>
      </c>
      <c r="O58" s="302"/>
      <c r="P58" s="314"/>
      <c r="Q58" s="314" t="s">
        <v>513</v>
      </c>
      <c r="R58" s="265" t="s">
        <v>60</v>
      </c>
      <c r="S58" s="71">
        <v>31</v>
      </c>
      <c r="T58" s="314">
        <v>1971</v>
      </c>
      <c r="U58" s="314">
        <v>60</v>
      </c>
      <c r="V58" s="302">
        <v>53</v>
      </c>
      <c r="W58" s="265">
        <v>2013</v>
      </c>
      <c r="X58" s="269" t="s">
        <v>29</v>
      </c>
      <c r="Y58" s="265">
        <v>2064</v>
      </c>
      <c r="Z58" s="265"/>
      <c r="AA58" s="265" t="s">
        <v>538</v>
      </c>
      <c r="AB58" s="301" t="s">
        <v>32</v>
      </c>
      <c r="AC58" s="314"/>
      <c r="AD58" s="296">
        <f t="shared" si="0"/>
        <v>0</v>
      </c>
      <c r="AE58" s="302"/>
      <c r="AF58" s="302"/>
      <c r="AG58" s="302"/>
      <c r="AH58" s="302"/>
      <c r="AI58" s="302"/>
      <c r="AJ58" s="302"/>
      <c r="AK58" s="302"/>
      <c r="AL58" s="302"/>
      <c r="AM58" s="302"/>
      <c r="AN58" s="302"/>
      <c r="AO58" s="302"/>
      <c r="AP58" s="302"/>
      <c r="AQ58" s="302"/>
      <c r="AR58" s="302"/>
      <c r="AS58" s="302"/>
    </row>
    <row r="59" spans="1:45" ht="56.25" outlineLevel="1">
      <c r="A59" s="655"/>
      <c r="B59" s="655"/>
      <c r="C59" s="265" t="s">
        <v>2629</v>
      </c>
      <c r="D59" s="301" t="s">
        <v>1138</v>
      </c>
      <c r="E59" s="265" t="s">
        <v>52</v>
      </c>
      <c r="F59" s="655"/>
      <c r="G59" s="280" t="s">
        <v>1139</v>
      </c>
      <c r="H59" s="338" t="s">
        <v>27</v>
      </c>
      <c r="I59" s="301" t="s">
        <v>402</v>
      </c>
      <c r="J59" s="301" t="s">
        <v>2816</v>
      </c>
      <c r="K59" s="265">
        <v>110</v>
      </c>
      <c r="L59" s="265"/>
      <c r="M59" s="265"/>
      <c r="N59" s="305">
        <v>4371</v>
      </c>
      <c r="O59" s="302"/>
      <c r="P59" s="314"/>
      <c r="Q59" s="314" t="s">
        <v>514</v>
      </c>
      <c r="R59" s="265" t="s">
        <v>60</v>
      </c>
      <c r="S59" s="71">
        <v>13.3</v>
      </c>
      <c r="T59" s="314">
        <v>1974</v>
      </c>
      <c r="U59" s="314">
        <v>100</v>
      </c>
      <c r="V59" s="302">
        <v>100</v>
      </c>
      <c r="W59" s="272" t="s">
        <v>372</v>
      </c>
      <c r="X59" s="269" t="s">
        <v>29</v>
      </c>
      <c r="Y59" s="265">
        <v>479</v>
      </c>
      <c r="Z59" s="265"/>
      <c r="AA59" s="265" t="s">
        <v>538</v>
      </c>
      <c r="AB59" s="301" t="s">
        <v>32</v>
      </c>
      <c r="AC59" s="314"/>
      <c r="AD59" s="296">
        <f t="shared" si="0"/>
        <v>0</v>
      </c>
      <c r="AE59" s="302"/>
      <c r="AF59" s="302"/>
      <c r="AG59" s="302"/>
      <c r="AH59" s="302"/>
      <c r="AI59" s="302"/>
      <c r="AJ59" s="302"/>
      <c r="AK59" s="302"/>
      <c r="AL59" s="302"/>
      <c r="AM59" s="302"/>
      <c r="AN59" s="302"/>
      <c r="AO59" s="302"/>
      <c r="AP59" s="302"/>
      <c r="AQ59" s="302"/>
      <c r="AR59" s="302"/>
      <c r="AS59" s="302"/>
    </row>
    <row r="60" spans="1:45" ht="56.25" outlineLevel="1">
      <c r="A60" s="655"/>
      <c r="B60" s="265" t="s">
        <v>560</v>
      </c>
      <c r="C60" s="265" t="s">
        <v>914</v>
      </c>
      <c r="D60" s="301" t="s">
        <v>650</v>
      </c>
      <c r="E60" s="265" t="s">
        <v>43</v>
      </c>
      <c r="F60" s="655"/>
      <c r="G60" s="280" t="s">
        <v>1140</v>
      </c>
      <c r="H60" s="338" t="s">
        <v>27</v>
      </c>
      <c r="I60" s="301" t="s">
        <v>400</v>
      </c>
      <c r="J60" s="301" t="s">
        <v>2390</v>
      </c>
      <c r="K60" s="265"/>
      <c r="L60" s="265"/>
      <c r="M60" s="265"/>
      <c r="N60" s="305">
        <v>6708</v>
      </c>
      <c r="O60" s="302"/>
      <c r="P60" s="314"/>
      <c r="Q60" s="314" t="s">
        <v>515</v>
      </c>
      <c r="R60" s="265" t="s">
        <v>60</v>
      </c>
      <c r="S60" s="71">
        <v>29.9</v>
      </c>
      <c r="T60" s="314">
        <v>1975</v>
      </c>
      <c r="U60" s="314">
        <v>85</v>
      </c>
      <c r="V60" s="302">
        <v>85</v>
      </c>
      <c r="W60" s="272" t="s">
        <v>372</v>
      </c>
      <c r="X60" s="269" t="s">
        <v>29</v>
      </c>
      <c r="Y60" s="265">
        <v>4500</v>
      </c>
      <c r="Z60" s="265"/>
      <c r="AA60" s="265" t="s">
        <v>538</v>
      </c>
      <c r="AB60" s="301" t="s">
        <v>32</v>
      </c>
      <c r="AC60" s="314"/>
      <c r="AD60" s="296">
        <f t="shared" si="0"/>
        <v>0</v>
      </c>
      <c r="AE60" s="302"/>
      <c r="AF60" s="302"/>
      <c r="AG60" s="302"/>
      <c r="AH60" s="302"/>
      <c r="AI60" s="302"/>
      <c r="AJ60" s="302"/>
      <c r="AK60" s="302"/>
      <c r="AL60" s="302"/>
      <c r="AM60" s="302"/>
      <c r="AN60" s="302"/>
      <c r="AO60" s="302"/>
      <c r="AP60" s="302"/>
      <c r="AQ60" s="302"/>
      <c r="AR60" s="302"/>
      <c r="AS60" s="302"/>
    </row>
    <row r="61" spans="1:45" ht="37.5" outlineLevel="1">
      <c r="A61" s="655"/>
      <c r="B61" s="265" t="s">
        <v>561</v>
      </c>
      <c r="C61" s="265" t="s">
        <v>915</v>
      </c>
      <c r="D61" s="301" t="s">
        <v>651</v>
      </c>
      <c r="E61" s="265" t="s">
        <v>43</v>
      </c>
      <c r="F61" s="655"/>
      <c r="G61" s="280" t="s">
        <v>1141</v>
      </c>
      <c r="H61" s="338" t="s">
        <v>27</v>
      </c>
      <c r="I61" s="301" t="s">
        <v>400</v>
      </c>
      <c r="J61" s="301" t="s">
        <v>2707</v>
      </c>
      <c r="K61" s="265"/>
      <c r="L61" s="265"/>
      <c r="M61" s="265"/>
      <c r="N61" s="305">
        <v>19821</v>
      </c>
      <c r="O61" s="302"/>
      <c r="P61" s="314"/>
      <c r="Q61" s="314" t="s">
        <v>516</v>
      </c>
      <c r="R61" s="265" t="s">
        <v>60</v>
      </c>
      <c r="S61" s="71">
        <v>25.73</v>
      </c>
      <c r="T61" s="314">
        <v>1972</v>
      </c>
      <c r="U61" s="314">
        <v>85</v>
      </c>
      <c r="V61" s="302">
        <v>20</v>
      </c>
      <c r="W61" s="272" t="s">
        <v>372</v>
      </c>
      <c r="X61" s="269" t="s">
        <v>29</v>
      </c>
      <c r="Y61" s="265">
        <v>4827</v>
      </c>
      <c r="Z61" s="265"/>
      <c r="AA61" s="265" t="s">
        <v>538</v>
      </c>
      <c r="AB61" s="301" t="s">
        <v>32</v>
      </c>
      <c r="AC61" s="314"/>
      <c r="AD61" s="296">
        <f t="shared" si="0"/>
        <v>0</v>
      </c>
      <c r="AE61" s="302"/>
      <c r="AF61" s="302"/>
      <c r="AG61" s="302"/>
      <c r="AH61" s="302"/>
      <c r="AI61" s="302"/>
      <c r="AJ61" s="302"/>
      <c r="AK61" s="302"/>
      <c r="AL61" s="302"/>
      <c r="AM61" s="302"/>
      <c r="AN61" s="302"/>
      <c r="AO61" s="302"/>
      <c r="AP61" s="302"/>
      <c r="AQ61" s="302"/>
      <c r="AR61" s="302"/>
      <c r="AS61" s="302"/>
    </row>
    <row r="62" spans="1:45" ht="56.25" outlineLevel="1">
      <c r="A62" s="655"/>
      <c r="B62" s="655" t="s">
        <v>565</v>
      </c>
      <c r="C62" s="655" t="s">
        <v>1082</v>
      </c>
      <c r="D62" s="656" t="s">
        <v>1142</v>
      </c>
      <c r="E62" s="655" t="s">
        <v>43</v>
      </c>
      <c r="F62" s="655"/>
      <c r="G62" s="677" t="s">
        <v>1143</v>
      </c>
      <c r="H62" s="338" t="s">
        <v>27</v>
      </c>
      <c r="I62" s="301" t="s">
        <v>400</v>
      </c>
      <c r="J62" s="656" t="s">
        <v>2817</v>
      </c>
      <c r="K62" s="265">
        <v>66</v>
      </c>
      <c r="L62" s="265"/>
      <c r="M62" s="265"/>
      <c r="N62" s="305">
        <v>28011</v>
      </c>
      <c r="O62" s="302"/>
      <c r="P62" s="314"/>
      <c r="Q62" s="314" t="s">
        <v>517</v>
      </c>
      <c r="R62" s="265" t="s">
        <v>60</v>
      </c>
      <c r="S62" s="71">
        <v>121</v>
      </c>
      <c r="T62" s="314">
        <v>2014</v>
      </c>
      <c r="U62" s="314">
        <v>85</v>
      </c>
      <c r="V62" s="302">
        <v>87</v>
      </c>
      <c r="W62" s="265" t="s">
        <v>346</v>
      </c>
      <c r="X62" s="269" t="s">
        <v>29</v>
      </c>
      <c r="Y62" s="304">
        <v>17205</v>
      </c>
      <c r="Z62" s="265"/>
      <c r="AA62" s="265" t="s">
        <v>489</v>
      </c>
      <c r="AB62" s="301" t="s">
        <v>32</v>
      </c>
      <c r="AC62" s="314"/>
      <c r="AD62" s="296">
        <f t="shared" si="0"/>
        <v>0</v>
      </c>
      <c r="AE62" s="302"/>
      <c r="AF62" s="302"/>
      <c r="AG62" s="302"/>
      <c r="AH62" s="302"/>
      <c r="AI62" s="302"/>
      <c r="AJ62" s="302"/>
      <c r="AK62" s="302"/>
      <c r="AL62" s="302"/>
      <c r="AM62" s="302"/>
      <c r="AN62" s="302"/>
      <c r="AO62" s="302"/>
      <c r="AP62" s="302"/>
      <c r="AQ62" s="302"/>
      <c r="AR62" s="302"/>
      <c r="AS62" s="302"/>
    </row>
    <row r="63" spans="1:45" ht="56.25" outlineLevel="1">
      <c r="A63" s="655"/>
      <c r="B63" s="655"/>
      <c r="C63" s="655"/>
      <c r="D63" s="656"/>
      <c r="E63" s="655"/>
      <c r="F63" s="655"/>
      <c r="G63" s="677"/>
      <c r="H63" s="301" t="s">
        <v>37</v>
      </c>
      <c r="I63" s="301" t="s">
        <v>401</v>
      </c>
      <c r="J63" s="656"/>
      <c r="K63" s="265"/>
      <c r="L63" s="265"/>
      <c r="M63" s="265"/>
      <c r="N63" s="305"/>
      <c r="O63" s="302"/>
      <c r="P63" s="314" t="s">
        <v>46</v>
      </c>
      <c r="Q63" s="314" t="s">
        <v>47</v>
      </c>
      <c r="R63" s="265" t="s">
        <v>28</v>
      </c>
      <c r="S63" s="71">
        <v>97.4</v>
      </c>
      <c r="T63" s="314">
        <v>2014</v>
      </c>
      <c r="U63" s="314">
        <v>85</v>
      </c>
      <c r="V63" s="302">
        <v>87</v>
      </c>
      <c r="W63" s="265" t="s">
        <v>346</v>
      </c>
      <c r="X63" s="269" t="s">
        <v>29</v>
      </c>
      <c r="Y63" s="265"/>
      <c r="Z63" s="265"/>
      <c r="AA63" s="265" t="s">
        <v>47</v>
      </c>
      <c r="AB63" s="301" t="s">
        <v>32</v>
      </c>
      <c r="AC63" s="314"/>
      <c r="AD63" s="296">
        <f t="shared" si="0"/>
        <v>0</v>
      </c>
      <c r="AE63" s="302"/>
      <c r="AF63" s="302"/>
      <c r="AG63" s="302"/>
      <c r="AH63" s="302"/>
      <c r="AI63" s="302"/>
      <c r="AJ63" s="302"/>
      <c r="AK63" s="302"/>
      <c r="AL63" s="302"/>
      <c r="AM63" s="302"/>
      <c r="AN63" s="302"/>
      <c r="AO63" s="302"/>
      <c r="AP63" s="302"/>
      <c r="AQ63" s="302"/>
      <c r="AR63" s="302"/>
      <c r="AS63" s="302"/>
    </row>
    <row r="64" spans="1:45" ht="56.25" outlineLevel="1">
      <c r="A64" s="655"/>
      <c r="B64" s="655"/>
      <c r="C64" s="265" t="s">
        <v>2614</v>
      </c>
      <c r="D64" s="301" t="s">
        <v>1144</v>
      </c>
      <c r="E64" s="265" t="s">
        <v>43</v>
      </c>
      <c r="F64" s="655"/>
      <c r="G64" s="280" t="s">
        <v>1145</v>
      </c>
      <c r="H64" s="338" t="s">
        <v>27</v>
      </c>
      <c r="I64" s="301" t="s">
        <v>400</v>
      </c>
      <c r="J64" s="301" t="s">
        <v>2391</v>
      </c>
      <c r="K64" s="265">
        <v>18</v>
      </c>
      <c r="L64" s="265"/>
      <c r="M64" s="265"/>
      <c r="N64" s="305">
        <v>20929</v>
      </c>
      <c r="O64" s="302"/>
      <c r="P64" s="314"/>
      <c r="Q64" s="314" t="s">
        <v>518</v>
      </c>
      <c r="R64" s="265" t="s">
        <v>60</v>
      </c>
      <c r="S64" s="71">
        <v>20</v>
      </c>
      <c r="T64" s="314">
        <v>2022</v>
      </c>
      <c r="U64" s="314">
        <v>100</v>
      </c>
      <c r="V64" s="302">
        <v>4</v>
      </c>
      <c r="W64" s="265" t="s">
        <v>346</v>
      </c>
      <c r="X64" s="269" t="s">
        <v>29</v>
      </c>
      <c r="Y64" s="265">
        <v>38026</v>
      </c>
      <c r="Z64" s="265"/>
      <c r="AA64" s="265" t="s">
        <v>489</v>
      </c>
      <c r="AB64" s="301" t="s">
        <v>32</v>
      </c>
      <c r="AC64" s="314"/>
      <c r="AD64" s="296">
        <f t="shared" si="0"/>
        <v>0</v>
      </c>
      <c r="AE64" s="302"/>
      <c r="AF64" s="302"/>
      <c r="AG64" s="302"/>
      <c r="AH64" s="302"/>
      <c r="AI64" s="302"/>
      <c r="AJ64" s="302"/>
      <c r="AK64" s="302"/>
      <c r="AL64" s="302"/>
      <c r="AM64" s="302"/>
      <c r="AN64" s="302"/>
      <c r="AO64" s="302"/>
      <c r="AP64" s="302"/>
      <c r="AQ64" s="302"/>
      <c r="AR64" s="302"/>
      <c r="AS64" s="302"/>
    </row>
    <row r="65" spans="1:45" ht="56.25" outlineLevel="1">
      <c r="A65" s="655"/>
      <c r="B65" s="655"/>
      <c r="C65" s="265" t="s">
        <v>1083</v>
      </c>
      <c r="D65" s="301" t="s">
        <v>1146</v>
      </c>
      <c r="E65" s="265" t="s">
        <v>43</v>
      </c>
      <c r="F65" s="655"/>
      <c r="G65" s="280" t="s">
        <v>1147</v>
      </c>
      <c r="H65" s="338" t="s">
        <v>27</v>
      </c>
      <c r="I65" s="301" t="s">
        <v>34</v>
      </c>
      <c r="J65" s="301" t="s">
        <v>53</v>
      </c>
      <c r="K65" s="265">
        <v>68</v>
      </c>
      <c r="L65" s="265"/>
      <c r="M65" s="265"/>
      <c r="N65" s="305">
        <v>9606</v>
      </c>
      <c r="O65" s="302"/>
      <c r="P65" s="314"/>
      <c r="Q65" s="314" t="s">
        <v>519</v>
      </c>
      <c r="R65" s="265" t="s">
        <v>60</v>
      </c>
      <c r="S65" s="71">
        <v>34.26</v>
      </c>
      <c r="T65" s="314">
        <v>2019</v>
      </c>
      <c r="U65" s="314">
        <v>60</v>
      </c>
      <c r="V65" s="302">
        <v>62.7</v>
      </c>
      <c r="W65" s="265" t="s">
        <v>346</v>
      </c>
      <c r="X65" s="269" t="s">
        <v>29</v>
      </c>
      <c r="Y65" s="304">
        <v>7823</v>
      </c>
      <c r="Z65" s="265"/>
      <c r="AA65" s="265" t="s">
        <v>538</v>
      </c>
      <c r="AB65" s="301" t="s">
        <v>32</v>
      </c>
      <c r="AC65" s="314"/>
      <c r="AD65" s="296">
        <f t="shared" si="0"/>
        <v>0</v>
      </c>
      <c r="AE65" s="302"/>
      <c r="AF65" s="302"/>
      <c r="AG65" s="302"/>
      <c r="AH65" s="302"/>
      <c r="AI65" s="302"/>
      <c r="AJ65" s="302"/>
      <c r="AK65" s="302"/>
      <c r="AL65" s="302"/>
      <c r="AM65" s="302"/>
      <c r="AN65" s="302"/>
      <c r="AO65" s="302"/>
      <c r="AP65" s="302"/>
      <c r="AQ65" s="302"/>
      <c r="AR65" s="302"/>
      <c r="AS65" s="302"/>
    </row>
    <row r="66" spans="1:45" ht="56.25" outlineLevel="1">
      <c r="A66" s="655"/>
      <c r="B66" s="655"/>
      <c r="C66" s="265" t="s">
        <v>916</v>
      </c>
      <c r="D66" s="301" t="s">
        <v>1148</v>
      </c>
      <c r="E66" s="265" t="s">
        <v>43</v>
      </c>
      <c r="F66" s="655"/>
      <c r="G66" s="280" t="s">
        <v>1149</v>
      </c>
      <c r="H66" s="338" t="s">
        <v>27</v>
      </c>
      <c r="I66" s="301" t="s">
        <v>34</v>
      </c>
      <c r="J66" s="301" t="s">
        <v>54</v>
      </c>
      <c r="K66" s="265">
        <v>95</v>
      </c>
      <c r="L66" s="265"/>
      <c r="M66" s="265"/>
      <c r="N66" s="305">
        <v>5246</v>
      </c>
      <c r="O66" s="302"/>
      <c r="P66" s="314"/>
      <c r="Q66" s="314" t="s">
        <v>520</v>
      </c>
      <c r="R66" s="265" t="s">
        <v>60</v>
      </c>
      <c r="S66" s="71">
        <v>12.1</v>
      </c>
      <c r="T66" s="314">
        <v>2020</v>
      </c>
      <c r="U66" s="314">
        <v>60</v>
      </c>
      <c r="V66" s="302">
        <v>12</v>
      </c>
      <c r="W66" s="265" t="s">
        <v>346</v>
      </c>
      <c r="X66" s="269" t="s">
        <v>29</v>
      </c>
      <c r="Y66" s="304">
        <v>3942</v>
      </c>
      <c r="Z66" s="265"/>
      <c r="AA66" s="265" t="s">
        <v>538</v>
      </c>
      <c r="AB66" s="301" t="s">
        <v>32</v>
      </c>
      <c r="AC66" s="314"/>
      <c r="AD66" s="296">
        <f t="shared" si="0"/>
        <v>0</v>
      </c>
      <c r="AE66" s="302"/>
      <c r="AF66" s="302"/>
      <c r="AG66" s="302"/>
      <c r="AH66" s="302"/>
      <c r="AI66" s="302"/>
      <c r="AJ66" s="302"/>
      <c r="AK66" s="302"/>
      <c r="AL66" s="302"/>
      <c r="AM66" s="302"/>
      <c r="AN66" s="302"/>
      <c r="AO66" s="302"/>
      <c r="AP66" s="302"/>
      <c r="AQ66" s="302"/>
      <c r="AR66" s="302"/>
      <c r="AS66" s="302"/>
    </row>
    <row r="67" spans="1:45" ht="56.25" outlineLevel="1">
      <c r="A67" s="655"/>
      <c r="B67" s="655"/>
      <c r="C67" s="265" t="s">
        <v>917</v>
      </c>
      <c r="D67" s="301" t="s">
        <v>1150</v>
      </c>
      <c r="E67" s="265" t="s">
        <v>43</v>
      </c>
      <c r="F67" s="655"/>
      <c r="G67" s="280" t="s">
        <v>1151</v>
      </c>
      <c r="H67" s="338" t="s">
        <v>27</v>
      </c>
      <c r="I67" s="301" t="s">
        <v>402</v>
      </c>
      <c r="J67" s="301" t="s">
        <v>55</v>
      </c>
      <c r="K67" s="265">
        <v>67</v>
      </c>
      <c r="L67" s="265"/>
      <c r="M67" s="265"/>
      <c r="N67" s="305">
        <v>20680</v>
      </c>
      <c r="O67" s="302"/>
      <c r="P67" s="314"/>
      <c r="Q67" s="314" t="s">
        <v>521</v>
      </c>
      <c r="R67" s="265" t="s">
        <v>60</v>
      </c>
      <c r="S67" s="71">
        <v>28.28</v>
      </c>
      <c r="T67" s="314">
        <v>2016</v>
      </c>
      <c r="U67" s="314">
        <v>60</v>
      </c>
      <c r="V67" s="302">
        <v>89.5</v>
      </c>
      <c r="W67" s="265" t="s">
        <v>346</v>
      </c>
      <c r="X67" s="269" t="s">
        <v>29</v>
      </c>
      <c r="Y67" s="304">
        <v>34553</v>
      </c>
      <c r="Z67" s="265"/>
      <c r="AA67" s="265" t="s">
        <v>489</v>
      </c>
      <c r="AB67" s="301" t="s">
        <v>32</v>
      </c>
      <c r="AC67" s="314"/>
      <c r="AD67" s="296">
        <f t="shared" si="0"/>
        <v>0</v>
      </c>
      <c r="AE67" s="302"/>
      <c r="AF67" s="302"/>
      <c r="AG67" s="302"/>
      <c r="AH67" s="302"/>
      <c r="AI67" s="302"/>
      <c r="AJ67" s="302"/>
      <c r="AK67" s="302"/>
      <c r="AL67" s="302"/>
      <c r="AM67" s="302"/>
      <c r="AN67" s="302"/>
      <c r="AO67" s="302"/>
      <c r="AP67" s="302"/>
      <c r="AQ67" s="302"/>
      <c r="AR67" s="302"/>
      <c r="AS67" s="302"/>
    </row>
    <row r="68" spans="1:45" ht="75" customHeight="1" outlineLevel="1">
      <c r="A68" s="655"/>
      <c r="B68" s="655" t="s">
        <v>562</v>
      </c>
      <c r="C68" s="655" t="s">
        <v>1071</v>
      </c>
      <c r="D68" s="656" t="s">
        <v>2206</v>
      </c>
      <c r="E68" s="655" t="s">
        <v>43</v>
      </c>
      <c r="F68" s="655"/>
      <c r="G68" s="677" t="s">
        <v>2643</v>
      </c>
      <c r="H68" s="338" t="s">
        <v>27</v>
      </c>
      <c r="I68" s="301" t="s">
        <v>400</v>
      </c>
      <c r="J68" s="301" t="s">
        <v>2392</v>
      </c>
      <c r="K68" s="265"/>
      <c r="L68" s="265"/>
      <c r="M68" s="265"/>
      <c r="N68" s="305">
        <v>12777</v>
      </c>
      <c r="O68" s="302"/>
      <c r="P68" s="314"/>
      <c r="Q68" s="314" t="s">
        <v>522</v>
      </c>
      <c r="R68" s="265" t="s">
        <v>60</v>
      </c>
      <c r="S68" s="71">
        <v>12.5</v>
      </c>
      <c r="T68" s="314">
        <v>1976</v>
      </c>
      <c r="U68" s="314">
        <v>100</v>
      </c>
      <c r="V68" s="302">
        <v>100</v>
      </c>
      <c r="W68" s="265" t="s">
        <v>56</v>
      </c>
      <c r="X68" s="269" t="s">
        <v>29</v>
      </c>
      <c r="Y68" s="265">
        <v>7773</v>
      </c>
      <c r="Z68" s="265"/>
      <c r="AA68" s="265" t="s">
        <v>538</v>
      </c>
      <c r="AB68" s="301" t="s">
        <v>32</v>
      </c>
      <c r="AC68" s="314"/>
      <c r="AD68" s="296">
        <f t="shared" si="0"/>
        <v>0</v>
      </c>
      <c r="AE68" s="302"/>
      <c r="AF68" s="302"/>
      <c r="AG68" s="302"/>
      <c r="AH68" s="302"/>
      <c r="AI68" s="302"/>
      <c r="AJ68" s="302"/>
      <c r="AK68" s="302"/>
      <c r="AL68" s="302"/>
      <c r="AM68" s="302"/>
      <c r="AN68" s="302"/>
      <c r="AO68" s="302"/>
      <c r="AP68" s="302"/>
      <c r="AQ68" s="302"/>
      <c r="AR68" s="302"/>
      <c r="AS68" s="302"/>
    </row>
    <row r="69" spans="1:45" ht="37.5" outlineLevel="1">
      <c r="A69" s="655"/>
      <c r="B69" s="655"/>
      <c r="C69" s="655"/>
      <c r="D69" s="656"/>
      <c r="E69" s="655"/>
      <c r="F69" s="655"/>
      <c r="G69" s="677"/>
      <c r="H69" s="301" t="s">
        <v>37</v>
      </c>
      <c r="I69" s="301" t="s">
        <v>36</v>
      </c>
      <c r="J69" s="301" t="s">
        <v>2393</v>
      </c>
      <c r="K69" s="265"/>
      <c r="L69" s="265"/>
      <c r="M69" s="265"/>
      <c r="N69" s="305"/>
      <c r="O69" s="302"/>
      <c r="P69" s="314" t="s">
        <v>57</v>
      </c>
      <c r="Q69" s="314" t="s">
        <v>50</v>
      </c>
      <c r="R69" s="265" t="s">
        <v>28</v>
      </c>
      <c r="S69" s="71">
        <v>27.4</v>
      </c>
      <c r="T69" s="314">
        <v>1976</v>
      </c>
      <c r="U69" s="314">
        <v>85</v>
      </c>
      <c r="V69" s="302">
        <v>100</v>
      </c>
      <c r="W69" s="272" t="s">
        <v>372</v>
      </c>
      <c r="X69" s="269" t="s">
        <v>29</v>
      </c>
      <c r="Y69" s="265"/>
      <c r="Z69" s="265"/>
      <c r="AA69" s="265" t="s">
        <v>50</v>
      </c>
      <c r="AB69" s="301" t="s">
        <v>32</v>
      </c>
      <c r="AC69" s="314"/>
      <c r="AD69" s="296">
        <f t="shared" si="0"/>
        <v>0</v>
      </c>
      <c r="AE69" s="302"/>
      <c r="AF69" s="302"/>
      <c r="AG69" s="302"/>
      <c r="AH69" s="302"/>
      <c r="AI69" s="302"/>
      <c r="AJ69" s="302"/>
      <c r="AK69" s="302"/>
      <c r="AL69" s="302"/>
      <c r="AM69" s="302"/>
      <c r="AN69" s="302"/>
      <c r="AO69" s="302"/>
      <c r="AP69" s="302"/>
      <c r="AQ69" s="302"/>
      <c r="AR69" s="302"/>
      <c r="AS69" s="302"/>
    </row>
    <row r="70" spans="1:45" ht="56.25" outlineLevel="1">
      <c r="A70" s="655"/>
      <c r="B70" s="655"/>
      <c r="C70" s="265" t="s">
        <v>2628</v>
      </c>
      <c r="D70" s="301" t="s">
        <v>1152</v>
      </c>
      <c r="E70" s="265" t="s">
        <v>43</v>
      </c>
      <c r="F70" s="655"/>
      <c r="G70" s="280" t="s">
        <v>1153</v>
      </c>
      <c r="H70" s="338" t="s">
        <v>27</v>
      </c>
      <c r="I70" s="301" t="s">
        <v>402</v>
      </c>
      <c r="J70" s="301" t="s">
        <v>2394</v>
      </c>
      <c r="K70" s="265">
        <v>40</v>
      </c>
      <c r="L70" s="265"/>
      <c r="M70" s="265"/>
      <c r="N70" s="305">
        <v>4857</v>
      </c>
      <c r="O70" s="302"/>
      <c r="P70" s="314"/>
      <c r="Q70" s="314" t="s">
        <v>523</v>
      </c>
      <c r="R70" s="265" t="s">
        <v>60</v>
      </c>
      <c r="S70" s="71">
        <v>11</v>
      </c>
      <c r="T70" s="314">
        <v>2015</v>
      </c>
      <c r="U70" s="314">
        <v>60</v>
      </c>
      <c r="V70" s="302">
        <v>54</v>
      </c>
      <c r="W70" s="265" t="s">
        <v>346</v>
      </c>
      <c r="X70" s="269" t="s">
        <v>29</v>
      </c>
      <c r="Y70" s="265">
        <v>3878</v>
      </c>
      <c r="Z70" s="265"/>
      <c r="AA70" s="265" t="s">
        <v>538</v>
      </c>
      <c r="AB70" s="301" t="s">
        <v>32</v>
      </c>
      <c r="AC70" s="314"/>
      <c r="AD70" s="296">
        <f t="shared" si="0"/>
        <v>0</v>
      </c>
      <c r="AE70" s="302"/>
      <c r="AF70" s="302"/>
      <c r="AG70" s="302"/>
      <c r="AH70" s="302"/>
      <c r="AI70" s="302"/>
      <c r="AJ70" s="302"/>
      <c r="AK70" s="302"/>
      <c r="AL70" s="302"/>
      <c r="AM70" s="302"/>
      <c r="AN70" s="302"/>
      <c r="AO70" s="302"/>
      <c r="AP70" s="302"/>
      <c r="AQ70" s="302"/>
      <c r="AR70" s="302"/>
      <c r="AS70" s="302"/>
    </row>
    <row r="71" spans="1:45" ht="56.25" outlineLevel="1">
      <c r="A71" s="655"/>
      <c r="B71" s="655"/>
      <c r="C71" s="265" t="s">
        <v>1072</v>
      </c>
      <c r="D71" s="301" t="s">
        <v>2207</v>
      </c>
      <c r="E71" s="265" t="s">
        <v>43</v>
      </c>
      <c r="F71" s="655"/>
      <c r="G71" s="280" t="s">
        <v>1154</v>
      </c>
      <c r="H71" s="338" t="s">
        <v>27</v>
      </c>
      <c r="I71" s="301" t="s">
        <v>402</v>
      </c>
      <c r="J71" s="301" t="s">
        <v>2395</v>
      </c>
      <c r="K71" s="265">
        <v>54.7</v>
      </c>
      <c r="L71" s="265"/>
      <c r="M71" s="265"/>
      <c r="N71" s="305">
        <v>5217</v>
      </c>
      <c r="O71" s="302"/>
      <c r="P71" s="314"/>
      <c r="Q71" s="314" t="s">
        <v>524</v>
      </c>
      <c r="R71" s="265" t="s">
        <v>60</v>
      </c>
      <c r="S71" s="71">
        <v>22</v>
      </c>
      <c r="T71" s="314">
        <v>1968</v>
      </c>
      <c r="U71" s="314">
        <v>85</v>
      </c>
      <c r="V71" s="302">
        <v>100</v>
      </c>
      <c r="W71" s="272" t="s">
        <v>372</v>
      </c>
      <c r="X71" s="269" t="s">
        <v>29</v>
      </c>
      <c r="Y71" s="265">
        <v>4394</v>
      </c>
      <c r="Z71" s="265"/>
      <c r="AA71" s="265" t="s">
        <v>538</v>
      </c>
      <c r="AB71" s="301" t="s">
        <v>32</v>
      </c>
      <c r="AC71" s="314"/>
      <c r="AD71" s="296">
        <f t="shared" si="0"/>
        <v>0</v>
      </c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2"/>
    </row>
    <row r="72" spans="1:45" ht="37.5" outlineLevel="1">
      <c r="A72" s="655"/>
      <c r="B72" s="655" t="s">
        <v>547</v>
      </c>
      <c r="C72" s="655"/>
      <c r="D72" s="656" t="s">
        <v>637</v>
      </c>
      <c r="E72" s="655" t="s">
        <v>42</v>
      </c>
      <c r="F72" s="655"/>
      <c r="G72" s="677" t="s">
        <v>888</v>
      </c>
      <c r="H72" s="338" t="s">
        <v>27</v>
      </c>
      <c r="I72" s="301" t="s">
        <v>403</v>
      </c>
      <c r="J72" s="656" t="s">
        <v>2396</v>
      </c>
      <c r="K72" s="265"/>
      <c r="L72" s="265"/>
      <c r="M72" s="265"/>
      <c r="N72" s="305">
        <v>59661</v>
      </c>
      <c r="O72" s="302"/>
      <c r="P72" s="314"/>
      <c r="Q72" s="314" t="s">
        <v>525</v>
      </c>
      <c r="R72" s="265" t="s">
        <v>60</v>
      </c>
      <c r="S72" s="71">
        <v>93.2</v>
      </c>
      <c r="T72" s="314">
        <v>1974</v>
      </c>
      <c r="U72" s="314">
        <v>100</v>
      </c>
      <c r="V72" s="302">
        <v>100</v>
      </c>
      <c r="W72" s="272" t="s">
        <v>372</v>
      </c>
      <c r="X72" s="269" t="s">
        <v>29</v>
      </c>
      <c r="Y72" s="265">
        <v>50125</v>
      </c>
      <c r="Z72" s="265"/>
      <c r="AA72" s="265" t="s">
        <v>540</v>
      </c>
      <c r="AB72" s="301" t="s">
        <v>32</v>
      </c>
      <c r="AC72" s="314"/>
      <c r="AD72" s="296">
        <f t="shared" si="0"/>
        <v>0</v>
      </c>
      <c r="AE72" s="302"/>
      <c r="AF72" s="302"/>
      <c r="AG72" s="302"/>
      <c r="AH72" s="302"/>
      <c r="AI72" s="302"/>
      <c r="AJ72" s="302"/>
      <c r="AK72" s="302"/>
      <c r="AL72" s="302"/>
      <c r="AM72" s="302"/>
      <c r="AN72" s="302"/>
      <c r="AO72" s="302"/>
      <c r="AP72" s="302"/>
      <c r="AQ72" s="302"/>
      <c r="AR72" s="302"/>
      <c r="AS72" s="302"/>
    </row>
    <row r="73" spans="1:45" ht="37.5" outlineLevel="1">
      <c r="A73" s="655"/>
      <c r="B73" s="655"/>
      <c r="C73" s="655"/>
      <c r="D73" s="656"/>
      <c r="E73" s="655"/>
      <c r="F73" s="655"/>
      <c r="G73" s="677"/>
      <c r="H73" s="301" t="s">
        <v>37</v>
      </c>
      <c r="I73" s="301" t="s">
        <v>36</v>
      </c>
      <c r="J73" s="656"/>
      <c r="K73" s="265"/>
      <c r="L73" s="265"/>
      <c r="M73" s="265"/>
      <c r="N73" s="305"/>
      <c r="O73" s="302"/>
      <c r="P73" s="314" t="s">
        <v>58</v>
      </c>
      <c r="Q73" s="314" t="s">
        <v>47</v>
      </c>
      <c r="R73" s="265" t="s">
        <v>28</v>
      </c>
      <c r="S73" s="71">
        <v>149.19999999999999</v>
      </c>
      <c r="T73" s="314">
        <v>1990</v>
      </c>
      <c r="U73" s="314">
        <v>60</v>
      </c>
      <c r="V73" s="302">
        <v>100</v>
      </c>
      <c r="W73" s="272" t="s">
        <v>372</v>
      </c>
      <c r="X73" s="269" t="s">
        <v>29</v>
      </c>
      <c r="Y73" s="265"/>
      <c r="Z73" s="265"/>
      <c r="AA73" s="265" t="s">
        <v>47</v>
      </c>
      <c r="AB73" s="301" t="s">
        <v>32</v>
      </c>
      <c r="AC73" s="314"/>
      <c r="AD73" s="296">
        <f t="shared" si="0"/>
        <v>0</v>
      </c>
      <c r="AE73" s="302"/>
      <c r="AF73" s="302"/>
      <c r="AG73" s="302"/>
      <c r="AH73" s="302"/>
      <c r="AI73" s="302"/>
      <c r="AJ73" s="302"/>
      <c r="AK73" s="302"/>
      <c r="AL73" s="302"/>
      <c r="AM73" s="302"/>
      <c r="AN73" s="302"/>
      <c r="AO73" s="302"/>
      <c r="AP73" s="302"/>
      <c r="AQ73" s="302"/>
      <c r="AR73" s="302"/>
      <c r="AS73" s="302"/>
    </row>
    <row r="74" spans="1:45" ht="37.5" outlineLevel="1">
      <c r="A74" s="655"/>
      <c r="B74" s="655"/>
      <c r="C74" s="655"/>
      <c r="D74" s="656"/>
      <c r="E74" s="655"/>
      <c r="F74" s="655"/>
      <c r="G74" s="677"/>
      <c r="H74" s="280" t="s">
        <v>37</v>
      </c>
      <c r="I74" s="301" t="s">
        <v>339</v>
      </c>
      <c r="J74" s="656"/>
      <c r="K74" s="265"/>
      <c r="L74" s="265"/>
      <c r="M74" s="265"/>
      <c r="N74" s="305"/>
      <c r="O74" s="302"/>
      <c r="P74" s="314"/>
      <c r="Q74" s="314"/>
      <c r="R74" s="265" t="s">
        <v>60</v>
      </c>
      <c r="S74" s="71">
        <v>95.3</v>
      </c>
      <c r="T74" s="314">
        <v>1974</v>
      </c>
      <c r="U74" s="314">
        <v>60</v>
      </c>
      <c r="V74" s="302">
        <v>100</v>
      </c>
      <c r="W74" s="272" t="s">
        <v>372</v>
      </c>
      <c r="X74" s="269" t="s">
        <v>29</v>
      </c>
      <c r="Y74" s="265"/>
      <c r="Z74" s="265"/>
      <c r="AA74" s="265"/>
      <c r="AB74" s="301" t="s">
        <v>32</v>
      </c>
      <c r="AC74" s="314"/>
      <c r="AD74" s="296">
        <f t="shared" ref="AD74:AD75" si="1">SUM(AE74:AI74)</f>
        <v>0</v>
      </c>
      <c r="AE74" s="302"/>
      <c r="AF74" s="302"/>
      <c r="AG74" s="302"/>
      <c r="AH74" s="302"/>
      <c r="AI74" s="302"/>
      <c r="AJ74" s="302"/>
      <c r="AK74" s="302"/>
      <c r="AL74" s="302"/>
      <c r="AM74" s="302"/>
      <c r="AN74" s="302"/>
      <c r="AO74" s="302"/>
      <c r="AP74" s="302"/>
      <c r="AQ74" s="302"/>
      <c r="AR74" s="302"/>
      <c r="AS74" s="302"/>
    </row>
    <row r="75" spans="1:45" ht="56.25" outlineLevel="1">
      <c r="A75" s="655"/>
      <c r="B75" s="655"/>
      <c r="C75" s="265" t="s">
        <v>1073</v>
      </c>
      <c r="D75" s="301" t="s">
        <v>2208</v>
      </c>
      <c r="E75" s="265" t="s">
        <v>43</v>
      </c>
      <c r="F75" s="655"/>
      <c r="G75" s="280" t="s">
        <v>2644</v>
      </c>
      <c r="H75" s="338" t="s">
        <v>27</v>
      </c>
      <c r="I75" s="301" t="s">
        <v>402</v>
      </c>
      <c r="J75" s="301" t="s">
        <v>2818</v>
      </c>
      <c r="K75" s="265"/>
      <c r="L75" s="265"/>
      <c r="M75" s="265"/>
      <c r="N75" s="305">
        <v>10764</v>
      </c>
      <c r="O75" s="302"/>
      <c r="P75" s="314"/>
      <c r="Q75" s="314" t="s">
        <v>526</v>
      </c>
      <c r="R75" s="265" t="s">
        <v>60</v>
      </c>
      <c r="S75" s="71">
        <v>211</v>
      </c>
      <c r="T75" s="314">
        <v>2000</v>
      </c>
      <c r="U75" s="314">
        <v>100</v>
      </c>
      <c r="V75" s="302">
        <v>100</v>
      </c>
      <c r="W75" s="272" t="s">
        <v>372</v>
      </c>
      <c r="X75" s="269" t="s">
        <v>29</v>
      </c>
      <c r="Y75" s="265">
        <v>4800</v>
      </c>
      <c r="Z75" s="265"/>
      <c r="AA75" s="265" t="s">
        <v>489</v>
      </c>
      <c r="AB75" s="301" t="s">
        <v>32</v>
      </c>
      <c r="AC75" s="314"/>
      <c r="AD75" s="296">
        <f t="shared" si="1"/>
        <v>0</v>
      </c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</row>
    <row r="76" spans="1:45" s="440" customFormat="1">
      <c r="A76" s="297"/>
      <c r="B76" s="650" t="s">
        <v>896</v>
      </c>
      <c r="C76" s="651"/>
      <c r="D76" s="652"/>
      <c r="E76" s="297"/>
      <c r="F76" s="297"/>
      <c r="G76" s="469"/>
      <c r="H76" s="470"/>
      <c r="I76" s="470"/>
      <c r="J76" s="470"/>
      <c r="K76" s="467"/>
      <c r="L76" s="467"/>
      <c r="M76" s="467"/>
      <c r="N76" s="288"/>
      <c r="O76" s="288"/>
      <c r="P76" s="297"/>
      <c r="Q76" s="297"/>
      <c r="R76" s="297"/>
      <c r="S76" s="288"/>
      <c r="T76" s="297"/>
      <c r="U76" s="297"/>
      <c r="V76" s="288"/>
      <c r="W76" s="297"/>
      <c r="X76" s="297"/>
      <c r="Y76" s="297"/>
      <c r="Z76" s="297"/>
      <c r="AA76" s="297"/>
      <c r="AB76" s="270"/>
      <c r="AC76" s="297"/>
      <c r="AD76" s="288"/>
      <c r="AE76" s="288"/>
      <c r="AF76" s="288"/>
      <c r="AG76" s="288"/>
      <c r="AH76" s="288"/>
      <c r="AI76" s="288"/>
      <c r="AJ76" s="288"/>
      <c r="AK76" s="288"/>
      <c r="AL76" s="288"/>
      <c r="AM76" s="288"/>
      <c r="AN76" s="288"/>
      <c r="AO76" s="288"/>
      <c r="AP76" s="288"/>
      <c r="AQ76" s="288"/>
      <c r="AR76" s="288"/>
      <c r="AS76" s="288"/>
    </row>
    <row r="77" spans="1:45" ht="75" outlineLevel="1">
      <c r="A77" s="655">
        <v>1</v>
      </c>
      <c r="B77" s="653" t="s">
        <v>612</v>
      </c>
      <c r="C77" s="653"/>
      <c r="D77" s="675" t="s">
        <v>612</v>
      </c>
      <c r="E77" s="655" t="s">
        <v>25</v>
      </c>
      <c r="F77" s="671" t="s">
        <v>682</v>
      </c>
      <c r="G77" s="338" t="s">
        <v>86</v>
      </c>
      <c r="H77" s="338" t="s">
        <v>62</v>
      </c>
      <c r="I77" s="271" t="s">
        <v>125</v>
      </c>
      <c r="J77" s="306" t="s">
        <v>2819</v>
      </c>
      <c r="K77" s="272"/>
      <c r="L77" s="272"/>
      <c r="M77" s="357" t="s">
        <v>748</v>
      </c>
      <c r="N77" s="304">
        <v>4000</v>
      </c>
      <c r="O77" s="305">
        <v>3931</v>
      </c>
      <c r="P77" s="76">
        <v>30</v>
      </c>
      <c r="Q77" s="87">
        <v>30</v>
      </c>
      <c r="R77" s="307" t="s">
        <v>28</v>
      </c>
      <c r="S77" s="308">
        <v>105.5</v>
      </c>
      <c r="T77" s="76">
        <v>1984</v>
      </c>
      <c r="U77" s="314">
        <v>100</v>
      </c>
      <c r="V77" s="305">
        <v>100</v>
      </c>
      <c r="W77" s="272" t="s">
        <v>372</v>
      </c>
      <c r="X77" s="77" t="s">
        <v>29</v>
      </c>
      <c r="Y77" s="272">
        <v>15000</v>
      </c>
      <c r="Z77" s="304">
        <v>15000</v>
      </c>
      <c r="AA77" s="272">
        <v>150</v>
      </c>
      <c r="AB77" s="301" t="s">
        <v>32</v>
      </c>
      <c r="AC77" s="314"/>
      <c r="AD77" s="296">
        <f>SUM(AE77:AI77)</f>
        <v>0</v>
      </c>
      <c r="AE77" s="302"/>
      <c r="AF77" s="302"/>
      <c r="AG77" s="302"/>
      <c r="AH77" s="302"/>
      <c r="AI77" s="302"/>
      <c r="AJ77" s="302"/>
      <c r="AK77" s="302"/>
      <c r="AL77" s="302"/>
      <c r="AM77" s="302"/>
      <c r="AN77" s="302"/>
      <c r="AO77" s="302"/>
      <c r="AP77" s="302"/>
      <c r="AQ77" s="302"/>
      <c r="AR77" s="302"/>
      <c r="AS77" s="302"/>
    </row>
    <row r="78" spans="1:45" ht="37.5" outlineLevel="1">
      <c r="A78" s="655"/>
      <c r="B78" s="678"/>
      <c r="C78" s="678"/>
      <c r="D78" s="702"/>
      <c r="E78" s="655"/>
      <c r="F78" s="671"/>
      <c r="G78" s="338" t="s">
        <v>398</v>
      </c>
      <c r="H78" s="338" t="s">
        <v>62</v>
      </c>
      <c r="I78" s="271" t="s">
        <v>126</v>
      </c>
      <c r="J78" s="306" t="s">
        <v>2869</v>
      </c>
      <c r="K78" s="272"/>
      <c r="L78" s="272"/>
      <c r="M78" s="357"/>
      <c r="N78" s="275"/>
      <c r="O78" s="302"/>
      <c r="P78" s="314"/>
      <c r="Q78" s="87">
        <v>25</v>
      </c>
      <c r="R78" s="265" t="s">
        <v>60</v>
      </c>
      <c r="S78" s="308">
        <v>699.2</v>
      </c>
      <c r="T78" s="76">
        <v>1975</v>
      </c>
      <c r="U78" s="314">
        <v>60</v>
      </c>
      <c r="V78" s="305">
        <v>100</v>
      </c>
      <c r="W78" s="272" t="s">
        <v>372</v>
      </c>
      <c r="X78" s="77" t="s">
        <v>29</v>
      </c>
      <c r="Y78" s="304"/>
      <c r="Z78" s="304"/>
      <c r="AA78" s="83"/>
      <c r="AB78" s="301" t="s">
        <v>32</v>
      </c>
      <c r="AC78" s="314"/>
      <c r="AD78" s="296">
        <f t="shared" ref="AD78:AD95" si="2">SUM(AE78:AI78)</f>
        <v>0</v>
      </c>
      <c r="AE78" s="302"/>
      <c r="AF78" s="302"/>
      <c r="AG78" s="302"/>
      <c r="AH78" s="302"/>
      <c r="AI78" s="302"/>
      <c r="AJ78" s="302"/>
      <c r="AK78" s="302"/>
      <c r="AL78" s="302"/>
      <c r="AM78" s="302"/>
      <c r="AN78" s="302"/>
      <c r="AO78" s="302"/>
      <c r="AP78" s="302"/>
      <c r="AQ78" s="302"/>
      <c r="AR78" s="302"/>
      <c r="AS78" s="302"/>
    </row>
    <row r="79" spans="1:45" ht="37.5" outlineLevel="1">
      <c r="A79" s="655"/>
      <c r="B79" s="678"/>
      <c r="C79" s="654"/>
      <c r="D79" s="676"/>
      <c r="E79" s="655"/>
      <c r="F79" s="671"/>
      <c r="G79" s="338" t="s">
        <v>399</v>
      </c>
      <c r="H79" s="338" t="s">
        <v>62</v>
      </c>
      <c r="I79" s="271" t="s">
        <v>127</v>
      </c>
      <c r="J79" s="301" t="s">
        <v>2841</v>
      </c>
      <c r="K79" s="272"/>
      <c r="L79" s="272"/>
      <c r="M79" s="357"/>
      <c r="N79" s="275"/>
      <c r="O79" s="302"/>
      <c r="P79" s="314"/>
      <c r="Q79" s="87">
        <v>25</v>
      </c>
      <c r="R79" s="265" t="s">
        <v>60</v>
      </c>
      <c r="S79" s="265">
        <v>737.9</v>
      </c>
      <c r="T79" s="265">
        <v>1988</v>
      </c>
      <c r="U79" s="265">
        <v>60</v>
      </c>
      <c r="V79" s="302">
        <v>100</v>
      </c>
      <c r="W79" s="272" t="s">
        <v>372</v>
      </c>
      <c r="X79" s="77" t="s">
        <v>29</v>
      </c>
      <c r="Y79" s="304"/>
      <c r="Z79" s="265"/>
      <c r="AA79" s="83"/>
      <c r="AB79" s="301" t="s">
        <v>32</v>
      </c>
      <c r="AC79" s="314"/>
      <c r="AD79" s="296">
        <f t="shared" si="2"/>
        <v>0</v>
      </c>
      <c r="AE79" s="302"/>
      <c r="AF79" s="302"/>
      <c r="AG79" s="302"/>
      <c r="AH79" s="302"/>
      <c r="AI79" s="302"/>
      <c r="AJ79" s="302"/>
      <c r="AK79" s="302"/>
      <c r="AL79" s="302"/>
      <c r="AM79" s="302"/>
      <c r="AN79" s="302"/>
      <c r="AO79" s="302"/>
      <c r="AP79" s="302"/>
      <c r="AQ79" s="302"/>
      <c r="AR79" s="302"/>
      <c r="AS79" s="302"/>
    </row>
    <row r="80" spans="1:45" ht="75" customHeight="1" outlineLevel="1">
      <c r="A80" s="655"/>
      <c r="B80" s="678"/>
      <c r="C80" s="688" t="s">
        <v>1074</v>
      </c>
      <c r="D80" s="686" t="s">
        <v>2645</v>
      </c>
      <c r="E80" s="655" t="s">
        <v>43</v>
      </c>
      <c r="F80" s="671"/>
      <c r="G80" s="317" t="s">
        <v>86</v>
      </c>
      <c r="H80" s="338" t="s">
        <v>62</v>
      </c>
      <c r="I80" s="360" t="s">
        <v>86</v>
      </c>
      <c r="J80" s="268" t="s">
        <v>2287</v>
      </c>
      <c r="K80" s="265">
        <v>60</v>
      </c>
      <c r="L80" s="265"/>
      <c r="M80" s="301" t="s">
        <v>749</v>
      </c>
      <c r="N80" s="302">
        <v>2723</v>
      </c>
      <c r="O80" s="302">
        <v>2477</v>
      </c>
      <c r="P80" s="314">
        <v>100</v>
      </c>
      <c r="Q80" s="314">
        <v>32</v>
      </c>
      <c r="R80" s="272" t="s">
        <v>28</v>
      </c>
      <c r="S80" s="265">
        <v>555</v>
      </c>
      <c r="T80" s="314">
        <v>1975</v>
      </c>
      <c r="U80" s="314">
        <v>60</v>
      </c>
      <c r="V80" s="314">
        <v>74.08</v>
      </c>
      <c r="W80" s="265">
        <v>2016</v>
      </c>
      <c r="X80" s="269" t="s">
        <v>29</v>
      </c>
      <c r="Y80" s="265">
        <v>2172</v>
      </c>
      <c r="Z80" s="76">
        <f>O80+(O80*(((Y80*100)/N80)-100)/100)</f>
        <v>1975.7781858244582</v>
      </c>
      <c r="AA80" s="265">
        <v>30</v>
      </c>
      <c r="AB80" s="301" t="s">
        <v>3402</v>
      </c>
      <c r="AC80" s="350">
        <v>2031</v>
      </c>
      <c r="AD80" s="296">
        <f t="shared" si="2"/>
        <v>55500</v>
      </c>
      <c r="AE80" s="302"/>
      <c r="AF80" s="302">
        <v>55500</v>
      </c>
      <c r="AG80" s="302"/>
      <c r="AH80" s="302"/>
      <c r="AI80" s="302"/>
      <c r="AJ80" s="302"/>
      <c r="AK80" s="302"/>
      <c r="AL80" s="302"/>
      <c r="AM80" s="302"/>
      <c r="AN80" s="72"/>
      <c r="AO80" s="302">
        <v>55500</v>
      </c>
      <c r="AP80" s="302"/>
      <c r="AQ80" s="302"/>
      <c r="AR80" s="302"/>
      <c r="AS80" s="302"/>
    </row>
    <row r="81" spans="1:45" ht="75" outlineLevel="1">
      <c r="A81" s="655"/>
      <c r="B81" s="678"/>
      <c r="C81" s="690"/>
      <c r="D81" s="704"/>
      <c r="E81" s="655"/>
      <c r="F81" s="671"/>
      <c r="G81" s="317" t="s">
        <v>455</v>
      </c>
      <c r="H81" s="338" t="s">
        <v>62</v>
      </c>
      <c r="I81" s="360" t="s">
        <v>455</v>
      </c>
      <c r="J81" s="309"/>
      <c r="K81" s="265"/>
      <c r="L81" s="265"/>
      <c r="M81" s="301" t="s">
        <v>750</v>
      </c>
      <c r="N81" s="302"/>
      <c r="O81" s="302"/>
      <c r="P81" s="314"/>
      <c r="Q81" s="314"/>
      <c r="R81" s="265" t="s">
        <v>28</v>
      </c>
      <c r="S81" s="265">
        <v>126</v>
      </c>
      <c r="T81" s="314">
        <v>1975</v>
      </c>
      <c r="U81" s="76">
        <v>60</v>
      </c>
      <c r="V81" s="302">
        <v>99.999999999999901</v>
      </c>
      <c r="W81" s="272" t="s">
        <v>372</v>
      </c>
      <c r="X81" s="269" t="s">
        <v>29</v>
      </c>
      <c r="Y81" s="265"/>
      <c r="Z81" s="314"/>
      <c r="AA81" s="265"/>
      <c r="AB81" s="301" t="s">
        <v>412</v>
      </c>
      <c r="AC81" s="350">
        <v>2026</v>
      </c>
      <c r="AD81" s="296">
        <f t="shared" si="2"/>
        <v>0</v>
      </c>
      <c r="AE81" s="302"/>
      <c r="AF81" s="302"/>
      <c r="AG81" s="302"/>
      <c r="AH81" s="302"/>
      <c r="AI81" s="302"/>
      <c r="AJ81" s="302"/>
      <c r="AK81" s="302"/>
      <c r="AL81" s="302"/>
      <c r="AM81" s="302"/>
      <c r="AN81" s="302"/>
      <c r="AO81" s="302"/>
      <c r="AP81" s="302"/>
      <c r="AQ81" s="302"/>
      <c r="AR81" s="302"/>
      <c r="AS81" s="302"/>
    </row>
    <row r="82" spans="1:45" ht="75" outlineLevel="1">
      <c r="A82" s="655"/>
      <c r="B82" s="678"/>
      <c r="C82" s="690"/>
      <c r="D82" s="687"/>
      <c r="E82" s="655"/>
      <c r="F82" s="671"/>
      <c r="G82" s="317" t="s">
        <v>39</v>
      </c>
      <c r="H82" s="280" t="s">
        <v>37</v>
      </c>
      <c r="I82" s="360" t="s">
        <v>39</v>
      </c>
      <c r="J82" s="310"/>
      <c r="K82" s="265">
        <v>60</v>
      </c>
      <c r="L82" s="272"/>
      <c r="M82" s="301" t="s">
        <v>751</v>
      </c>
      <c r="N82" s="302"/>
      <c r="O82" s="305"/>
      <c r="P82" s="314" t="s">
        <v>47</v>
      </c>
      <c r="Q82" s="314"/>
      <c r="R82" s="272" t="s">
        <v>28</v>
      </c>
      <c r="S82" s="272">
        <v>227</v>
      </c>
      <c r="T82" s="76">
        <v>1975</v>
      </c>
      <c r="U82" s="314">
        <v>40</v>
      </c>
      <c r="V82" s="305">
        <v>99.999999999999602</v>
      </c>
      <c r="W82" s="272" t="s">
        <v>372</v>
      </c>
      <c r="X82" s="269" t="s">
        <v>29</v>
      </c>
      <c r="Y82" s="265"/>
      <c r="Z82" s="314"/>
      <c r="AA82" s="265"/>
      <c r="AB82" s="301" t="s">
        <v>412</v>
      </c>
      <c r="AC82" s="350">
        <v>2026</v>
      </c>
      <c r="AD82" s="296">
        <f t="shared" si="2"/>
        <v>0</v>
      </c>
      <c r="AE82" s="302"/>
      <c r="AF82" s="302"/>
      <c r="AG82" s="302"/>
      <c r="AH82" s="302"/>
      <c r="AI82" s="302"/>
      <c r="AJ82" s="302"/>
      <c r="AK82" s="302"/>
      <c r="AL82" s="302"/>
      <c r="AM82" s="302"/>
      <c r="AN82" s="302"/>
      <c r="AO82" s="302"/>
      <c r="AP82" s="302"/>
      <c r="AQ82" s="302"/>
      <c r="AR82" s="302"/>
      <c r="AS82" s="302"/>
    </row>
    <row r="83" spans="1:45" ht="75" outlineLevel="1">
      <c r="A83" s="655"/>
      <c r="B83" s="654"/>
      <c r="C83" s="689"/>
      <c r="D83" s="357" t="s">
        <v>1155</v>
      </c>
      <c r="E83" s="265" t="s">
        <v>52</v>
      </c>
      <c r="F83" s="671"/>
      <c r="G83" s="317" t="s">
        <v>2646</v>
      </c>
      <c r="H83" s="338" t="s">
        <v>62</v>
      </c>
      <c r="I83" s="301" t="s">
        <v>84</v>
      </c>
      <c r="J83" s="271" t="s">
        <v>2288</v>
      </c>
      <c r="K83" s="265">
        <v>65</v>
      </c>
      <c r="L83" s="272" t="s">
        <v>3001</v>
      </c>
      <c r="M83" s="301" t="s">
        <v>752</v>
      </c>
      <c r="N83" s="302">
        <v>23</v>
      </c>
      <c r="O83" s="305"/>
      <c r="P83" s="76"/>
      <c r="Q83" s="76"/>
      <c r="R83" s="265" t="s">
        <v>60</v>
      </c>
      <c r="S83" s="272">
        <v>48</v>
      </c>
      <c r="T83" s="76">
        <v>1975</v>
      </c>
      <c r="U83" s="76">
        <v>60</v>
      </c>
      <c r="V83" s="305">
        <v>99.999999999999901</v>
      </c>
      <c r="W83" s="272" t="s">
        <v>372</v>
      </c>
      <c r="X83" s="77" t="s">
        <v>29</v>
      </c>
      <c r="Y83" s="265"/>
      <c r="Z83" s="76"/>
      <c r="AA83" s="272"/>
      <c r="AB83" s="301" t="s">
        <v>32</v>
      </c>
      <c r="AC83" s="71"/>
      <c r="AD83" s="296">
        <f t="shared" si="2"/>
        <v>0</v>
      </c>
      <c r="AE83" s="302"/>
      <c r="AF83" s="302"/>
      <c r="AG83" s="302"/>
      <c r="AH83" s="302"/>
      <c r="AI83" s="302"/>
      <c r="AJ83" s="302"/>
      <c r="AK83" s="302"/>
      <c r="AL83" s="302"/>
      <c r="AM83" s="302"/>
      <c r="AN83" s="302"/>
      <c r="AO83" s="302"/>
      <c r="AP83" s="302"/>
      <c r="AQ83" s="302"/>
      <c r="AR83" s="302"/>
      <c r="AS83" s="302"/>
    </row>
    <row r="84" spans="1:45" ht="75" customHeight="1" outlineLevel="1">
      <c r="A84" s="655">
        <v>2</v>
      </c>
      <c r="B84" s="653" t="s">
        <v>609</v>
      </c>
      <c r="C84" s="653"/>
      <c r="D84" s="675" t="s">
        <v>609</v>
      </c>
      <c r="E84" s="655" t="s">
        <v>42</v>
      </c>
      <c r="F84" s="655" t="s">
        <v>2248</v>
      </c>
      <c r="G84" s="283" t="s">
        <v>31</v>
      </c>
      <c r="H84" s="338" t="s">
        <v>62</v>
      </c>
      <c r="I84" s="294" t="s">
        <v>31</v>
      </c>
      <c r="J84" s="271" t="s">
        <v>2740</v>
      </c>
      <c r="K84" s="265"/>
      <c r="L84" s="265"/>
      <c r="M84" s="301" t="s">
        <v>753</v>
      </c>
      <c r="N84" s="302">
        <v>38577</v>
      </c>
      <c r="O84" s="302">
        <v>39277</v>
      </c>
      <c r="P84" s="314">
        <v>454</v>
      </c>
      <c r="Q84" s="314">
        <v>455</v>
      </c>
      <c r="R84" s="265" t="s">
        <v>28</v>
      </c>
      <c r="S84" s="302">
        <v>4336.6000000000004</v>
      </c>
      <c r="T84" s="265">
        <v>1989</v>
      </c>
      <c r="U84" s="314">
        <v>85</v>
      </c>
      <c r="V84" s="302">
        <v>80.790000000000006</v>
      </c>
      <c r="W84" s="265">
        <v>2014</v>
      </c>
      <c r="X84" s="269" t="s">
        <v>29</v>
      </c>
      <c r="Y84" s="265">
        <v>25781</v>
      </c>
      <c r="Z84" s="265">
        <f>23837</f>
        <v>23837</v>
      </c>
      <c r="AA84" s="314">
        <v>360</v>
      </c>
      <c r="AB84" s="301" t="s">
        <v>32</v>
      </c>
      <c r="AC84" s="76">
        <v>2028</v>
      </c>
      <c r="AD84" s="296">
        <f t="shared" si="2"/>
        <v>0</v>
      </c>
      <c r="AE84" s="302"/>
      <c r="AF84" s="302"/>
      <c r="AG84" s="302"/>
      <c r="AH84" s="302"/>
      <c r="AI84" s="302"/>
      <c r="AJ84" s="302"/>
      <c r="AK84" s="302"/>
      <c r="AL84" s="302"/>
      <c r="AM84" s="302"/>
      <c r="AN84" s="302"/>
      <c r="AO84" s="302"/>
      <c r="AP84" s="302"/>
      <c r="AQ84" s="302"/>
      <c r="AR84" s="302"/>
      <c r="AS84" s="302"/>
    </row>
    <row r="85" spans="1:45" ht="112.5" outlineLevel="1">
      <c r="A85" s="655"/>
      <c r="B85" s="678"/>
      <c r="C85" s="678"/>
      <c r="D85" s="702"/>
      <c r="E85" s="655"/>
      <c r="F85" s="655"/>
      <c r="G85" s="283"/>
      <c r="H85" s="338"/>
      <c r="I85" s="294"/>
      <c r="J85" s="271"/>
      <c r="K85" s="265"/>
      <c r="L85" s="265"/>
      <c r="M85" s="301" t="s">
        <v>754</v>
      </c>
      <c r="N85" s="302"/>
      <c r="O85" s="302"/>
      <c r="P85" s="314"/>
      <c r="Q85" s="314"/>
      <c r="R85" s="265"/>
      <c r="S85" s="302"/>
      <c r="T85" s="265"/>
      <c r="U85" s="314"/>
      <c r="V85" s="302"/>
      <c r="W85" s="265"/>
      <c r="X85" s="269"/>
      <c r="Y85" s="265"/>
      <c r="Z85" s="265"/>
      <c r="AA85" s="314">
        <v>500</v>
      </c>
      <c r="AB85" s="357" t="s">
        <v>2741</v>
      </c>
      <c r="AC85" s="76">
        <v>2028</v>
      </c>
      <c r="AD85" s="296">
        <f t="shared" si="2"/>
        <v>0</v>
      </c>
      <c r="AE85" s="302"/>
      <c r="AF85" s="302"/>
      <c r="AG85" s="302"/>
      <c r="AH85" s="302"/>
      <c r="AI85" s="302"/>
      <c r="AJ85" s="302"/>
      <c r="AK85" s="302"/>
      <c r="AL85" s="302"/>
      <c r="AM85" s="302"/>
      <c r="AN85" s="302"/>
      <c r="AO85" s="302"/>
      <c r="AP85" s="302"/>
      <c r="AQ85" s="302"/>
      <c r="AR85" s="302"/>
      <c r="AS85" s="302"/>
    </row>
    <row r="86" spans="1:45" ht="75" outlineLevel="1">
      <c r="A86" s="655"/>
      <c r="B86" s="678"/>
      <c r="C86" s="678"/>
      <c r="D86" s="702"/>
      <c r="E86" s="655"/>
      <c r="F86" s="655"/>
      <c r="G86" s="338" t="s">
        <v>347</v>
      </c>
      <c r="H86" s="338" t="s">
        <v>62</v>
      </c>
      <c r="I86" s="271" t="s">
        <v>63</v>
      </c>
      <c r="J86" s="271" t="s">
        <v>2867</v>
      </c>
      <c r="K86" s="265">
        <v>3.3</v>
      </c>
      <c r="L86" s="265"/>
      <c r="M86" s="301" t="s">
        <v>755</v>
      </c>
      <c r="N86" s="305">
        <v>8133</v>
      </c>
      <c r="O86" s="305">
        <v>10609</v>
      </c>
      <c r="P86" s="76">
        <v>140</v>
      </c>
      <c r="Q86" s="314">
        <v>120</v>
      </c>
      <c r="R86" s="265" t="s">
        <v>28</v>
      </c>
      <c r="S86" s="302">
        <v>1353.9</v>
      </c>
      <c r="T86" s="265">
        <v>1986</v>
      </c>
      <c r="U86" s="314">
        <v>85</v>
      </c>
      <c r="V86" s="302">
        <v>42.46</v>
      </c>
      <c r="W86" s="284">
        <v>2019</v>
      </c>
      <c r="X86" s="269" t="s">
        <v>29</v>
      </c>
      <c r="Y86" s="265">
        <v>15113</v>
      </c>
      <c r="Z86" s="302">
        <v>7629</v>
      </c>
      <c r="AA86" s="302">
        <v>140</v>
      </c>
      <c r="AB86" s="301" t="s">
        <v>32</v>
      </c>
      <c r="AC86" s="314"/>
      <c r="AD86" s="296">
        <f t="shared" si="2"/>
        <v>0</v>
      </c>
      <c r="AE86" s="302"/>
      <c r="AF86" s="302"/>
      <c r="AG86" s="302"/>
      <c r="AH86" s="302"/>
      <c r="AI86" s="302"/>
      <c r="AJ86" s="302"/>
      <c r="AK86" s="302"/>
      <c r="AL86" s="302"/>
      <c r="AM86" s="302"/>
      <c r="AN86" s="302"/>
      <c r="AO86" s="302"/>
      <c r="AP86" s="302"/>
      <c r="AQ86" s="302"/>
      <c r="AR86" s="302"/>
      <c r="AS86" s="302"/>
    </row>
    <row r="87" spans="1:45" ht="75" outlineLevel="1">
      <c r="A87" s="655"/>
      <c r="B87" s="678"/>
      <c r="C87" s="678"/>
      <c r="D87" s="702"/>
      <c r="E87" s="655"/>
      <c r="F87" s="655"/>
      <c r="G87" s="280" t="s">
        <v>64</v>
      </c>
      <c r="H87" s="338" t="s">
        <v>62</v>
      </c>
      <c r="I87" s="301" t="s">
        <v>64</v>
      </c>
      <c r="J87" s="271" t="s">
        <v>2397</v>
      </c>
      <c r="K87" s="265">
        <v>5.7</v>
      </c>
      <c r="L87" s="265"/>
      <c r="M87" s="301" t="s">
        <v>756</v>
      </c>
      <c r="N87" s="305">
        <v>9107</v>
      </c>
      <c r="O87" s="302">
        <v>11774</v>
      </c>
      <c r="P87" s="76"/>
      <c r="Q87" s="314">
        <v>83</v>
      </c>
      <c r="R87" s="265" t="s">
        <v>60</v>
      </c>
      <c r="S87" s="302">
        <v>402.9</v>
      </c>
      <c r="T87" s="265">
        <v>1978</v>
      </c>
      <c r="U87" s="314">
        <v>85</v>
      </c>
      <c r="V87" s="302">
        <v>100</v>
      </c>
      <c r="W87" s="272" t="s">
        <v>372</v>
      </c>
      <c r="X87" s="269" t="s">
        <v>29</v>
      </c>
      <c r="Y87" s="265">
        <v>7866</v>
      </c>
      <c r="Z87" s="302">
        <f>13017-618</f>
        <v>12399</v>
      </c>
      <c r="AA87" s="302">
        <v>50</v>
      </c>
      <c r="AB87" s="301" t="s">
        <v>3402</v>
      </c>
      <c r="AC87" s="314">
        <v>2034</v>
      </c>
      <c r="AD87" s="296">
        <f t="shared" si="2"/>
        <v>50000</v>
      </c>
      <c r="AE87" s="302"/>
      <c r="AF87" s="302">
        <v>50000</v>
      </c>
      <c r="AG87" s="302"/>
      <c r="AH87" s="302"/>
      <c r="AI87" s="302"/>
      <c r="AJ87" s="302"/>
      <c r="AK87" s="302"/>
      <c r="AL87" s="302"/>
      <c r="AM87" s="302"/>
      <c r="AN87" s="302"/>
      <c r="AO87" s="302"/>
      <c r="AP87" s="302"/>
      <c r="AQ87" s="302"/>
      <c r="AR87" s="302">
        <v>50000</v>
      </c>
      <c r="AS87" s="302"/>
    </row>
    <row r="88" spans="1:45" ht="75" outlineLevel="1">
      <c r="A88" s="655"/>
      <c r="B88" s="702"/>
      <c r="C88" s="678"/>
      <c r="D88" s="702"/>
      <c r="E88" s="655"/>
      <c r="F88" s="655"/>
      <c r="G88" s="311" t="s">
        <v>288</v>
      </c>
      <c r="H88" s="338" t="s">
        <v>62</v>
      </c>
      <c r="I88" s="295" t="s">
        <v>66</v>
      </c>
      <c r="J88" s="271" t="s">
        <v>2870</v>
      </c>
      <c r="K88" s="265">
        <v>1.05</v>
      </c>
      <c r="L88" s="265"/>
      <c r="M88" s="301" t="s">
        <v>757</v>
      </c>
      <c r="N88" s="305"/>
      <c r="O88" s="305"/>
      <c r="P88" s="76"/>
      <c r="Q88" s="76"/>
      <c r="R88" s="265" t="s">
        <v>28</v>
      </c>
      <c r="S88" s="302">
        <v>528.79999999999995</v>
      </c>
      <c r="T88" s="265">
        <v>1965</v>
      </c>
      <c r="U88" s="314">
        <v>85</v>
      </c>
      <c r="V88" s="302">
        <v>100</v>
      </c>
      <c r="W88" s="272" t="s">
        <v>372</v>
      </c>
      <c r="X88" s="269" t="s">
        <v>29</v>
      </c>
      <c r="Y88" s="265"/>
      <c r="Z88" s="302"/>
      <c r="AA88" s="302"/>
      <c r="AB88" s="301" t="s">
        <v>3402</v>
      </c>
      <c r="AC88" s="314">
        <v>2032</v>
      </c>
      <c r="AD88" s="296">
        <f t="shared" si="2"/>
        <v>70000</v>
      </c>
      <c r="AE88" s="302"/>
      <c r="AF88" s="302">
        <v>70000</v>
      </c>
      <c r="AG88" s="302"/>
      <c r="AH88" s="302"/>
      <c r="AI88" s="302"/>
      <c r="AJ88" s="302"/>
      <c r="AK88" s="302"/>
      <c r="AL88" s="302"/>
      <c r="AM88" s="302"/>
      <c r="AN88" s="302"/>
      <c r="AO88" s="302"/>
      <c r="AP88" s="302">
        <v>70000</v>
      </c>
      <c r="AQ88" s="302"/>
      <c r="AR88" s="302"/>
      <c r="AS88" s="302"/>
    </row>
    <row r="89" spans="1:45" ht="75" outlineLevel="1">
      <c r="A89" s="655"/>
      <c r="B89" s="678"/>
      <c r="C89" s="678"/>
      <c r="D89" s="702"/>
      <c r="E89" s="655"/>
      <c r="F89" s="655"/>
      <c r="G89" s="280" t="s">
        <v>68</v>
      </c>
      <c r="H89" s="338" t="s">
        <v>62</v>
      </c>
      <c r="I89" s="301" t="s">
        <v>64</v>
      </c>
      <c r="J89" s="271" t="s">
        <v>2871</v>
      </c>
      <c r="K89" s="265">
        <v>5.6</v>
      </c>
      <c r="L89" s="265"/>
      <c r="M89" s="301" t="s">
        <v>758</v>
      </c>
      <c r="N89" s="305">
        <v>10776</v>
      </c>
      <c r="O89" s="302">
        <v>12608</v>
      </c>
      <c r="P89" s="76">
        <v>124</v>
      </c>
      <c r="Q89" s="314">
        <v>109</v>
      </c>
      <c r="R89" s="265" t="s">
        <v>28</v>
      </c>
      <c r="S89" s="302">
        <v>267</v>
      </c>
      <c r="T89" s="265">
        <v>1999</v>
      </c>
      <c r="U89" s="314">
        <v>85</v>
      </c>
      <c r="V89" s="302">
        <v>100</v>
      </c>
      <c r="W89" s="272" t="s">
        <v>372</v>
      </c>
      <c r="X89" s="269" t="s">
        <v>29</v>
      </c>
      <c r="Y89" s="265">
        <v>8570</v>
      </c>
      <c r="Z89" s="302">
        <f>13954-618</f>
        <v>13336</v>
      </c>
      <c r="AA89" s="302">
        <v>105</v>
      </c>
      <c r="AB89" s="301" t="s">
        <v>3402</v>
      </c>
      <c r="AC89" s="314">
        <v>2032</v>
      </c>
      <c r="AD89" s="296">
        <f t="shared" si="2"/>
        <v>50000</v>
      </c>
      <c r="AE89" s="302"/>
      <c r="AF89" s="302">
        <v>50000</v>
      </c>
      <c r="AG89" s="302"/>
      <c r="AH89" s="302"/>
      <c r="AI89" s="302"/>
      <c r="AJ89" s="302"/>
      <c r="AK89" s="302"/>
      <c r="AL89" s="302"/>
      <c r="AM89" s="302"/>
      <c r="AN89" s="302"/>
      <c r="AO89" s="302"/>
      <c r="AP89" s="302">
        <v>50000</v>
      </c>
      <c r="AQ89" s="302"/>
      <c r="AR89" s="302"/>
      <c r="AS89" s="302"/>
    </row>
    <row r="90" spans="1:45" ht="93.75" outlineLevel="1">
      <c r="A90" s="655"/>
      <c r="B90" s="678"/>
      <c r="C90" s="678"/>
      <c r="D90" s="702"/>
      <c r="E90" s="655"/>
      <c r="F90" s="655"/>
      <c r="G90" s="317" t="s">
        <v>67</v>
      </c>
      <c r="H90" s="338" t="s">
        <v>62</v>
      </c>
      <c r="I90" s="301" t="s">
        <v>67</v>
      </c>
      <c r="J90" s="271" t="s">
        <v>2820</v>
      </c>
      <c r="K90" s="265">
        <v>3.4</v>
      </c>
      <c r="L90" s="265"/>
      <c r="M90" s="301" t="s">
        <v>2821</v>
      </c>
      <c r="N90" s="302">
        <v>2100</v>
      </c>
      <c r="O90" s="302">
        <v>3088</v>
      </c>
      <c r="P90" s="314"/>
      <c r="Q90" s="314">
        <v>11</v>
      </c>
      <c r="R90" s="265" t="s">
        <v>60</v>
      </c>
      <c r="S90" s="302">
        <v>71.099999999999994</v>
      </c>
      <c r="T90" s="265">
        <v>1990</v>
      </c>
      <c r="U90" s="314">
        <v>85</v>
      </c>
      <c r="V90" s="302">
        <v>100</v>
      </c>
      <c r="W90" s="272" t="s">
        <v>372</v>
      </c>
      <c r="X90" s="269" t="s">
        <v>29</v>
      </c>
      <c r="Y90" s="265">
        <v>2993</v>
      </c>
      <c r="Z90" s="302">
        <v>3927</v>
      </c>
      <c r="AA90" s="302">
        <v>15</v>
      </c>
      <c r="AB90" s="301" t="s">
        <v>3402</v>
      </c>
      <c r="AC90" s="314">
        <v>2031</v>
      </c>
      <c r="AD90" s="296">
        <f t="shared" si="2"/>
        <v>100000</v>
      </c>
      <c r="AE90" s="302"/>
      <c r="AF90" s="302">
        <v>100000</v>
      </c>
      <c r="AG90" s="302"/>
      <c r="AH90" s="302"/>
      <c r="AI90" s="302"/>
      <c r="AJ90" s="302"/>
      <c r="AK90" s="302"/>
      <c r="AL90" s="302"/>
      <c r="AM90" s="302"/>
      <c r="AN90" s="302"/>
      <c r="AO90" s="302">
        <v>100000</v>
      </c>
      <c r="AP90" s="302"/>
      <c r="AQ90" s="302"/>
      <c r="AR90" s="302"/>
      <c r="AS90" s="302"/>
    </row>
    <row r="91" spans="1:45" ht="75" outlineLevel="1">
      <c r="A91" s="655"/>
      <c r="B91" s="702"/>
      <c r="C91" s="678"/>
      <c r="D91" s="702"/>
      <c r="E91" s="655"/>
      <c r="F91" s="655"/>
      <c r="G91" s="280" t="s">
        <v>527</v>
      </c>
      <c r="H91" s="338" t="s">
        <v>62</v>
      </c>
      <c r="I91" s="301" t="s">
        <v>68</v>
      </c>
      <c r="J91" s="271" t="s">
        <v>2872</v>
      </c>
      <c r="K91" s="265">
        <v>1.05</v>
      </c>
      <c r="L91" s="265"/>
      <c r="M91" s="301" t="s">
        <v>2822</v>
      </c>
      <c r="N91" s="302">
        <v>8112</v>
      </c>
      <c r="O91" s="302">
        <v>10656</v>
      </c>
      <c r="P91" s="76">
        <v>105</v>
      </c>
      <c r="Q91" s="314">
        <v>101</v>
      </c>
      <c r="R91" s="265" t="s">
        <v>28</v>
      </c>
      <c r="S91" s="302">
        <v>2025.1</v>
      </c>
      <c r="T91" s="265">
        <v>1960</v>
      </c>
      <c r="U91" s="314">
        <v>85</v>
      </c>
      <c r="V91" s="302">
        <v>100</v>
      </c>
      <c r="W91" s="272" t="s">
        <v>372</v>
      </c>
      <c r="X91" s="269" t="s">
        <v>29</v>
      </c>
      <c r="Y91" s="265">
        <v>9696</v>
      </c>
      <c r="Z91" s="302">
        <v>11795</v>
      </c>
      <c r="AA91" s="302">
        <v>105</v>
      </c>
      <c r="AB91" s="301" t="s">
        <v>3402</v>
      </c>
      <c r="AC91" s="314">
        <v>2032</v>
      </c>
      <c r="AD91" s="296">
        <f t="shared" si="2"/>
        <v>100000</v>
      </c>
      <c r="AE91" s="302"/>
      <c r="AF91" s="302">
        <v>100000</v>
      </c>
      <c r="AG91" s="302"/>
      <c r="AH91" s="302"/>
      <c r="AI91" s="302"/>
      <c r="AJ91" s="302"/>
      <c r="AK91" s="302"/>
      <c r="AL91" s="302"/>
      <c r="AM91" s="302"/>
      <c r="AN91" s="302"/>
      <c r="AO91" s="302"/>
      <c r="AP91" s="302">
        <v>100000</v>
      </c>
      <c r="AQ91" s="302"/>
      <c r="AR91" s="302"/>
      <c r="AS91" s="302"/>
    </row>
    <row r="92" spans="1:45" ht="37.5" outlineLevel="1">
      <c r="A92" s="655"/>
      <c r="B92" s="678"/>
      <c r="C92" s="678"/>
      <c r="D92" s="702"/>
      <c r="E92" s="655"/>
      <c r="F92" s="655"/>
      <c r="G92" s="311" t="s">
        <v>69</v>
      </c>
      <c r="H92" s="338" t="s">
        <v>62</v>
      </c>
      <c r="I92" s="295" t="s">
        <v>69</v>
      </c>
      <c r="J92" s="271" t="s">
        <v>2873</v>
      </c>
      <c r="K92" s="265"/>
      <c r="L92" s="265"/>
      <c r="M92" s="301" t="s">
        <v>2823</v>
      </c>
      <c r="N92" s="305"/>
      <c r="O92" s="302"/>
      <c r="P92" s="76">
        <v>20</v>
      </c>
      <c r="Q92" s="314">
        <v>22</v>
      </c>
      <c r="R92" s="265" t="s">
        <v>28</v>
      </c>
      <c r="S92" s="302">
        <v>609.5</v>
      </c>
      <c r="T92" s="265">
        <v>1956</v>
      </c>
      <c r="U92" s="314">
        <v>85</v>
      </c>
      <c r="V92" s="302">
        <v>35.25</v>
      </c>
      <c r="W92" s="284">
        <v>2020</v>
      </c>
      <c r="X92" s="269" t="s">
        <v>29</v>
      </c>
      <c r="Y92" s="265"/>
      <c r="Z92" s="302"/>
      <c r="AA92" s="302">
        <v>25</v>
      </c>
      <c r="AB92" s="301" t="s">
        <v>32</v>
      </c>
      <c r="AC92" s="314"/>
      <c r="AD92" s="296">
        <f t="shared" si="2"/>
        <v>0</v>
      </c>
      <c r="AE92" s="302"/>
      <c r="AF92" s="302"/>
      <c r="AG92" s="302"/>
      <c r="AH92" s="302"/>
      <c r="AI92" s="302"/>
      <c r="AJ92" s="302"/>
      <c r="AK92" s="302"/>
      <c r="AL92" s="302"/>
      <c r="AM92" s="302"/>
      <c r="AN92" s="302"/>
      <c r="AO92" s="302"/>
      <c r="AP92" s="302"/>
      <c r="AQ92" s="302"/>
      <c r="AR92" s="302"/>
      <c r="AS92" s="302"/>
    </row>
    <row r="93" spans="1:45" ht="37.5" outlineLevel="1">
      <c r="A93" s="655"/>
      <c r="B93" s="678"/>
      <c r="C93" s="678"/>
      <c r="D93" s="702"/>
      <c r="E93" s="655"/>
      <c r="F93" s="655"/>
      <c r="G93" s="311" t="s">
        <v>70</v>
      </c>
      <c r="H93" s="338" t="s">
        <v>62</v>
      </c>
      <c r="I93" s="295" t="s">
        <v>70</v>
      </c>
      <c r="J93" s="271" t="s">
        <v>2842</v>
      </c>
      <c r="K93" s="269"/>
      <c r="L93" s="269"/>
      <c r="M93" s="271"/>
      <c r="N93" s="302"/>
      <c r="O93" s="302"/>
      <c r="P93" s="314"/>
      <c r="Q93" s="76">
        <v>15</v>
      </c>
      <c r="R93" s="265" t="s">
        <v>60</v>
      </c>
      <c r="S93" s="302">
        <v>542.4</v>
      </c>
      <c r="T93" s="265">
        <v>1982</v>
      </c>
      <c r="U93" s="314">
        <v>85</v>
      </c>
      <c r="V93" s="296">
        <v>96</v>
      </c>
      <c r="W93" s="272" t="s">
        <v>372</v>
      </c>
      <c r="X93" s="269" t="s">
        <v>29</v>
      </c>
      <c r="Y93" s="304"/>
      <c r="Z93" s="302"/>
      <c r="AA93" s="83"/>
      <c r="AB93" s="301" t="s">
        <v>32</v>
      </c>
      <c r="AC93" s="314"/>
      <c r="AD93" s="296">
        <f t="shared" si="2"/>
        <v>0</v>
      </c>
      <c r="AE93" s="302"/>
      <c r="AF93" s="302"/>
      <c r="AG93" s="302"/>
      <c r="AH93" s="302"/>
      <c r="AI93" s="302"/>
      <c r="AJ93" s="302"/>
      <c r="AK93" s="302"/>
      <c r="AL93" s="302"/>
      <c r="AM93" s="302"/>
      <c r="AN93" s="302"/>
      <c r="AO93" s="302"/>
      <c r="AP93" s="302"/>
      <c r="AQ93" s="302"/>
      <c r="AR93" s="302"/>
      <c r="AS93" s="302"/>
    </row>
    <row r="94" spans="1:45" ht="56.25" outlineLevel="1">
      <c r="A94" s="655"/>
      <c r="B94" s="678"/>
      <c r="C94" s="678"/>
      <c r="D94" s="702"/>
      <c r="E94" s="655"/>
      <c r="F94" s="655"/>
      <c r="G94" s="311" t="s">
        <v>71</v>
      </c>
      <c r="H94" s="338" t="s">
        <v>62</v>
      </c>
      <c r="I94" s="295" t="s">
        <v>375</v>
      </c>
      <c r="J94" s="271" t="s">
        <v>2742</v>
      </c>
      <c r="K94" s="265"/>
      <c r="L94" s="265"/>
      <c r="M94" s="265"/>
      <c r="N94" s="305"/>
      <c r="O94" s="305"/>
      <c r="P94" s="76"/>
      <c r="Q94" s="76"/>
      <c r="R94" s="265" t="s">
        <v>60</v>
      </c>
      <c r="S94" s="71">
        <v>98.3</v>
      </c>
      <c r="T94" s="272">
        <v>1972</v>
      </c>
      <c r="U94" s="314">
        <v>85</v>
      </c>
      <c r="V94" s="296">
        <v>100</v>
      </c>
      <c r="W94" s="272" t="s">
        <v>372</v>
      </c>
      <c r="X94" s="269" t="s">
        <v>29</v>
      </c>
      <c r="Y94" s="302"/>
      <c r="Z94" s="302"/>
      <c r="AA94" s="83"/>
      <c r="AB94" s="301" t="s">
        <v>32</v>
      </c>
      <c r="AC94" s="314"/>
      <c r="AD94" s="296">
        <f t="shared" si="2"/>
        <v>0</v>
      </c>
      <c r="AE94" s="302"/>
      <c r="AF94" s="302"/>
      <c r="AG94" s="302"/>
      <c r="AH94" s="302"/>
      <c r="AI94" s="302"/>
      <c r="AJ94" s="302"/>
      <c r="AK94" s="302"/>
      <c r="AL94" s="302"/>
      <c r="AM94" s="302"/>
      <c r="AN94" s="302"/>
      <c r="AO94" s="302"/>
      <c r="AP94" s="302"/>
      <c r="AQ94" s="302"/>
      <c r="AR94" s="302"/>
      <c r="AS94" s="302"/>
    </row>
    <row r="95" spans="1:45" ht="37.5" outlineLevel="1">
      <c r="A95" s="655"/>
      <c r="B95" s="678"/>
      <c r="C95" s="678"/>
      <c r="D95" s="702"/>
      <c r="E95" s="655"/>
      <c r="F95" s="655"/>
      <c r="G95" s="311" t="s">
        <v>39</v>
      </c>
      <c r="H95" s="317" t="s">
        <v>72</v>
      </c>
      <c r="I95" s="295" t="s">
        <v>39</v>
      </c>
      <c r="J95" s="271" t="s">
        <v>2743</v>
      </c>
      <c r="K95" s="272"/>
      <c r="L95" s="272"/>
      <c r="M95" s="272"/>
      <c r="N95" s="302"/>
      <c r="O95" s="302"/>
      <c r="P95" s="314" t="s">
        <v>73</v>
      </c>
      <c r="Q95" s="314" t="s">
        <v>73</v>
      </c>
      <c r="R95" s="265" t="s">
        <v>28</v>
      </c>
      <c r="S95" s="71">
        <v>347.5</v>
      </c>
      <c r="T95" s="265">
        <v>1987</v>
      </c>
      <c r="U95" s="314">
        <v>60</v>
      </c>
      <c r="V95" s="302">
        <v>100</v>
      </c>
      <c r="W95" s="272" t="s">
        <v>372</v>
      </c>
      <c r="X95" s="269" t="s">
        <v>29</v>
      </c>
      <c r="Y95" s="265"/>
      <c r="Z95" s="302"/>
      <c r="AA95" s="302" t="s">
        <v>73</v>
      </c>
      <c r="AB95" s="301" t="s">
        <v>32</v>
      </c>
      <c r="AC95" s="314"/>
      <c r="AD95" s="296">
        <f t="shared" si="2"/>
        <v>0</v>
      </c>
      <c r="AE95" s="302"/>
      <c r="AF95" s="302"/>
      <c r="AG95" s="302"/>
      <c r="AH95" s="302"/>
      <c r="AI95" s="302"/>
      <c r="AJ95" s="302"/>
      <c r="AK95" s="302"/>
      <c r="AL95" s="302"/>
      <c r="AM95" s="302"/>
      <c r="AN95" s="302"/>
      <c r="AO95" s="302"/>
      <c r="AP95" s="302"/>
      <c r="AQ95" s="302"/>
      <c r="AR95" s="302"/>
      <c r="AS95" s="302"/>
    </row>
    <row r="96" spans="1:45" ht="37.5" outlineLevel="1">
      <c r="A96" s="655"/>
      <c r="B96" s="678"/>
      <c r="C96" s="678"/>
      <c r="D96" s="702"/>
      <c r="E96" s="655"/>
      <c r="F96" s="655"/>
      <c r="G96" s="312" t="s">
        <v>2398</v>
      </c>
      <c r="H96" s="279" t="s">
        <v>72</v>
      </c>
      <c r="I96" s="295" t="s">
        <v>75</v>
      </c>
      <c r="J96" s="268" t="s">
        <v>2399</v>
      </c>
      <c r="K96" s="280"/>
      <c r="L96" s="280"/>
      <c r="M96" s="280"/>
      <c r="N96" s="313"/>
      <c r="O96" s="313"/>
      <c r="P96" s="280"/>
      <c r="Q96" s="280"/>
      <c r="R96" s="265" t="s">
        <v>60</v>
      </c>
      <c r="S96" s="71">
        <v>289.10000000000002</v>
      </c>
      <c r="T96" s="314">
        <v>1957</v>
      </c>
      <c r="U96" s="314">
        <v>60</v>
      </c>
      <c r="V96" s="302">
        <v>100</v>
      </c>
      <c r="W96" s="272" t="s">
        <v>372</v>
      </c>
      <c r="X96" s="269" t="s">
        <v>29</v>
      </c>
      <c r="Y96" s="265"/>
      <c r="Z96" s="302"/>
      <c r="AA96" s="313"/>
      <c r="AB96" s="490" t="s">
        <v>412</v>
      </c>
      <c r="AC96" s="703">
        <v>2026</v>
      </c>
      <c r="AD96" s="701">
        <f>SUM(AE96:AI99)</f>
        <v>0</v>
      </c>
      <c r="AE96" s="701"/>
      <c r="AF96" s="701"/>
      <c r="AG96" s="701"/>
      <c r="AH96" s="701"/>
      <c r="AI96" s="701"/>
      <c r="AJ96" s="698"/>
      <c r="AK96" s="698"/>
      <c r="AL96" s="698"/>
      <c r="AM96" s="698"/>
      <c r="AN96" s="698"/>
      <c r="AO96" s="698"/>
      <c r="AP96" s="698"/>
      <c r="AQ96" s="698"/>
      <c r="AR96" s="698"/>
      <c r="AS96" s="698"/>
    </row>
    <row r="97" spans="1:45" ht="37.5" outlineLevel="1">
      <c r="A97" s="655"/>
      <c r="B97" s="678"/>
      <c r="C97" s="678"/>
      <c r="D97" s="702"/>
      <c r="E97" s="655"/>
      <c r="F97" s="655"/>
      <c r="G97" s="312" t="s">
        <v>2398</v>
      </c>
      <c r="H97" s="279" t="s">
        <v>72</v>
      </c>
      <c r="I97" s="295" t="s">
        <v>76</v>
      </c>
      <c r="J97" s="309"/>
      <c r="K97" s="280"/>
      <c r="L97" s="280"/>
      <c r="M97" s="280"/>
      <c r="N97" s="313"/>
      <c r="O97" s="313"/>
      <c r="P97" s="280"/>
      <c r="Q97" s="280"/>
      <c r="R97" s="265" t="s">
        <v>60</v>
      </c>
      <c r="S97" s="71">
        <v>68.8</v>
      </c>
      <c r="T97" s="314">
        <v>1957</v>
      </c>
      <c r="U97" s="314">
        <v>60</v>
      </c>
      <c r="V97" s="302">
        <v>100</v>
      </c>
      <c r="W97" s="272" t="s">
        <v>372</v>
      </c>
      <c r="X97" s="269" t="s">
        <v>29</v>
      </c>
      <c r="Y97" s="265"/>
      <c r="Z97" s="302"/>
      <c r="AA97" s="313"/>
      <c r="AB97" s="491"/>
      <c r="AC97" s="703"/>
      <c r="AD97" s="701"/>
      <c r="AE97" s="701"/>
      <c r="AF97" s="701"/>
      <c r="AG97" s="701"/>
      <c r="AH97" s="701"/>
      <c r="AI97" s="701"/>
      <c r="AJ97" s="699"/>
      <c r="AK97" s="699"/>
      <c r="AL97" s="699"/>
      <c r="AM97" s="699"/>
      <c r="AN97" s="699"/>
      <c r="AO97" s="699"/>
      <c r="AP97" s="699"/>
      <c r="AQ97" s="699"/>
      <c r="AR97" s="699"/>
      <c r="AS97" s="699"/>
    </row>
    <row r="98" spans="1:45" ht="37.5" outlineLevel="1">
      <c r="A98" s="655"/>
      <c r="B98" s="678"/>
      <c r="C98" s="678"/>
      <c r="D98" s="702"/>
      <c r="E98" s="655"/>
      <c r="F98" s="655"/>
      <c r="G98" s="312" t="s">
        <v>2398</v>
      </c>
      <c r="H98" s="279" t="s">
        <v>72</v>
      </c>
      <c r="I98" s="295" t="s">
        <v>77</v>
      </c>
      <c r="J98" s="309"/>
      <c r="K98" s="280"/>
      <c r="L98" s="280"/>
      <c r="M98" s="280"/>
      <c r="N98" s="313"/>
      <c r="O98" s="313"/>
      <c r="P98" s="280"/>
      <c r="Q98" s="280"/>
      <c r="R98" s="265" t="s">
        <v>60</v>
      </c>
      <c r="S98" s="71">
        <v>78.5</v>
      </c>
      <c r="T98" s="314">
        <v>1957</v>
      </c>
      <c r="U98" s="314">
        <v>60</v>
      </c>
      <c r="V98" s="302">
        <v>100</v>
      </c>
      <c r="W98" s="272" t="s">
        <v>372</v>
      </c>
      <c r="X98" s="269" t="s">
        <v>29</v>
      </c>
      <c r="Y98" s="265"/>
      <c r="Z98" s="302"/>
      <c r="AA98" s="313"/>
      <c r="AB98" s="491"/>
      <c r="AC98" s="703"/>
      <c r="AD98" s="701"/>
      <c r="AE98" s="701"/>
      <c r="AF98" s="701"/>
      <c r="AG98" s="701"/>
      <c r="AH98" s="701"/>
      <c r="AI98" s="701"/>
      <c r="AJ98" s="699"/>
      <c r="AK98" s="699"/>
      <c r="AL98" s="699"/>
      <c r="AM98" s="699"/>
      <c r="AN98" s="699"/>
      <c r="AO98" s="699"/>
      <c r="AP98" s="699"/>
      <c r="AQ98" s="699"/>
      <c r="AR98" s="699"/>
      <c r="AS98" s="699"/>
    </row>
    <row r="99" spans="1:45" ht="37.5" outlineLevel="1">
      <c r="A99" s="655"/>
      <c r="B99" s="678"/>
      <c r="C99" s="678"/>
      <c r="D99" s="702"/>
      <c r="E99" s="655"/>
      <c r="F99" s="655"/>
      <c r="G99" s="312" t="s">
        <v>2398</v>
      </c>
      <c r="H99" s="279" t="s">
        <v>72</v>
      </c>
      <c r="I99" s="295" t="s">
        <v>78</v>
      </c>
      <c r="J99" s="310"/>
      <c r="K99" s="280"/>
      <c r="L99" s="280"/>
      <c r="M99" s="280"/>
      <c r="N99" s="313"/>
      <c r="O99" s="313"/>
      <c r="P99" s="280"/>
      <c r="Q99" s="280"/>
      <c r="R99" s="265" t="s">
        <v>60</v>
      </c>
      <c r="S99" s="71">
        <v>74.7</v>
      </c>
      <c r="T99" s="314">
        <v>1988</v>
      </c>
      <c r="U99" s="314">
        <v>60</v>
      </c>
      <c r="V99" s="302">
        <v>100</v>
      </c>
      <c r="W99" s="272" t="s">
        <v>372</v>
      </c>
      <c r="X99" s="269" t="s">
        <v>29</v>
      </c>
      <c r="Y99" s="265"/>
      <c r="Z99" s="302"/>
      <c r="AA99" s="313"/>
      <c r="AB99" s="492"/>
      <c r="AC99" s="703"/>
      <c r="AD99" s="701"/>
      <c r="AE99" s="701"/>
      <c r="AF99" s="701"/>
      <c r="AG99" s="701"/>
      <c r="AH99" s="701"/>
      <c r="AI99" s="701"/>
      <c r="AJ99" s="700"/>
      <c r="AK99" s="700"/>
      <c r="AL99" s="700"/>
      <c r="AM99" s="700"/>
      <c r="AN99" s="700"/>
      <c r="AO99" s="700"/>
      <c r="AP99" s="700"/>
      <c r="AQ99" s="700"/>
      <c r="AR99" s="700"/>
      <c r="AS99" s="700"/>
    </row>
    <row r="100" spans="1:45" ht="56.25" outlineLevel="1">
      <c r="A100" s="655"/>
      <c r="B100" s="678"/>
      <c r="C100" s="678"/>
      <c r="D100" s="702"/>
      <c r="E100" s="655"/>
      <c r="F100" s="655"/>
      <c r="G100" s="338" t="s">
        <v>313</v>
      </c>
      <c r="H100" s="317" t="s">
        <v>72</v>
      </c>
      <c r="I100" s="271" t="s">
        <v>313</v>
      </c>
      <c r="J100" s="271" t="s">
        <v>2744</v>
      </c>
      <c r="K100" s="272"/>
      <c r="L100" s="272"/>
      <c r="M100" s="272"/>
      <c r="N100" s="305"/>
      <c r="O100" s="305"/>
      <c r="P100" s="76"/>
      <c r="Q100" s="314"/>
      <c r="R100" s="265" t="s">
        <v>60</v>
      </c>
      <c r="S100" s="71">
        <v>655.4</v>
      </c>
      <c r="T100" s="265">
        <v>1982</v>
      </c>
      <c r="U100" s="314">
        <v>125</v>
      </c>
      <c r="V100" s="302">
        <v>5.95</v>
      </c>
      <c r="W100" s="272">
        <v>2024</v>
      </c>
      <c r="X100" s="269" t="s">
        <v>29</v>
      </c>
      <c r="Y100" s="265"/>
      <c r="Z100" s="302"/>
      <c r="AA100" s="302"/>
      <c r="AB100" s="301" t="s">
        <v>32</v>
      </c>
      <c r="AC100" s="314"/>
      <c r="AD100" s="302">
        <f>SUM(AE100:AI100)</f>
        <v>0</v>
      </c>
      <c r="AE100" s="302"/>
      <c r="AF100" s="302"/>
      <c r="AG100" s="302"/>
      <c r="AH100" s="302"/>
      <c r="AI100" s="302"/>
      <c r="AJ100" s="302"/>
      <c r="AK100" s="302"/>
      <c r="AL100" s="302"/>
      <c r="AM100" s="302"/>
      <c r="AN100" s="302"/>
      <c r="AO100" s="302"/>
      <c r="AP100" s="302"/>
      <c r="AQ100" s="302"/>
      <c r="AR100" s="302"/>
      <c r="AS100" s="302"/>
    </row>
    <row r="101" spans="1:45" ht="37.5" outlineLevel="1">
      <c r="A101" s="655"/>
      <c r="B101" s="678"/>
      <c r="C101" s="678"/>
      <c r="D101" s="702"/>
      <c r="E101" s="655"/>
      <c r="F101" s="655"/>
      <c r="G101" s="338" t="s">
        <v>313</v>
      </c>
      <c r="H101" s="280" t="s">
        <v>37</v>
      </c>
      <c r="I101" s="271" t="s">
        <v>313</v>
      </c>
      <c r="J101" s="271" t="s">
        <v>2824</v>
      </c>
      <c r="K101" s="272"/>
      <c r="L101" s="272"/>
      <c r="M101" s="272"/>
      <c r="N101" s="305"/>
      <c r="O101" s="305"/>
      <c r="P101" s="314"/>
      <c r="Q101" s="314"/>
      <c r="R101" s="265" t="s">
        <v>28</v>
      </c>
      <c r="S101" s="71">
        <v>99.4</v>
      </c>
      <c r="T101" s="265">
        <v>2008</v>
      </c>
      <c r="U101" s="314">
        <v>125</v>
      </c>
      <c r="V101" s="302">
        <v>85.68</v>
      </c>
      <c r="W101" s="272" t="s">
        <v>372</v>
      </c>
      <c r="X101" s="269" t="s">
        <v>29</v>
      </c>
      <c r="Y101" s="265"/>
      <c r="Z101" s="302"/>
      <c r="AA101" s="302"/>
      <c r="AB101" s="301" t="s">
        <v>32</v>
      </c>
      <c r="AC101" s="314"/>
      <c r="AD101" s="302">
        <f t="shared" ref="AD101:AD111" si="3">SUM(AE101:AI101)</f>
        <v>0</v>
      </c>
      <c r="AE101" s="302"/>
      <c r="AF101" s="302"/>
      <c r="AG101" s="302"/>
      <c r="AH101" s="302"/>
      <c r="AI101" s="302"/>
      <c r="AJ101" s="302"/>
      <c r="AK101" s="302"/>
      <c r="AL101" s="302"/>
      <c r="AM101" s="302"/>
      <c r="AN101" s="302"/>
      <c r="AO101" s="302"/>
      <c r="AP101" s="302"/>
      <c r="AQ101" s="302"/>
      <c r="AR101" s="302"/>
      <c r="AS101" s="302"/>
    </row>
    <row r="102" spans="1:45" ht="37.5" outlineLevel="1">
      <c r="A102" s="655"/>
      <c r="B102" s="678"/>
      <c r="C102" s="678"/>
      <c r="D102" s="702"/>
      <c r="E102" s="655"/>
      <c r="F102" s="655"/>
      <c r="G102" s="338" t="s">
        <v>313</v>
      </c>
      <c r="H102" s="280" t="s">
        <v>37</v>
      </c>
      <c r="I102" s="271" t="s">
        <v>313</v>
      </c>
      <c r="J102" s="271" t="s">
        <v>2825</v>
      </c>
      <c r="K102" s="272"/>
      <c r="L102" s="272"/>
      <c r="M102" s="272"/>
      <c r="N102" s="305"/>
      <c r="O102" s="305"/>
      <c r="P102" s="314"/>
      <c r="Q102" s="314"/>
      <c r="R102" s="265" t="s">
        <v>28</v>
      </c>
      <c r="S102" s="71">
        <v>61.5</v>
      </c>
      <c r="T102" s="265">
        <v>2013</v>
      </c>
      <c r="U102" s="314">
        <v>125</v>
      </c>
      <c r="V102" s="302">
        <v>25.33</v>
      </c>
      <c r="W102" s="272" t="s">
        <v>372</v>
      </c>
      <c r="X102" s="269" t="s">
        <v>29</v>
      </c>
      <c r="Y102" s="265"/>
      <c r="Z102" s="302"/>
      <c r="AA102" s="302"/>
      <c r="AB102" s="301" t="s">
        <v>32</v>
      </c>
      <c r="AC102" s="314"/>
      <c r="AD102" s="302">
        <f t="shared" si="3"/>
        <v>0</v>
      </c>
      <c r="AE102" s="302"/>
      <c r="AF102" s="302"/>
      <c r="AG102" s="302"/>
      <c r="AH102" s="302"/>
      <c r="AI102" s="302"/>
      <c r="AJ102" s="302"/>
      <c r="AK102" s="302"/>
      <c r="AL102" s="302"/>
      <c r="AM102" s="302"/>
      <c r="AN102" s="302"/>
      <c r="AO102" s="302"/>
      <c r="AP102" s="302"/>
      <c r="AQ102" s="302"/>
      <c r="AR102" s="302"/>
      <c r="AS102" s="302"/>
    </row>
    <row r="103" spans="1:45" ht="37.5" outlineLevel="1">
      <c r="A103" s="655"/>
      <c r="B103" s="654"/>
      <c r="C103" s="654"/>
      <c r="D103" s="676"/>
      <c r="E103" s="655"/>
      <c r="F103" s="655"/>
      <c r="G103" s="338" t="s">
        <v>313</v>
      </c>
      <c r="H103" s="280" t="s">
        <v>37</v>
      </c>
      <c r="I103" s="271" t="s">
        <v>313</v>
      </c>
      <c r="J103" s="271" t="s">
        <v>2826</v>
      </c>
      <c r="K103" s="272"/>
      <c r="L103" s="272"/>
      <c r="M103" s="272"/>
      <c r="N103" s="305"/>
      <c r="O103" s="305"/>
      <c r="P103" s="314"/>
      <c r="Q103" s="314"/>
      <c r="R103" s="265" t="s">
        <v>28</v>
      </c>
      <c r="S103" s="71">
        <v>83.6</v>
      </c>
      <c r="T103" s="265">
        <v>2008</v>
      </c>
      <c r="U103" s="314">
        <v>125</v>
      </c>
      <c r="V103" s="302">
        <v>32.67</v>
      </c>
      <c r="W103" s="272" t="s">
        <v>372</v>
      </c>
      <c r="X103" s="269" t="s">
        <v>29</v>
      </c>
      <c r="Y103" s="265"/>
      <c r="Z103" s="302"/>
      <c r="AA103" s="302"/>
      <c r="AB103" s="301" t="s">
        <v>32</v>
      </c>
      <c r="AC103" s="314"/>
      <c r="AD103" s="302">
        <f t="shared" si="3"/>
        <v>0</v>
      </c>
      <c r="AE103" s="302"/>
      <c r="AF103" s="302"/>
      <c r="AG103" s="302"/>
      <c r="AH103" s="302"/>
      <c r="AI103" s="302"/>
      <c r="AJ103" s="302"/>
      <c r="AK103" s="302"/>
      <c r="AL103" s="302"/>
      <c r="AM103" s="302"/>
      <c r="AN103" s="302"/>
      <c r="AO103" s="302"/>
      <c r="AP103" s="302"/>
      <c r="AQ103" s="302"/>
      <c r="AR103" s="302"/>
      <c r="AS103" s="302"/>
    </row>
    <row r="104" spans="1:45" ht="93.75" outlineLevel="1">
      <c r="A104" s="265">
        <v>3</v>
      </c>
      <c r="B104" s="265" t="s">
        <v>611</v>
      </c>
      <c r="C104" s="265"/>
      <c r="D104" s="301" t="s">
        <v>611</v>
      </c>
      <c r="E104" s="265" t="s">
        <v>25</v>
      </c>
      <c r="F104" s="265" t="s">
        <v>2249</v>
      </c>
      <c r="G104" s="283" t="s">
        <v>543</v>
      </c>
      <c r="H104" s="338" t="s">
        <v>27</v>
      </c>
      <c r="I104" s="294" t="s">
        <v>543</v>
      </c>
      <c r="J104" s="301" t="s">
        <v>2874</v>
      </c>
      <c r="K104" s="265"/>
      <c r="L104" s="265"/>
      <c r="M104" s="265"/>
      <c r="N104" s="302"/>
      <c r="O104" s="302"/>
      <c r="P104" s="265"/>
      <c r="Q104" s="265"/>
      <c r="R104" s="265" t="s">
        <v>61</v>
      </c>
      <c r="S104" s="71">
        <v>3572</v>
      </c>
      <c r="T104" s="265">
        <v>2022</v>
      </c>
      <c r="U104" s="265">
        <v>85</v>
      </c>
      <c r="V104" s="305">
        <v>7.5</v>
      </c>
      <c r="W104" s="265" t="s">
        <v>346</v>
      </c>
      <c r="X104" s="265" t="s">
        <v>29</v>
      </c>
      <c r="Y104" s="265"/>
      <c r="Z104" s="265"/>
      <c r="AA104" s="265"/>
      <c r="AB104" s="301" t="s">
        <v>32</v>
      </c>
      <c r="AC104" s="265"/>
      <c r="AD104" s="302">
        <f t="shared" si="3"/>
        <v>0</v>
      </c>
      <c r="AE104" s="302"/>
      <c r="AF104" s="302"/>
      <c r="AG104" s="302"/>
      <c r="AH104" s="302"/>
      <c r="AI104" s="302"/>
      <c r="AJ104" s="302"/>
      <c r="AK104" s="302"/>
      <c r="AL104" s="302"/>
      <c r="AM104" s="302"/>
      <c r="AN104" s="302"/>
      <c r="AO104" s="302"/>
      <c r="AP104" s="302"/>
      <c r="AQ104" s="302"/>
      <c r="AR104" s="302"/>
      <c r="AS104" s="302"/>
    </row>
    <row r="105" spans="1:45" ht="75" customHeight="1" outlineLevel="1">
      <c r="A105" s="655">
        <v>4</v>
      </c>
      <c r="B105" s="653" t="s">
        <v>609</v>
      </c>
      <c r="C105" s="653" t="s">
        <v>902</v>
      </c>
      <c r="D105" s="675" t="s">
        <v>1115</v>
      </c>
      <c r="E105" s="655" t="s">
        <v>43</v>
      </c>
      <c r="F105" s="655" t="s">
        <v>2250</v>
      </c>
      <c r="G105" s="677" t="s">
        <v>115</v>
      </c>
      <c r="H105" s="338" t="s">
        <v>62</v>
      </c>
      <c r="I105" s="301" t="s">
        <v>115</v>
      </c>
      <c r="J105" s="353" t="s">
        <v>2289</v>
      </c>
      <c r="K105" s="265"/>
      <c r="L105" s="265"/>
      <c r="M105" s="265"/>
      <c r="N105" s="302">
        <v>13142</v>
      </c>
      <c r="O105" s="302">
        <v>15428</v>
      </c>
      <c r="P105" s="314">
        <v>200</v>
      </c>
      <c r="Q105" s="314">
        <v>173</v>
      </c>
      <c r="R105" s="265" t="s">
        <v>61</v>
      </c>
      <c r="S105" s="71">
        <v>3456.7</v>
      </c>
      <c r="T105" s="314">
        <v>1986</v>
      </c>
      <c r="U105" s="314">
        <v>85</v>
      </c>
      <c r="V105" s="305">
        <v>2.7</v>
      </c>
      <c r="W105" s="265" t="s">
        <v>889</v>
      </c>
      <c r="X105" s="77" t="s">
        <v>29</v>
      </c>
      <c r="Y105" s="265">
        <v>14610</v>
      </c>
      <c r="Z105" s="265">
        <v>15235</v>
      </c>
      <c r="AA105" s="265">
        <v>180</v>
      </c>
      <c r="AB105" s="301" t="s">
        <v>32</v>
      </c>
      <c r="AC105" s="314"/>
      <c r="AD105" s="302">
        <f t="shared" si="3"/>
        <v>0</v>
      </c>
      <c r="AE105" s="302"/>
      <c r="AF105" s="302"/>
      <c r="AG105" s="302"/>
      <c r="AH105" s="302"/>
      <c r="AI105" s="302"/>
      <c r="AJ105" s="302"/>
      <c r="AK105" s="302"/>
      <c r="AL105" s="302"/>
      <c r="AM105" s="302"/>
      <c r="AN105" s="302"/>
      <c r="AO105" s="302"/>
      <c r="AP105" s="302"/>
      <c r="AQ105" s="302"/>
      <c r="AR105" s="302"/>
      <c r="AS105" s="302"/>
    </row>
    <row r="106" spans="1:45" ht="37.5" outlineLevel="1">
      <c r="A106" s="655"/>
      <c r="B106" s="678"/>
      <c r="C106" s="678"/>
      <c r="D106" s="702"/>
      <c r="E106" s="655"/>
      <c r="F106" s="655"/>
      <c r="G106" s="677"/>
      <c r="H106" s="280" t="s">
        <v>37</v>
      </c>
      <c r="I106" s="301" t="s">
        <v>122</v>
      </c>
      <c r="J106" s="315"/>
      <c r="K106" s="272"/>
      <c r="L106" s="272"/>
      <c r="M106" s="272"/>
      <c r="N106" s="305"/>
      <c r="O106" s="305"/>
      <c r="P106" s="76"/>
      <c r="Q106" s="314"/>
      <c r="R106" s="265" t="s">
        <v>60</v>
      </c>
      <c r="S106" s="71">
        <v>206.6</v>
      </c>
      <c r="T106" s="314">
        <v>1963</v>
      </c>
      <c r="U106" s="314">
        <v>60</v>
      </c>
      <c r="V106" s="305">
        <v>100</v>
      </c>
      <c r="W106" s="272" t="s">
        <v>372</v>
      </c>
      <c r="X106" s="77" t="s">
        <v>29</v>
      </c>
      <c r="Y106" s="272"/>
      <c r="Z106" s="302"/>
      <c r="AA106" s="302"/>
      <c r="AB106" s="301" t="s">
        <v>32</v>
      </c>
      <c r="AC106" s="314"/>
      <c r="AD106" s="302">
        <f t="shared" si="3"/>
        <v>0</v>
      </c>
      <c r="AE106" s="302"/>
      <c r="AF106" s="302"/>
      <c r="AG106" s="302"/>
      <c r="AH106" s="302"/>
      <c r="AI106" s="302"/>
      <c r="AJ106" s="302"/>
      <c r="AK106" s="302"/>
      <c r="AL106" s="302"/>
      <c r="AM106" s="302"/>
      <c r="AN106" s="302"/>
      <c r="AO106" s="302"/>
      <c r="AP106" s="302"/>
      <c r="AQ106" s="302"/>
      <c r="AR106" s="302"/>
      <c r="AS106" s="302"/>
    </row>
    <row r="107" spans="1:45" ht="37.5" outlineLevel="1">
      <c r="A107" s="655"/>
      <c r="B107" s="678"/>
      <c r="C107" s="678"/>
      <c r="D107" s="702"/>
      <c r="E107" s="655"/>
      <c r="F107" s="655"/>
      <c r="G107" s="677"/>
      <c r="H107" s="280" t="s">
        <v>37</v>
      </c>
      <c r="I107" s="301" t="s">
        <v>121</v>
      </c>
      <c r="J107" s="315"/>
      <c r="K107" s="272"/>
      <c r="L107" s="272"/>
      <c r="M107" s="272"/>
      <c r="N107" s="305"/>
      <c r="O107" s="305"/>
      <c r="P107" s="76"/>
      <c r="Q107" s="314"/>
      <c r="R107" s="265" t="s">
        <v>60</v>
      </c>
      <c r="S107" s="71">
        <v>118.9</v>
      </c>
      <c r="T107" s="314">
        <v>1963</v>
      </c>
      <c r="U107" s="314">
        <v>60</v>
      </c>
      <c r="V107" s="305">
        <v>100</v>
      </c>
      <c r="W107" s="272" t="s">
        <v>372</v>
      </c>
      <c r="X107" s="77" t="s">
        <v>29</v>
      </c>
      <c r="Y107" s="272"/>
      <c r="Z107" s="265"/>
      <c r="AA107" s="265"/>
      <c r="AB107" s="301" t="s">
        <v>32</v>
      </c>
      <c r="AC107" s="314"/>
      <c r="AD107" s="302">
        <f t="shared" si="3"/>
        <v>0</v>
      </c>
      <c r="AE107" s="302"/>
      <c r="AF107" s="302"/>
      <c r="AG107" s="302"/>
      <c r="AH107" s="302"/>
      <c r="AI107" s="302"/>
      <c r="AJ107" s="302"/>
      <c r="AK107" s="302"/>
      <c r="AL107" s="302"/>
      <c r="AM107" s="302"/>
      <c r="AN107" s="302"/>
      <c r="AO107" s="302"/>
      <c r="AP107" s="302"/>
      <c r="AQ107" s="302"/>
      <c r="AR107" s="302"/>
      <c r="AS107" s="302"/>
    </row>
    <row r="108" spans="1:45" ht="37.5" outlineLevel="1">
      <c r="A108" s="655"/>
      <c r="B108" s="678"/>
      <c r="C108" s="678"/>
      <c r="D108" s="702"/>
      <c r="E108" s="655"/>
      <c r="F108" s="655"/>
      <c r="G108" s="677"/>
      <c r="H108" s="280" t="s">
        <v>37</v>
      </c>
      <c r="I108" s="301" t="s">
        <v>123</v>
      </c>
      <c r="J108" s="354"/>
      <c r="K108" s="272"/>
      <c r="L108" s="272"/>
      <c r="M108" s="272"/>
      <c r="N108" s="305"/>
      <c r="O108" s="305"/>
      <c r="P108" s="76"/>
      <c r="Q108" s="314"/>
      <c r="R108" s="265" t="s">
        <v>60</v>
      </c>
      <c r="S108" s="71">
        <v>76.5</v>
      </c>
      <c r="T108" s="314">
        <v>2007</v>
      </c>
      <c r="U108" s="314">
        <v>60</v>
      </c>
      <c r="V108" s="305">
        <v>100</v>
      </c>
      <c r="W108" s="272" t="s">
        <v>372</v>
      </c>
      <c r="X108" s="77" t="s">
        <v>29</v>
      </c>
      <c r="Y108" s="272"/>
      <c r="Z108" s="265"/>
      <c r="AA108" s="265"/>
      <c r="AB108" s="301" t="s">
        <v>32</v>
      </c>
      <c r="AC108" s="314"/>
      <c r="AD108" s="302">
        <f t="shared" si="3"/>
        <v>0</v>
      </c>
      <c r="AE108" s="302"/>
      <c r="AF108" s="302"/>
      <c r="AG108" s="302"/>
      <c r="AH108" s="302"/>
      <c r="AI108" s="302"/>
      <c r="AJ108" s="302"/>
      <c r="AK108" s="302"/>
      <c r="AL108" s="302"/>
      <c r="AM108" s="302"/>
      <c r="AN108" s="302"/>
      <c r="AO108" s="302"/>
      <c r="AP108" s="302"/>
      <c r="AQ108" s="302"/>
      <c r="AR108" s="302"/>
      <c r="AS108" s="302"/>
    </row>
    <row r="109" spans="1:45" ht="93.75" outlineLevel="1">
      <c r="A109" s="655"/>
      <c r="B109" s="678"/>
      <c r="C109" s="678"/>
      <c r="D109" s="676"/>
      <c r="E109" s="655"/>
      <c r="F109" s="655"/>
      <c r="G109" s="280" t="s">
        <v>3367</v>
      </c>
      <c r="H109" s="338" t="s">
        <v>62</v>
      </c>
      <c r="I109" s="301" t="s">
        <v>382</v>
      </c>
      <c r="J109" s="301" t="s">
        <v>2400</v>
      </c>
      <c r="K109" s="272">
        <v>2</v>
      </c>
      <c r="L109" s="272" t="s">
        <v>3368</v>
      </c>
      <c r="M109" s="272"/>
      <c r="N109" s="305">
        <v>670</v>
      </c>
      <c r="O109" s="305"/>
      <c r="P109" s="76"/>
      <c r="Q109" s="314"/>
      <c r="R109" s="265" t="s">
        <v>60</v>
      </c>
      <c r="S109" s="71">
        <v>73</v>
      </c>
      <c r="T109" s="314">
        <v>2009</v>
      </c>
      <c r="U109" s="314">
        <v>60</v>
      </c>
      <c r="V109" s="305">
        <v>0.57999999999999996</v>
      </c>
      <c r="W109" s="272" t="s">
        <v>372</v>
      </c>
      <c r="X109" s="77" t="s">
        <v>29</v>
      </c>
      <c r="Y109" s="265">
        <v>692</v>
      </c>
      <c r="Z109" s="265"/>
      <c r="AA109" s="265"/>
      <c r="AB109" s="301" t="s">
        <v>32</v>
      </c>
      <c r="AC109" s="314"/>
      <c r="AD109" s="302">
        <f t="shared" si="3"/>
        <v>0</v>
      </c>
      <c r="AE109" s="302"/>
      <c r="AF109" s="302"/>
      <c r="AG109" s="302"/>
      <c r="AH109" s="302"/>
      <c r="AI109" s="302"/>
      <c r="AJ109" s="302"/>
      <c r="AK109" s="302"/>
      <c r="AL109" s="302"/>
      <c r="AM109" s="302"/>
      <c r="AN109" s="302"/>
      <c r="AO109" s="302"/>
      <c r="AP109" s="302"/>
      <c r="AQ109" s="302"/>
      <c r="AR109" s="302"/>
      <c r="AS109" s="302"/>
    </row>
    <row r="110" spans="1:45" ht="93.75" outlineLevel="1">
      <c r="A110" s="655"/>
      <c r="B110" s="654"/>
      <c r="C110" s="654"/>
      <c r="D110" s="301" t="s">
        <v>1156</v>
      </c>
      <c r="E110" s="265" t="s">
        <v>52</v>
      </c>
      <c r="F110" s="655"/>
      <c r="G110" s="280" t="s">
        <v>3369</v>
      </c>
      <c r="H110" s="338"/>
      <c r="I110" s="301"/>
      <c r="J110" s="360"/>
      <c r="K110" s="265">
        <v>5</v>
      </c>
      <c r="L110" s="265" t="s">
        <v>3370</v>
      </c>
      <c r="M110" s="265" t="s">
        <v>3370</v>
      </c>
      <c r="N110" s="302">
        <v>53</v>
      </c>
      <c r="O110" s="305"/>
      <c r="P110" s="314"/>
      <c r="Q110" s="314"/>
      <c r="R110" s="265"/>
      <c r="S110" s="314"/>
      <c r="T110" s="314"/>
      <c r="U110" s="314"/>
      <c r="V110" s="302"/>
      <c r="W110" s="265"/>
      <c r="X110" s="269"/>
      <c r="Y110" s="265">
        <v>55</v>
      </c>
      <c r="Z110" s="265"/>
      <c r="AA110" s="265"/>
      <c r="AB110" s="301" t="s">
        <v>32</v>
      </c>
      <c r="AC110" s="314"/>
      <c r="AD110" s="302">
        <f t="shared" si="3"/>
        <v>0</v>
      </c>
      <c r="AE110" s="302"/>
      <c r="AF110" s="302"/>
      <c r="AG110" s="302"/>
      <c r="AH110" s="302"/>
      <c r="AI110" s="302"/>
      <c r="AJ110" s="302"/>
      <c r="AK110" s="302"/>
      <c r="AL110" s="302"/>
      <c r="AM110" s="302"/>
      <c r="AN110" s="302"/>
      <c r="AO110" s="302"/>
      <c r="AP110" s="302"/>
      <c r="AQ110" s="302"/>
      <c r="AR110" s="302"/>
      <c r="AS110" s="302"/>
    </row>
    <row r="111" spans="1:45" ht="56.25" outlineLevel="1">
      <c r="A111" s="655"/>
      <c r="B111" s="265" t="s">
        <v>548</v>
      </c>
      <c r="C111" s="265" t="s">
        <v>919</v>
      </c>
      <c r="D111" s="301" t="s">
        <v>1157</v>
      </c>
      <c r="E111" s="265" t="s">
        <v>43</v>
      </c>
      <c r="F111" s="655"/>
      <c r="G111" s="280" t="s">
        <v>124</v>
      </c>
      <c r="H111" s="338" t="s">
        <v>62</v>
      </c>
      <c r="I111" s="301" t="s">
        <v>124</v>
      </c>
      <c r="J111" s="301" t="s">
        <v>2290</v>
      </c>
      <c r="K111" s="272"/>
      <c r="L111" s="272"/>
      <c r="M111" s="272"/>
      <c r="N111" s="275"/>
      <c r="O111" s="305"/>
      <c r="P111" s="314"/>
      <c r="Q111" s="314">
        <v>25</v>
      </c>
      <c r="R111" s="265" t="s">
        <v>60</v>
      </c>
      <c r="S111" s="265">
        <v>285.39999999999998</v>
      </c>
      <c r="T111" s="314">
        <v>1967</v>
      </c>
      <c r="U111" s="314">
        <v>60</v>
      </c>
      <c r="V111" s="305">
        <v>100</v>
      </c>
      <c r="W111" s="272" t="s">
        <v>372</v>
      </c>
      <c r="X111" s="77" t="s">
        <v>29</v>
      </c>
      <c r="Y111" s="304"/>
      <c r="Z111" s="265">
        <v>510</v>
      </c>
      <c r="AA111" s="83"/>
      <c r="AB111" s="301" t="s">
        <v>3403</v>
      </c>
      <c r="AC111" s="314">
        <v>2028</v>
      </c>
      <c r="AD111" s="302">
        <f t="shared" si="3"/>
        <v>448870</v>
      </c>
      <c r="AE111" s="302"/>
      <c r="AF111" s="302">
        <v>448870</v>
      </c>
      <c r="AG111" s="302"/>
      <c r="AH111" s="302"/>
      <c r="AI111" s="302"/>
      <c r="AJ111" s="302"/>
      <c r="AK111" s="302"/>
      <c r="AL111" s="289">
        <v>448870</v>
      </c>
      <c r="AM111" s="302"/>
      <c r="AN111" s="302"/>
      <c r="AO111" s="302"/>
      <c r="AP111" s="302"/>
      <c r="AQ111" s="302"/>
      <c r="AR111" s="302"/>
      <c r="AS111" s="302"/>
    </row>
    <row r="112" spans="1:45" s="440" customFormat="1">
      <c r="A112" s="297"/>
      <c r="B112" s="650" t="s">
        <v>897</v>
      </c>
      <c r="C112" s="651"/>
      <c r="D112" s="652"/>
      <c r="E112" s="297"/>
      <c r="F112" s="297"/>
      <c r="G112" s="469"/>
      <c r="H112" s="470"/>
      <c r="I112" s="470"/>
      <c r="J112" s="470"/>
      <c r="K112" s="467"/>
      <c r="L112" s="467"/>
      <c r="M112" s="467"/>
      <c r="N112" s="288"/>
      <c r="O112" s="288"/>
      <c r="P112" s="297"/>
      <c r="Q112" s="297"/>
      <c r="R112" s="297"/>
      <c r="S112" s="288"/>
      <c r="T112" s="297"/>
      <c r="U112" s="297"/>
      <c r="V112" s="288"/>
      <c r="W112" s="297"/>
      <c r="X112" s="297"/>
      <c r="Y112" s="297"/>
      <c r="Z112" s="297"/>
      <c r="AA112" s="297"/>
      <c r="AB112" s="270"/>
      <c r="AC112" s="297"/>
      <c r="AD112" s="288"/>
      <c r="AE112" s="288"/>
      <c r="AF112" s="288"/>
      <c r="AG112" s="288"/>
      <c r="AH112" s="288"/>
      <c r="AI112" s="288"/>
      <c r="AJ112" s="288"/>
      <c r="AK112" s="288"/>
      <c r="AL112" s="288"/>
      <c r="AM112" s="288"/>
      <c r="AN112" s="288"/>
      <c r="AO112" s="288"/>
      <c r="AP112" s="288"/>
      <c r="AQ112" s="288"/>
      <c r="AR112" s="288"/>
      <c r="AS112" s="288"/>
    </row>
    <row r="113" spans="1:45" s="440" customFormat="1">
      <c r="A113" s="297"/>
      <c r="B113" s="439" t="s">
        <v>550</v>
      </c>
      <c r="C113" s="439"/>
      <c r="D113" s="439"/>
      <c r="E113" s="297"/>
      <c r="F113" s="297"/>
      <c r="G113" s="469"/>
      <c r="H113" s="470"/>
      <c r="I113" s="470"/>
      <c r="J113" s="470"/>
      <c r="K113" s="297"/>
      <c r="L113" s="297"/>
      <c r="M113" s="297"/>
      <c r="N113" s="288"/>
      <c r="O113" s="288"/>
      <c r="P113" s="297"/>
      <c r="Q113" s="297"/>
      <c r="R113" s="297"/>
      <c r="S113" s="288"/>
      <c r="T113" s="297"/>
      <c r="U113" s="297"/>
      <c r="V113" s="288"/>
      <c r="W113" s="297"/>
      <c r="X113" s="297"/>
      <c r="Y113" s="297"/>
      <c r="Z113" s="297"/>
      <c r="AA113" s="297"/>
      <c r="AB113" s="270"/>
      <c r="AC113" s="297"/>
      <c r="AD113" s="288"/>
      <c r="AE113" s="288"/>
      <c r="AF113" s="288"/>
      <c r="AG113" s="288"/>
      <c r="AH113" s="288"/>
      <c r="AI113" s="288"/>
      <c r="AJ113" s="288"/>
      <c r="AK113" s="288"/>
      <c r="AL113" s="288"/>
      <c r="AM113" s="288"/>
      <c r="AN113" s="288"/>
      <c r="AO113" s="288"/>
      <c r="AP113" s="288"/>
      <c r="AQ113" s="288"/>
      <c r="AR113" s="288"/>
      <c r="AS113" s="288"/>
    </row>
    <row r="114" spans="1:45" ht="75" customHeight="1" outlineLevel="1">
      <c r="A114" s="671">
        <v>1</v>
      </c>
      <c r="B114" s="266" t="s">
        <v>550</v>
      </c>
      <c r="C114" s="688"/>
      <c r="D114" s="357" t="s">
        <v>638</v>
      </c>
      <c r="E114" s="272" t="s">
        <v>42</v>
      </c>
      <c r="F114" s="688" t="s">
        <v>2251</v>
      </c>
      <c r="G114" s="278" t="s">
        <v>31</v>
      </c>
      <c r="H114" s="360" t="s">
        <v>62</v>
      </c>
      <c r="I114" s="357" t="s">
        <v>31</v>
      </c>
      <c r="J114" s="360" t="s">
        <v>2875</v>
      </c>
      <c r="K114" s="272"/>
      <c r="L114" s="272"/>
      <c r="M114" s="272"/>
      <c r="N114" s="305">
        <v>15176</v>
      </c>
      <c r="O114" s="305">
        <v>15600</v>
      </c>
      <c r="P114" s="76">
        <v>250</v>
      </c>
      <c r="Q114" s="76">
        <v>174</v>
      </c>
      <c r="R114" s="272" t="s">
        <v>28</v>
      </c>
      <c r="S114" s="80">
        <v>8168.5</v>
      </c>
      <c r="T114" s="76">
        <v>2016</v>
      </c>
      <c r="U114" s="76">
        <v>100</v>
      </c>
      <c r="V114" s="305">
        <v>44.92</v>
      </c>
      <c r="W114" s="272" t="s">
        <v>81</v>
      </c>
      <c r="X114" s="77" t="s">
        <v>29</v>
      </c>
      <c r="Y114" s="272">
        <v>12918</v>
      </c>
      <c r="Z114" s="305">
        <v>13240</v>
      </c>
      <c r="AA114" s="272">
        <v>250</v>
      </c>
      <c r="AB114" s="301" t="s">
        <v>32</v>
      </c>
      <c r="AC114" s="76"/>
      <c r="AD114" s="305">
        <f>SUM(AE114:AI114)</f>
        <v>0</v>
      </c>
      <c r="AE114" s="305"/>
      <c r="AF114" s="305"/>
      <c r="AG114" s="305"/>
      <c r="AH114" s="305"/>
      <c r="AI114" s="305"/>
      <c r="AJ114" s="305"/>
      <c r="AK114" s="305"/>
      <c r="AL114" s="305"/>
      <c r="AM114" s="305"/>
      <c r="AN114" s="305"/>
      <c r="AO114" s="305"/>
      <c r="AP114" s="305"/>
      <c r="AQ114" s="305"/>
      <c r="AR114" s="305"/>
      <c r="AS114" s="305"/>
    </row>
    <row r="115" spans="1:45" ht="37.5" outlineLevel="1">
      <c r="A115" s="671"/>
      <c r="B115" s="266" t="s">
        <v>550</v>
      </c>
      <c r="C115" s="690"/>
      <c r="D115" s="357" t="s">
        <v>83</v>
      </c>
      <c r="E115" s="272" t="s">
        <v>52</v>
      </c>
      <c r="F115" s="690"/>
      <c r="G115" s="317" t="s">
        <v>1158</v>
      </c>
      <c r="H115" s="317" t="s">
        <v>62</v>
      </c>
      <c r="I115" s="360" t="s">
        <v>84</v>
      </c>
      <c r="J115" s="360" t="s">
        <v>2291</v>
      </c>
      <c r="K115" s="272">
        <v>7</v>
      </c>
      <c r="L115" s="272"/>
      <c r="M115" s="78"/>
      <c r="N115" s="305">
        <v>233</v>
      </c>
      <c r="O115" s="305"/>
      <c r="P115" s="76"/>
      <c r="Q115" s="76"/>
      <c r="R115" s="265" t="s">
        <v>60</v>
      </c>
      <c r="S115" s="80">
        <v>223.4</v>
      </c>
      <c r="T115" s="76">
        <v>1980</v>
      </c>
      <c r="U115" s="76">
        <v>60</v>
      </c>
      <c r="V115" s="305">
        <v>100</v>
      </c>
      <c r="W115" s="272" t="s">
        <v>372</v>
      </c>
      <c r="X115" s="77" t="s">
        <v>29</v>
      </c>
      <c r="Y115" s="272">
        <v>141</v>
      </c>
      <c r="Z115" s="305"/>
      <c r="AA115" s="272"/>
      <c r="AB115" s="301" t="s">
        <v>32</v>
      </c>
      <c r="AC115" s="76"/>
      <c r="AD115" s="305">
        <f t="shared" ref="AD115:AD145" si="4">SUM(AE115:AI115)</f>
        <v>0</v>
      </c>
      <c r="AE115" s="305"/>
      <c r="AF115" s="305"/>
      <c r="AG115" s="305"/>
      <c r="AH115" s="305"/>
      <c r="AI115" s="305"/>
      <c r="AJ115" s="305"/>
      <c r="AK115" s="305"/>
      <c r="AL115" s="305"/>
      <c r="AM115" s="305"/>
      <c r="AN115" s="305"/>
      <c r="AO115" s="305"/>
      <c r="AP115" s="305"/>
      <c r="AQ115" s="305"/>
      <c r="AR115" s="305"/>
      <c r="AS115" s="305"/>
    </row>
    <row r="116" spans="1:45" ht="37.5" outlineLevel="1">
      <c r="A116" s="671"/>
      <c r="B116" s="266" t="s">
        <v>550</v>
      </c>
      <c r="C116" s="690"/>
      <c r="D116" s="357" t="s">
        <v>1159</v>
      </c>
      <c r="E116" s="272" t="s">
        <v>52</v>
      </c>
      <c r="F116" s="690"/>
      <c r="G116" s="317" t="s">
        <v>1160</v>
      </c>
      <c r="H116" s="317"/>
      <c r="I116" s="360"/>
      <c r="J116" s="360"/>
      <c r="K116" s="272">
        <v>12</v>
      </c>
      <c r="L116" s="78">
        <v>12</v>
      </c>
      <c r="M116" s="78">
        <v>12</v>
      </c>
      <c r="N116" s="305">
        <v>33</v>
      </c>
      <c r="O116" s="305"/>
      <c r="P116" s="76"/>
      <c r="Q116" s="76"/>
      <c r="R116" s="272"/>
      <c r="S116" s="76"/>
      <c r="T116" s="76"/>
      <c r="U116" s="76"/>
      <c r="V116" s="305"/>
      <c r="W116" s="272"/>
      <c r="X116" s="272"/>
      <c r="Y116" s="272">
        <v>0</v>
      </c>
      <c r="Z116" s="305"/>
      <c r="AA116" s="272"/>
      <c r="AB116" s="301" t="s">
        <v>32</v>
      </c>
      <c r="AC116" s="76"/>
      <c r="AD116" s="305">
        <f t="shared" si="4"/>
        <v>0</v>
      </c>
      <c r="AE116" s="305"/>
      <c r="AF116" s="305"/>
      <c r="AG116" s="305"/>
      <c r="AH116" s="305"/>
      <c r="AI116" s="305"/>
      <c r="AJ116" s="305"/>
      <c r="AK116" s="305"/>
      <c r="AL116" s="305"/>
      <c r="AM116" s="305"/>
      <c r="AN116" s="305"/>
      <c r="AO116" s="305"/>
      <c r="AP116" s="305"/>
      <c r="AQ116" s="305"/>
      <c r="AR116" s="305"/>
      <c r="AS116" s="305"/>
    </row>
    <row r="117" spans="1:45" ht="37.5" outlineLevel="1">
      <c r="A117" s="671"/>
      <c r="B117" s="266" t="s">
        <v>550</v>
      </c>
      <c r="C117" s="689"/>
      <c r="D117" s="357" t="s">
        <v>1161</v>
      </c>
      <c r="E117" s="272" t="s">
        <v>52</v>
      </c>
      <c r="F117" s="690"/>
      <c r="G117" s="317" t="s">
        <v>1162</v>
      </c>
      <c r="H117" s="317" t="s">
        <v>62</v>
      </c>
      <c r="I117" s="360" t="s">
        <v>82</v>
      </c>
      <c r="J117" s="360" t="s">
        <v>2401</v>
      </c>
      <c r="K117" s="272">
        <v>25</v>
      </c>
      <c r="L117" s="78">
        <v>36</v>
      </c>
      <c r="M117" s="316"/>
      <c r="N117" s="305">
        <v>67</v>
      </c>
      <c r="O117" s="305"/>
      <c r="P117" s="76"/>
      <c r="Q117" s="76"/>
      <c r="R117" s="272" t="s">
        <v>28</v>
      </c>
      <c r="S117" s="272">
        <v>72.900000000000006</v>
      </c>
      <c r="T117" s="76">
        <v>1960</v>
      </c>
      <c r="U117" s="76">
        <v>60</v>
      </c>
      <c r="V117" s="305">
        <v>4.08</v>
      </c>
      <c r="W117" s="272" t="s">
        <v>372</v>
      </c>
      <c r="X117" s="77" t="s">
        <v>29</v>
      </c>
      <c r="Y117" s="272">
        <v>0</v>
      </c>
      <c r="Z117" s="305"/>
      <c r="AA117" s="272"/>
      <c r="AB117" s="301" t="s">
        <v>32</v>
      </c>
      <c r="AC117" s="76"/>
      <c r="AD117" s="305">
        <f t="shared" si="4"/>
        <v>0</v>
      </c>
      <c r="AE117" s="305"/>
      <c r="AF117" s="305"/>
      <c r="AG117" s="305"/>
      <c r="AH117" s="305"/>
      <c r="AI117" s="305"/>
      <c r="AJ117" s="305"/>
      <c r="AK117" s="305"/>
      <c r="AL117" s="305"/>
      <c r="AM117" s="305"/>
      <c r="AN117" s="305"/>
      <c r="AO117" s="305"/>
      <c r="AP117" s="305"/>
      <c r="AQ117" s="305"/>
      <c r="AR117" s="305"/>
      <c r="AS117" s="305"/>
    </row>
    <row r="118" spans="1:45" ht="75" outlineLevel="1">
      <c r="A118" s="671"/>
      <c r="B118" s="266" t="s">
        <v>550</v>
      </c>
      <c r="C118" s="272" t="s">
        <v>2615</v>
      </c>
      <c r="D118" s="357" t="s">
        <v>1163</v>
      </c>
      <c r="E118" s="272" t="s">
        <v>85</v>
      </c>
      <c r="F118" s="690"/>
      <c r="G118" s="317" t="s">
        <v>1164</v>
      </c>
      <c r="H118" s="317" t="s">
        <v>62</v>
      </c>
      <c r="I118" s="360" t="s">
        <v>86</v>
      </c>
      <c r="J118" s="360" t="s">
        <v>2876</v>
      </c>
      <c r="K118" s="272">
        <v>50</v>
      </c>
      <c r="L118" s="272"/>
      <c r="M118" s="272"/>
      <c r="N118" s="305">
        <v>1013</v>
      </c>
      <c r="O118" s="305">
        <v>1688</v>
      </c>
      <c r="P118" s="76">
        <v>15</v>
      </c>
      <c r="Q118" s="76">
        <v>28</v>
      </c>
      <c r="R118" s="272" t="s">
        <v>28</v>
      </c>
      <c r="S118" s="272">
        <v>249.3</v>
      </c>
      <c r="T118" s="76">
        <v>1987</v>
      </c>
      <c r="U118" s="76">
        <v>60</v>
      </c>
      <c r="V118" s="305">
        <v>100</v>
      </c>
      <c r="W118" s="272" t="s">
        <v>372</v>
      </c>
      <c r="X118" s="77" t="s">
        <v>29</v>
      </c>
      <c r="Y118" s="272">
        <v>812</v>
      </c>
      <c r="Z118" s="305">
        <v>1124</v>
      </c>
      <c r="AA118" s="272">
        <v>30</v>
      </c>
      <c r="AB118" s="357" t="s">
        <v>3402</v>
      </c>
      <c r="AC118" s="314">
        <v>2031</v>
      </c>
      <c r="AD118" s="305">
        <f t="shared" si="4"/>
        <v>70000</v>
      </c>
      <c r="AE118" s="305"/>
      <c r="AF118" s="305">
        <v>70000</v>
      </c>
      <c r="AG118" s="305"/>
      <c r="AH118" s="305"/>
      <c r="AI118" s="305"/>
      <c r="AJ118" s="305"/>
      <c r="AK118" s="305"/>
      <c r="AL118" s="305"/>
      <c r="AM118" s="305"/>
      <c r="AN118" s="305"/>
      <c r="AO118" s="305">
        <v>70000</v>
      </c>
      <c r="AP118" s="305"/>
      <c r="AQ118" s="305"/>
      <c r="AR118" s="305"/>
      <c r="AS118" s="305"/>
    </row>
    <row r="119" spans="1:45" ht="56.25" outlineLevel="1">
      <c r="A119" s="671"/>
      <c r="B119" s="266" t="s">
        <v>550</v>
      </c>
      <c r="C119" s="688" t="s">
        <v>920</v>
      </c>
      <c r="D119" s="686" t="s">
        <v>1165</v>
      </c>
      <c r="E119" s="671" t="s">
        <v>43</v>
      </c>
      <c r="F119" s="690"/>
      <c r="G119" s="682" t="s">
        <v>1166</v>
      </c>
      <c r="H119" s="317" t="s">
        <v>62</v>
      </c>
      <c r="I119" s="360" t="s">
        <v>544</v>
      </c>
      <c r="J119" s="360" t="s">
        <v>2292</v>
      </c>
      <c r="K119" s="272"/>
      <c r="L119" s="272">
        <v>37</v>
      </c>
      <c r="M119" s="272"/>
      <c r="N119" s="74">
        <v>526</v>
      </c>
      <c r="O119" s="305"/>
      <c r="P119" s="76"/>
      <c r="Q119" s="76"/>
      <c r="R119" s="272" t="s">
        <v>28</v>
      </c>
      <c r="S119" s="80">
        <v>227</v>
      </c>
      <c r="T119" s="76">
        <v>2024</v>
      </c>
      <c r="U119" s="76">
        <v>60</v>
      </c>
      <c r="V119" s="305">
        <v>0</v>
      </c>
      <c r="W119" s="265" t="s">
        <v>346</v>
      </c>
      <c r="X119" s="77" t="s">
        <v>29</v>
      </c>
      <c r="Y119" s="272">
        <v>258</v>
      </c>
      <c r="Z119" s="305">
        <v>1698</v>
      </c>
      <c r="AA119" s="272">
        <v>15</v>
      </c>
      <c r="AB119" s="301" t="s">
        <v>32</v>
      </c>
      <c r="AC119" s="76"/>
      <c r="AD119" s="305">
        <f t="shared" si="4"/>
        <v>0</v>
      </c>
      <c r="AE119" s="305"/>
      <c r="AF119" s="305"/>
      <c r="AG119" s="305"/>
      <c r="AH119" s="305"/>
      <c r="AI119" s="305"/>
      <c r="AJ119" s="305"/>
      <c r="AK119" s="305"/>
      <c r="AL119" s="305"/>
      <c r="AM119" s="305"/>
      <c r="AN119" s="305"/>
      <c r="AO119" s="305"/>
      <c r="AP119" s="305"/>
      <c r="AQ119" s="305"/>
      <c r="AR119" s="305"/>
      <c r="AS119" s="305"/>
    </row>
    <row r="120" spans="1:45" ht="37.5" outlineLevel="1">
      <c r="A120" s="671"/>
      <c r="B120" s="266" t="s">
        <v>550</v>
      </c>
      <c r="C120" s="690"/>
      <c r="D120" s="687"/>
      <c r="E120" s="671"/>
      <c r="F120" s="690"/>
      <c r="G120" s="682"/>
      <c r="H120" s="317" t="s">
        <v>62</v>
      </c>
      <c r="I120" s="360" t="s">
        <v>545</v>
      </c>
      <c r="J120" s="360" t="s">
        <v>2877</v>
      </c>
      <c r="K120" s="272">
        <v>80</v>
      </c>
      <c r="L120" s="272"/>
      <c r="M120" s="272"/>
      <c r="N120" s="75"/>
      <c r="O120" s="305"/>
      <c r="P120" s="76"/>
      <c r="Q120" s="76"/>
      <c r="R120" s="272" t="s">
        <v>28</v>
      </c>
      <c r="S120" s="272">
        <v>1415.9</v>
      </c>
      <c r="T120" s="76">
        <v>1970</v>
      </c>
      <c r="U120" s="76">
        <v>60</v>
      </c>
      <c r="V120" s="305">
        <v>100</v>
      </c>
      <c r="W120" s="272" t="s">
        <v>372</v>
      </c>
      <c r="X120" s="77" t="s">
        <v>29</v>
      </c>
      <c r="Y120" s="272"/>
      <c r="Z120" s="305"/>
      <c r="AA120" s="272"/>
      <c r="AB120" s="301" t="s">
        <v>412</v>
      </c>
      <c r="AC120" s="76">
        <v>2026</v>
      </c>
      <c r="AD120" s="305">
        <f t="shared" si="4"/>
        <v>0</v>
      </c>
      <c r="AE120" s="305"/>
      <c r="AF120" s="305"/>
      <c r="AG120" s="305"/>
      <c r="AH120" s="305"/>
      <c r="AI120" s="305"/>
      <c r="AJ120" s="305"/>
      <c r="AK120" s="305"/>
      <c r="AL120" s="305"/>
      <c r="AM120" s="305"/>
      <c r="AN120" s="305"/>
      <c r="AO120" s="305"/>
      <c r="AP120" s="305"/>
      <c r="AQ120" s="305"/>
      <c r="AR120" s="290"/>
      <c r="AS120" s="305"/>
    </row>
    <row r="121" spans="1:45" ht="75" outlineLevel="1">
      <c r="A121" s="671"/>
      <c r="B121" s="266" t="s">
        <v>550</v>
      </c>
      <c r="C121" s="690"/>
      <c r="D121" s="357" t="s">
        <v>1167</v>
      </c>
      <c r="E121" s="272" t="s">
        <v>52</v>
      </c>
      <c r="F121" s="690"/>
      <c r="G121" s="317" t="s">
        <v>1168</v>
      </c>
      <c r="H121" s="317" t="s">
        <v>62</v>
      </c>
      <c r="I121" s="360" t="s">
        <v>82</v>
      </c>
      <c r="J121" s="360" t="s">
        <v>2402</v>
      </c>
      <c r="K121" s="272">
        <v>110</v>
      </c>
      <c r="L121" s="78">
        <v>59</v>
      </c>
      <c r="M121" s="78"/>
      <c r="N121" s="305">
        <v>162</v>
      </c>
      <c r="O121" s="305"/>
      <c r="P121" s="76"/>
      <c r="Q121" s="76"/>
      <c r="R121" s="265" t="s">
        <v>60</v>
      </c>
      <c r="S121" s="80">
        <v>76.099999999999994</v>
      </c>
      <c r="T121" s="76">
        <v>1982</v>
      </c>
      <c r="U121" s="76">
        <v>60</v>
      </c>
      <c r="V121" s="305">
        <v>100</v>
      </c>
      <c r="W121" s="272" t="s">
        <v>372</v>
      </c>
      <c r="X121" s="77" t="s">
        <v>29</v>
      </c>
      <c r="Y121" s="272">
        <v>65</v>
      </c>
      <c r="Z121" s="305"/>
      <c r="AA121" s="272"/>
      <c r="AB121" s="357" t="s">
        <v>3402</v>
      </c>
      <c r="AC121" s="314">
        <v>2031</v>
      </c>
      <c r="AD121" s="305">
        <f t="shared" si="4"/>
        <v>60000</v>
      </c>
      <c r="AE121" s="305"/>
      <c r="AF121" s="305">
        <v>60000</v>
      </c>
      <c r="AG121" s="305"/>
      <c r="AH121" s="305"/>
      <c r="AI121" s="305"/>
      <c r="AJ121" s="305"/>
      <c r="AK121" s="305"/>
      <c r="AL121" s="305"/>
      <c r="AM121" s="305"/>
      <c r="AN121" s="305"/>
      <c r="AO121" s="305">
        <v>60000</v>
      </c>
      <c r="AP121" s="305"/>
      <c r="AQ121" s="305"/>
      <c r="AR121" s="305"/>
      <c r="AS121" s="305"/>
    </row>
    <row r="122" spans="1:45" ht="56.25" outlineLevel="1">
      <c r="A122" s="671"/>
      <c r="B122" s="266" t="s">
        <v>550</v>
      </c>
      <c r="C122" s="689"/>
      <c r="D122" s="357" t="s">
        <v>1169</v>
      </c>
      <c r="E122" s="272" t="s">
        <v>52</v>
      </c>
      <c r="F122" s="690"/>
      <c r="G122" s="317" t="s">
        <v>1170</v>
      </c>
      <c r="H122" s="317" t="s">
        <v>62</v>
      </c>
      <c r="I122" s="360" t="s">
        <v>82</v>
      </c>
      <c r="J122" s="360" t="s">
        <v>2708</v>
      </c>
      <c r="K122" s="272">
        <v>120</v>
      </c>
      <c r="L122" s="78">
        <v>49</v>
      </c>
      <c r="M122" s="78"/>
      <c r="N122" s="305">
        <v>195</v>
      </c>
      <c r="O122" s="305"/>
      <c r="P122" s="76"/>
      <c r="Q122" s="76"/>
      <c r="R122" s="265" t="s">
        <v>60</v>
      </c>
      <c r="S122" s="80">
        <v>61</v>
      </c>
      <c r="T122" s="76">
        <v>1965</v>
      </c>
      <c r="U122" s="76">
        <v>60</v>
      </c>
      <c r="V122" s="305">
        <v>100</v>
      </c>
      <c r="W122" s="272" t="s">
        <v>372</v>
      </c>
      <c r="X122" s="77" t="s">
        <v>29</v>
      </c>
      <c r="Y122" s="272">
        <v>132</v>
      </c>
      <c r="Z122" s="305"/>
      <c r="AA122" s="272"/>
      <c r="AB122" s="357" t="s">
        <v>3442</v>
      </c>
      <c r="AC122" s="76">
        <v>2034</v>
      </c>
      <c r="AD122" s="305">
        <f t="shared" si="4"/>
        <v>60000</v>
      </c>
      <c r="AE122" s="305"/>
      <c r="AF122" s="305">
        <v>60000</v>
      </c>
      <c r="AG122" s="305"/>
      <c r="AH122" s="305"/>
      <c r="AI122" s="305"/>
      <c r="AJ122" s="305"/>
      <c r="AK122" s="305"/>
      <c r="AL122" s="305"/>
      <c r="AM122" s="305"/>
      <c r="AN122" s="305"/>
      <c r="AO122" s="305"/>
      <c r="AP122" s="305"/>
      <c r="AQ122" s="305"/>
      <c r="AR122" s="305">
        <v>60000</v>
      </c>
      <c r="AS122" s="305"/>
    </row>
    <row r="123" spans="1:45" ht="56.25" outlineLevel="1">
      <c r="A123" s="671"/>
      <c r="B123" s="266" t="s">
        <v>550</v>
      </c>
      <c r="C123" s="688" t="s">
        <v>921</v>
      </c>
      <c r="D123" s="357" t="s">
        <v>1171</v>
      </c>
      <c r="E123" s="272" t="s">
        <v>43</v>
      </c>
      <c r="F123" s="690"/>
      <c r="G123" s="317" t="s">
        <v>1172</v>
      </c>
      <c r="H123" s="317" t="s">
        <v>62</v>
      </c>
      <c r="I123" s="360" t="s">
        <v>470</v>
      </c>
      <c r="J123" s="360" t="s">
        <v>2293</v>
      </c>
      <c r="K123" s="272">
        <v>45</v>
      </c>
      <c r="L123" s="78">
        <v>59</v>
      </c>
      <c r="M123" s="272"/>
      <c r="N123" s="305">
        <v>551</v>
      </c>
      <c r="O123" s="305"/>
      <c r="P123" s="76"/>
      <c r="Q123" s="76"/>
      <c r="R123" s="265" t="s">
        <v>60</v>
      </c>
      <c r="S123" s="80">
        <v>193</v>
      </c>
      <c r="T123" s="76">
        <v>1984</v>
      </c>
      <c r="U123" s="76">
        <v>60</v>
      </c>
      <c r="V123" s="305">
        <v>100</v>
      </c>
      <c r="W123" s="272" t="s">
        <v>372</v>
      </c>
      <c r="X123" s="77" t="s">
        <v>29</v>
      </c>
      <c r="Y123" s="272">
        <v>279</v>
      </c>
      <c r="Z123" s="305"/>
      <c r="AA123" s="272"/>
      <c r="AB123" s="301" t="s">
        <v>32</v>
      </c>
      <c r="AC123" s="76"/>
      <c r="AD123" s="305">
        <f t="shared" si="4"/>
        <v>0</v>
      </c>
      <c r="AE123" s="305"/>
      <c r="AF123" s="305"/>
      <c r="AG123" s="305"/>
      <c r="AH123" s="305"/>
      <c r="AI123" s="305"/>
      <c r="AJ123" s="305"/>
      <c r="AK123" s="305"/>
      <c r="AL123" s="305"/>
      <c r="AM123" s="305"/>
      <c r="AN123" s="305"/>
      <c r="AO123" s="305"/>
      <c r="AP123" s="305"/>
      <c r="AQ123" s="305"/>
      <c r="AR123" s="305"/>
      <c r="AS123" s="305"/>
    </row>
    <row r="124" spans="1:45" ht="56.25" outlineLevel="1">
      <c r="A124" s="671"/>
      <c r="B124" s="266" t="s">
        <v>550</v>
      </c>
      <c r="C124" s="690"/>
      <c r="D124" s="357" t="s">
        <v>1173</v>
      </c>
      <c r="E124" s="272" t="s">
        <v>52</v>
      </c>
      <c r="F124" s="690"/>
      <c r="G124" s="317" t="s">
        <v>1174</v>
      </c>
      <c r="H124" s="317" t="s">
        <v>62</v>
      </c>
      <c r="I124" s="360" t="s">
        <v>84</v>
      </c>
      <c r="J124" s="360" t="s">
        <v>2403</v>
      </c>
      <c r="K124" s="272">
        <v>39</v>
      </c>
      <c r="L124" s="78">
        <v>49</v>
      </c>
      <c r="M124" s="272"/>
      <c r="N124" s="305">
        <v>124</v>
      </c>
      <c r="O124" s="305"/>
      <c r="P124" s="76"/>
      <c r="Q124" s="76"/>
      <c r="R124" s="265" t="s">
        <v>60</v>
      </c>
      <c r="S124" s="80">
        <v>79.400000000000006</v>
      </c>
      <c r="T124" s="76">
        <v>1985</v>
      </c>
      <c r="U124" s="76">
        <v>60</v>
      </c>
      <c r="V124" s="305">
        <v>100</v>
      </c>
      <c r="W124" s="272" t="s">
        <v>372</v>
      </c>
      <c r="X124" s="77" t="s">
        <v>29</v>
      </c>
      <c r="Y124" s="272">
        <v>24</v>
      </c>
      <c r="Z124" s="305"/>
      <c r="AA124" s="272"/>
      <c r="AB124" s="301" t="s">
        <v>32</v>
      </c>
      <c r="AC124" s="76"/>
      <c r="AD124" s="305">
        <f t="shared" si="4"/>
        <v>0</v>
      </c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</row>
    <row r="125" spans="1:45" ht="56.25" outlineLevel="1">
      <c r="A125" s="671"/>
      <c r="B125" s="266" t="s">
        <v>550</v>
      </c>
      <c r="C125" s="689"/>
      <c r="D125" s="357" t="s">
        <v>1175</v>
      </c>
      <c r="E125" s="272" t="s">
        <v>52</v>
      </c>
      <c r="F125" s="690"/>
      <c r="G125" s="317" t="s">
        <v>1176</v>
      </c>
      <c r="H125" s="317" t="s">
        <v>62</v>
      </c>
      <c r="I125" s="360" t="s">
        <v>375</v>
      </c>
      <c r="J125" s="360" t="s">
        <v>2709</v>
      </c>
      <c r="K125" s="272">
        <v>57</v>
      </c>
      <c r="L125" s="78">
        <v>66</v>
      </c>
      <c r="M125" s="272"/>
      <c r="N125" s="305">
        <v>269</v>
      </c>
      <c r="O125" s="305"/>
      <c r="P125" s="76"/>
      <c r="Q125" s="76"/>
      <c r="R125" s="265" t="s">
        <v>60</v>
      </c>
      <c r="S125" s="80">
        <v>53.5</v>
      </c>
      <c r="T125" s="76">
        <v>2007</v>
      </c>
      <c r="U125" s="76">
        <v>60</v>
      </c>
      <c r="V125" s="305">
        <v>100</v>
      </c>
      <c r="W125" s="272" t="s">
        <v>372</v>
      </c>
      <c r="X125" s="77" t="s">
        <v>29</v>
      </c>
      <c r="Y125" s="272">
        <v>178</v>
      </c>
      <c r="Z125" s="305"/>
      <c r="AA125" s="272"/>
      <c r="AB125" s="357" t="s">
        <v>3416</v>
      </c>
      <c r="AC125" s="76">
        <v>2033</v>
      </c>
      <c r="AD125" s="305">
        <f t="shared" si="4"/>
        <v>160000</v>
      </c>
      <c r="AE125" s="305"/>
      <c r="AF125" s="305">
        <v>160000</v>
      </c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>
        <v>160000</v>
      </c>
      <c r="AR125" s="305"/>
      <c r="AS125" s="305"/>
    </row>
    <row r="126" spans="1:45" ht="56.25" outlineLevel="1">
      <c r="A126" s="671"/>
      <c r="B126" s="266" t="s">
        <v>550</v>
      </c>
      <c r="C126" s="688" t="s">
        <v>922</v>
      </c>
      <c r="D126" s="357" t="s">
        <v>1177</v>
      </c>
      <c r="E126" s="272" t="s">
        <v>43</v>
      </c>
      <c r="F126" s="690"/>
      <c r="G126" s="317" t="s">
        <v>1178</v>
      </c>
      <c r="H126" s="317" t="s">
        <v>62</v>
      </c>
      <c r="I126" s="360" t="s">
        <v>84</v>
      </c>
      <c r="J126" s="360" t="s">
        <v>2745</v>
      </c>
      <c r="K126" s="272">
        <v>45</v>
      </c>
      <c r="L126" s="78">
        <v>55</v>
      </c>
      <c r="M126" s="272"/>
      <c r="N126" s="305">
        <v>372</v>
      </c>
      <c r="O126" s="305"/>
      <c r="P126" s="76"/>
      <c r="Q126" s="76"/>
      <c r="R126" s="265" t="s">
        <v>60</v>
      </c>
      <c r="S126" s="77">
        <v>167.1</v>
      </c>
      <c r="T126" s="77">
        <v>1975</v>
      </c>
      <c r="U126" s="76">
        <v>60</v>
      </c>
      <c r="V126" s="305">
        <v>100</v>
      </c>
      <c r="W126" s="272" t="s">
        <v>372</v>
      </c>
      <c r="X126" s="77" t="s">
        <v>29</v>
      </c>
      <c r="Y126" s="272">
        <v>282</v>
      </c>
      <c r="Z126" s="305"/>
      <c r="AA126" s="272"/>
      <c r="AB126" s="301" t="s">
        <v>32</v>
      </c>
      <c r="AC126" s="76"/>
      <c r="AD126" s="305">
        <f t="shared" si="4"/>
        <v>0</v>
      </c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</row>
    <row r="127" spans="1:45" ht="75" outlineLevel="1">
      <c r="A127" s="671"/>
      <c r="B127" s="266" t="s">
        <v>550</v>
      </c>
      <c r="C127" s="690"/>
      <c r="D127" s="357" t="s">
        <v>1179</v>
      </c>
      <c r="E127" s="272" t="s">
        <v>52</v>
      </c>
      <c r="F127" s="690"/>
      <c r="G127" s="317" t="s">
        <v>1180</v>
      </c>
      <c r="H127" s="317"/>
      <c r="I127" s="360"/>
      <c r="J127" s="360"/>
      <c r="K127" s="272">
        <v>56</v>
      </c>
      <c r="L127" s="78">
        <v>40</v>
      </c>
      <c r="M127" s="78" t="s">
        <v>3002</v>
      </c>
      <c r="N127" s="305">
        <v>59</v>
      </c>
      <c r="O127" s="305"/>
      <c r="P127" s="76"/>
      <c r="Q127" s="76"/>
      <c r="R127" s="272"/>
      <c r="S127" s="76"/>
      <c r="T127" s="76"/>
      <c r="U127" s="76"/>
      <c r="V127" s="305"/>
      <c r="W127" s="272"/>
      <c r="X127" s="272"/>
      <c r="Y127" s="272">
        <v>16</v>
      </c>
      <c r="Z127" s="305"/>
      <c r="AA127" s="272"/>
      <c r="AB127" s="301" t="s">
        <v>32</v>
      </c>
      <c r="AC127" s="76"/>
      <c r="AD127" s="305">
        <f t="shared" si="4"/>
        <v>0</v>
      </c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</row>
    <row r="128" spans="1:45" ht="93.75" outlineLevel="1">
      <c r="A128" s="671"/>
      <c r="B128" s="266" t="s">
        <v>550</v>
      </c>
      <c r="C128" s="689"/>
      <c r="D128" s="357" t="s">
        <v>1181</v>
      </c>
      <c r="E128" s="272" t="s">
        <v>52</v>
      </c>
      <c r="F128" s="690"/>
      <c r="G128" s="317" t="s">
        <v>1182</v>
      </c>
      <c r="H128" s="317"/>
      <c r="I128" s="360"/>
      <c r="J128" s="360"/>
      <c r="K128" s="318">
        <v>28</v>
      </c>
      <c r="L128" s="319">
        <v>18</v>
      </c>
      <c r="M128" s="318" t="s">
        <v>3313</v>
      </c>
      <c r="N128" s="305">
        <v>14</v>
      </c>
      <c r="O128" s="305"/>
      <c r="P128" s="76"/>
      <c r="Q128" s="76"/>
      <c r="R128" s="272"/>
      <c r="S128" s="76"/>
      <c r="T128" s="76"/>
      <c r="U128" s="76"/>
      <c r="V128" s="305"/>
      <c r="W128" s="272"/>
      <c r="X128" s="272"/>
      <c r="Y128" s="272">
        <v>0</v>
      </c>
      <c r="Z128" s="305"/>
      <c r="AA128" s="272"/>
      <c r="AB128" s="301" t="s">
        <v>32</v>
      </c>
      <c r="AC128" s="76"/>
      <c r="AD128" s="305">
        <f t="shared" si="4"/>
        <v>0</v>
      </c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</row>
    <row r="129" spans="1:45" ht="37.5" outlineLevel="1">
      <c r="A129" s="671"/>
      <c r="B129" s="266" t="s">
        <v>550</v>
      </c>
      <c r="C129" s="688" t="s">
        <v>923</v>
      </c>
      <c r="D129" s="357" t="s">
        <v>1183</v>
      </c>
      <c r="E129" s="272" t="s">
        <v>43</v>
      </c>
      <c r="F129" s="690"/>
      <c r="G129" s="317" t="s">
        <v>1184</v>
      </c>
      <c r="H129" s="317" t="s">
        <v>62</v>
      </c>
      <c r="I129" s="360" t="s">
        <v>376</v>
      </c>
      <c r="J129" s="360" t="s">
        <v>2402</v>
      </c>
      <c r="K129" s="272">
        <v>15</v>
      </c>
      <c r="L129" s="272"/>
      <c r="M129" s="272"/>
      <c r="N129" s="305">
        <v>808</v>
      </c>
      <c r="O129" s="305">
        <v>4110</v>
      </c>
      <c r="P129" s="76">
        <v>21</v>
      </c>
      <c r="Q129" s="76">
        <v>15</v>
      </c>
      <c r="R129" s="272" t="s">
        <v>28</v>
      </c>
      <c r="S129" s="80">
        <v>305.8</v>
      </c>
      <c r="T129" s="76">
        <v>2014</v>
      </c>
      <c r="U129" s="76">
        <v>60</v>
      </c>
      <c r="V129" s="305">
        <v>67.08</v>
      </c>
      <c r="W129" s="272" t="s">
        <v>372</v>
      </c>
      <c r="X129" s="77" t="s">
        <v>29</v>
      </c>
      <c r="Y129" s="272">
        <v>520</v>
      </c>
      <c r="Z129" s="305">
        <v>1130</v>
      </c>
      <c r="AA129" s="272">
        <v>20</v>
      </c>
      <c r="AB129" s="301" t="s">
        <v>32</v>
      </c>
      <c r="AC129" s="76"/>
      <c r="AD129" s="305">
        <f t="shared" si="4"/>
        <v>0</v>
      </c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</row>
    <row r="130" spans="1:45" ht="56.25" outlineLevel="1">
      <c r="A130" s="671"/>
      <c r="B130" s="266" t="s">
        <v>550</v>
      </c>
      <c r="C130" s="690"/>
      <c r="D130" s="357" t="s">
        <v>1185</v>
      </c>
      <c r="E130" s="272" t="s">
        <v>52</v>
      </c>
      <c r="F130" s="690"/>
      <c r="G130" s="317" t="s">
        <v>1186</v>
      </c>
      <c r="H130" s="317" t="s">
        <v>62</v>
      </c>
      <c r="I130" s="360" t="s">
        <v>375</v>
      </c>
      <c r="J130" s="360" t="s">
        <v>2710</v>
      </c>
      <c r="K130" s="272">
        <v>15</v>
      </c>
      <c r="L130" s="78">
        <v>30</v>
      </c>
      <c r="M130" s="272"/>
      <c r="N130" s="305">
        <v>253</v>
      </c>
      <c r="O130" s="305"/>
      <c r="P130" s="76"/>
      <c r="Q130" s="76"/>
      <c r="R130" s="265" t="s">
        <v>60</v>
      </c>
      <c r="S130" s="80">
        <v>81.099999999999994</v>
      </c>
      <c r="T130" s="76">
        <v>1980</v>
      </c>
      <c r="U130" s="76">
        <v>60</v>
      </c>
      <c r="V130" s="305">
        <v>100</v>
      </c>
      <c r="W130" s="272" t="s">
        <v>372</v>
      </c>
      <c r="X130" s="77" t="s">
        <v>29</v>
      </c>
      <c r="Y130" s="272">
        <v>153</v>
      </c>
      <c r="Z130" s="305"/>
      <c r="AA130" s="272"/>
      <c r="AB130" s="357" t="s">
        <v>3416</v>
      </c>
      <c r="AC130" s="76">
        <v>2032</v>
      </c>
      <c r="AD130" s="305">
        <f t="shared" si="4"/>
        <v>160000</v>
      </c>
      <c r="AE130" s="305"/>
      <c r="AF130" s="305">
        <v>160000</v>
      </c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>
        <v>160000</v>
      </c>
      <c r="AQ130" s="305"/>
      <c r="AR130" s="305"/>
      <c r="AS130" s="305"/>
    </row>
    <row r="131" spans="1:45" ht="75" outlineLevel="1">
      <c r="A131" s="671"/>
      <c r="B131" s="266" t="s">
        <v>550</v>
      </c>
      <c r="C131" s="690"/>
      <c r="D131" s="357" t="s">
        <v>1187</v>
      </c>
      <c r="E131" s="272" t="s">
        <v>52</v>
      </c>
      <c r="F131" s="690"/>
      <c r="G131" s="317" t="s">
        <v>1188</v>
      </c>
      <c r="H131" s="317" t="s">
        <v>62</v>
      </c>
      <c r="I131" s="360" t="s">
        <v>82</v>
      </c>
      <c r="J131" s="360" t="s">
        <v>2404</v>
      </c>
      <c r="K131" s="272">
        <v>25</v>
      </c>
      <c r="L131" s="78">
        <v>20</v>
      </c>
      <c r="M131" s="272"/>
      <c r="N131" s="305">
        <v>446</v>
      </c>
      <c r="O131" s="305"/>
      <c r="P131" s="76"/>
      <c r="Q131" s="76"/>
      <c r="R131" s="265" t="s">
        <v>60</v>
      </c>
      <c r="S131" s="272">
        <v>190.6</v>
      </c>
      <c r="T131" s="76">
        <v>1988</v>
      </c>
      <c r="U131" s="76">
        <v>60</v>
      </c>
      <c r="V131" s="305">
        <v>100</v>
      </c>
      <c r="W131" s="272" t="s">
        <v>372</v>
      </c>
      <c r="X131" s="77" t="s">
        <v>29</v>
      </c>
      <c r="Y131" s="272">
        <v>278</v>
      </c>
      <c r="Z131" s="305"/>
      <c r="AA131" s="272"/>
      <c r="AB131" s="301" t="s">
        <v>3402</v>
      </c>
      <c r="AC131" s="314">
        <v>2031</v>
      </c>
      <c r="AD131" s="305">
        <f t="shared" si="4"/>
        <v>70000</v>
      </c>
      <c r="AE131" s="305"/>
      <c r="AF131" s="305">
        <v>70000</v>
      </c>
      <c r="AG131" s="305"/>
      <c r="AH131" s="305"/>
      <c r="AI131" s="305"/>
      <c r="AJ131" s="305"/>
      <c r="AK131" s="305"/>
      <c r="AL131" s="305"/>
      <c r="AM131" s="305"/>
      <c r="AN131" s="305"/>
      <c r="AO131" s="305">
        <v>70000</v>
      </c>
      <c r="AP131" s="305"/>
      <c r="AQ131" s="305"/>
      <c r="AR131" s="305"/>
      <c r="AS131" s="305"/>
    </row>
    <row r="132" spans="1:45" ht="75" outlineLevel="1">
      <c r="A132" s="671"/>
      <c r="B132" s="266" t="s">
        <v>550</v>
      </c>
      <c r="C132" s="689"/>
      <c r="D132" s="357" t="s">
        <v>1189</v>
      </c>
      <c r="E132" s="272" t="s">
        <v>52</v>
      </c>
      <c r="F132" s="690"/>
      <c r="G132" s="317" t="s">
        <v>1190</v>
      </c>
      <c r="H132" s="317"/>
      <c r="I132" s="360"/>
      <c r="J132" s="360"/>
      <c r="K132" s="272">
        <v>22</v>
      </c>
      <c r="L132" s="78">
        <v>25</v>
      </c>
      <c r="M132" s="272" t="s">
        <v>3314</v>
      </c>
      <c r="N132" s="305">
        <v>44</v>
      </c>
      <c r="O132" s="305"/>
      <c r="P132" s="76"/>
      <c r="Q132" s="76"/>
      <c r="R132" s="272"/>
      <c r="S132" s="76"/>
      <c r="T132" s="76"/>
      <c r="U132" s="76"/>
      <c r="V132" s="305"/>
      <c r="W132" s="272"/>
      <c r="X132" s="272"/>
      <c r="Y132" s="272">
        <v>10</v>
      </c>
      <c r="Z132" s="305"/>
      <c r="AA132" s="272"/>
      <c r="AB132" s="301" t="s">
        <v>32</v>
      </c>
      <c r="AC132" s="76"/>
      <c r="AD132" s="305">
        <f t="shared" si="4"/>
        <v>0</v>
      </c>
      <c r="AE132" s="305"/>
      <c r="AF132" s="305"/>
      <c r="AG132" s="305"/>
      <c r="AH132" s="305"/>
      <c r="AI132" s="305"/>
      <c r="AJ132" s="305"/>
      <c r="AK132" s="305"/>
      <c r="AL132" s="305"/>
      <c r="AM132" s="305"/>
      <c r="AN132" s="305"/>
      <c r="AO132" s="305"/>
      <c r="AP132" s="305"/>
      <c r="AQ132" s="305"/>
      <c r="AR132" s="305"/>
      <c r="AS132" s="305"/>
    </row>
    <row r="133" spans="1:45" ht="56.25" outlineLevel="1">
      <c r="A133" s="671"/>
      <c r="B133" s="266" t="s">
        <v>550</v>
      </c>
      <c r="C133" s="688" t="s">
        <v>924</v>
      </c>
      <c r="D133" s="686" t="s">
        <v>1191</v>
      </c>
      <c r="E133" s="671" t="s">
        <v>43</v>
      </c>
      <c r="F133" s="690"/>
      <c r="G133" s="279" t="s">
        <v>1192</v>
      </c>
      <c r="H133" s="317" t="s">
        <v>62</v>
      </c>
      <c r="I133" s="360" t="s">
        <v>348</v>
      </c>
      <c r="J133" s="360" t="s">
        <v>2294</v>
      </c>
      <c r="K133" s="272">
        <v>43</v>
      </c>
      <c r="L133" s="78"/>
      <c r="M133" s="272"/>
      <c r="N133" s="305">
        <v>1195</v>
      </c>
      <c r="O133" s="305"/>
      <c r="P133" s="76"/>
      <c r="Q133" s="76"/>
      <c r="R133" s="272" t="s">
        <v>28</v>
      </c>
      <c r="S133" s="272">
        <v>227</v>
      </c>
      <c r="T133" s="76">
        <v>2024</v>
      </c>
      <c r="U133" s="76">
        <v>60</v>
      </c>
      <c r="V133" s="305">
        <v>0</v>
      </c>
      <c r="W133" s="272" t="s">
        <v>346</v>
      </c>
      <c r="X133" s="77" t="s">
        <v>29</v>
      </c>
      <c r="Y133" s="305">
        <v>950</v>
      </c>
      <c r="Z133" s="305">
        <v>1235</v>
      </c>
      <c r="AA133" s="272">
        <v>40</v>
      </c>
      <c r="AB133" s="301" t="s">
        <v>32</v>
      </c>
      <c r="AC133" s="76"/>
      <c r="AD133" s="305">
        <f t="shared" si="4"/>
        <v>0</v>
      </c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</row>
    <row r="134" spans="1:45" ht="37.5" outlineLevel="1">
      <c r="A134" s="671"/>
      <c r="B134" s="266" t="s">
        <v>550</v>
      </c>
      <c r="C134" s="690"/>
      <c r="D134" s="687"/>
      <c r="E134" s="671"/>
      <c r="F134" s="690"/>
      <c r="G134" s="320"/>
      <c r="H134" s="317" t="s">
        <v>62</v>
      </c>
      <c r="I134" s="360" t="s">
        <v>378</v>
      </c>
      <c r="J134" s="360" t="s">
        <v>2405</v>
      </c>
      <c r="K134" s="272"/>
      <c r="L134" s="78"/>
      <c r="M134" s="272"/>
      <c r="N134" s="302"/>
      <c r="O134" s="302"/>
      <c r="P134" s="76"/>
      <c r="Q134" s="76"/>
      <c r="R134" s="272" t="s">
        <v>28</v>
      </c>
      <c r="S134" s="272">
        <v>192.5</v>
      </c>
      <c r="T134" s="76">
        <v>1969</v>
      </c>
      <c r="U134" s="76">
        <v>60</v>
      </c>
      <c r="V134" s="305">
        <v>100</v>
      </c>
      <c r="W134" s="272" t="s">
        <v>372</v>
      </c>
      <c r="X134" s="77" t="s">
        <v>29</v>
      </c>
      <c r="Y134" s="265"/>
      <c r="Z134" s="265"/>
      <c r="AA134" s="265"/>
      <c r="AB134" s="301" t="s">
        <v>412</v>
      </c>
      <c r="AC134" s="76">
        <v>2026</v>
      </c>
      <c r="AD134" s="305">
        <f t="shared" si="4"/>
        <v>0</v>
      </c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</row>
    <row r="135" spans="1:45" ht="56.25" outlineLevel="1">
      <c r="A135" s="671"/>
      <c r="B135" s="266" t="s">
        <v>550</v>
      </c>
      <c r="C135" s="690"/>
      <c r="D135" s="357" t="s">
        <v>1193</v>
      </c>
      <c r="E135" s="272" t="s">
        <v>52</v>
      </c>
      <c r="F135" s="690"/>
      <c r="G135" s="317" t="s">
        <v>1194</v>
      </c>
      <c r="H135" s="317" t="s">
        <v>62</v>
      </c>
      <c r="I135" s="360" t="s">
        <v>84</v>
      </c>
      <c r="J135" s="360" t="s">
        <v>2295</v>
      </c>
      <c r="K135" s="272">
        <v>35</v>
      </c>
      <c r="L135" s="78">
        <v>43</v>
      </c>
      <c r="M135" s="272"/>
      <c r="N135" s="305">
        <v>215</v>
      </c>
      <c r="O135" s="305"/>
      <c r="P135" s="76"/>
      <c r="Q135" s="76"/>
      <c r="R135" s="265" t="s">
        <v>60</v>
      </c>
      <c r="S135" s="77">
        <v>61.2</v>
      </c>
      <c r="T135" s="76">
        <v>1971</v>
      </c>
      <c r="U135" s="76">
        <v>60</v>
      </c>
      <c r="V135" s="305">
        <v>100</v>
      </c>
      <c r="W135" s="272" t="s">
        <v>372</v>
      </c>
      <c r="X135" s="77" t="s">
        <v>29</v>
      </c>
      <c r="Y135" s="272">
        <v>147</v>
      </c>
      <c r="Z135" s="305"/>
      <c r="AA135" s="272"/>
      <c r="AB135" s="357" t="s">
        <v>3416</v>
      </c>
      <c r="AC135" s="76">
        <v>2034</v>
      </c>
      <c r="AD135" s="305">
        <f t="shared" si="4"/>
        <v>160000</v>
      </c>
      <c r="AE135" s="305"/>
      <c r="AF135" s="305">
        <v>160000</v>
      </c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>
        <v>160000</v>
      </c>
      <c r="AS135" s="305"/>
    </row>
    <row r="136" spans="1:45" ht="56.25" outlineLevel="1">
      <c r="A136" s="671"/>
      <c r="B136" s="266" t="s">
        <v>550</v>
      </c>
      <c r="C136" s="690"/>
      <c r="D136" s="357" t="s">
        <v>1195</v>
      </c>
      <c r="E136" s="272" t="s">
        <v>52</v>
      </c>
      <c r="F136" s="690"/>
      <c r="G136" s="317" t="s">
        <v>1196</v>
      </c>
      <c r="H136" s="317" t="s">
        <v>62</v>
      </c>
      <c r="I136" s="360" t="s">
        <v>82</v>
      </c>
      <c r="J136" s="360" t="s">
        <v>2296</v>
      </c>
      <c r="K136" s="272">
        <v>25</v>
      </c>
      <c r="L136" s="78">
        <v>37</v>
      </c>
      <c r="M136" s="272"/>
      <c r="N136" s="305">
        <v>237</v>
      </c>
      <c r="O136" s="305"/>
      <c r="P136" s="76"/>
      <c r="Q136" s="76"/>
      <c r="R136" s="265" t="s">
        <v>60</v>
      </c>
      <c r="S136" s="80">
        <v>54.5</v>
      </c>
      <c r="T136" s="76">
        <v>1968</v>
      </c>
      <c r="U136" s="76">
        <v>60</v>
      </c>
      <c r="V136" s="305">
        <v>100</v>
      </c>
      <c r="W136" s="272" t="s">
        <v>372</v>
      </c>
      <c r="X136" s="77" t="s">
        <v>29</v>
      </c>
      <c r="Y136" s="305">
        <v>139</v>
      </c>
      <c r="Z136" s="305"/>
      <c r="AA136" s="272"/>
      <c r="AB136" s="357" t="s">
        <v>3416</v>
      </c>
      <c r="AC136" s="76">
        <v>2031</v>
      </c>
      <c r="AD136" s="305">
        <f t="shared" si="4"/>
        <v>160000</v>
      </c>
      <c r="AE136" s="305"/>
      <c r="AF136" s="305">
        <v>160000</v>
      </c>
      <c r="AG136" s="305"/>
      <c r="AH136" s="305"/>
      <c r="AI136" s="305"/>
      <c r="AJ136" s="305"/>
      <c r="AK136" s="305"/>
      <c r="AL136" s="305"/>
      <c r="AM136" s="305"/>
      <c r="AN136" s="305"/>
      <c r="AO136" s="305">
        <v>160000</v>
      </c>
      <c r="AP136" s="305"/>
      <c r="AQ136" s="305"/>
      <c r="AR136" s="305"/>
      <c r="AS136" s="305"/>
    </row>
    <row r="137" spans="1:45" ht="56.25" outlineLevel="1">
      <c r="A137" s="671"/>
      <c r="B137" s="266" t="s">
        <v>550</v>
      </c>
      <c r="C137" s="690"/>
      <c r="D137" s="357" t="s">
        <v>1197</v>
      </c>
      <c r="E137" s="272" t="s">
        <v>52</v>
      </c>
      <c r="F137" s="690"/>
      <c r="G137" s="317" t="s">
        <v>1198</v>
      </c>
      <c r="H137" s="317" t="s">
        <v>62</v>
      </c>
      <c r="I137" s="360" t="s">
        <v>90</v>
      </c>
      <c r="J137" s="360" t="s">
        <v>2406</v>
      </c>
      <c r="K137" s="272">
        <v>60</v>
      </c>
      <c r="L137" s="78">
        <v>63</v>
      </c>
      <c r="M137" s="272"/>
      <c r="N137" s="305">
        <v>99</v>
      </c>
      <c r="O137" s="305"/>
      <c r="P137" s="76"/>
      <c r="Q137" s="76"/>
      <c r="R137" s="265" t="s">
        <v>60</v>
      </c>
      <c r="S137" s="272">
        <v>42.1</v>
      </c>
      <c r="T137" s="76">
        <v>1980</v>
      </c>
      <c r="U137" s="76">
        <v>60</v>
      </c>
      <c r="V137" s="305">
        <v>100</v>
      </c>
      <c r="W137" s="272" t="s">
        <v>372</v>
      </c>
      <c r="X137" s="77" t="s">
        <v>29</v>
      </c>
      <c r="Y137" s="305">
        <v>55</v>
      </c>
      <c r="Z137" s="305"/>
      <c r="AA137" s="272"/>
      <c r="AB137" s="301" t="s">
        <v>32</v>
      </c>
      <c r="AC137" s="76"/>
      <c r="AD137" s="305">
        <f t="shared" si="4"/>
        <v>0</v>
      </c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</row>
    <row r="138" spans="1:45" ht="56.25" outlineLevel="1">
      <c r="A138" s="671"/>
      <c r="B138" s="266" t="s">
        <v>550</v>
      </c>
      <c r="C138" s="689"/>
      <c r="D138" s="357" t="s">
        <v>1199</v>
      </c>
      <c r="E138" s="272" t="s">
        <v>52</v>
      </c>
      <c r="F138" s="690"/>
      <c r="G138" s="317" t="s">
        <v>1200</v>
      </c>
      <c r="H138" s="317" t="s">
        <v>62</v>
      </c>
      <c r="I138" s="360" t="s">
        <v>84</v>
      </c>
      <c r="J138" s="360" t="s">
        <v>2711</v>
      </c>
      <c r="K138" s="272">
        <v>60</v>
      </c>
      <c r="L138" s="78">
        <v>63</v>
      </c>
      <c r="M138" s="272"/>
      <c r="N138" s="305">
        <v>76</v>
      </c>
      <c r="O138" s="305"/>
      <c r="P138" s="76"/>
      <c r="Q138" s="76"/>
      <c r="R138" s="265" t="s">
        <v>60</v>
      </c>
      <c r="S138" s="80">
        <v>18</v>
      </c>
      <c r="T138" s="76">
        <v>1980</v>
      </c>
      <c r="U138" s="76">
        <v>60</v>
      </c>
      <c r="V138" s="305">
        <v>100</v>
      </c>
      <c r="W138" s="272" t="s">
        <v>372</v>
      </c>
      <c r="X138" s="77" t="s">
        <v>29</v>
      </c>
      <c r="Y138" s="272">
        <v>43</v>
      </c>
      <c r="Z138" s="305"/>
      <c r="AA138" s="272"/>
      <c r="AB138" s="357" t="s">
        <v>3413</v>
      </c>
      <c r="AC138" s="76">
        <v>2029</v>
      </c>
      <c r="AD138" s="305">
        <f t="shared" si="4"/>
        <v>0</v>
      </c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</row>
    <row r="139" spans="1:45" ht="56.25" outlineLevel="1">
      <c r="A139" s="671"/>
      <c r="B139" s="266" t="s">
        <v>550</v>
      </c>
      <c r="C139" s="688" t="s">
        <v>925</v>
      </c>
      <c r="D139" s="686" t="s">
        <v>1201</v>
      </c>
      <c r="E139" s="671" t="s">
        <v>43</v>
      </c>
      <c r="F139" s="690"/>
      <c r="G139" s="682" t="s">
        <v>1202</v>
      </c>
      <c r="H139" s="317" t="s">
        <v>62</v>
      </c>
      <c r="I139" s="360" t="s">
        <v>377</v>
      </c>
      <c r="J139" s="360" t="s">
        <v>2712</v>
      </c>
      <c r="K139" s="272">
        <v>30</v>
      </c>
      <c r="L139" s="78"/>
      <c r="M139" s="272"/>
      <c r="N139" s="305">
        <v>747</v>
      </c>
      <c r="O139" s="305">
        <v>1584</v>
      </c>
      <c r="P139" s="76">
        <v>39</v>
      </c>
      <c r="Q139" s="76">
        <v>12</v>
      </c>
      <c r="R139" s="272" t="s">
        <v>28</v>
      </c>
      <c r="S139" s="272">
        <v>388.7</v>
      </c>
      <c r="T139" s="272">
        <v>2024</v>
      </c>
      <c r="U139" s="76">
        <v>85</v>
      </c>
      <c r="V139" s="305">
        <v>0</v>
      </c>
      <c r="W139" s="265" t="s">
        <v>346</v>
      </c>
      <c r="X139" s="77" t="s">
        <v>29</v>
      </c>
      <c r="Y139" s="272">
        <v>395</v>
      </c>
      <c r="Z139" s="305">
        <v>1710</v>
      </c>
      <c r="AA139" s="272">
        <v>45</v>
      </c>
      <c r="AB139" s="301" t="s">
        <v>32</v>
      </c>
      <c r="AC139" s="76"/>
      <c r="AD139" s="305">
        <f t="shared" si="4"/>
        <v>0</v>
      </c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</row>
    <row r="140" spans="1:45" ht="37.5" outlineLevel="1">
      <c r="A140" s="671"/>
      <c r="B140" s="266" t="s">
        <v>550</v>
      </c>
      <c r="C140" s="690"/>
      <c r="D140" s="687"/>
      <c r="E140" s="671"/>
      <c r="F140" s="690"/>
      <c r="G140" s="682"/>
      <c r="H140" s="317" t="s">
        <v>62</v>
      </c>
      <c r="I140" s="360" t="s">
        <v>378</v>
      </c>
      <c r="J140" s="360" t="s">
        <v>2746</v>
      </c>
      <c r="K140" s="272"/>
      <c r="L140" s="78"/>
      <c r="M140" s="272"/>
      <c r="N140" s="305"/>
      <c r="O140" s="305"/>
      <c r="P140" s="76"/>
      <c r="Q140" s="76"/>
      <c r="R140" s="265" t="s">
        <v>60</v>
      </c>
      <c r="S140" s="77">
        <v>139.5</v>
      </c>
      <c r="T140" s="77">
        <v>1994</v>
      </c>
      <c r="U140" s="76">
        <v>60</v>
      </c>
      <c r="V140" s="305">
        <v>100</v>
      </c>
      <c r="W140" s="272" t="s">
        <v>345</v>
      </c>
      <c r="X140" s="77" t="s">
        <v>29</v>
      </c>
      <c r="Y140" s="272"/>
      <c r="Z140" s="305"/>
      <c r="AA140" s="272"/>
      <c r="AB140" s="301" t="s">
        <v>412</v>
      </c>
      <c r="AC140" s="76">
        <v>2026</v>
      </c>
      <c r="AD140" s="305">
        <f t="shared" si="4"/>
        <v>0</v>
      </c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</row>
    <row r="141" spans="1:45" ht="37.5" outlineLevel="1">
      <c r="A141" s="671"/>
      <c r="B141" s="266" t="s">
        <v>550</v>
      </c>
      <c r="C141" s="690"/>
      <c r="D141" s="357" t="s">
        <v>1203</v>
      </c>
      <c r="E141" s="272" t="s">
        <v>52</v>
      </c>
      <c r="F141" s="690"/>
      <c r="G141" s="317" t="s">
        <v>1204</v>
      </c>
      <c r="H141" s="317" t="s">
        <v>62</v>
      </c>
      <c r="I141" s="360" t="s">
        <v>84</v>
      </c>
      <c r="J141" s="360" t="s">
        <v>2297</v>
      </c>
      <c r="K141" s="272">
        <v>15</v>
      </c>
      <c r="L141" s="78">
        <v>27</v>
      </c>
      <c r="M141" s="272"/>
      <c r="N141" s="305">
        <v>130</v>
      </c>
      <c r="O141" s="305"/>
      <c r="P141" s="76"/>
      <c r="Q141" s="76"/>
      <c r="R141" s="265" t="s">
        <v>60</v>
      </c>
      <c r="S141" s="80">
        <v>15</v>
      </c>
      <c r="T141" s="76">
        <v>1997</v>
      </c>
      <c r="U141" s="76">
        <v>60</v>
      </c>
      <c r="V141" s="305">
        <v>100</v>
      </c>
      <c r="W141" s="272" t="s">
        <v>372</v>
      </c>
      <c r="X141" s="77" t="s">
        <v>29</v>
      </c>
      <c r="Y141" s="272">
        <v>96</v>
      </c>
      <c r="Z141" s="305"/>
      <c r="AA141" s="272"/>
      <c r="AB141" s="301" t="s">
        <v>32</v>
      </c>
      <c r="AC141" s="76"/>
      <c r="AD141" s="305">
        <f t="shared" si="4"/>
        <v>0</v>
      </c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</row>
    <row r="142" spans="1:45" ht="75" outlineLevel="1">
      <c r="A142" s="671"/>
      <c r="B142" s="266" t="s">
        <v>550</v>
      </c>
      <c r="C142" s="689"/>
      <c r="D142" s="357" t="s">
        <v>1205</v>
      </c>
      <c r="E142" s="272" t="s">
        <v>52</v>
      </c>
      <c r="F142" s="690"/>
      <c r="G142" s="317" t="s">
        <v>1206</v>
      </c>
      <c r="H142" s="317"/>
      <c r="I142" s="360"/>
      <c r="J142" s="360"/>
      <c r="K142" s="272">
        <v>57</v>
      </c>
      <c r="L142" s="78">
        <v>21</v>
      </c>
      <c r="M142" s="78" t="s">
        <v>3315</v>
      </c>
      <c r="N142" s="305">
        <v>46</v>
      </c>
      <c r="O142" s="305"/>
      <c r="P142" s="76"/>
      <c r="Q142" s="76"/>
      <c r="R142" s="272"/>
      <c r="S142" s="76"/>
      <c r="T142" s="76"/>
      <c r="U142" s="76"/>
      <c r="V142" s="305"/>
      <c r="W142" s="272"/>
      <c r="X142" s="272"/>
      <c r="Y142" s="272">
        <v>0</v>
      </c>
      <c r="Z142" s="305"/>
      <c r="AA142" s="272"/>
      <c r="AB142" s="301" t="s">
        <v>32</v>
      </c>
      <c r="AC142" s="76"/>
      <c r="AD142" s="305">
        <f t="shared" si="4"/>
        <v>0</v>
      </c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</row>
    <row r="143" spans="1:45" ht="56.25" outlineLevel="1">
      <c r="A143" s="671"/>
      <c r="B143" s="266" t="s">
        <v>550</v>
      </c>
      <c r="C143" s="688" t="s">
        <v>926</v>
      </c>
      <c r="D143" s="357" t="s">
        <v>1207</v>
      </c>
      <c r="E143" s="272" t="s">
        <v>43</v>
      </c>
      <c r="F143" s="690"/>
      <c r="G143" s="317" t="s">
        <v>1208</v>
      </c>
      <c r="H143" s="317" t="s">
        <v>62</v>
      </c>
      <c r="I143" s="360" t="s">
        <v>384</v>
      </c>
      <c r="J143" s="360" t="s">
        <v>2298</v>
      </c>
      <c r="K143" s="272">
        <v>24</v>
      </c>
      <c r="L143" s="78">
        <v>45</v>
      </c>
      <c r="M143" s="272"/>
      <c r="N143" s="305">
        <v>819</v>
      </c>
      <c r="O143" s="305"/>
      <c r="P143" s="76"/>
      <c r="Q143" s="76"/>
      <c r="R143" s="265" t="s">
        <v>60</v>
      </c>
      <c r="S143" s="272">
        <v>73.5</v>
      </c>
      <c r="T143" s="77">
        <v>1980</v>
      </c>
      <c r="U143" s="76">
        <v>60</v>
      </c>
      <c r="V143" s="305">
        <v>100</v>
      </c>
      <c r="W143" s="272" t="s">
        <v>372</v>
      </c>
      <c r="X143" s="77" t="s">
        <v>29</v>
      </c>
      <c r="Y143" s="272">
        <v>669</v>
      </c>
      <c r="Z143" s="305"/>
      <c r="AA143" s="272"/>
      <c r="AB143" s="357" t="s">
        <v>3431</v>
      </c>
      <c r="AC143" s="76">
        <v>2033</v>
      </c>
      <c r="AD143" s="305">
        <f t="shared" si="4"/>
        <v>239738</v>
      </c>
      <c r="AE143" s="305"/>
      <c r="AF143" s="305">
        <v>239738</v>
      </c>
      <c r="AG143" s="305"/>
      <c r="AH143" s="305"/>
      <c r="AI143" s="305"/>
      <c r="AJ143" s="305"/>
      <c r="AK143" s="305"/>
      <c r="AL143" s="305"/>
      <c r="AM143" s="305"/>
      <c r="AN143" s="305"/>
      <c r="AO143" s="305"/>
      <c r="AP143" s="305"/>
      <c r="AQ143" s="305">
        <v>239738</v>
      </c>
      <c r="AR143" s="305"/>
      <c r="AS143" s="305"/>
    </row>
    <row r="144" spans="1:45" ht="75" outlineLevel="1">
      <c r="A144" s="671"/>
      <c r="B144" s="266" t="s">
        <v>550</v>
      </c>
      <c r="C144" s="690"/>
      <c r="D144" s="357" t="s">
        <v>1209</v>
      </c>
      <c r="E144" s="272" t="s">
        <v>52</v>
      </c>
      <c r="F144" s="690"/>
      <c r="G144" s="317" t="s">
        <v>1210</v>
      </c>
      <c r="H144" s="317"/>
      <c r="I144" s="360" t="s">
        <v>546</v>
      </c>
      <c r="J144" s="360"/>
      <c r="K144" s="272">
        <v>34</v>
      </c>
      <c r="L144" s="78">
        <v>55</v>
      </c>
      <c r="M144" s="272" t="s">
        <v>3316</v>
      </c>
      <c r="N144" s="305">
        <v>54</v>
      </c>
      <c r="O144" s="305"/>
      <c r="P144" s="76"/>
      <c r="Q144" s="76"/>
      <c r="R144" s="272"/>
      <c r="S144" s="76"/>
      <c r="T144" s="76"/>
      <c r="U144" s="76"/>
      <c r="V144" s="305"/>
      <c r="W144" s="272"/>
      <c r="X144" s="272"/>
      <c r="Y144" s="272">
        <v>12</v>
      </c>
      <c r="Z144" s="305"/>
      <c r="AA144" s="272"/>
      <c r="AB144" s="301" t="s">
        <v>32</v>
      </c>
      <c r="AC144" s="76"/>
      <c r="AD144" s="305">
        <f t="shared" si="4"/>
        <v>0</v>
      </c>
      <c r="AE144" s="305"/>
      <c r="AF144" s="305"/>
      <c r="AG144" s="305"/>
      <c r="AH144" s="305"/>
      <c r="AI144" s="305"/>
      <c r="AJ144" s="305"/>
      <c r="AK144" s="305"/>
      <c r="AL144" s="305"/>
      <c r="AM144" s="305"/>
      <c r="AN144" s="305"/>
      <c r="AO144" s="305"/>
      <c r="AP144" s="305"/>
      <c r="AQ144" s="305"/>
      <c r="AR144" s="305"/>
      <c r="AS144" s="305"/>
    </row>
    <row r="145" spans="1:45" ht="56.25" outlineLevel="1">
      <c r="A145" s="671"/>
      <c r="B145" s="266" t="s">
        <v>550</v>
      </c>
      <c r="C145" s="689"/>
      <c r="D145" s="357" t="s">
        <v>1211</v>
      </c>
      <c r="E145" s="272" t="s">
        <v>52</v>
      </c>
      <c r="F145" s="689"/>
      <c r="G145" s="317" t="s">
        <v>1212</v>
      </c>
      <c r="H145" s="317"/>
      <c r="I145" s="360" t="s">
        <v>546</v>
      </c>
      <c r="J145" s="360"/>
      <c r="K145" s="272">
        <v>12</v>
      </c>
      <c r="L145" s="78">
        <v>12</v>
      </c>
      <c r="M145" s="272">
        <v>12</v>
      </c>
      <c r="N145" s="305">
        <v>46</v>
      </c>
      <c r="O145" s="305"/>
      <c r="P145" s="76"/>
      <c r="Q145" s="76"/>
      <c r="R145" s="272"/>
      <c r="S145" s="80"/>
      <c r="T145" s="76"/>
      <c r="U145" s="76"/>
      <c r="V145" s="305"/>
      <c r="W145" s="272"/>
      <c r="X145" s="77"/>
      <c r="Y145" s="305">
        <v>0</v>
      </c>
      <c r="Z145" s="305"/>
      <c r="AA145" s="272"/>
      <c r="AB145" s="301" t="s">
        <v>32</v>
      </c>
      <c r="AC145" s="76"/>
      <c r="AD145" s="305">
        <f t="shared" si="4"/>
        <v>0</v>
      </c>
      <c r="AE145" s="305"/>
      <c r="AF145" s="305"/>
      <c r="AG145" s="305"/>
      <c r="AH145" s="305"/>
      <c r="AI145" s="305"/>
      <c r="AJ145" s="305"/>
      <c r="AK145" s="305"/>
      <c r="AL145" s="305"/>
      <c r="AM145" s="305"/>
      <c r="AN145" s="305"/>
      <c r="AO145" s="305"/>
      <c r="AP145" s="305"/>
      <c r="AQ145" s="305"/>
      <c r="AR145" s="305"/>
      <c r="AS145" s="305"/>
    </row>
    <row r="146" spans="1:45" s="440" customFormat="1">
      <c r="A146" s="297"/>
      <c r="B146" s="439" t="s">
        <v>551</v>
      </c>
      <c r="C146" s="439"/>
      <c r="D146" s="439"/>
      <c r="E146" s="297"/>
      <c r="F146" s="297"/>
      <c r="G146" s="469"/>
      <c r="H146" s="470"/>
      <c r="I146" s="470"/>
      <c r="J146" s="470"/>
      <c r="K146" s="297"/>
      <c r="L146" s="297"/>
      <c r="M146" s="297"/>
      <c r="N146" s="288"/>
      <c r="O146" s="288"/>
      <c r="P146" s="297"/>
      <c r="Q146" s="297"/>
      <c r="R146" s="297"/>
      <c r="S146" s="288"/>
      <c r="T146" s="297"/>
      <c r="U146" s="297"/>
      <c r="V146" s="288"/>
      <c r="W146" s="297"/>
      <c r="X146" s="297"/>
      <c r="Y146" s="273"/>
      <c r="Z146" s="297"/>
      <c r="AA146" s="297"/>
      <c r="AB146" s="270"/>
      <c r="AC146" s="297"/>
      <c r="AD146" s="288"/>
      <c r="AE146" s="288"/>
      <c r="AF146" s="288"/>
      <c r="AG146" s="288"/>
      <c r="AH146" s="288"/>
      <c r="AI146" s="288"/>
      <c r="AJ146" s="288"/>
      <c r="AK146" s="288"/>
      <c r="AL146" s="288"/>
      <c r="AM146" s="288"/>
      <c r="AN146" s="288"/>
      <c r="AO146" s="288"/>
      <c r="AP146" s="288"/>
      <c r="AQ146" s="288"/>
      <c r="AR146" s="288"/>
      <c r="AS146" s="288"/>
    </row>
    <row r="147" spans="1:45" ht="75" customHeight="1" outlineLevel="1">
      <c r="A147" s="655">
        <v>3</v>
      </c>
      <c r="B147" s="353" t="s">
        <v>551</v>
      </c>
      <c r="C147" s="653" t="s">
        <v>1070</v>
      </c>
      <c r="D147" s="675" t="s">
        <v>2640</v>
      </c>
      <c r="E147" s="655" t="s">
        <v>42</v>
      </c>
      <c r="F147" s="671" t="s">
        <v>2252</v>
      </c>
      <c r="G147" s="278" t="s">
        <v>31</v>
      </c>
      <c r="H147" s="271" t="s">
        <v>62</v>
      </c>
      <c r="I147" s="357" t="s">
        <v>31</v>
      </c>
      <c r="J147" s="274" t="s">
        <v>2713</v>
      </c>
      <c r="K147" s="272"/>
      <c r="L147" s="272"/>
      <c r="M147" s="272"/>
      <c r="N147" s="275">
        <v>8000</v>
      </c>
      <c r="O147" s="275">
        <v>8608</v>
      </c>
      <c r="P147" s="277">
        <v>200</v>
      </c>
      <c r="Q147" s="83">
        <v>165</v>
      </c>
      <c r="R147" s="78" t="s">
        <v>28</v>
      </c>
      <c r="S147" s="276">
        <v>1650.1</v>
      </c>
      <c r="T147" s="83">
        <v>1991</v>
      </c>
      <c r="U147" s="83">
        <v>85</v>
      </c>
      <c r="V147" s="304">
        <v>5</v>
      </c>
      <c r="W147" s="78">
        <v>2023</v>
      </c>
      <c r="X147" s="83" t="s">
        <v>29</v>
      </c>
      <c r="Y147" s="305">
        <v>8400</v>
      </c>
      <c r="Z147" s="272">
        <v>8847</v>
      </c>
      <c r="AA147" s="83">
        <v>260</v>
      </c>
      <c r="AB147" s="301" t="s">
        <v>32</v>
      </c>
      <c r="AC147" s="314"/>
      <c r="AD147" s="275">
        <f>SUM(AE147:AI147)</f>
        <v>0</v>
      </c>
      <c r="AE147" s="275"/>
      <c r="AF147" s="275"/>
      <c r="AG147" s="275"/>
      <c r="AH147" s="275"/>
      <c r="AI147" s="275"/>
      <c r="AJ147" s="275"/>
      <c r="AK147" s="275"/>
      <c r="AL147" s="275"/>
      <c r="AM147" s="275"/>
      <c r="AN147" s="275"/>
      <c r="AO147" s="275"/>
      <c r="AP147" s="275"/>
      <c r="AQ147" s="275"/>
      <c r="AR147" s="275"/>
      <c r="AS147" s="275"/>
    </row>
    <row r="148" spans="1:45" ht="56.25" outlineLevel="1">
      <c r="A148" s="655"/>
      <c r="B148" s="353" t="s">
        <v>551</v>
      </c>
      <c r="C148" s="654"/>
      <c r="D148" s="676"/>
      <c r="E148" s="655"/>
      <c r="F148" s="671"/>
      <c r="G148" s="278" t="s">
        <v>381</v>
      </c>
      <c r="H148" s="338" t="s">
        <v>62</v>
      </c>
      <c r="I148" s="357" t="s">
        <v>92</v>
      </c>
      <c r="J148" s="274" t="s">
        <v>2299</v>
      </c>
      <c r="K148" s="269"/>
      <c r="L148" s="265"/>
      <c r="M148" s="265"/>
      <c r="N148" s="275"/>
      <c r="O148" s="275">
        <v>454</v>
      </c>
      <c r="P148" s="314"/>
      <c r="Q148" s="83">
        <v>25</v>
      </c>
      <c r="R148" s="265" t="s">
        <v>60</v>
      </c>
      <c r="S148" s="276">
        <v>609.1</v>
      </c>
      <c r="T148" s="83">
        <v>1965</v>
      </c>
      <c r="U148" s="83">
        <v>60</v>
      </c>
      <c r="V148" s="304">
        <v>100</v>
      </c>
      <c r="W148" s="272" t="s">
        <v>372</v>
      </c>
      <c r="X148" s="269" t="s">
        <v>29</v>
      </c>
      <c r="Y148" s="305"/>
      <c r="Z148" s="272">
        <v>400</v>
      </c>
      <c r="AA148" s="83"/>
      <c r="AB148" s="301" t="s">
        <v>3404</v>
      </c>
      <c r="AC148" s="314">
        <v>2032</v>
      </c>
      <c r="AD148" s="275">
        <f t="shared" ref="AD148:AD179" si="5">SUM(AE148:AI148)</f>
        <v>448870</v>
      </c>
      <c r="AE148" s="302"/>
      <c r="AF148" s="302">
        <v>448870</v>
      </c>
      <c r="AG148" s="302"/>
      <c r="AH148" s="302"/>
      <c r="AI148" s="302"/>
      <c r="AJ148" s="302"/>
      <c r="AK148" s="302"/>
      <c r="AL148" s="302"/>
      <c r="AM148" s="302"/>
      <c r="AN148" s="302"/>
      <c r="AO148" s="302"/>
      <c r="AP148" s="302">
        <v>448870</v>
      </c>
      <c r="AQ148" s="302"/>
      <c r="AR148" s="302"/>
      <c r="AS148" s="302"/>
    </row>
    <row r="149" spans="1:45" ht="56.25" outlineLevel="1">
      <c r="A149" s="655"/>
      <c r="B149" s="353" t="s">
        <v>551</v>
      </c>
      <c r="C149" s="653" t="s">
        <v>927</v>
      </c>
      <c r="D149" s="301" t="s">
        <v>1213</v>
      </c>
      <c r="E149" s="265" t="s">
        <v>43</v>
      </c>
      <c r="F149" s="671"/>
      <c r="G149" s="278" t="s">
        <v>1214</v>
      </c>
      <c r="H149" s="338" t="s">
        <v>62</v>
      </c>
      <c r="I149" s="357" t="s">
        <v>380</v>
      </c>
      <c r="J149" s="274" t="s">
        <v>2878</v>
      </c>
      <c r="K149" s="78">
        <v>5</v>
      </c>
      <c r="L149" s="78" t="s">
        <v>3339</v>
      </c>
      <c r="M149" s="78"/>
      <c r="N149" s="275">
        <v>834</v>
      </c>
      <c r="O149" s="305"/>
      <c r="P149" s="76"/>
      <c r="Q149" s="83"/>
      <c r="R149" s="265" t="s">
        <v>60</v>
      </c>
      <c r="S149" s="276">
        <v>73.8</v>
      </c>
      <c r="T149" s="83">
        <v>1980</v>
      </c>
      <c r="U149" s="314">
        <v>60</v>
      </c>
      <c r="V149" s="304">
        <v>100</v>
      </c>
      <c r="W149" s="272" t="s">
        <v>372</v>
      </c>
      <c r="X149" s="83" t="s">
        <v>29</v>
      </c>
      <c r="Y149" s="305">
        <v>798</v>
      </c>
      <c r="Z149" s="83"/>
      <c r="AA149" s="83"/>
      <c r="AB149" s="357" t="s">
        <v>3431</v>
      </c>
      <c r="AC149" s="83">
        <v>2032</v>
      </c>
      <c r="AD149" s="275">
        <f t="shared" si="5"/>
        <v>261800</v>
      </c>
      <c r="AE149" s="275"/>
      <c r="AF149" s="302">
        <v>261800</v>
      </c>
      <c r="AG149" s="275"/>
      <c r="AH149" s="275"/>
      <c r="AI149" s="275"/>
      <c r="AJ149" s="302"/>
      <c r="AK149" s="302"/>
      <c r="AL149" s="302"/>
      <c r="AM149" s="275"/>
      <c r="AN149" s="302"/>
      <c r="AO149" s="302"/>
      <c r="AP149" s="302">
        <v>261800</v>
      </c>
      <c r="AQ149" s="275"/>
      <c r="AR149" s="275"/>
      <c r="AS149" s="275"/>
    </row>
    <row r="150" spans="1:45" ht="56.25" outlineLevel="1">
      <c r="A150" s="655"/>
      <c r="B150" s="353" t="s">
        <v>551</v>
      </c>
      <c r="C150" s="654"/>
      <c r="D150" s="301" t="s">
        <v>1215</v>
      </c>
      <c r="E150" s="265" t="s">
        <v>52</v>
      </c>
      <c r="F150" s="671"/>
      <c r="G150" s="278" t="s">
        <v>1216</v>
      </c>
      <c r="H150" s="338" t="s">
        <v>62</v>
      </c>
      <c r="I150" s="360" t="s">
        <v>375</v>
      </c>
      <c r="J150" s="274" t="s">
        <v>2407</v>
      </c>
      <c r="K150" s="78">
        <v>14</v>
      </c>
      <c r="L150" s="78"/>
      <c r="M150" s="272"/>
      <c r="N150" s="275">
        <v>211</v>
      </c>
      <c r="O150" s="305"/>
      <c r="P150" s="76"/>
      <c r="Q150" s="76"/>
      <c r="R150" s="265" t="s">
        <v>60</v>
      </c>
      <c r="S150" s="276">
        <v>21.1</v>
      </c>
      <c r="T150" s="83">
        <v>1966</v>
      </c>
      <c r="U150" s="314">
        <v>60</v>
      </c>
      <c r="V150" s="304">
        <v>100</v>
      </c>
      <c r="W150" s="272" t="s">
        <v>372</v>
      </c>
      <c r="X150" s="83" t="s">
        <v>29</v>
      </c>
      <c r="Y150" s="305">
        <v>131</v>
      </c>
      <c r="Z150" s="305"/>
      <c r="AA150" s="272"/>
      <c r="AB150" s="357" t="s">
        <v>3438</v>
      </c>
      <c r="AC150" s="83">
        <v>2031</v>
      </c>
      <c r="AD150" s="275">
        <f t="shared" si="5"/>
        <v>70000</v>
      </c>
      <c r="AE150" s="302"/>
      <c r="AF150" s="305">
        <v>70000</v>
      </c>
      <c r="AG150" s="302"/>
      <c r="AH150" s="302"/>
      <c r="AI150" s="302"/>
      <c r="AJ150" s="302"/>
      <c r="AK150" s="302"/>
      <c r="AL150" s="302"/>
      <c r="AM150" s="305"/>
      <c r="AN150" s="305"/>
      <c r="AO150" s="305">
        <v>70000</v>
      </c>
      <c r="AP150" s="302"/>
      <c r="AQ150" s="275"/>
      <c r="AR150" s="275"/>
      <c r="AS150" s="275"/>
    </row>
    <row r="151" spans="1:45" ht="75" outlineLevel="1">
      <c r="A151" s="655"/>
      <c r="B151" s="353" t="s">
        <v>551</v>
      </c>
      <c r="C151" s="653" t="s">
        <v>928</v>
      </c>
      <c r="D151" s="301" t="s">
        <v>1117</v>
      </c>
      <c r="E151" s="265" t="s">
        <v>43</v>
      </c>
      <c r="F151" s="671"/>
      <c r="G151" s="278" t="s">
        <v>1217</v>
      </c>
      <c r="H151" s="338" t="s">
        <v>62</v>
      </c>
      <c r="I151" s="357" t="s">
        <v>376</v>
      </c>
      <c r="J151" s="274" t="s">
        <v>2714</v>
      </c>
      <c r="K151" s="78">
        <v>55</v>
      </c>
      <c r="L151" s="78"/>
      <c r="M151" s="78"/>
      <c r="N151" s="275">
        <v>11003</v>
      </c>
      <c r="O151" s="275">
        <v>5884</v>
      </c>
      <c r="P151" s="277">
        <v>70</v>
      </c>
      <c r="Q151" s="83">
        <v>88</v>
      </c>
      <c r="R151" s="78" t="s">
        <v>28</v>
      </c>
      <c r="S151" s="276">
        <v>374.9</v>
      </c>
      <c r="T151" s="83">
        <v>1985</v>
      </c>
      <c r="U151" s="83">
        <v>60</v>
      </c>
      <c r="V151" s="275">
        <v>97.42</v>
      </c>
      <c r="W151" s="272" t="s">
        <v>372</v>
      </c>
      <c r="X151" s="83" t="s">
        <v>29</v>
      </c>
      <c r="Y151" s="305">
        <v>14566</v>
      </c>
      <c r="Z151" s="83">
        <v>6123</v>
      </c>
      <c r="AA151" s="83">
        <v>100</v>
      </c>
      <c r="AB151" s="274" t="s">
        <v>3371</v>
      </c>
      <c r="AC151" s="314" t="s">
        <v>481</v>
      </c>
      <c r="AD151" s="275">
        <f t="shared" si="5"/>
        <v>500000</v>
      </c>
      <c r="AE151" s="275"/>
      <c r="AF151" s="275">
        <v>500000</v>
      </c>
      <c r="AG151" s="275"/>
      <c r="AH151" s="275"/>
      <c r="AI151" s="275"/>
      <c r="AJ151" s="275"/>
      <c r="AK151" s="275"/>
      <c r="AL151" s="275"/>
      <c r="AM151" s="275"/>
      <c r="AN151" s="275"/>
      <c r="AO151" s="275">
        <v>250000</v>
      </c>
      <c r="AP151" s="275">
        <v>250000</v>
      </c>
      <c r="AQ151" s="275"/>
      <c r="AR151" s="275"/>
      <c r="AS151" s="275"/>
    </row>
    <row r="152" spans="1:45" ht="75" outlineLevel="1">
      <c r="A152" s="655"/>
      <c r="B152" s="353" t="s">
        <v>551</v>
      </c>
      <c r="C152" s="678"/>
      <c r="D152" s="301" t="s">
        <v>1218</v>
      </c>
      <c r="E152" s="265" t="s">
        <v>52</v>
      </c>
      <c r="F152" s="671"/>
      <c r="G152" s="278" t="s">
        <v>1219</v>
      </c>
      <c r="H152" s="338" t="s">
        <v>62</v>
      </c>
      <c r="I152" s="357" t="s">
        <v>348</v>
      </c>
      <c r="J152" s="274" t="s">
        <v>2300</v>
      </c>
      <c r="K152" s="78">
        <v>55</v>
      </c>
      <c r="L152" s="78" t="s">
        <v>3003</v>
      </c>
      <c r="M152" s="78"/>
      <c r="N152" s="275">
        <v>1518</v>
      </c>
      <c r="O152" s="305"/>
      <c r="P152" s="76"/>
      <c r="Q152" s="314"/>
      <c r="R152" s="78" t="s">
        <v>28</v>
      </c>
      <c r="S152" s="276">
        <v>204.8</v>
      </c>
      <c r="T152" s="83">
        <v>2014</v>
      </c>
      <c r="U152" s="83">
        <v>60</v>
      </c>
      <c r="V152" s="275">
        <v>75.25</v>
      </c>
      <c r="W152" s="265" t="s">
        <v>346</v>
      </c>
      <c r="X152" s="77" t="s">
        <v>29</v>
      </c>
      <c r="Y152" s="305">
        <v>1871</v>
      </c>
      <c r="Z152" s="83"/>
      <c r="AA152" s="83"/>
      <c r="AB152" s="274" t="s">
        <v>3405</v>
      </c>
      <c r="AC152" s="83">
        <v>2032</v>
      </c>
      <c r="AD152" s="275">
        <f t="shared" si="5"/>
        <v>80000</v>
      </c>
      <c r="AE152" s="275"/>
      <c r="AF152" s="275">
        <v>80000</v>
      </c>
      <c r="AG152" s="275"/>
      <c r="AH152" s="275"/>
      <c r="AI152" s="275"/>
      <c r="AJ152" s="302"/>
      <c r="AK152" s="275"/>
      <c r="AL152" s="275"/>
      <c r="AM152" s="275"/>
      <c r="AN152" s="275"/>
      <c r="AO152" s="275"/>
      <c r="AP152" s="275">
        <v>80000</v>
      </c>
      <c r="AQ152" s="275"/>
      <c r="AR152" s="275"/>
      <c r="AS152" s="275"/>
    </row>
    <row r="153" spans="1:45" ht="75" outlineLevel="1">
      <c r="A153" s="655"/>
      <c r="B153" s="353" t="s">
        <v>551</v>
      </c>
      <c r="C153" s="678"/>
      <c r="D153" s="301" t="s">
        <v>93</v>
      </c>
      <c r="E153" s="265" t="s">
        <v>52</v>
      </c>
      <c r="F153" s="671"/>
      <c r="G153" s="317" t="s">
        <v>1220</v>
      </c>
      <c r="H153" s="338"/>
      <c r="I153" s="360"/>
      <c r="J153" s="360"/>
      <c r="K153" s="319">
        <v>55</v>
      </c>
      <c r="L153" s="319" t="s">
        <v>3004</v>
      </c>
      <c r="M153" s="319" t="s">
        <v>3004</v>
      </c>
      <c r="N153" s="275">
        <v>89</v>
      </c>
      <c r="O153" s="305"/>
      <c r="P153" s="83"/>
      <c r="Q153" s="83"/>
      <c r="R153" s="78"/>
      <c r="S153" s="276"/>
      <c r="T153" s="83"/>
      <c r="U153" s="83"/>
      <c r="V153" s="275"/>
      <c r="W153" s="78"/>
      <c r="X153" s="78"/>
      <c r="Y153" s="305">
        <v>93</v>
      </c>
      <c r="Z153" s="83"/>
      <c r="AA153" s="83"/>
      <c r="AB153" s="301" t="s">
        <v>32</v>
      </c>
      <c r="AC153" s="314"/>
      <c r="AD153" s="275">
        <f t="shared" si="5"/>
        <v>0</v>
      </c>
      <c r="AE153" s="275"/>
      <c r="AF153" s="275"/>
      <c r="AG153" s="275"/>
      <c r="AH153" s="275"/>
      <c r="AI153" s="275"/>
      <c r="AJ153" s="275"/>
      <c r="AK153" s="275"/>
      <c r="AL153" s="275"/>
      <c r="AM153" s="275"/>
      <c r="AN153" s="275"/>
      <c r="AO153" s="275"/>
      <c r="AP153" s="275"/>
      <c r="AQ153" s="275"/>
      <c r="AR153" s="275"/>
      <c r="AS153" s="275"/>
    </row>
    <row r="154" spans="1:45" ht="75" outlineLevel="1">
      <c r="A154" s="655"/>
      <c r="B154" s="353" t="s">
        <v>551</v>
      </c>
      <c r="C154" s="654"/>
      <c r="D154" s="301" t="s">
        <v>94</v>
      </c>
      <c r="E154" s="265" t="s">
        <v>52</v>
      </c>
      <c r="F154" s="671"/>
      <c r="G154" s="317" t="s">
        <v>1221</v>
      </c>
      <c r="H154" s="338"/>
      <c r="I154" s="360"/>
      <c r="J154" s="360"/>
      <c r="K154" s="319">
        <v>55</v>
      </c>
      <c r="L154" s="319" t="s">
        <v>3005</v>
      </c>
      <c r="M154" s="319" t="s">
        <v>3005</v>
      </c>
      <c r="N154" s="275">
        <v>37</v>
      </c>
      <c r="O154" s="305"/>
      <c r="P154" s="76"/>
      <c r="Q154" s="76"/>
      <c r="R154" s="272"/>
      <c r="S154" s="285"/>
      <c r="T154" s="76"/>
      <c r="U154" s="76"/>
      <c r="V154" s="305"/>
      <c r="W154" s="272"/>
      <c r="X154" s="272"/>
      <c r="Y154" s="305">
        <v>5</v>
      </c>
      <c r="Z154" s="83"/>
      <c r="AA154" s="83"/>
      <c r="AB154" s="301" t="s">
        <v>32</v>
      </c>
      <c r="AC154" s="314"/>
      <c r="AD154" s="275">
        <f t="shared" si="5"/>
        <v>0</v>
      </c>
      <c r="AE154" s="302"/>
      <c r="AF154" s="302"/>
      <c r="AG154" s="302"/>
      <c r="AH154" s="302"/>
      <c r="AI154" s="302"/>
      <c r="AJ154" s="302"/>
      <c r="AK154" s="302"/>
      <c r="AL154" s="302"/>
      <c r="AM154" s="302"/>
      <c r="AN154" s="302"/>
      <c r="AO154" s="302"/>
      <c r="AP154" s="302"/>
      <c r="AQ154" s="302"/>
      <c r="AR154" s="302"/>
      <c r="AS154" s="302"/>
    </row>
    <row r="155" spans="1:45" ht="93.75" outlineLevel="1">
      <c r="A155" s="655"/>
      <c r="B155" s="353" t="s">
        <v>551</v>
      </c>
      <c r="C155" s="653" t="s">
        <v>929</v>
      </c>
      <c r="D155" s="301" t="s">
        <v>2209</v>
      </c>
      <c r="E155" s="265" t="s">
        <v>43</v>
      </c>
      <c r="F155" s="671"/>
      <c r="G155" s="278" t="s">
        <v>2210</v>
      </c>
      <c r="H155" s="338" t="s">
        <v>62</v>
      </c>
      <c r="I155" s="357" t="s">
        <v>86</v>
      </c>
      <c r="J155" s="274" t="s">
        <v>2408</v>
      </c>
      <c r="K155" s="78">
        <v>24</v>
      </c>
      <c r="L155" s="78"/>
      <c r="M155" s="78"/>
      <c r="N155" s="275">
        <v>785</v>
      </c>
      <c r="O155" s="275">
        <v>1084</v>
      </c>
      <c r="P155" s="83">
        <v>25</v>
      </c>
      <c r="Q155" s="83">
        <v>10</v>
      </c>
      <c r="R155" s="78" t="s">
        <v>28</v>
      </c>
      <c r="S155" s="276">
        <v>308.2</v>
      </c>
      <c r="T155" s="83">
        <v>2014</v>
      </c>
      <c r="U155" s="83">
        <v>60</v>
      </c>
      <c r="V155" s="83">
        <v>75.25</v>
      </c>
      <c r="W155" s="265" t="s">
        <v>346</v>
      </c>
      <c r="X155" s="77" t="s">
        <v>29</v>
      </c>
      <c r="Y155" s="305">
        <v>439</v>
      </c>
      <c r="Z155" s="83">
        <v>893</v>
      </c>
      <c r="AA155" s="83">
        <v>15</v>
      </c>
      <c r="AB155" s="301" t="s">
        <v>3422</v>
      </c>
      <c r="AC155" s="83">
        <v>2034</v>
      </c>
      <c r="AD155" s="275">
        <f t="shared" si="5"/>
        <v>70000</v>
      </c>
      <c r="AE155" s="275"/>
      <c r="AF155" s="275">
        <v>70000</v>
      </c>
      <c r="AG155" s="275"/>
      <c r="AH155" s="275"/>
      <c r="AI155" s="275"/>
      <c r="AJ155" s="275"/>
      <c r="AK155" s="275"/>
      <c r="AL155" s="275"/>
      <c r="AM155" s="275"/>
      <c r="AN155" s="275"/>
      <c r="AO155" s="275"/>
      <c r="AP155" s="275"/>
      <c r="AQ155" s="275"/>
      <c r="AR155" s="275">
        <v>70000</v>
      </c>
      <c r="AS155" s="275"/>
    </row>
    <row r="156" spans="1:45" ht="56.25" outlineLevel="1">
      <c r="A156" s="655"/>
      <c r="B156" s="353" t="s">
        <v>551</v>
      </c>
      <c r="C156" s="654"/>
      <c r="D156" s="301" t="s">
        <v>1222</v>
      </c>
      <c r="E156" s="265" t="s">
        <v>52</v>
      </c>
      <c r="F156" s="671"/>
      <c r="G156" s="317" t="s">
        <v>2211</v>
      </c>
      <c r="H156" s="338"/>
      <c r="I156" s="360"/>
      <c r="J156" s="360"/>
      <c r="K156" s="319">
        <v>24</v>
      </c>
      <c r="L156" s="319" t="s">
        <v>3006</v>
      </c>
      <c r="M156" s="319" t="s">
        <v>3006</v>
      </c>
      <c r="N156" s="275">
        <v>362</v>
      </c>
      <c r="O156" s="305"/>
      <c r="P156" s="83"/>
      <c r="Q156" s="83"/>
      <c r="R156" s="78"/>
      <c r="S156" s="276"/>
      <c r="T156" s="83"/>
      <c r="U156" s="83"/>
      <c r="V156" s="83"/>
      <c r="W156" s="78"/>
      <c r="X156" s="83"/>
      <c r="Y156" s="305">
        <v>294</v>
      </c>
      <c r="Z156" s="83"/>
      <c r="AA156" s="272"/>
      <c r="AB156" s="301" t="s">
        <v>32</v>
      </c>
      <c r="AC156" s="314"/>
      <c r="AD156" s="275">
        <f t="shared" si="5"/>
        <v>0</v>
      </c>
      <c r="AE156" s="305"/>
      <c r="AF156" s="305"/>
      <c r="AG156" s="305"/>
      <c r="AH156" s="305"/>
      <c r="AI156" s="305"/>
      <c r="AJ156" s="305"/>
      <c r="AK156" s="305"/>
      <c r="AL156" s="305"/>
      <c r="AM156" s="305"/>
      <c r="AN156" s="305"/>
      <c r="AO156" s="305"/>
      <c r="AP156" s="305"/>
      <c r="AQ156" s="305"/>
      <c r="AR156" s="305"/>
      <c r="AS156" s="305"/>
    </row>
    <row r="157" spans="1:45" ht="56.25" outlineLevel="1">
      <c r="A157" s="655"/>
      <c r="B157" s="353" t="s">
        <v>551</v>
      </c>
      <c r="C157" s="653" t="s">
        <v>930</v>
      </c>
      <c r="D157" s="301" t="s">
        <v>1223</v>
      </c>
      <c r="E157" s="265" t="s">
        <v>43</v>
      </c>
      <c r="F157" s="671"/>
      <c r="G157" s="278" t="s">
        <v>1224</v>
      </c>
      <c r="H157" s="338" t="s">
        <v>62</v>
      </c>
      <c r="I157" s="357" t="s">
        <v>380</v>
      </c>
      <c r="J157" s="274" t="s">
        <v>2409</v>
      </c>
      <c r="K157" s="78">
        <v>27</v>
      </c>
      <c r="L157" s="78" t="s">
        <v>3007</v>
      </c>
      <c r="M157" s="78"/>
      <c r="N157" s="275">
        <v>758</v>
      </c>
      <c r="O157" s="305"/>
      <c r="P157" s="76"/>
      <c r="Q157" s="83"/>
      <c r="R157" s="265" t="s">
        <v>60</v>
      </c>
      <c r="S157" s="321">
        <v>63.75</v>
      </c>
      <c r="T157" s="83">
        <v>1990</v>
      </c>
      <c r="U157" s="83">
        <v>60</v>
      </c>
      <c r="V157" s="322">
        <v>100</v>
      </c>
      <c r="W157" s="272" t="s">
        <v>372</v>
      </c>
      <c r="X157" s="83" t="s">
        <v>29</v>
      </c>
      <c r="Y157" s="305">
        <v>728</v>
      </c>
      <c r="Z157" s="83"/>
      <c r="AA157" s="272"/>
      <c r="AB157" s="357" t="s">
        <v>3431</v>
      </c>
      <c r="AC157" s="83">
        <v>2033</v>
      </c>
      <c r="AD157" s="275">
        <f t="shared" si="5"/>
        <v>261800</v>
      </c>
      <c r="AE157" s="275"/>
      <c r="AF157" s="302">
        <v>261800</v>
      </c>
      <c r="AG157" s="275"/>
      <c r="AH157" s="275"/>
      <c r="AI157" s="275"/>
      <c r="AJ157" s="275"/>
      <c r="AK157" s="302"/>
      <c r="AL157" s="302"/>
      <c r="AM157" s="302"/>
      <c r="AN157" s="275"/>
      <c r="AO157" s="275"/>
      <c r="AP157" s="275"/>
      <c r="AQ157" s="302">
        <v>261800</v>
      </c>
      <c r="AR157" s="275"/>
      <c r="AS157" s="275"/>
    </row>
    <row r="158" spans="1:45" ht="56.25" outlineLevel="1">
      <c r="A158" s="655"/>
      <c r="B158" s="353" t="s">
        <v>551</v>
      </c>
      <c r="C158" s="654"/>
      <c r="D158" s="301" t="s">
        <v>1225</v>
      </c>
      <c r="E158" s="265" t="s">
        <v>52</v>
      </c>
      <c r="F158" s="671"/>
      <c r="G158" s="317" t="s">
        <v>1226</v>
      </c>
      <c r="H158" s="338"/>
      <c r="I158" s="357"/>
      <c r="J158" s="274"/>
      <c r="K158" s="78">
        <v>30</v>
      </c>
      <c r="L158" s="78" t="s">
        <v>3008</v>
      </c>
      <c r="M158" s="78"/>
      <c r="N158" s="275">
        <v>64</v>
      </c>
      <c r="O158" s="305"/>
      <c r="P158" s="76"/>
      <c r="Q158" s="76"/>
      <c r="R158" s="78"/>
      <c r="S158" s="276"/>
      <c r="T158" s="83"/>
      <c r="U158" s="83"/>
      <c r="V158" s="322"/>
      <c r="W158" s="272"/>
      <c r="X158" s="83"/>
      <c r="Y158" s="305">
        <v>16</v>
      </c>
      <c r="Z158" s="305"/>
      <c r="AA158" s="272"/>
      <c r="AB158" s="301" t="s">
        <v>3413</v>
      </c>
      <c r="AC158" s="83">
        <v>2026</v>
      </c>
      <c r="AD158" s="275">
        <f t="shared" si="5"/>
        <v>0</v>
      </c>
      <c r="AE158" s="302"/>
      <c r="AF158" s="302"/>
      <c r="AG158" s="302"/>
      <c r="AH158" s="302"/>
      <c r="AI158" s="302"/>
      <c r="AJ158" s="302"/>
      <c r="AK158" s="302"/>
      <c r="AL158" s="275"/>
      <c r="AM158" s="275"/>
      <c r="AN158" s="275"/>
      <c r="AO158" s="275"/>
      <c r="AP158" s="302"/>
      <c r="AQ158" s="275"/>
      <c r="AR158" s="275"/>
      <c r="AS158" s="275"/>
    </row>
    <row r="159" spans="1:45" ht="75" outlineLevel="1">
      <c r="A159" s="655"/>
      <c r="B159" s="353" t="s">
        <v>551</v>
      </c>
      <c r="C159" s="653" t="s">
        <v>931</v>
      </c>
      <c r="D159" s="301" t="s">
        <v>1227</v>
      </c>
      <c r="E159" s="265" t="s">
        <v>43</v>
      </c>
      <c r="F159" s="671"/>
      <c r="G159" s="278" t="s">
        <v>1228</v>
      </c>
      <c r="H159" s="338" t="s">
        <v>62</v>
      </c>
      <c r="I159" s="357" t="s">
        <v>86</v>
      </c>
      <c r="J159" s="274" t="s">
        <v>2879</v>
      </c>
      <c r="K159" s="78">
        <v>23</v>
      </c>
      <c r="L159" s="78"/>
      <c r="M159" s="78"/>
      <c r="N159" s="275">
        <v>805</v>
      </c>
      <c r="O159" s="275">
        <v>1288</v>
      </c>
      <c r="P159" s="83">
        <v>40</v>
      </c>
      <c r="Q159" s="83">
        <v>13</v>
      </c>
      <c r="R159" s="78" t="s">
        <v>28</v>
      </c>
      <c r="S159" s="276">
        <v>336.8</v>
      </c>
      <c r="T159" s="83">
        <v>1991</v>
      </c>
      <c r="U159" s="83">
        <v>60</v>
      </c>
      <c r="V159" s="83">
        <v>100</v>
      </c>
      <c r="W159" s="272" t="s">
        <v>372</v>
      </c>
      <c r="X159" s="83" t="s">
        <v>29</v>
      </c>
      <c r="Y159" s="305">
        <v>695</v>
      </c>
      <c r="Z159" s="78">
        <v>1102</v>
      </c>
      <c r="AA159" s="83">
        <v>15</v>
      </c>
      <c r="AB159" s="301" t="s">
        <v>3402</v>
      </c>
      <c r="AC159" s="83">
        <v>2033</v>
      </c>
      <c r="AD159" s="275">
        <f t="shared" si="5"/>
        <v>70000</v>
      </c>
      <c r="AE159" s="302"/>
      <c r="AF159" s="275">
        <v>70000</v>
      </c>
      <c r="AG159" s="302"/>
      <c r="AH159" s="302"/>
      <c r="AI159" s="302"/>
      <c r="AJ159" s="302"/>
      <c r="AK159" s="302"/>
      <c r="AL159" s="302"/>
      <c r="AM159" s="302"/>
      <c r="AN159" s="302"/>
      <c r="AO159" s="302"/>
      <c r="AP159" s="302"/>
      <c r="AQ159" s="302">
        <v>70000</v>
      </c>
      <c r="AR159" s="302"/>
      <c r="AS159" s="302"/>
    </row>
    <row r="160" spans="1:45" ht="56.25" outlineLevel="1">
      <c r="A160" s="655"/>
      <c r="B160" s="353" t="s">
        <v>551</v>
      </c>
      <c r="C160" s="678"/>
      <c r="D160" s="301" t="s">
        <v>1229</v>
      </c>
      <c r="E160" s="265" t="s">
        <v>52</v>
      </c>
      <c r="F160" s="671"/>
      <c r="G160" s="278" t="s">
        <v>1230</v>
      </c>
      <c r="H160" s="338" t="s">
        <v>62</v>
      </c>
      <c r="I160" s="360" t="s">
        <v>375</v>
      </c>
      <c r="J160" s="274" t="s">
        <v>2410</v>
      </c>
      <c r="K160" s="78">
        <v>26</v>
      </c>
      <c r="L160" s="78" t="s">
        <v>3009</v>
      </c>
      <c r="M160" s="272"/>
      <c r="N160" s="275">
        <v>97</v>
      </c>
      <c r="O160" s="305"/>
      <c r="P160" s="76"/>
      <c r="Q160" s="76"/>
      <c r="R160" s="265" t="s">
        <v>60</v>
      </c>
      <c r="S160" s="321">
        <v>48</v>
      </c>
      <c r="T160" s="83">
        <v>1970</v>
      </c>
      <c r="U160" s="83">
        <v>60</v>
      </c>
      <c r="V160" s="322">
        <v>100</v>
      </c>
      <c r="W160" s="272" t="s">
        <v>372</v>
      </c>
      <c r="X160" s="83" t="s">
        <v>29</v>
      </c>
      <c r="Y160" s="305">
        <v>53</v>
      </c>
      <c r="Z160" s="305"/>
      <c r="AA160" s="272"/>
      <c r="AB160" s="301" t="s">
        <v>32</v>
      </c>
      <c r="AC160" s="272"/>
      <c r="AD160" s="275">
        <f t="shared" si="5"/>
        <v>0</v>
      </c>
      <c r="AE160" s="305"/>
      <c r="AF160" s="305"/>
      <c r="AG160" s="305"/>
      <c r="AH160" s="305"/>
      <c r="AI160" s="305"/>
      <c r="AJ160" s="305"/>
      <c r="AK160" s="305"/>
      <c r="AL160" s="305"/>
      <c r="AM160" s="305"/>
      <c r="AN160" s="305"/>
      <c r="AO160" s="305"/>
      <c r="AP160" s="275"/>
      <c r="AQ160" s="275"/>
      <c r="AR160" s="275"/>
      <c r="AS160" s="275"/>
    </row>
    <row r="161" spans="1:45" ht="56.25" outlineLevel="1">
      <c r="A161" s="655"/>
      <c r="B161" s="353" t="s">
        <v>551</v>
      </c>
      <c r="C161" s="654"/>
      <c r="D161" s="301" t="s">
        <v>1231</v>
      </c>
      <c r="E161" s="265" t="s">
        <v>52</v>
      </c>
      <c r="F161" s="671"/>
      <c r="G161" s="278" t="s">
        <v>1232</v>
      </c>
      <c r="H161" s="338" t="s">
        <v>62</v>
      </c>
      <c r="I161" s="360" t="s">
        <v>375</v>
      </c>
      <c r="J161" s="274" t="s">
        <v>2411</v>
      </c>
      <c r="K161" s="78">
        <v>12</v>
      </c>
      <c r="L161" s="78" t="s">
        <v>3010</v>
      </c>
      <c r="M161" s="78"/>
      <c r="N161" s="275">
        <v>17</v>
      </c>
      <c r="O161" s="305"/>
      <c r="P161" s="76"/>
      <c r="Q161" s="76"/>
      <c r="R161" s="265" t="s">
        <v>60</v>
      </c>
      <c r="S161" s="276">
        <v>62.3</v>
      </c>
      <c r="T161" s="83">
        <v>1991</v>
      </c>
      <c r="U161" s="83">
        <v>60</v>
      </c>
      <c r="V161" s="322">
        <v>100</v>
      </c>
      <c r="W161" s="272" t="s">
        <v>372</v>
      </c>
      <c r="X161" s="83" t="s">
        <v>29</v>
      </c>
      <c r="Y161" s="305">
        <v>0</v>
      </c>
      <c r="Z161" s="71"/>
      <c r="AA161" s="71"/>
      <c r="AB161" s="301" t="s">
        <v>32</v>
      </c>
      <c r="AC161" s="83"/>
      <c r="AD161" s="275">
        <f t="shared" si="5"/>
        <v>0</v>
      </c>
      <c r="AE161" s="302"/>
      <c r="AF161" s="302"/>
      <c r="AG161" s="302"/>
      <c r="AH161" s="302"/>
      <c r="AI161" s="302"/>
      <c r="AJ161" s="302"/>
      <c r="AK161" s="302"/>
      <c r="AL161" s="302"/>
      <c r="AM161" s="302"/>
      <c r="AN161" s="302"/>
      <c r="AO161" s="302"/>
      <c r="AP161" s="302"/>
      <c r="AQ161" s="302"/>
      <c r="AR161" s="302"/>
      <c r="AS161" s="302"/>
    </row>
    <row r="162" spans="1:45" ht="56.25" outlineLevel="1">
      <c r="A162" s="655"/>
      <c r="B162" s="353" t="s">
        <v>551</v>
      </c>
      <c r="C162" s="653" t="s">
        <v>932</v>
      </c>
      <c r="D162" s="301" t="s">
        <v>1233</v>
      </c>
      <c r="E162" s="265" t="s">
        <v>43</v>
      </c>
      <c r="F162" s="671"/>
      <c r="G162" s="278" t="s">
        <v>1234</v>
      </c>
      <c r="H162" s="338" t="s">
        <v>62</v>
      </c>
      <c r="I162" s="357" t="s">
        <v>382</v>
      </c>
      <c r="J162" s="323" t="s">
        <v>2301</v>
      </c>
      <c r="K162" s="78">
        <v>35</v>
      </c>
      <c r="L162" s="324" t="s">
        <v>3011</v>
      </c>
      <c r="M162" s="324"/>
      <c r="N162" s="325">
        <v>1039</v>
      </c>
      <c r="O162" s="305"/>
      <c r="P162" s="76"/>
      <c r="Q162" s="76"/>
      <c r="R162" s="265" t="s">
        <v>60</v>
      </c>
      <c r="S162" s="326">
        <v>365.1</v>
      </c>
      <c r="T162" s="327">
        <v>1986</v>
      </c>
      <c r="U162" s="83">
        <v>60</v>
      </c>
      <c r="V162" s="327">
        <v>100</v>
      </c>
      <c r="W162" s="272" t="s">
        <v>372</v>
      </c>
      <c r="X162" s="83" t="s">
        <v>29</v>
      </c>
      <c r="Y162" s="305">
        <v>951</v>
      </c>
      <c r="Z162" s="83"/>
      <c r="AA162" s="272"/>
      <c r="AB162" s="357" t="s">
        <v>3431</v>
      </c>
      <c r="AC162" s="83">
        <v>2032</v>
      </c>
      <c r="AD162" s="275">
        <f t="shared" si="5"/>
        <v>261800</v>
      </c>
      <c r="AE162" s="275"/>
      <c r="AF162" s="302">
        <v>261800</v>
      </c>
      <c r="AG162" s="275"/>
      <c r="AH162" s="275"/>
      <c r="AI162" s="275"/>
      <c r="AJ162" s="275"/>
      <c r="AK162" s="302"/>
      <c r="AL162" s="302"/>
      <c r="AM162" s="275"/>
      <c r="AN162" s="275"/>
      <c r="AO162" s="275"/>
      <c r="AP162" s="302">
        <v>261800</v>
      </c>
      <c r="AQ162" s="275"/>
      <c r="AR162" s="275"/>
      <c r="AS162" s="275"/>
    </row>
    <row r="163" spans="1:45" ht="56.25" outlineLevel="1">
      <c r="A163" s="655"/>
      <c r="B163" s="353" t="s">
        <v>551</v>
      </c>
      <c r="C163" s="678"/>
      <c r="D163" s="301" t="s">
        <v>1235</v>
      </c>
      <c r="E163" s="265" t="s">
        <v>52</v>
      </c>
      <c r="F163" s="671"/>
      <c r="G163" s="278" t="s">
        <v>1236</v>
      </c>
      <c r="H163" s="338" t="s">
        <v>62</v>
      </c>
      <c r="I163" s="360" t="s">
        <v>375</v>
      </c>
      <c r="J163" s="323" t="s">
        <v>2412</v>
      </c>
      <c r="K163" s="78">
        <v>42</v>
      </c>
      <c r="L163" s="324" t="s">
        <v>3012</v>
      </c>
      <c r="M163" s="272"/>
      <c r="N163" s="325">
        <v>301</v>
      </c>
      <c r="O163" s="305"/>
      <c r="P163" s="76"/>
      <c r="Q163" s="76"/>
      <c r="R163" s="265" t="s">
        <v>60</v>
      </c>
      <c r="S163" s="324">
        <v>72.599999999999994</v>
      </c>
      <c r="T163" s="327">
        <v>2006</v>
      </c>
      <c r="U163" s="83">
        <v>60</v>
      </c>
      <c r="V163" s="322">
        <v>50</v>
      </c>
      <c r="W163" s="272" t="s">
        <v>372</v>
      </c>
      <c r="X163" s="83" t="s">
        <v>29</v>
      </c>
      <c r="Y163" s="305">
        <v>271</v>
      </c>
      <c r="Z163" s="305"/>
      <c r="AA163" s="272"/>
      <c r="AB163" s="301" t="s">
        <v>32</v>
      </c>
      <c r="AC163" s="83"/>
      <c r="AD163" s="275">
        <f t="shared" si="5"/>
        <v>0</v>
      </c>
      <c r="AE163" s="302"/>
      <c r="AF163" s="302"/>
      <c r="AG163" s="302"/>
      <c r="AH163" s="302"/>
      <c r="AI163" s="302"/>
      <c r="AJ163" s="302"/>
      <c r="AK163" s="302"/>
      <c r="AL163" s="302"/>
      <c r="AM163" s="302"/>
      <c r="AN163" s="275"/>
      <c r="AO163" s="275"/>
      <c r="AP163" s="275"/>
      <c r="AQ163" s="275"/>
      <c r="AR163" s="275"/>
      <c r="AS163" s="275"/>
    </row>
    <row r="164" spans="1:45" ht="56.25" outlineLevel="1">
      <c r="A164" s="655"/>
      <c r="B164" s="353" t="s">
        <v>551</v>
      </c>
      <c r="C164" s="654"/>
      <c r="D164" s="301" t="s">
        <v>95</v>
      </c>
      <c r="E164" s="265" t="s">
        <v>52</v>
      </c>
      <c r="F164" s="671"/>
      <c r="G164" s="278" t="s">
        <v>1237</v>
      </c>
      <c r="H164" s="338" t="s">
        <v>62</v>
      </c>
      <c r="I164" s="357" t="s">
        <v>90</v>
      </c>
      <c r="J164" s="274" t="s">
        <v>2302</v>
      </c>
      <c r="K164" s="78">
        <v>52</v>
      </c>
      <c r="L164" s="78" t="s">
        <v>3013</v>
      </c>
      <c r="M164" s="324"/>
      <c r="N164" s="275">
        <v>189</v>
      </c>
      <c r="O164" s="305"/>
      <c r="P164" s="76"/>
      <c r="Q164" s="76"/>
      <c r="R164" s="78" t="s">
        <v>28</v>
      </c>
      <c r="S164" s="276">
        <v>232.1</v>
      </c>
      <c r="T164" s="83">
        <v>2019</v>
      </c>
      <c r="U164" s="83">
        <v>60</v>
      </c>
      <c r="V164" s="83">
        <v>42.03</v>
      </c>
      <c r="W164" s="265" t="s">
        <v>346</v>
      </c>
      <c r="X164" s="83" t="s">
        <v>29</v>
      </c>
      <c r="Y164" s="305">
        <v>159</v>
      </c>
      <c r="Z164" s="305"/>
      <c r="AA164" s="272"/>
      <c r="AB164" s="301" t="s">
        <v>32</v>
      </c>
      <c r="AC164" s="83"/>
      <c r="AD164" s="275">
        <f t="shared" si="5"/>
        <v>0</v>
      </c>
      <c r="AE164" s="302"/>
      <c r="AF164" s="302"/>
      <c r="AG164" s="305"/>
      <c r="AH164" s="305"/>
      <c r="AI164" s="305"/>
      <c r="AJ164" s="305"/>
      <c r="AK164" s="305"/>
      <c r="AL164" s="305"/>
      <c r="AM164" s="305"/>
      <c r="AN164" s="302"/>
      <c r="AO164" s="302"/>
      <c r="AP164" s="305"/>
      <c r="AQ164" s="302"/>
      <c r="AR164" s="302"/>
      <c r="AS164" s="302"/>
    </row>
    <row r="165" spans="1:45" ht="56.25" outlineLevel="1">
      <c r="A165" s="655"/>
      <c r="B165" s="353" t="s">
        <v>551</v>
      </c>
      <c r="C165" s="653" t="s">
        <v>933</v>
      </c>
      <c r="D165" s="301" t="s">
        <v>1238</v>
      </c>
      <c r="E165" s="265" t="s">
        <v>43</v>
      </c>
      <c r="F165" s="671"/>
      <c r="G165" s="278" t="s">
        <v>1239</v>
      </c>
      <c r="H165" s="338" t="s">
        <v>62</v>
      </c>
      <c r="I165" s="357" t="s">
        <v>86</v>
      </c>
      <c r="J165" s="274" t="s">
        <v>2413</v>
      </c>
      <c r="K165" s="78">
        <v>35</v>
      </c>
      <c r="L165" s="78"/>
      <c r="M165" s="78"/>
      <c r="N165" s="275">
        <v>837</v>
      </c>
      <c r="O165" s="275">
        <v>2088</v>
      </c>
      <c r="P165" s="83">
        <v>45</v>
      </c>
      <c r="Q165" s="83">
        <v>25</v>
      </c>
      <c r="R165" s="78" t="s">
        <v>28</v>
      </c>
      <c r="S165" s="321" t="s">
        <v>365</v>
      </c>
      <c r="T165" s="83">
        <v>2025</v>
      </c>
      <c r="U165" s="83">
        <v>60</v>
      </c>
      <c r="V165" s="322">
        <v>0</v>
      </c>
      <c r="W165" s="265" t="s">
        <v>346</v>
      </c>
      <c r="X165" s="83" t="s">
        <v>29</v>
      </c>
      <c r="Y165" s="305">
        <v>723</v>
      </c>
      <c r="Z165" s="275">
        <v>1925</v>
      </c>
      <c r="AA165" s="83">
        <v>45</v>
      </c>
      <c r="AB165" s="301" t="s">
        <v>32</v>
      </c>
      <c r="AC165" s="328"/>
      <c r="AD165" s="275">
        <f t="shared" si="5"/>
        <v>0</v>
      </c>
      <c r="AE165" s="289"/>
      <c r="AF165" s="289"/>
      <c r="AG165" s="302"/>
      <c r="AH165" s="302"/>
      <c r="AI165" s="302"/>
      <c r="AJ165" s="302"/>
      <c r="AK165" s="302"/>
      <c r="AL165" s="302"/>
      <c r="AM165" s="302"/>
      <c r="AN165" s="302"/>
      <c r="AO165" s="302"/>
      <c r="AP165" s="302"/>
      <c r="AQ165" s="302"/>
      <c r="AR165" s="302"/>
      <c r="AS165" s="302"/>
    </row>
    <row r="166" spans="1:45" ht="56.25" outlineLevel="1">
      <c r="A166" s="655"/>
      <c r="B166" s="353" t="s">
        <v>551</v>
      </c>
      <c r="C166" s="654"/>
      <c r="D166" s="301" t="s">
        <v>2212</v>
      </c>
      <c r="E166" s="265" t="s">
        <v>52</v>
      </c>
      <c r="F166" s="671"/>
      <c r="G166" s="278" t="s">
        <v>2213</v>
      </c>
      <c r="H166" s="338" t="s">
        <v>62</v>
      </c>
      <c r="I166" s="360" t="s">
        <v>375</v>
      </c>
      <c r="J166" s="274" t="s">
        <v>2880</v>
      </c>
      <c r="K166" s="78">
        <v>28</v>
      </c>
      <c r="L166" s="78" t="s">
        <v>3014</v>
      </c>
      <c r="M166" s="272"/>
      <c r="N166" s="275">
        <v>464</v>
      </c>
      <c r="O166" s="305"/>
      <c r="P166" s="76"/>
      <c r="Q166" s="76"/>
      <c r="R166" s="265" t="s">
        <v>60</v>
      </c>
      <c r="S166" s="78">
        <v>86.2</v>
      </c>
      <c r="T166" s="83">
        <v>1977</v>
      </c>
      <c r="U166" s="83">
        <v>60</v>
      </c>
      <c r="V166" s="322">
        <v>100</v>
      </c>
      <c r="W166" s="272" t="s">
        <v>372</v>
      </c>
      <c r="X166" s="83" t="s">
        <v>29</v>
      </c>
      <c r="Y166" s="305">
        <v>477</v>
      </c>
      <c r="Z166" s="305"/>
      <c r="AA166" s="272"/>
      <c r="AB166" s="301" t="s">
        <v>32</v>
      </c>
      <c r="AC166" s="83"/>
      <c r="AD166" s="275">
        <f t="shared" si="5"/>
        <v>0</v>
      </c>
      <c r="AE166" s="302"/>
      <c r="AF166" s="302"/>
      <c r="AG166" s="275"/>
      <c r="AH166" s="275"/>
      <c r="AI166" s="275"/>
      <c r="AJ166" s="275"/>
      <c r="AK166" s="302"/>
      <c r="AL166" s="302"/>
      <c r="AM166" s="302"/>
      <c r="AN166" s="275"/>
      <c r="AO166" s="275"/>
      <c r="AP166" s="275"/>
      <c r="AQ166" s="275"/>
      <c r="AR166" s="275"/>
      <c r="AS166" s="275"/>
    </row>
    <row r="167" spans="1:45" ht="37.5" outlineLevel="1">
      <c r="A167" s="655"/>
      <c r="B167" s="353" t="s">
        <v>551</v>
      </c>
      <c r="C167" s="653" t="s">
        <v>934</v>
      </c>
      <c r="D167" s="301" t="s">
        <v>1240</v>
      </c>
      <c r="E167" s="265" t="s">
        <v>43</v>
      </c>
      <c r="F167" s="671"/>
      <c r="G167" s="278" t="s">
        <v>1241</v>
      </c>
      <c r="H167" s="338" t="s">
        <v>62</v>
      </c>
      <c r="I167" s="357" t="s">
        <v>383</v>
      </c>
      <c r="J167" s="274" t="s">
        <v>2414</v>
      </c>
      <c r="K167" s="78">
        <v>7</v>
      </c>
      <c r="L167" s="78"/>
      <c r="M167" s="78"/>
      <c r="N167" s="275">
        <v>1988</v>
      </c>
      <c r="O167" s="275">
        <v>1786</v>
      </c>
      <c r="P167" s="83">
        <v>40</v>
      </c>
      <c r="Q167" s="83">
        <v>15</v>
      </c>
      <c r="R167" s="265" t="s">
        <v>60</v>
      </c>
      <c r="S167" s="321">
        <v>480</v>
      </c>
      <c r="T167" s="83">
        <v>1981</v>
      </c>
      <c r="U167" s="83">
        <v>60</v>
      </c>
      <c r="V167" s="322">
        <v>100</v>
      </c>
      <c r="W167" s="272" t="s">
        <v>372</v>
      </c>
      <c r="X167" s="83" t="s">
        <v>29</v>
      </c>
      <c r="Y167" s="305">
        <v>1814</v>
      </c>
      <c r="Z167" s="83">
        <v>1635</v>
      </c>
      <c r="AA167" s="83">
        <v>15</v>
      </c>
      <c r="AB167" s="301" t="s">
        <v>32</v>
      </c>
      <c r="AC167" s="83"/>
      <c r="AD167" s="275">
        <f t="shared" si="5"/>
        <v>0</v>
      </c>
      <c r="AE167" s="275"/>
      <c r="AF167" s="275"/>
      <c r="AG167" s="275"/>
      <c r="AH167" s="275"/>
      <c r="AI167" s="275"/>
      <c r="AJ167" s="275"/>
      <c r="AK167" s="275"/>
      <c r="AL167" s="275"/>
      <c r="AM167" s="275"/>
      <c r="AN167" s="275"/>
      <c r="AO167" s="275"/>
      <c r="AP167" s="275"/>
      <c r="AQ167" s="275"/>
      <c r="AR167" s="275"/>
      <c r="AS167" s="275"/>
    </row>
    <row r="168" spans="1:45" ht="75" outlineLevel="1">
      <c r="A168" s="655"/>
      <c r="B168" s="353" t="s">
        <v>551</v>
      </c>
      <c r="C168" s="654"/>
      <c r="D168" s="301" t="s">
        <v>2214</v>
      </c>
      <c r="E168" s="265" t="s">
        <v>52</v>
      </c>
      <c r="F168" s="671"/>
      <c r="G168" s="317" t="s">
        <v>2215</v>
      </c>
      <c r="H168" s="338"/>
      <c r="I168" s="360"/>
      <c r="J168" s="360"/>
      <c r="K168" s="319">
        <v>12</v>
      </c>
      <c r="L168" s="318" t="s">
        <v>3015</v>
      </c>
      <c r="M168" s="318" t="s">
        <v>3015</v>
      </c>
      <c r="N168" s="275">
        <v>41</v>
      </c>
      <c r="O168" s="305"/>
      <c r="P168" s="83"/>
      <c r="Q168" s="83"/>
      <c r="R168" s="78"/>
      <c r="S168" s="276"/>
      <c r="T168" s="83"/>
      <c r="U168" s="83"/>
      <c r="V168" s="83"/>
      <c r="W168" s="78"/>
      <c r="X168" s="78"/>
      <c r="Y168" s="305">
        <v>19</v>
      </c>
      <c r="Z168" s="78"/>
      <c r="AA168" s="78"/>
      <c r="AB168" s="301" t="s">
        <v>32</v>
      </c>
      <c r="AC168" s="314"/>
      <c r="AD168" s="275">
        <f t="shared" si="5"/>
        <v>0</v>
      </c>
      <c r="AE168" s="275"/>
      <c r="AF168" s="275"/>
      <c r="AG168" s="275"/>
      <c r="AH168" s="275"/>
      <c r="AI168" s="275"/>
      <c r="AJ168" s="275"/>
      <c r="AK168" s="275"/>
      <c r="AL168" s="275"/>
      <c r="AM168" s="275"/>
      <c r="AN168" s="275"/>
      <c r="AO168" s="275"/>
      <c r="AP168" s="275"/>
      <c r="AQ168" s="275"/>
      <c r="AR168" s="275"/>
      <c r="AS168" s="275"/>
    </row>
    <row r="169" spans="1:45" ht="75" outlineLevel="1">
      <c r="A169" s="655"/>
      <c r="B169" s="353" t="s">
        <v>551</v>
      </c>
      <c r="C169" s="653" t="s">
        <v>935</v>
      </c>
      <c r="D169" s="301" t="s">
        <v>1242</v>
      </c>
      <c r="E169" s="265" t="s">
        <v>43</v>
      </c>
      <c r="F169" s="671"/>
      <c r="G169" s="278" t="s">
        <v>1243</v>
      </c>
      <c r="H169" s="338" t="s">
        <v>62</v>
      </c>
      <c r="I169" s="357" t="s">
        <v>86</v>
      </c>
      <c r="J169" s="274" t="s">
        <v>2881</v>
      </c>
      <c r="K169" s="78">
        <v>67</v>
      </c>
      <c r="L169" s="78"/>
      <c r="M169" s="78"/>
      <c r="N169" s="275">
        <v>1013</v>
      </c>
      <c r="O169" s="275">
        <v>1322</v>
      </c>
      <c r="P169" s="83">
        <v>60</v>
      </c>
      <c r="Q169" s="83">
        <v>10</v>
      </c>
      <c r="R169" s="265" t="s">
        <v>60</v>
      </c>
      <c r="S169" s="276">
        <v>385.1</v>
      </c>
      <c r="T169" s="83">
        <v>1958</v>
      </c>
      <c r="U169" s="83">
        <v>60</v>
      </c>
      <c r="V169" s="83">
        <v>100</v>
      </c>
      <c r="W169" s="272" t="s">
        <v>372</v>
      </c>
      <c r="X169" s="83" t="s">
        <v>29</v>
      </c>
      <c r="Y169" s="305">
        <v>799</v>
      </c>
      <c r="Z169" s="83">
        <v>1127</v>
      </c>
      <c r="AA169" s="83"/>
      <c r="AB169" s="301" t="s">
        <v>3434</v>
      </c>
      <c r="AC169" s="83">
        <v>2031</v>
      </c>
      <c r="AD169" s="275">
        <f t="shared" si="5"/>
        <v>261800</v>
      </c>
      <c r="AE169" s="302"/>
      <c r="AF169" s="302">
        <v>261800</v>
      </c>
      <c r="AG169" s="275"/>
      <c r="AH169" s="275"/>
      <c r="AI169" s="275"/>
      <c r="AJ169" s="302"/>
      <c r="AK169" s="302"/>
      <c r="AL169" s="275"/>
      <c r="AM169" s="275"/>
      <c r="AN169" s="275"/>
      <c r="AO169" s="275">
        <v>261800</v>
      </c>
      <c r="AP169" s="275"/>
      <c r="AQ169" s="275"/>
      <c r="AR169" s="275"/>
      <c r="AS169" s="275"/>
    </row>
    <row r="170" spans="1:45" ht="93.75" outlineLevel="1">
      <c r="A170" s="655"/>
      <c r="B170" s="353" t="s">
        <v>551</v>
      </c>
      <c r="C170" s="678"/>
      <c r="D170" s="301" t="s">
        <v>1244</v>
      </c>
      <c r="E170" s="265" t="s">
        <v>52</v>
      </c>
      <c r="F170" s="671"/>
      <c r="G170" s="278" t="s">
        <v>1245</v>
      </c>
      <c r="H170" s="338" t="s">
        <v>62</v>
      </c>
      <c r="I170" s="357" t="s">
        <v>90</v>
      </c>
      <c r="J170" s="274" t="s">
        <v>2303</v>
      </c>
      <c r="K170" s="78">
        <v>79</v>
      </c>
      <c r="L170" s="78" t="s">
        <v>3016</v>
      </c>
      <c r="M170" s="78"/>
      <c r="N170" s="275">
        <v>261</v>
      </c>
      <c r="O170" s="305"/>
      <c r="P170" s="76"/>
      <c r="Q170" s="76"/>
      <c r="R170" s="265" t="s">
        <v>60</v>
      </c>
      <c r="S170" s="276">
        <v>54.7</v>
      </c>
      <c r="T170" s="83">
        <v>1988</v>
      </c>
      <c r="U170" s="83">
        <v>60</v>
      </c>
      <c r="V170" s="83">
        <v>100</v>
      </c>
      <c r="W170" s="272" t="s">
        <v>372</v>
      </c>
      <c r="X170" s="83" t="s">
        <v>29</v>
      </c>
      <c r="Y170" s="305">
        <v>213</v>
      </c>
      <c r="Z170" s="305"/>
      <c r="AA170" s="272"/>
      <c r="AB170" s="301" t="s">
        <v>32</v>
      </c>
      <c r="AC170" s="83"/>
      <c r="AD170" s="275">
        <f t="shared" si="5"/>
        <v>0</v>
      </c>
      <c r="AE170" s="302"/>
      <c r="AF170" s="302"/>
      <c r="AG170" s="302"/>
      <c r="AH170" s="302"/>
      <c r="AI170" s="302"/>
      <c r="AJ170" s="302"/>
      <c r="AK170" s="302"/>
      <c r="AL170" s="302"/>
      <c r="AM170" s="302"/>
      <c r="AN170" s="302"/>
      <c r="AO170" s="302"/>
      <c r="AP170" s="302"/>
      <c r="AQ170" s="302"/>
      <c r="AR170" s="302"/>
      <c r="AS170" s="302"/>
    </row>
    <row r="171" spans="1:45" ht="93.75" outlineLevel="1">
      <c r="A171" s="655"/>
      <c r="B171" s="353" t="s">
        <v>551</v>
      </c>
      <c r="C171" s="654"/>
      <c r="D171" s="301" t="s">
        <v>1246</v>
      </c>
      <c r="E171" s="265" t="s">
        <v>52</v>
      </c>
      <c r="F171" s="671"/>
      <c r="G171" s="278" t="s">
        <v>1247</v>
      </c>
      <c r="H171" s="338" t="s">
        <v>62</v>
      </c>
      <c r="I171" s="360" t="s">
        <v>375</v>
      </c>
      <c r="J171" s="274" t="s">
        <v>2415</v>
      </c>
      <c r="K171" s="78">
        <v>49</v>
      </c>
      <c r="L171" s="78" t="s">
        <v>3016</v>
      </c>
      <c r="M171" s="78"/>
      <c r="N171" s="275">
        <v>236</v>
      </c>
      <c r="O171" s="305"/>
      <c r="P171" s="76"/>
      <c r="Q171" s="76"/>
      <c r="R171" s="265" t="s">
        <v>60</v>
      </c>
      <c r="S171" s="276">
        <v>57.3</v>
      </c>
      <c r="T171" s="83">
        <v>1958</v>
      </c>
      <c r="U171" s="83">
        <v>60</v>
      </c>
      <c r="V171" s="83">
        <v>100</v>
      </c>
      <c r="W171" s="272" t="s">
        <v>372</v>
      </c>
      <c r="X171" s="83" t="s">
        <v>29</v>
      </c>
      <c r="Y171" s="305">
        <v>126</v>
      </c>
      <c r="Z171" s="305"/>
      <c r="AA171" s="272"/>
      <c r="AB171" s="301" t="s">
        <v>32</v>
      </c>
      <c r="AC171" s="83"/>
      <c r="AD171" s="275">
        <f t="shared" si="5"/>
        <v>0</v>
      </c>
      <c r="AE171" s="302"/>
      <c r="AF171" s="302"/>
      <c r="AG171" s="302"/>
      <c r="AH171" s="302"/>
      <c r="AI171" s="302"/>
      <c r="AJ171" s="302"/>
      <c r="AK171" s="302"/>
      <c r="AL171" s="302"/>
      <c r="AM171" s="302"/>
      <c r="AN171" s="302"/>
      <c r="AO171" s="302"/>
      <c r="AP171" s="275"/>
      <c r="AQ171" s="275"/>
      <c r="AR171" s="275"/>
      <c r="AS171" s="275"/>
    </row>
    <row r="172" spans="1:45" ht="75" outlineLevel="1">
      <c r="A172" s="655"/>
      <c r="B172" s="353" t="s">
        <v>551</v>
      </c>
      <c r="C172" s="653" t="s">
        <v>936</v>
      </c>
      <c r="D172" s="301" t="s">
        <v>1248</v>
      </c>
      <c r="E172" s="265" t="s">
        <v>43</v>
      </c>
      <c r="F172" s="671"/>
      <c r="G172" s="278" t="s">
        <v>1249</v>
      </c>
      <c r="H172" s="338" t="s">
        <v>62</v>
      </c>
      <c r="I172" s="357" t="s">
        <v>86</v>
      </c>
      <c r="J172" s="274" t="s">
        <v>2882</v>
      </c>
      <c r="K172" s="78">
        <v>28</v>
      </c>
      <c r="L172" s="78"/>
      <c r="M172" s="78"/>
      <c r="N172" s="275">
        <v>1022</v>
      </c>
      <c r="O172" s="275">
        <v>1352</v>
      </c>
      <c r="P172" s="277">
        <v>50</v>
      </c>
      <c r="Q172" s="83">
        <v>16</v>
      </c>
      <c r="R172" s="78" t="s">
        <v>28</v>
      </c>
      <c r="S172" s="276">
        <v>319</v>
      </c>
      <c r="T172" s="83">
        <v>2014</v>
      </c>
      <c r="U172" s="83">
        <v>60</v>
      </c>
      <c r="V172" s="83">
        <v>64.17</v>
      </c>
      <c r="W172" s="265" t="s">
        <v>346</v>
      </c>
      <c r="X172" s="83" t="s">
        <v>29</v>
      </c>
      <c r="Y172" s="305">
        <v>934</v>
      </c>
      <c r="Z172" s="83">
        <v>1145</v>
      </c>
      <c r="AA172" s="83">
        <v>25</v>
      </c>
      <c r="AB172" s="301" t="s">
        <v>3402</v>
      </c>
      <c r="AC172" s="83">
        <v>2033</v>
      </c>
      <c r="AD172" s="275">
        <f t="shared" si="5"/>
        <v>80000</v>
      </c>
      <c r="AE172" s="275"/>
      <c r="AF172" s="275">
        <v>80000</v>
      </c>
      <c r="AG172" s="275"/>
      <c r="AH172" s="275"/>
      <c r="AI172" s="275"/>
      <c r="AJ172" s="275"/>
      <c r="AK172" s="302"/>
      <c r="AL172" s="302"/>
      <c r="AM172" s="275"/>
      <c r="AN172" s="302"/>
      <c r="AO172" s="275"/>
      <c r="AP172" s="275"/>
      <c r="AQ172" s="302">
        <v>80000</v>
      </c>
      <c r="AR172" s="275"/>
      <c r="AS172" s="275"/>
    </row>
    <row r="173" spans="1:45" ht="75" outlineLevel="1">
      <c r="A173" s="655"/>
      <c r="B173" s="353" t="s">
        <v>551</v>
      </c>
      <c r="C173" s="678"/>
      <c r="D173" s="301" t="s">
        <v>1250</v>
      </c>
      <c r="E173" s="265" t="s">
        <v>52</v>
      </c>
      <c r="F173" s="671"/>
      <c r="G173" s="278" t="s">
        <v>1251</v>
      </c>
      <c r="H173" s="338" t="s">
        <v>62</v>
      </c>
      <c r="I173" s="360" t="s">
        <v>375</v>
      </c>
      <c r="J173" s="274" t="s">
        <v>2747</v>
      </c>
      <c r="K173" s="78">
        <v>37</v>
      </c>
      <c r="L173" s="78" t="s">
        <v>3017</v>
      </c>
      <c r="M173" s="78"/>
      <c r="N173" s="275">
        <v>263</v>
      </c>
      <c r="O173" s="305"/>
      <c r="P173" s="76"/>
      <c r="Q173" s="76"/>
      <c r="R173" s="265" t="s">
        <v>60</v>
      </c>
      <c r="S173" s="321">
        <v>112</v>
      </c>
      <c r="T173" s="83">
        <v>1986</v>
      </c>
      <c r="U173" s="83">
        <v>60</v>
      </c>
      <c r="V173" s="322">
        <v>100</v>
      </c>
      <c r="W173" s="272" t="s">
        <v>372</v>
      </c>
      <c r="X173" s="83" t="s">
        <v>29</v>
      </c>
      <c r="Y173" s="305">
        <v>237</v>
      </c>
      <c r="Z173" s="305"/>
      <c r="AA173" s="272"/>
      <c r="AB173" s="301" t="s">
        <v>32</v>
      </c>
      <c r="AC173" s="83"/>
      <c r="AD173" s="275">
        <f t="shared" si="5"/>
        <v>0</v>
      </c>
      <c r="AE173" s="302"/>
      <c r="AF173" s="302"/>
      <c r="AG173" s="302"/>
      <c r="AH173" s="302"/>
      <c r="AI173" s="302"/>
      <c r="AJ173" s="302"/>
      <c r="AK173" s="302"/>
      <c r="AL173" s="302"/>
      <c r="AM173" s="302"/>
      <c r="AN173" s="302"/>
      <c r="AO173" s="302"/>
      <c r="AP173" s="302"/>
      <c r="AQ173" s="302"/>
      <c r="AR173" s="302"/>
      <c r="AS173" s="302"/>
    </row>
    <row r="174" spans="1:45" ht="75" outlineLevel="1">
      <c r="A174" s="655"/>
      <c r="B174" s="353" t="s">
        <v>551</v>
      </c>
      <c r="C174" s="654"/>
      <c r="D174" s="301" t="s">
        <v>1252</v>
      </c>
      <c r="E174" s="265" t="s">
        <v>52</v>
      </c>
      <c r="F174" s="671"/>
      <c r="G174" s="278" t="s">
        <v>1253</v>
      </c>
      <c r="H174" s="338" t="s">
        <v>62</v>
      </c>
      <c r="I174" s="357" t="s">
        <v>90</v>
      </c>
      <c r="J174" s="274" t="s">
        <v>2416</v>
      </c>
      <c r="K174" s="78">
        <v>52</v>
      </c>
      <c r="L174" s="78" t="s">
        <v>3018</v>
      </c>
      <c r="M174" s="78"/>
      <c r="N174" s="275">
        <v>240</v>
      </c>
      <c r="O174" s="305"/>
      <c r="P174" s="76"/>
      <c r="Q174" s="76"/>
      <c r="R174" s="265" t="s">
        <v>60</v>
      </c>
      <c r="S174" s="276">
        <v>113.5</v>
      </c>
      <c r="T174" s="83">
        <v>1960</v>
      </c>
      <c r="U174" s="83">
        <v>60</v>
      </c>
      <c r="V174" s="83">
        <v>100</v>
      </c>
      <c r="W174" s="272" t="s">
        <v>372</v>
      </c>
      <c r="X174" s="83" t="s">
        <v>29</v>
      </c>
      <c r="Y174" s="305">
        <v>240</v>
      </c>
      <c r="Z174" s="305"/>
      <c r="AA174" s="272"/>
      <c r="AB174" s="301" t="s">
        <v>32</v>
      </c>
      <c r="AC174" s="272"/>
      <c r="AD174" s="275">
        <f t="shared" si="5"/>
        <v>0</v>
      </c>
      <c r="AE174" s="305"/>
      <c r="AF174" s="302"/>
      <c r="AG174" s="305"/>
      <c r="AH174" s="302"/>
      <c r="AI174" s="302"/>
      <c r="AJ174" s="302"/>
      <c r="AK174" s="302"/>
      <c r="AL174" s="275"/>
      <c r="AM174" s="275"/>
      <c r="AN174" s="302"/>
      <c r="AO174" s="275"/>
      <c r="AP174" s="275"/>
      <c r="AQ174" s="275"/>
      <c r="AR174" s="275"/>
      <c r="AS174" s="275"/>
    </row>
    <row r="175" spans="1:45" ht="56.25" outlineLevel="1">
      <c r="A175" s="655"/>
      <c r="B175" s="353" t="s">
        <v>551</v>
      </c>
      <c r="C175" s="653" t="s">
        <v>937</v>
      </c>
      <c r="D175" s="301" t="s">
        <v>1254</v>
      </c>
      <c r="E175" s="265" t="s">
        <v>43</v>
      </c>
      <c r="F175" s="671"/>
      <c r="G175" s="278" t="s">
        <v>1255</v>
      </c>
      <c r="H175" s="338" t="s">
        <v>62</v>
      </c>
      <c r="I175" s="357" t="s">
        <v>376</v>
      </c>
      <c r="J175" s="274" t="s">
        <v>2417</v>
      </c>
      <c r="K175" s="78">
        <v>80</v>
      </c>
      <c r="L175" s="78"/>
      <c r="M175" s="78"/>
      <c r="N175" s="275">
        <v>730</v>
      </c>
      <c r="O175" s="275">
        <v>1658</v>
      </c>
      <c r="P175" s="83">
        <v>40</v>
      </c>
      <c r="Q175" s="83">
        <v>11</v>
      </c>
      <c r="R175" s="265" t="s">
        <v>60</v>
      </c>
      <c r="S175" s="276">
        <v>429</v>
      </c>
      <c r="T175" s="83">
        <v>1960</v>
      </c>
      <c r="U175" s="83">
        <v>60</v>
      </c>
      <c r="V175" s="83">
        <v>100</v>
      </c>
      <c r="W175" s="272" t="s">
        <v>372</v>
      </c>
      <c r="X175" s="83" t="s">
        <v>29</v>
      </c>
      <c r="Y175" s="305">
        <v>624</v>
      </c>
      <c r="Z175" s="83">
        <v>1508</v>
      </c>
      <c r="AA175" s="83">
        <v>50</v>
      </c>
      <c r="AB175" s="301" t="s">
        <v>3404</v>
      </c>
      <c r="AC175" s="83">
        <v>2031</v>
      </c>
      <c r="AD175" s="275">
        <f t="shared" si="5"/>
        <v>448870</v>
      </c>
      <c r="AE175" s="302"/>
      <c r="AF175" s="302">
        <v>448870</v>
      </c>
      <c r="AG175" s="275"/>
      <c r="AH175" s="275"/>
      <c r="AI175" s="275"/>
      <c r="AJ175" s="275"/>
      <c r="AK175" s="302"/>
      <c r="AL175" s="302"/>
      <c r="AM175" s="275"/>
      <c r="AN175" s="275"/>
      <c r="AO175" s="302">
        <v>448870</v>
      </c>
      <c r="AP175" s="275"/>
      <c r="AQ175" s="275"/>
      <c r="AR175" s="275"/>
      <c r="AS175" s="275"/>
    </row>
    <row r="176" spans="1:45" ht="56.25" outlineLevel="1">
      <c r="A176" s="655"/>
      <c r="B176" s="353" t="s">
        <v>551</v>
      </c>
      <c r="C176" s="678"/>
      <c r="D176" s="301" t="s">
        <v>1256</v>
      </c>
      <c r="E176" s="265" t="s">
        <v>52</v>
      </c>
      <c r="F176" s="671"/>
      <c r="G176" s="278" t="s">
        <v>1257</v>
      </c>
      <c r="H176" s="338" t="s">
        <v>62</v>
      </c>
      <c r="I176" s="357" t="s">
        <v>82</v>
      </c>
      <c r="J176" s="329" t="s">
        <v>2883</v>
      </c>
      <c r="K176" s="78">
        <v>98</v>
      </c>
      <c r="L176" s="330" t="s">
        <v>3019</v>
      </c>
      <c r="M176" s="78"/>
      <c r="N176" s="88">
        <v>63</v>
      </c>
      <c r="O176" s="305"/>
      <c r="P176" s="76"/>
      <c r="Q176" s="76"/>
      <c r="R176" s="265" t="s">
        <v>60</v>
      </c>
      <c r="S176" s="331">
        <v>40</v>
      </c>
      <c r="T176" s="83">
        <v>2022</v>
      </c>
      <c r="U176" s="83">
        <v>60</v>
      </c>
      <c r="V176" s="76">
        <v>28.33</v>
      </c>
      <c r="W176" s="265" t="s">
        <v>346</v>
      </c>
      <c r="X176" s="83" t="s">
        <v>29</v>
      </c>
      <c r="Y176" s="305">
        <v>15</v>
      </c>
      <c r="Z176" s="305"/>
      <c r="AA176" s="272"/>
      <c r="AB176" s="301" t="s">
        <v>3414</v>
      </c>
      <c r="AC176" s="314">
        <v>2027</v>
      </c>
      <c r="AD176" s="275">
        <f t="shared" si="5"/>
        <v>0</v>
      </c>
      <c r="AE176" s="275"/>
      <c r="AF176" s="275"/>
      <c r="AG176" s="275"/>
      <c r="AH176" s="275"/>
      <c r="AI176" s="275"/>
      <c r="AJ176" s="275"/>
      <c r="AK176" s="275"/>
      <c r="AL176" s="275"/>
      <c r="AM176" s="275"/>
      <c r="AN176" s="275"/>
      <c r="AO176" s="275"/>
      <c r="AP176" s="275"/>
      <c r="AQ176" s="275"/>
      <c r="AR176" s="275"/>
      <c r="AS176" s="275"/>
    </row>
    <row r="177" spans="1:45" ht="75" outlineLevel="1">
      <c r="A177" s="655"/>
      <c r="B177" s="353" t="s">
        <v>551</v>
      </c>
      <c r="C177" s="654"/>
      <c r="D177" s="301" t="s">
        <v>1258</v>
      </c>
      <c r="E177" s="265" t="s">
        <v>52</v>
      </c>
      <c r="F177" s="671"/>
      <c r="G177" s="278" t="s">
        <v>1259</v>
      </c>
      <c r="H177" s="338" t="s">
        <v>62</v>
      </c>
      <c r="I177" s="360" t="s">
        <v>90</v>
      </c>
      <c r="J177" s="274" t="s">
        <v>2304</v>
      </c>
      <c r="K177" s="78">
        <v>92</v>
      </c>
      <c r="L177" s="78" t="s">
        <v>3020</v>
      </c>
      <c r="M177" s="78"/>
      <c r="N177" s="275">
        <v>580</v>
      </c>
      <c r="O177" s="305"/>
      <c r="P177" s="76"/>
      <c r="Q177" s="76"/>
      <c r="R177" s="78" t="s">
        <v>28</v>
      </c>
      <c r="S177" s="276">
        <v>275.3</v>
      </c>
      <c r="T177" s="83">
        <v>2015</v>
      </c>
      <c r="U177" s="83">
        <v>60</v>
      </c>
      <c r="V177" s="83">
        <v>68.25</v>
      </c>
      <c r="W177" s="265" t="s">
        <v>346</v>
      </c>
      <c r="X177" s="77" t="s">
        <v>29</v>
      </c>
      <c r="Y177" s="305">
        <v>693</v>
      </c>
      <c r="Z177" s="83"/>
      <c r="AA177" s="272"/>
      <c r="AB177" s="301" t="s">
        <v>3402</v>
      </c>
      <c r="AC177" s="83">
        <v>2035</v>
      </c>
      <c r="AD177" s="275">
        <f t="shared" si="5"/>
        <v>70000</v>
      </c>
      <c r="AE177" s="302"/>
      <c r="AF177" s="302">
        <v>70000</v>
      </c>
      <c r="AG177" s="275"/>
      <c r="AH177" s="275"/>
      <c r="AI177" s="275"/>
      <c r="AJ177" s="302"/>
      <c r="AK177" s="302"/>
      <c r="AL177" s="275"/>
      <c r="AM177" s="275"/>
      <c r="AN177" s="302"/>
      <c r="AO177" s="275"/>
      <c r="AP177" s="275"/>
      <c r="AQ177" s="275"/>
      <c r="AR177" s="275"/>
      <c r="AS177" s="302">
        <v>70000</v>
      </c>
    </row>
    <row r="178" spans="1:45" ht="75" outlineLevel="1">
      <c r="A178" s="655"/>
      <c r="B178" s="353" t="s">
        <v>551</v>
      </c>
      <c r="C178" s="653" t="s">
        <v>938</v>
      </c>
      <c r="D178" s="357" t="s">
        <v>1260</v>
      </c>
      <c r="E178" s="272" t="s">
        <v>43</v>
      </c>
      <c r="F178" s="671"/>
      <c r="G178" s="278" t="s">
        <v>1261</v>
      </c>
      <c r="H178" s="317" t="s">
        <v>62</v>
      </c>
      <c r="I178" s="357" t="s">
        <v>384</v>
      </c>
      <c r="J178" s="274" t="s">
        <v>2418</v>
      </c>
      <c r="K178" s="78">
        <v>69</v>
      </c>
      <c r="L178" s="78" t="s">
        <v>3021</v>
      </c>
      <c r="M178" s="78"/>
      <c r="N178" s="275">
        <v>740</v>
      </c>
      <c r="O178" s="305"/>
      <c r="P178" s="76"/>
      <c r="Q178" s="76"/>
      <c r="R178" s="265" t="s">
        <v>60</v>
      </c>
      <c r="S178" s="78">
        <v>38.9</v>
      </c>
      <c r="T178" s="83">
        <v>1993</v>
      </c>
      <c r="U178" s="83">
        <v>60</v>
      </c>
      <c r="V178" s="76">
        <v>100</v>
      </c>
      <c r="W178" s="272" t="s">
        <v>372</v>
      </c>
      <c r="X178" s="83" t="s">
        <v>29</v>
      </c>
      <c r="Y178" s="305">
        <v>616</v>
      </c>
      <c r="Z178" s="83"/>
      <c r="AA178" s="272"/>
      <c r="AB178" s="301" t="s">
        <v>3432</v>
      </c>
      <c r="AC178" s="83">
        <v>2034</v>
      </c>
      <c r="AD178" s="275">
        <f t="shared" si="5"/>
        <v>165890</v>
      </c>
      <c r="AE178" s="275"/>
      <c r="AF178" s="302">
        <v>165890</v>
      </c>
      <c r="AG178" s="275"/>
      <c r="AH178" s="275"/>
      <c r="AI178" s="275"/>
      <c r="AJ178" s="275"/>
      <c r="AK178" s="275"/>
      <c r="AL178" s="302"/>
      <c r="AM178" s="302"/>
      <c r="AN178" s="275"/>
      <c r="AO178" s="275"/>
      <c r="AP178" s="275"/>
      <c r="AQ178" s="275"/>
      <c r="AR178" s="302">
        <v>165890</v>
      </c>
      <c r="AS178" s="275"/>
    </row>
    <row r="179" spans="1:45" ht="56.25" outlineLevel="1">
      <c r="A179" s="655"/>
      <c r="B179" s="353" t="s">
        <v>551</v>
      </c>
      <c r="C179" s="654"/>
      <c r="D179" s="301" t="s">
        <v>2216</v>
      </c>
      <c r="E179" s="265" t="s">
        <v>52</v>
      </c>
      <c r="F179" s="671"/>
      <c r="G179" s="278" t="s">
        <v>2217</v>
      </c>
      <c r="H179" s="338" t="s">
        <v>62</v>
      </c>
      <c r="I179" s="357" t="s">
        <v>90</v>
      </c>
      <c r="J179" s="274" t="s">
        <v>2419</v>
      </c>
      <c r="K179" s="78">
        <v>60</v>
      </c>
      <c r="L179" s="78" t="s">
        <v>3019</v>
      </c>
      <c r="M179" s="78"/>
      <c r="N179" s="275">
        <v>592</v>
      </c>
      <c r="O179" s="305"/>
      <c r="P179" s="76"/>
      <c r="Q179" s="76"/>
      <c r="R179" s="265" t="s">
        <v>60</v>
      </c>
      <c r="S179" s="321">
        <v>40</v>
      </c>
      <c r="T179" s="83">
        <v>2022</v>
      </c>
      <c r="U179" s="83">
        <v>60</v>
      </c>
      <c r="V179" s="83">
        <v>11.6666666666667</v>
      </c>
      <c r="W179" s="272" t="s">
        <v>372</v>
      </c>
      <c r="X179" s="83" t="s">
        <v>29</v>
      </c>
      <c r="Y179" s="305">
        <v>468</v>
      </c>
      <c r="Z179" s="83"/>
      <c r="AA179" s="272"/>
      <c r="AB179" s="301" t="s">
        <v>3417</v>
      </c>
      <c r="AC179" s="83">
        <v>2034</v>
      </c>
      <c r="AD179" s="275">
        <f t="shared" si="5"/>
        <v>165890</v>
      </c>
      <c r="AE179" s="275"/>
      <c r="AF179" s="302">
        <v>165890</v>
      </c>
      <c r="AG179" s="275"/>
      <c r="AH179" s="275"/>
      <c r="AI179" s="275"/>
      <c r="AJ179" s="275"/>
      <c r="AK179" s="302"/>
      <c r="AL179" s="302"/>
      <c r="AM179" s="302"/>
      <c r="AN179" s="302"/>
      <c r="AO179" s="275"/>
      <c r="AP179" s="275"/>
      <c r="AQ179" s="275"/>
      <c r="AR179" s="302">
        <v>165890</v>
      </c>
      <c r="AS179" s="275"/>
    </row>
    <row r="180" spans="1:45" s="440" customFormat="1">
      <c r="A180" s="297"/>
      <c r="B180" s="439" t="s">
        <v>552</v>
      </c>
      <c r="C180" s="439"/>
      <c r="D180" s="439"/>
      <c r="E180" s="297"/>
      <c r="F180" s="297"/>
      <c r="G180" s="469"/>
      <c r="H180" s="470"/>
      <c r="I180" s="470"/>
      <c r="J180" s="470"/>
      <c r="K180" s="297"/>
      <c r="L180" s="297"/>
      <c r="M180" s="297"/>
      <c r="N180" s="288"/>
      <c r="O180" s="288"/>
      <c r="P180" s="297"/>
      <c r="Q180" s="297"/>
      <c r="R180" s="297"/>
      <c r="S180" s="288"/>
      <c r="T180" s="297"/>
      <c r="U180" s="297"/>
      <c r="V180" s="288"/>
      <c r="W180" s="297"/>
      <c r="X180" s="297"/>
      <c r="Y180" s="297"/>
      <c r="Z180" s="297"/>
      <c r="AA180" s="297"/>
      <c r="AB180" s="270"/>
      <c r="AC180" s="297"/>
      <c r="AD180" s="288"/>
      <c r="AE180" s="288"/>
      <c r="AF180" s="288"/>
      <c r="AG180" s="288"/>
      <c r="AH180" s="288"/>
      <c r="AI180" s="288"/>
      <c r="AJ180" s="288"/>
      <c r="AK180" s="288"/>
      <c r="AL180" s="288"/>
      <c r="AM180" s="288"/>
      <c r="AN180" s="288"/>
      <c r="AO180" s="288"/>
      <c r="AP180" s="288"/>
      <c r="AQ180" s="288"/>
      <c r="AR180" s="288"/>
      <c r="AS180" s="288"/>
    </row>
    <row r="181" spans="1:45" ht="75" customHeight="1" outlineLevel="1">
      <c r="A181" s="653">
        <v>2</v>
      </c>
      <c r="B181" s="265" t="s">
        <v>552</v>
      </c>
      <c r="C181" s="653" t="s">
        <v>903</v>
      </c>
      <c r="D181" s="675" t="s">
        <v>640</v>
      </c>
      <c r="E181" s="655" t="s">
        <v>42</v>
      </c>
      <c r="F181" s="688" t="s">
        <v>2253</v>
      </c>
      <c r="G181" s="283" t="s">
        <v>30</v>
      </c>
      <c r="H181" s="271" t="s">
        <v>62</v>
      </c>
      <c r="I181" s="301" t="s">
        <v>88</v>
      </c>
      <c r="J181" s="353" t="s">
        <v>2884</v>
      </c>
      <c r="K181" s="265"/>
      <c r="L181" s="265"/>
      <c r="M181" s="272"/>
      <c r="N181" s="74">
        <v>5843</v>
      </c>
      <c r="O181" s="302">
        <v>6265</v>
      </c>
      <c r="P181" s="314">
        <v>190</v>
      </c>
      <c r="Q181" s="314">
        <v>150</v>
      </c>
      <c r="R181" s="265" t="s">
        <v>28</v>
      </c>
      <c r="S181" s="80">
        <v>2050</v>
      </c>
      <c r="T181" s="76">
        <v>1968</v>
      </c>
      <c r="U181" s="314">
        <v>85</v>
      </c>
      <c r="V181" s="76">
        <v>8.74</v>
      </c>
      <c r="W181" s="272">
        <v>2020</v>
      </c>
      <c r="X181" s="77" t="s">
        <v>29</v>
      </c>
      <c r="Y181" s="655">
        <v>4418</v>
      </c>
      <c r="Z181" s="314">
        <v>6057</v>
      </c>
      <c r="AA181" s="314">
        <v>200</v>
      </c>
      <c r="AB181" s="301" t="s">
        <v>32</v>
      </c>
      <c r="AC181" s="314"/>
      <c r="AD181" s="302">
        <f>SUM(AE181:AI181)</f>
        <v>0</v>
      </c>
      <c r="AE181" s="302"/>
      <c r="AF181" s="302"/>
      <c r="AG181" s="302"/>
      <c r="AH181" s="302"/>
      <c r="AI181" s="302"/>
      <c r="AJ181" s="302"/>
      <c r="AK181" s="302"/>
      <c r="AL181" s="302"/>
      <c r="AM181" s="302"/>
      <c r="AN181" s="302"/>
      <c r="AO181" s="302"/>
      <c r="AP181" s="302"/>
      <c r="AQ181" s="302"/>
      <c r="AR181" s="302"/>
      <c r="AS181" s="302"/>
    </row>
    <row r="182" spans="1:45" ht="37.5" outlineLevel="1">
      <c r="A182" s="678"/>
      <c r="B182" s="265" t="s">
        <v>552</v>
      </c>
      <c r="C182" s="678"/>
      <c r="D182" s="676"/>
      <c r="E182" s="655"/>
      <c r="F182" s="690"/>
      <c r="G182" s="283" t="s">
        <v>89</v>
      </c>
      <c r="H182" s="283" t="s">
        <v>27</v>
      </c>
      <c r="I182" s="294" t="s">
        <v>89</v>
      </c>
      <c r="J182" s="354"/>
      <c r="K182" s="265"/>
      <c r="L182" s="265"/>
      <c r="M182" s="272"/>
      <c r="N182" s="75"/>
      <c r="O182" s="302"/>
      <c r="P182" s="314">
        <v>60</v>
      </c>
      <c r="Q182" s="314">
        <v>26</v>
      </c>
      <c r="R182" s="265" t="s">
        <v>28</v>
      </c>
      <c r="S182" s="272">
        <v>327.9</v>
      </c>
      <c r="T182" s="76">
        <v>1968</v>
      </c>
      <c r="U182" s="314">
        <v>85</v>
      </c>
      <c r="V182" s="76">
        <v>52.5</v>
      </c>
      <c r="W182" s="272">
        <v>2020</v>
      </c>
      <c r="X182" s="77" t="s">
        <v>29</v>
      </c>
      <c r="Y182" s="655"/>
      <c r="Z182" s="314"/>
      <c r="AA182" s="314">
        <v>25</v>
      </c>
      <c r="AB182" s="301" t="s">
        <v>32</v>
      </c>
      <c r="AC182" s="314"/>
      <c r="AD182" s="302">
        <f t="shared" ref="AD182:AD217" si="6">SUM(AE182:AI182)</f>
        <v>0</v>
      </c>
      <c r="AE182" s="302"/>
      <c r="AF182" s="302"/>
      <c r="AG182" s="302"/>
      <c r="AH182" s="302"/>
      <c r="AI182" s="302"/>
      <c r="AJ182" s="302"/>
      <c r="AK182" s="302"/>
      <c r="AL182" s="302"/>
      <c r="AM182" s="302"/>
      <c r="AN182" s="302"/>
      <c r="AO182" s="302"/>
      <c r="AP182" s="302"/>
      <c r="AQ182" s="302"/>
      <c r="AR182" s="302"/>
      <c r="AS182" s="302"/>
    </row>
    <row r="183" spans="1:45" ht="56.25" outlineLevel="1">
      <c r="A183" s="678"/>
      <c r="B183" s="265" t="s">
        <v>552</v>
      </c>
      <c r="C183" s="678"/>
      <c r="D183" s="301" t="s">
        <v>1262</v>
      </c>
      <c r="E183" s="265" t="s">
        <v>52</v>
      </c>
      <c r="F183" s="690"/>
      <c r="G183" s="280" t="s">
        <v>1263</v>
      </c>
      <c r="H183" s="338" t="s">
        <v>62</v>
      </c>
      <c r="I183" s="357" t="s">
        <v>90</v>
      </c>
      <c r="J183" s="301" t="s">
        <v>2748</v>
      </c>
      <c r="K183" s="265">
        <v>7</v>
      </c>
      <c r="L183" s="265">
        <v>7</v>
      </c>
      <c r="M183" s="272"/>
      <c r="N183" s="305">
        <v>44</v>
      </c>
      <c r="O183" s="305"/>
      <c r="P183" s="76"/>
      <c r="Q183" s="314"/>
      <c r="R183" s="265" t="s">
        <v>60</v>
      </c>
      <c r="S183" s="80">
        <v>30</v>
      </c>
      <c r="T183" s="76">
        <v>1974</v>
      </c>
      <c r="U183" s="314">
        <v>60</v>
      </c>
      <c r="V183" s="76">
        <v>100</v>
      </c>
      <c r="W183" s="272" t="s">
        <v>372</v>
      </c>
      <c r="X183" s="77" t="s">
        <v>29</v>
      </c>
      <c r="Y183" s="265">
        <v>14</v>
      </c>
      <c r="Z183" s="71"/>
      <c r="AA183" s="71"/>
      <c r="AB183" s="301" t="s">
        <v>3412</v>
      </c>
      <c r="AC183" s="83">
        <v>2026</v>
      </c>
      <c r="AD183" s="302">
        <f t="shared" si="6"/>
        <v>0</v>
      </c>
      <c r="AE183" s="302"/>
      <c r="AF183" s="302"/>
      <c r="AG183" s="302"/>
      <c r="AH183" s="302"/>
      <c r="AI183" s="302"/>
      <c r="AJ183" s="302"/>
      <c r="AK183" s="302"/>
      <c r="AL183" s="302"/>
      <c r="AM183" s="302"/>
      <c r="AN183" s="302"/>
      <c r="AO183" s="302"/>
      <c r="AP183" s="302"/>
      <c r="AQ183" s="302"/>
      <c r="AR183" s="302"/>
      <c r="AS183" s="302"/>
    </row>
    <row r="184" spans="1:45" ht="56.25" outlineLevel="1">
      <c r="A184" s="678"/>
      <c r="B184" s="265" t="s">
        <v>552</v>
      </c>
      <c r="C184" s="654"/>
      <c r="D184" s="301" t="s">
        <v>1264</v>
      </c>
      <c r="E184" s="265" t="s">
        <v>52</v>
      </c>
      <c r="F184" s="690"/>
      <c r="G184" s="280" t="s">
        <v>1265</v>
      </c>
      <c r="H184" s="338" t="s">
        <v>62</v>
      </c>
      <c r="I184" s="360" t="s">
        <v>84</v>
      </c>
      <c r="J184" s="301" t="s">
        <v>2420</v>
      </c>
      <c r="K184" s="265">
        <v>15</v>
      </c>
      <c r="L184" s="265">
        <v>15</v>
      </c>
      <c r="M184" s="272"/>
      <c r="N184" s="305">
        <v>168</v>
      </c>
      <c r="O184" s="305"/>
      <c r="P184" s="314"/>
      <c r="Q184" s="314"/>
      <c r="R184" s="265" t="s">
        <v>28</v>
      </c>
      <c r="S184" s="80">
        <v>50</v>
      </c>
      <c r="T184" s="272">
        <v>1986</v>
      </c>
      <c r="U184" s="314">
        <v>60</v>
      </c>
      <c r="V184" s="76">
        <v>100</v>
      </c>
      <c r="W184" s="272" t="s">
        <v>372</v>
      </c>
      <c r="X184" s="77" t="s">
        <v>29</v>
      </c>
      <c r="Y184" s="265">
        <v>92</v>
      </c>
      <c r="Z184" s="314"/>
      <c r="AA184" s="314"/>
      <c r="AB184" s="301" t="s">
        <v>32</v>
      </c>
      <c r="AC184" s="314"/>
      <c r="AD184" s="302">
        <f t="shared" si="6"/>
        <v>0</v>
      </c>
      <c r="AE184" s="302"/>
      <c r="AF184" s="302"/>
      <c r="AG184" s="302"/>
      <c r="AH184" s="302"/>
      <c r="AI184" s="302"/>
      <c r="AJ184" s="302"/>
      <c r="AK184" s="302"/>
      <c r="AL184" s="302"/>
      <c r="AM184" s="302"/>
      <c r="AN184" s="302"/>
      <c r="AO184" s="302"/>
      <c r="AP184" s="302"/>
      <c r="AQ184" s="302"/>
      <c r="AR184" s="302"/>
      <c r="AS184" s="302"/>
    </row>
    <row r="185" spans="1:45" ht="56.25" outlineLevel="1">
      <c r="A185" s="678"/>
      <c r="B185" s="265" t="s">
        <v>552</v>
      </c>
      <c r="C185" s="653" t="s">
        <v>939</v>
      </c>
      <c r="D185" s="301" t="s">
        <v>1266</v>
      </c>
      <c r="E185" s="272" t="s">
        <v>43</v>
      </c>
      <c r="F185" s="690"/>
      <c r="G185" s="280" t="s">
        <v>1267</v>
      </c>
      <c r="H185" s="338" t="s">
        <v>62</v>
      </c>
      <c r="I185" s="357" t="s">
        <v>91</v>
      </c>
      <c r="J185" s="357" t="s">
        <v>2749</v>
      </c>
      <c r="K185" s="272">
        <v>12</v>
      </c>
      <c r="L185" s="272"/>
      <c r="M185" s="272"/>
      <c r="N185" s="305">
        <v>1137</v>
      </c>
      <c r="O185" s="302">
        <v>1681</v>
      </c>
      <c r="P185" s="314">
        <v>20</v>
      </c>
      <c r="Q185" s="314">
        <v>11</v>
      </c>
      <c r="R185" s="265" t="s">
        <v>60</v>
      </c>
      <c r="S185" s="80">
        <v>85</v>
      </c>
      <c r="T185" s="272">
        <v>1980</v>
      </c>
      <c r="U185" s="314">
        <v>60</v>
      </c>
      <c r="V185" s="76">
        <v>100</v>
      </c>
      <c r="W185" s="272" t="s">
        <v>372</v>
      </c>
      <c r="X185" s="77" t="s">
        <v>29</v>
      </c>
      <c r="Y185" s="265">
        <v>758</v>
      </c>
      <c r="Z185" s="314">
        <v>1565</v>
      </c>
      <c r="AA185" s="83">
        <v>25</v>
      </c>
      <c r="AB185" s="301" t="s">
        <v>3435</v>
      </c>
      <c r="AC185" s="76">
        <v>2028</v>
      </c>
      <c r="AD185" s="302">
        <f t="shared" si="6"/>
        <v>359007</v>
      </c>
      <c r="AE185" s="302"/>
      <c r="AF185" s="302">
        <v>359007</v>
      </c>
      <c r="AG185" s="302"/>
      <c r="AH185" s="302"/>
      <c r="AI185" s="302"/>
      <c r="AJ185" s="302"/>
      <c r="AK185" s="302"/>
      <c r="AL185" s="302">
        <v>359007</v>
      </c>
      <c r="AM185" s="302"/>
      <c r="AN185" s="302"/>
      <c r="AO185" s="302"/>
      <c r="AP185" s="302"/>
      <c r="AQ185" s="302"/>
      <c r="AR185" s="302"/>
      <c r="AS185" s="302"/>
    </row>
    <row r="186" spans="1:45" ht="56.25" outlineLevel="1">
      <c r="A186" s="678"/>
      <c r="B186" s="265" t="s">
        <v>552</v>
      </c>
      <c r="C186" s="678"/>
      <c r="D186" s="301" t="s">
        <v>1268</v>
      </c>
      <c r="E186" s="272" t="s">
        <v>52</v>
      </c>
      <c r="F186" s="690"/>
      <c r="G186" s="280" t="s">
        <v>1269</v>
      </c>
      <c r="H186" s="338" t="s">
        <v>62</v>
      </c>
      <c r="I186" s="357" t="s">
        <v>90</v>
      </c>
      <c r="J186" s="357" t="s">
        <v>2750</v>
      </c>
      <c r="K186" s="272">
        <v>22</v>
      </c>
      <c r="L186" s="272">
        <v>10</v>
      </c>
      <c r="M186" s="272"/>
      <c r="N186" s="305">
        <v>328</v>
      </c>
      <c r="O186" s="305"/>
      <c r="P186" s="314"/>
      <c r="Q186" s="314"/>
      <c r="R186" s="265" t="s">
        <v>60</v>
      </c>
      <c r="S186" s="80">
        <v>49</v>
      </c>
      <c r="T186" s="76">
        <v>2003</v>
      </c>
      <c r="U186" s="314">
        <v>60</v>
      </c>
      <c r="V186" s="76">
        <v>100</v>
      </c>
      <c r="W186" s="272" t="s">
        <v>372</v>
      </c>
      <c r="X186" s="77" t="s">
        <v>29</v>
      </c>
      <c r="Y186" s="265">
        <v>273</v>
      </c>
      <c r="Z186" s="314"/>
      <c r="AA186" s="314"/>
      <c r="AB186" s="301" t="s">
        <v>32</v>
      </c>
      <c r="AC186" s="76"/>
      <c r="AD186" s="302">
        <f t="shared" si="6"/>
        <v>0</v>
      </c>
      <c r="AE186" s="302"/>
      <c r="AF186" s="302"/>
      <c r="AG186" s="302"/>
      <c r="AH186" s="302"/>
      <c r="AI186" s="302"/>
      <c r="AJ186" s="302"/>
      <c r="AK186" s="302"/>
      <c r="AL186" s="302"/>
      <c r="AM186" s="302"/>
      <c r="AN186" s="302"/>
      <c r="AO186" s="302"/>
      <c r="AP186" s="302"/>
      <c r="AQ186" s="302"/>
      <c r="AR186" s="302"/>
      <c r="AS186" s="302"/>
    </row>
    <row r="187" spans="1:45" ht="56.25" outlineLevel="1">
      <c r="A187" s="678"/>
      <c r="B187" s="265" t="s">
        <v>552</v>
      </c>
      <c r="C187" s="654"/>
      <c r="D187" s="301" t="s">
        <v>1270</v>
      </c>
      <c r="E187" s="272" t="s">
        <v>52</v>
      </c>
      <c r="F187" s="690"/>
      <c r="G187" s="280" t="s">
        <v>1271</v>
      </c>
      <c r="H187" s="338" t="s">
        <v>62</v>
      </c>
      <c r="I187" s="360" t="s">
        <v>84</v>
      </c>
      <c r="J187" s="357" t="s">
        <v>2421</v>
      </c>
      <c r="K187" s="272">
        <v>20</v>
      </c>
      <c r="L187" s="272">
        <v>8</v>
      </c>
      <c r="M187" s="272"/>
      <c r="N187" s="305">
        <v>151</v>
      </c>
      <c r="O187" s="305"/>
      <c r="P187" s="314"/>
      <c r="Q187" s="314"/>
      <c r="R187" s="272" t="s">
        <v>28</v>
      </c>
      <c r="S187" s="80">
        <v>90</v>
      </c>
      <c r="T187" s="272">
        <v>1981</v>
      </c>
      <c r="U187" s="314">
        <v>60</v>
      </c>
      <c r="V187" s="76">
        <v>100</v>
      </c>
      <c r="W187" s="272" t="s">
        <v>372</v>
      </c>
      <c r="X187" s="77" t="s">
        <v>29</v>
      </c>
      <c r="Y187" s="265">
        <v>91</v>
      </c>
      <c r="Z187" s="314"/>
      <c r="AA187" s="314"/>
      <c r="AB187" s="301" t="s">
        <v>32</v>
      </c>
      <c r="AC187" s="314"/>
      <c r="AD187" s="302">
        <f t="shared" si="6"/>
        <v>0</v>
      </c>
      <c r="AE187" s="302"/>
      <c r="AF187" s="302"/>
      <c r="AG187" s="302"/>
      <c r="AH187" s="302"/>
      <c r="AI187" s="302"/>
      <c r="AJ187" s="302"/>
      <c r="AK187" s="302"/>
      <c r="AL187" s="302"/>
      <c r="AM187" s="302"/>
      <c r="AN187" s="302"/>
      <c r="AO187" s="302"/>
      <c r="AP187" s="302"/>
      <c r="AQ187" s="302"/>
      <c r="AR187" s="302"/>
      <c r="AS187" s="302"/>
    </row>
    <row r="188" spans="1:45" ht="56.25" outlineLevel="1">
      <c r="A188" s="678"/>
      <c r="B188" s="265" t="s">
        <v>552</v>
      </c>
      <c r="C188" s="653" t="s">
        <v>940</v>
      </c>
      <c r="D188" s="301" t="s">
        <v>1272</v>
      </c>
      <c r="E188" s="265" t="s">
        <v>43</v>
      </c>
      <c r="F188" s="690"/>
      <c r="G188" s="280" t="s">
        <v>1273</v>
      </c>
      <c r="H188" s="338" t="s">
        <v>62</v>
      </c>
      <c r="I188" s="357" t="s">
        <v>91</v>
      </c>
      <c r="J188" s="301" t="s">
        <v>2422</v>
      </c>
      <c r="K188" s="265">
        <v>20</v>
      </c>
      <c r="L188" s="265"/>
      <c r="M188" s="272"/>
      <c r="N188" s="305">
        <v>929</v>
      </c>
      <c r="O188" s="302">
        <v>1590</v>
      </c>
      <c r="P188" s="314">
        <v>23</v>
      </c>
      <c r="Q188" s="314">
        <v>5</v>
      </c>
      <c r="R188" s="265" t="s">
        <v>60</v>
      </c>
      <c r="S188" s="80">
        <v>143</v>
      </c>
      <c r="T188" s="272">
        <v>1983</v>
      </c>
      <c r="U188" s="314">
        <v>60</v>
      </c>
      <c r="V188" s="76">
        <v>100</v>
      </c>
      <c r="W188" s="272" t="s">
        <v>372</v>
      </c>
      <c r="X188" s="77" t="s">
        <v>29</v>
      </c>
      <c r="Y188" s="265">
        <v>803</v>
      </c>
      <c r="Z188" s="314">
        <v>1458</v>
      </c>
      <c r="AA188" s="83">
        <v>15</v>
      </c>
      <c r="AB188" s="301" t="s">
        <v>3436</v>
      </c>
      <c r="AC188" s="314">
        <v>2028</v>
      </c>
      <c r="AD188" s="302">
        <f t="shared" si="6"/>
        <v>352608</v>
      </c>
      <c r="AE188" s="302"/>
      <c r="AF188" s="302">
        <v>352608</v>
      </c>
      <c r="AG188" s="302"/>
      <c r="AH188" s="302"/>
      <c r="AI188" s="302"/>
      <c r="AJ188" s="302"/>
      <c r="AK188" s="302"/>
      <c r="AL188" s="302">
        <v>352608</v>
      </c>
      <c r="AM188" s="302"/>
      <c r="AN188" s="302"/>
      <c r="AO188" s="302"/>
      <c r="AP188" s="302"/>
      <c r="AQ188" s="302"/>
      <c r="AR188" s="302"/>
      <c r="AS188" s="302"/>
    </row>
    <row r="189" spans="1:45" ht="37.5" outlineLevel="1">
      <c r="A189" s="678"/>
      <c r="B189" s="265" t="s">
        <v>552</v>
      </c>
      <c r="C189" s="678"/>
      <c r="D189" s="301" t="s">
        <v>1274</v>
      </c>
      <c r="E189" s="265" t="s">
        <v>52</v>
      </c>
      <c r="F189" s="690"/>
      <c r="G189" s="278" t="s">
        <v>1275</v>
      </c>
      <c r="H189" s="338"/>
      <c r="I189" s="357"/>
      <c r="J189" s="301"/>
      <c r="K189" s="332">
        <v>34</v>
      </c>
      <c r="L189" s="332">
        <v>3</v>
      </c>
      <c r="M189" s="318"/>
      <c r="N189" s="305">
        <v>60</v>
      </c>
      <c r="O189" s="305"/>
      <c r="P189" s="76"/>
      <c r="Q189" s="314"/>
      <c r="R189" s="265"/>
      <c r="S189" s="80"/>
      <c r="T189" s="76"/>
      <c r="U189" s="314"/>
      <c r="V189" s="76"/>
      <c r="W189" s="272"/>
      <c r="X189" s="77"/>
      <c r="Y189" s="305">
        <v>20</v>
      </c>
      <c r="Z189" s="314"/>
      <c r="AA189" s="314"/>
      <c r="AB189" s="301" t="s">
        <v>32</v>
      </c>
      <c r="AC189" s="314"/>
      <c r="AD189" s="302">
        <f t="shared" si="6"/>
        <v>0</v>
      </c>
      <c r="AE189" s="302"/>
      <c r="AF189" s="302"/>
      <c r="AG189" s="302"/>
      <c r="AH189" s="302"/>
      <c r="AI189" s="302"/>
      <c r="AJ189" s="302"/>
      <c r="AK189" s="302"/>
      <c r="AL189" s="302"/>
      <c r="AM189" s="302"/>
      <c r="AN189" s="302"/>
      <c r="AO189" s="302"/>
      <c r="AP189" s="302"/>
      <c r="AQ189" s="302"/>
      <c r="AR189" s="302"/>
      <c r="AS189" s="302"/>
    </row>
    <row r="190" spans="1:45" ht="37.5" outlineLevel="1">
      <c r="A190" s="678"/>
      <c r="B190" s="265" t="s">
        <v>552</v>
      </c>
      <c r="C190" s="654"/>
      <c r="D190" s="301" t="s">
        <v>1276</v>
      </c>
      <c r="E190" s="265" t="s">
        <v>52</v>
      </c>
      <c r="F190" s="690"/>
      <c r="G190" s="280" t="s">
        <v>1277</v>
      </c>
      <c r="H190" s="338" t="s">
        <v>62</v>
      </c>
      <c r="I190" s="360" t="s">
        <v>375</v>
      </c>
      <c r="J190" s="301" t="s">
        <v>2423</v>
      </c>
      <c r="K190" s="265">
        <v>50</v>
      </c>
      <c r="L190" s="265">
        <v>25</v>
      </c>
      <c r="M190" s="272"/>
      <c r="N190" s="305">
        <v>190</v>
      </c>
      <c r="O190" s="305"/>
      <c r="P190" s="314"/>
      <c r="Q190" s="314"/>
      <c r="R190" s="265" t="s">
        <v>28</v>
      </c>
      <c r="S190" s="80">
        <v>95</v>
      </c>
      <c r="T190" s="272">
        <v>1935</v>
      </c>
      <c r="U190" s="314">
        <v>60</v>
      </c>
      <c r="V190" s="76">
        <v>100</v>
      </c>
      <c r="W190" s="272" t="s">
        <v>372</v>
      </c>
      <c r="X190" s="77" t="s">
        <v>29</v>
      </c>
      <c r="Y190" s="305">
        <v>78</v>
      </c>
      <c r="Z190" s="314"/>
      <c r="AA190" s="314"/>
      <c r="AB190" s="301" t="s">
        <v>32</v>
      </c>
      <c r="AC190" s="314"/>
      <c r="AD190" s="302">
        <f t="shared" si="6"/>
        <v>0</v>
      </c>
      <c r="AE190" s="302"/>
      <c r="AF190" s="302"/>
      <c r="AG190" s="302"/>
      <c r="AH190" s="302"/>
      <c r="AI190" s="302"/>
      <c r="AJ190" s="302"/>
      <c r="AK190" s="302"/>
      <c r="AL190" s="302"/>
      <c r="AM190" s="302"/>
      <c r="AN190" s="302"/>
      <c r="AO190" s="302"/>
      <c r="AP190" s="302"/>
      <c r="AQ190" s="302"/>
      <c r="AR190" s="302"/>
      <c r="AS190" s="302"/>
    </row>
    <row r="191" spans="1:45" ht="37.5" outlineLevel="1">
      <c r="A191" s="678"/>
      <c r="B191" s="265" t="s">
        <v>552</v>
      </c>
      <c r="C191" s="653" t="s">
        <v>941</v>
      </c>
      <c r="D191" s="301" t="s">
        <v>1278</v>
      </c>
      <c r="E191" s="272" t="s">
        <v>43</v>
      </c>
      <c r="F191" s="690"/>
      <c r="G191" s="280" t="s">
        <v>1279</v>
      </c>
      <c r="H191" s="338" t="s">
        <v>62</v>
      </c>
      <c r="I191" s="357" t="s">
        <v>375</v>
      </c>
      <c r="J191" s="357" t="s">
        <v>2424</v>
      </c>
      <c r="K191" s="272">
        <v>70</v>
      </c>
      <c r="L191" s="272">
        <v>45</v>
      </c>
      <c r="M191" s="272"/>
      <c r="N191" s="305">
        <v>268</v>
      </c>
      <c r="O191" s="305"/>
      <c r="P191" s="314"/>
      <c r="Q191" s="314"/>
      <c r="R191" s="272" t="s">
        <v>28</v>
      </c>
      <c r="S191" s="80">
        <v>40</v>
      </c>
      <c r="T191" s="272">
        <v>1935</v>
      </c>
      <c r="U191" s="314">
        <v>60</v>
      </c>
      <c r="V191" s="76">
        <v>100</v>
      </c>
      <c r="W191" s="272" t="s">
        <v>372</v>
      </c>
      <c r="X191" s="77" t="s">
        <v>29</v>
      </c>
      <c r="Y191" s="305">
        <v>154</v>
      </c>
      <c r="Z191" s="314"/>
      <c r="AA191" s="314"/>
      <c r="AB191" s="301" t="s">
        <v>32</v>
      </c>
      <c r="AC191" s="314"/>
      <c r="AD191" s="302">
        <f t="shared" si="6"/>
        <v>0</v>
      </c>
      <c r="AE191" s="302"/>
      <c r="AF191" s="302"/>
      <c r="AG191" s="302"/>
      <c r="AH191" s="302"/>
      <c r="AI191" s="302"/>
      <c r="AJ191" s="302"/>
      <c r="AK191" s="302"/>
      <c r="AL191" s="302"/>
      <c r="AM191" s="302"/>
      <c r="AN191" s="302"/>
      <c r="AO191" s="302"/>
      <c r="AP191" s="302"/>
      <c r="AQ191" s="302"/>
      <c r="AR191" s="302"/>
      <c r="AS191" s="302"/>
    </row>
    <row r="192" spans="1:45" ht="56.25" outlineLevel="1">
      <c r="A192" s="678"/>
      <c r="B192" s="265" t="s">
        <v>552</v>
      </c>
      <c r="C192" s="678"/>
      <c r="D192" s="301" t="s">
        <v>1280</v>
      </c>
      <c r="E192" s="272" t="s">
        <v>52</v>
      </c>
      <c r="F192" s="690"/>
      <c r="G192" s="280" t="s">
        <v>1281</v>
      </c>
      <c r="H192" s="338"/>
      <c r="I192" s="274"/>
      <c r="J192" s="360"/>
      <c r="K192" s="318"/>
      <c r="L192" s="319"/>
      <c r="M192" s="318"/>
      <c r="N192" s="305">
        <v>45</v>
      </c>
      <c r="O192" s="305"/>
      <c r="P192" s="314"/>
      <c r="Q192" s="314"/>
      <c r="R192" s="314"/>
      <c r="S192" s="314"/>
      <c r="T192" s="314"/>
      <c r="U192" s="314"/>
      <c r="V192" s="314"/>
      <c r="W192" s="272"/>
      <c r="X192" s="77"/>
      <c r="Y192" s="305">
        <v>31</v>
      </c>
      <c r="Z192" s="314"/>
      <c r="AA192" s="314"/>
      <c r="AB192" s="301" t="s">
        <v>32</v>
      </c>
      <c r="AC192" s="314"/>
      <c r="AD192" s="302">
        <f t="shared" si="6"/>
        <v>0</v>
      </c>
      <c r="AE192" s="302"/>
      <c r="AF192" s="302"/>
      <c r="AG192" s="302"/>
      <c r="AH192" s="302"/>
      <c r="AI192" s="302"/>
      <c r="AJ192" s="302"/>
      <c r="AK192" s="302"/>
      <c r="AL192" s="302"/>
      <c r="AM192" s="302"/>
      <c r="AN192" s="302"/>
      <c r="AO192" s="302"/>
      <c r="AP192" s="302"/>
      <c r="AQ192" s="302"/>
      <c r="AR192" s="302"/>
      <c r="AS192" s="302"/>
    </row>
    <row r="193" spans="1:45" ht="37.5" outlineLevel="1">
      <c r="A193" s="678"/>
      <c r="B193" s="265" t="s">
        <v>552</v>
      </c>
      <c r="C193" s="654"/>
      <c r="D193" s="301" t="s">
        <v>1282</v>
      </c>
      <c r="E193" s="272" t="s">
        <v>52</v>
      </c>
      <c r="F193" s="690"/>
      <c r="G193" s="280" t="s">
        <v>1283</v>
      </c>
      <c r="H193" s="338" t="s">
        <v>62</v>
      </c>
      <c r="I193" s="357" t="s">
        <v>84</v>
      </c>
      <c r="J193" s="357" t="s">
        <v>2425</v>
      </c>
      <c r="K193" s="272">
        <v>85</v>
      </c>
      <c r="L193" s="272">
        <v>60</v>
      </c>
      <c r="M193" s="272"/>
      <c r="N193" s="305">
        <v>57</v>
      </c>
      <c r="O193" s="305"/>
      <c r="P193" s="314"/>
      <c r="Q193" s="314"/>
      <c r="R193" s="265" t="s">
        <v>60</v>
      </c>
      <c r="S193" s="80">
        <v>30</v>
      </c>
      <c r="T193" s="76">
        <v>1983</v>
      </c>
      <c r="U193" s="314">
        <v>60</v>
      </c>
      <c r="V193" s="76">
        <v>100</v>
      </c>
      <c r="W193" s="272" t="s">
        <v>372</v>
      </c>
      <c r="X193" s="77" t="s">
        <v>29</v>
      </c>
      <c r="Y193" s="305">
        <v>25</v>
      </c>
      <c r="Z193" s="314"/>
      <c r="AA193" s="314"/>
      <c r="AB193" s="301" t="s">
        <v>3413</v>
      </c>
      <c r="AC193" s="314">
        <v>2027</v>
      </c>
      <c r="AD193" s="302">
        <f t="shared" si="6"/>
        <v>0</v>
      </c>
      <c r="AE193" s="302"/>
      <c r="AF193" s="302"/>
      <c r="AG193" s="302"/>
      <c r="AH193" s="302"/>
      <c r="AI193" s="302"/>
      <c r="AJ193" s="302"/>
      <c r="AK193" s="302"/>
      <c r="AL193" s="302"/>
      <c r="AM193" s="302"/>
      <c r="AN193" s="302"/>
      <c r="AO193" s="302"/>
      <c r="AP193" s="302"/>
      <c r="AQ193" s="302"/>
      <c r="AR193" s="302"/>
      <c r="AS193" s="302"/>
    </row>
    <row r="194" spans="1:45" ht="37.5" outlineLevel="1">
      <c r="A194" s="678"/>
      <c r="B194" s="265" t="s">
        <v>552</v>
      </c>
      <c r="C194" s="653" t="s">
        <v>904</v>
      </c>
      <c r="D194" s="301" t="s">
        <v>1119</v>
      </c>
      <c r="E194" s="272" t="s">
        <v>43</v>
      </c>
      <c r="F194" s="690"/>
      <c r="G194" s="278" t="s">
        <v>1284</v>
      </c>
      <c r="H194" s="338" t="s">
        <v>62</v>
      </c>
      <c r="I194" s="357" t="s">
        <v>86</v>
      </c>
      <c r="J194" s="357" t="s">
        <v>2885</v>
      </c>
      <c r="K194" s="272">
        <v>20</v>
      </c>
      <c r="L194" s="265"/>
      <c r="M194" s="265"/>
      <c r="N194" s="305">
        <v>3808</v>
      </c>
      <c r="O194" s="302">
        <v>4311</v>
      </c>
      <c r="P194" s="314">
        <v>60</v>
      </c>
      <c r="Q194" s="314">
        <v>80</v>
      </c>
      <c r="R194" s="272" t="s">
        <v>28</v>
      </c>
      <c r="S194" s="272">
        <v>787.1</v>
      </c>
      <c r="T194" s="76">
        <v>1970</v>
      </c>
      <c r="U194" s="314">
        <v>60</v>
      </c>
      <c r="V194" s="76">
        <v>4.91</v>
      </c>
      <c r="W194" s="272">
        <v>2019</v>
      </c>
      <c r="X194" s="77" t="s">
        <v>29</v>
      </c>
      <c r="Y194" s="305">
        <v>2860</v>
      </c>
      <c r="Z194" s="314">
        <v>4196</v>
      </c>
      <c r="AA194" s="314">
        <v>80</v>
      </c>
      <c r="AB194" s="301" t="s">
        <v>32</v>
      </c>
      <c r="AC194" s="314"/>
      <c r="AD194" s="302">
        <f t="shared" si="6"/>
        <v>0</v>
      </c>
      <c r="AE194" s="302"/>
      <c r="AF194" s="302"/>
      <c r="AG194" s="302"/>
      <c r="AH194" s="302"/>
      <c r="AI194" s="302"/>
      <c r="AJ194" s="302"/>
      <c r="AK194" s="302"/>
      <c r="AL194" s="302"/>
      <c r="AM194" s="302"/>
      <c r="AN194" s="302"/>
      <c r="AO194" s="302"/>
      <c r="AP194" s="302"/>
      <c r="AQ194" s="302"/>
      <c r="AR194" s="302"/>
      <c r="AS194" s="302"/>
    </row>
    <row r="195" spans="1:45" ht="56.25" outlineLevel="1">
      <c r="A195" s="678"/>
      <c r="B195" s="265" t="s">
        <v>552</v>
      </c>
      <c r="C195" s="678"/>
      <c r="D195" s="301" t="s">
        <v>2218</v>
      </c>
      <c r="E195" s="272" t="s">
        <v>52</v>
      </c>
      <c r="F195" s="690"/>
      <c r="G195" s="278" t="s">
        <v>890</v>
      </c>
      <c r="H195" s="338"/>
      <c r="I195" s="357"/>
      <c r="J195" s="360"/>
      <c r="K195" s="272">
        <v>18</v>
      </c>
      <c r="L195" s="272">
        <v>8</v>
      </c>
      <c r="M195" s="272">
        <v>8</v>
      </c>
      <c r="N195" s="305"/>
      <c r="O195" s="305"/>
      <c r="P195" s="76"/>
      <c r="Q195" s="76"/>
      <c r="R195" s="272"/>
      <c r="S195" s="76"/>
      <c r="T195" s="76"/>
      <c r="U195" s="76"/>
      <c r="V195" s="76"/>
      <c r="W195" s="272"/>
      <c r="X195" s="272"/>
      <c r="Y195" s="305"/>
      <c r="Z195" s="314"/>
      <c r="AA195" s="314"/>
      <c r="AB195" s="301" t="s">
        <v>32</v>
      </c>
      <c r="AC195" s="314"/>
      <c r="AD195" s="302">
        <f t="shared" si="6"/>
        <v>0</v>
      </c>
      <c r="AE195" s="302"/>
      <c r="AF195" s="302"/>
      <c r="AG195" s="302"/>
      <c r="AH195" s="302"/>
      <c r="AI195" s="302"/>
      <c r="AJ195" s="302"/>
      <c r="AK195" s="302"/>
      <c r="AL195" s="302"/>
      <c r="AM195" s="302"/>
      <c r="AN195" s="302"/>
      <c r="AO195" s="302"/>
      <c r="AP195" s="302"/>
      <c r="AQ195" s="302"/>
      <c r="AR195" s="302"/>
      <c r="AS195" s="302"/>
    </row>
    <row r="196" spans="1:45" ht="37.5" outlineLevel="1">
      <c r="A196" s="678"/>
      <c r="B196" s="265" t="s">
        <v>552</v>
      </c>
      <c r="C196" s="678"/>
      <c r="D196" s="301" t="s">
        <v>1285</v>
      </c>
      <c r="E196" s="272" t="s">
        <v>52</v>
      </c>
      <c r="F196" s="690"/>
      <c r="G196" s="278" t="s">
        <v>1286</v>
      </c>
      <c r="H196" s="338" t="s">
        <v>62</v>
      </c>
      <c r="I196" s="357" t="s">
        <v>84</v>
      </c>
      <c r="J196" s="357" t="s">
        <v>2751</v>
      </c>
      <c r="K196" s="272">
        <v>30</v>
      </c>
      <c r="L196" s="272">
        <v>15</v>
      </c>
      <c r="M196" s="272"/>
      <c r="N196" s="305">
        <v>20</v>
      </c>
      <c r="O196" s="305"/>
      <c r="P196" s="76"/>
      <c r="Q196" s="314"/>
      <c r="R196" s="265" t="s">
        <v>60</v>
      </c>
      <c r="S196" s="80">
        <v>28</v>
      </c>
      <c r="T196" s="272">
        <v>1958</v>
      </c>
      <c r="U196" s="314">
        <v>60</v>
      </c>
      <c r="V196" s="322">
        <v>100</v>
      </c>
      <c r="W196" s="272" t="s">
        <v>372</v>
      </c>
      <c r="X196" s="77" t="s">
        <v>29</v>
      </c>
      <c r="Y196" s="305">
        <v>0</v>
      </c>
      <c r="Z196" s="71"/>
      <c r="AA196" s="71"/>
      <c r="AB196" s="301" t="s">
        <v>3412</v>
      </c>
      <c r="AC196" s="83">
        <v>2026</v>
      </c>
      <c r="AD196" s="302">
        <f t="shared" si="6"/>
        <v>0</v>
      </c>
      <c r="AE196" s="302"/>
      <c r="AF196" s="302"/>
      <c r="AG196" s="302"/>
      <c r="AH196" s="302"/>
      <c r="AI196" s="302"/>
      <c r="AJ196" s="302"/>
      <c r="AK196" s="302"/>
      <c r="AL196" s="302"/>
      <c r="AM196" s="302"/>
      <c r="AN196" s="302"/>
      <c r="AO196" s="302"/>
      <c r="AP196" s="302"/>
      <c r="AQ196" s="302"/>
      <c r="AR196" s="302"/>
      <c r="AS196" s="302"/>
    </row>
    <row r="197" spans="1:45" ht="56.25" outlineLevel="1">
      <c r="A197" s="678"/>
      <c r="B197" s="265" t="s">
        <v>552</v>
      </c>
      <c r="C197" s="678"/>
      <c r="D197" s="301" t="s">
        <v>1287</v>
      </c>
      <c r="E197" s="272" t="s">
        <v>52</v>
      </c>
      <c r="F197" s="690"/>
      <c r="G197" s="278" t="s">
        <v>1288</v>
      </c>
      <c r="H197" s="338" t="s">
        <v>62</v>
      </c>
      <c r="I197" s="357" t="s">
        <v>82</v>
      </c>
      <c r="J197" s="357" t="s">
        <v>2886</v>
      </c>
      <c r="K197" s="272">
        <v>28</v>
      </c>
      <c r="L197" s="272">
        <v>13</v>
      </c>
      <c r="M197" s="272"/>
      <c r="N197" s="305">
        <v>184</v>
      </c>
      <c r="O197" s="305"/>
      <c r="P197" s="76"/>
      <c r="Q197" s="314"/>
      <c r="R197" s="265" t="s">
        <v>60</v>
      </c>
      <c r="S197" s="272">
        <v>71.900000000000006</v>
      </c>
      <c r="T197" s="76">
        <v>1966</v>
      </c>
      <c r="U197" s="314">
        <v>60</v>
      </c>
      <c r="V197" s="322">
        <v>100</v>
      </c>
      <c r="W197" s="272" t="s">
        <v>372</v>
      </c>
      <c r="X197" s="77" t="s">
        <v>29</v>
      </c>
      <c r="Y197" s="305">
        <v>130</v>
      </c>
      <c r="Z197" s="314"/>
      <c r="AA197" s="314"/>
      <c r="AB197" s="301" t="s">
        <v>32</v>
      </c>
      <c r="AC197" s="314"/>
      <c r="AD197" s="302">
        <f t="shared" si="6"/>
        <v>0</v>
      </c>
      <c r="AE197" s="302"/>
      <c r="AF197" s="302"/>
      <c r="AG197" s="302"/>
      <c r="AH197" s="302"/>
      <c r="AI197" s="302"/>
      <c r="AJ197" s="302"/>
      <c r="AK197" s="302"/>
      <c r="AL197" s="302"/>
      <c r="AM197" s="302"/>
      <c r="AN197" s="302"/>
      <c r="AO197" s="302"/>
      <c r="AP197" s="302"/>
      <c r="AQ197" s="302"/>
      <c r="AR197" s="302"/>
      <c r="AS197" s="302"/>
    </row>
    <row r="198" spans="1:45" ht="37.5" outlineLevel="1">
      <c r="A198" s="678"/>
      <c r="B198" s="265" t="s">
        <v>552</v>
      </c>
      <c r="C198" s="654"/>
      <c r="D198" s="301" t="s">
        <v>1289</v>
      </c>
      <c r="E198" s="272" t="s">
        <v>52</v>
      </c>
      <c r="F198" s="690"/>
      <c r="G198" s="278" t="s">
        <v>1290</v>
      </c>
      <c r="H198" s="338" t="s">
        <v>62</v>
      </c>
      <c r="I198" s="357" t="s">
        <v>82</v>
      </c>
      <c r="J198" s="357" t="s">
        <v>2426</v>
      </c>
      <c r="K198" s="272">
        <v>57</v>
      </c>
      <c r="L198" s="272">
        <v>42</v>
      </c>
      <c r="M198" s="272"/>
      <c r="N198" s="305">
        <v>28</v>
      </c>
      <c r="O198" s="305"/>
      <c r="P198" s="76"/>
      <c r="Q198" s="314"/>
      <c r="R198" s="265" t="s">
        <v>60</v>
      </c>
      <c r="S198" s="80">
        <v>60</v>
      </c>
      <c r="T198" s="272">
        <v>1972</v>
      </c>
      <c r="U198" s="314">
        <v>60</v>
      </c>
      <c r="V198" s="322">
        <v>100</v>
      </c>
      <c r="W198" s="272" t="s">
        <v>372</v>
      </c>
      <c r="X198" s="77" t="s">
        <v>29</v>
      </c>
      <c r="Y198" s="305">
        <v>0</v>
      </c>
      <c r="Z198" s="71"/>
      <c r="AA198" s="71"/>
      <c r="AB198" s="301" t="s">
        <v>3412</v>
      </c>
      <c r="AC198" s="83">
        <v>2026</v>
      </c>
      <c r="AD198" s="302">
        <f t="shared" si="6"/>
        <v>0</v>
      </c>
      <c r="AE198" s="302"/>
      <c r="AF198" s="302"/>
      <c r="AG198" s="302"/>
      <c r="AH198" s="302"/>
      <c r="AI198" s="302"/>
      <c r="AJ198" s="302"/>
      <c r="AK198" s="302"/>
      <c r="AL198" s="302"/>
      <c r="AM198" s="302"/>
      <c r="AN198" s="302"/>
      <c r="AO198" s="302"/>
      <c r="AP198" s="302"/>
      <c r="AQ198" s="302"/>
      <c r="AR198" s="302"/>
      <c r="AS198" s="302"/>
    </row>
    <row r="199" spans="1:45" ht="75" outlineLevel="1">
      <c r="A199" s="678"/>
      <c r="B199" s="265" t="s">
        <v>552</v>
      </c>
      <c r="C199" s="653" t="s">
        <v>942</v>
      </c>
      <c r="D199" s="301" t="s">
        <v>1291</v>
      </c>
      <c r="E199" s="272" t="s">
        <v>43</v>
      </c>
      <c r="F199" s="690"/>
      <c r="G199" s="278" t="s">
        <v>1292</v>
      </c>
      <c r="H199" s="338" t="s">
        <v>62</v>
      </c>
      <c r="I199" s="357" t="s">
        <v>82</v>
      </c>
      <c r="J199" s="357" t="s">
        <v>2427</v>
      </c>
      <c r="K199" s="272">
        <v>45</v>
      </c>
      <c r="L199" s="272">
        <v>30</v>
      </c>
      <c r="M199" s="272"/>
      <c r="N199" s="305">
        <v>636</v>
      </c>
      <c r="O199" s="305"/>
      <c r="P199" s="314"/>
      <c r="Q199" s="314"/>
      <c r="R199" s="272" t="s">
        <v>28</v>
      </c>
      <c r="S199" s="80">
        <v>80</v>
      </c>
      <c r="T199" s="272">
        <v>1972</v>
      </c>
      <c r="U199" s="314">
        <v>60</v>
      </c>
      <c r="V199" s="322">
        <v>100</v>
      </c>
      <c r="W199" s="272" t="s">
        <v>372</v>
      </c>
      <c r="X199" s="77" t="s">
        <v>29</v>
      </c>
      <c r="Y199" s="305">
        <v>464</v>
      </c>
      <c r="Z199" s="314"/>
      <c r="AA199" s="314"/>
      <c r="AB199" s="301" t="s">
        <v>3402</v>
      </c>
      <c r="AC199" s="314">
        <v>2028</v>
      </c>
      <c r="AD199" s="302">
        <f t="shared" si="6"/>
        <v>112547</v>
      </c>
      <c r="AE199" s="302"/>
      <c r="AF199" s="302">
        <v>112547</v>
      </c>
      <c r="AG199" s="302"/>
      <c r="AH199" s="302"/>
      <c r="AI199" s="302"/>
      <c r="AJ199" s="302"/>
      <c r="AK199" s="302"/>
      <c r="AL199" s="302">
        <v>112547</v>
      </c>
      <c r="AM199" s="302"/>
      <c r="AN199" s="302"/>
      <c r="AO199" s="302"/>
      <c r="AP199" s="302"/>
      <c r="AQ199" s="302"/>
      <c r="AR199" s="302"/>
      <c r="AS199" s="302"/>
    </row>
    <row r="200" spans="1:45" ht="56.25" outlineLevel="1">
      <c r="A200" s="678"/>
      <c r="B200" s="265" t="s">
        <v>552</v>
      </c>
      <c r="C200" s="678"/>
      <c r="D200" s="301" t="s">
        <v>1293</v>
      </c>
      <c r="E200" s="272" t="s">
        <v>52</v>
      </c>
      <c r="F200" s="690"/>
      <c r="G200" s="278" t="s">
        <v>1294</v>
      </c>
      <c r="H200" s="338" t="s">
        <v>62</v>
      </c>
      <c r="I200" s="357" t="s">
        <v>82</v>
      </c>
      <c r="J200" s="357" t="s">
        <v>2887</v>
      </c>
      <c r="K200" s="272">
        <v>70</v>
      </c>
      <c r="L200" s="272">
        <v>55</v>
      </c>
      <c r="M200" s="272"/>
      <c r="N200" s="305">
        <v>277</v>
      </c>
      <c r="O200" s="305"/>
      <c r="P200" s="76"/>
      <c r="Q200" s="314"/>
      <c r="R200" s="265" t="s">
        <v>60</v>
      </c>
      <c r="S200" s="80">
        <v>100</v>
      </c>
      <c r="T200" s="76">
        <v>1957</v>
      </c>
      <c r="U200" s="314">
        <v>60</v>
      </c>
      <c r="V200" s="76">
        <v>100</v>
      </c>
      <c r="W200" s="272" t="s">
        <v>372</v>
      </c>
      <c r="X200" s="77" t="s">
        <v>29</v>
      </c>
      <c r="Y200" s="305">
        <v>223</v>
      </c>
      <c r="Z200" s="314"/>
      <c r="AA200" s="314"/>
      <c r="AB200" s="301" t="s">
        <v>3417</v>
      </c>
      <c r="AC200" s="76">
        <v>2030</v>
      </c>
      <c r="AD200" s="302">
        <f t="shared" si="6"/>
        <v>262672</v>
      </c>
      <c r="AE200" s="302"/>
      <c r="AF200" s="302">
        <v>262672</v>
      </c>
      <c r="AG200" s="302"/>
      <c r="AH200" s="302"/>
      <c r="AI200" s="302"/>
      <c r="AJ200" s="302"/>
      <c r="AK200" s="302"/>
      <c r="AL200" s="302"/>
      <c r="AM200" s="302"/>
      <c r="AN200" s="302">
        <v>262672</v>
      </c>
      <c r="AO200" s="302"/>
      <c r="AP200" s="302"/>
      <c r="AQ200" s="302"/>
      <c r="AR200" s="302"/>
      <c r="AS200" s="302"/>
    </row>
    <row r="201" spans="1:45" ht="56.25" outlineLevel="1">
      <c r="A201" s="678"/>
      <c r="B201" s="265" t="s">
        <v>552</v>
      </c>
      <c r="C201" s="654"/>
      <c r="D201" s="301" t="s">
        <v>1295</v>
      </c>
      <c r="E201" s="272" t="s">
        <v>52</v>
      </c>
      <c r="F201" s="690"/>
      <c r="G201" s="278" t="s">
        <v>1296</v>
      </c>
      <c r="H201" s="338" t="s">
        <v>62</v>
      </c>
      <c r="I201" s="357" t="s">
        <v>90</v>
      </c>
      <c r="J201" s="357" t="s">
        <v>2888</v>
      </c>
      <c r="K201" s="272">
        <v>47</v>
      </c>
      <c r="L201" s="272">
        <v>32</v>
      </c>
      <c r="M201" s="272"/>
      <c r="N201" s="305">
        <v>293</v>
      </c>
      <c r="O201" s="305"/>
      <c r="P201" s="76"/>
      <c r="Q201" s="314"/>
      <c r="R201" s="265" t="s">
        <v>60</v>
      </c>
      <c r="S201" s="272">
        <v>114.7</v>
      </c>
      <c r="T201" s="76">
        <v>1972</v>
      </c>
      <c r="U201" s="314">
        <v>60</v>
      </c>
      <c r="V201" s="76">
        <v>90</v>
      </c>
      <c r="W201" s="272" t="s">
        <v>372</v>
      </c>
      <c r="X201" s="77" t="s">
        <v>29</v>
      </c>
      <c r="Y201" s="305">
        <v>201</v>
      </c>
      <c r="Z201" s="314"/>
      <c r="AA201" s="314"/>
      <c r="AB201" s="301" t="s">
        <v>3417</v>
      </c>
      <c r="AC201" s="76">
        <v>2030</v>
      </c>
      <c r="AD201" s="302">
        <f t="shared" si="6"/>
        <v>278731</v>
      </c>
      <c r="AE201" s="302"/>
      <c r="AF201" s="302">
        <v>278731</v>
      </c>
      <c r="AG201" s="302"/>
      <c r="AH201" s="302"/>
      <c r="AI201" s="302"/>
      <c r="AJ201" s="302"/>
      <c r="AK201" s="302"/>
      <c r="AL201" s="302"/>
      <c r="AM201" s="302"/>
      <c r="AN201" s="302">
        <v>278731</v>
      </c>
      <c r="AO201" s="302"/>
      <c r="AP201" s="302"/>
      <c r="AQ201" s="302"/>
      <c r="AR201" s="302"/>
      <c r="AS201" s="302"/>
    </row>
    <row r="202" spans="1:45" ht="37.5" outlineLevel="1">
      <c r="A202" s="678"/>
      <c r="B202" s="265" t="s">
        <v>552</v>
      </c>
      <c r="C202" s="653" t="s">
        <v>943</v>
      </c>
      <c r="D202" s="301" t="s">
        <v>1297</v>
      </c>
      <c r="E202" s="272" t="s">
        <v>43</v>
      </c>
      <c r="F202" s="690"/>
      <c r="G202" s="280" t="s">
        <v>1298</v>
      </c>
      <c r="H202" s="338" t="s">
        <v>62</v>
      </c>
      <c r="I202" s="301" t="s">
        <v>376</v>
      </c>
      <c r="J202" s="357" t="s">
        <v>2715</v>
      </c>
      <c r="K202" s="272">
        <v>42</v>
      </c>
      <c r="L202" s="272"/>
      <c r="M202" s="272"/>
      <c r="N202" s="305">
        <v>954</v>
      </c>
      <c r="O202" s="302">
        <v>1071</v>
      </c>
      <c r="P202" s="314">
        <v>20</v>
      </c>
      <c r="Q202" s="314">
        <v>17</v>
      </c>
      <c r="R202" s="272" t="s">
        <v>28</v>
      </c>
      <c r="S202" s="80">
        <v>279</v>
      </c>
      <c r="T202" s="76">
        <v>2016</v>
      </c>
      <c r="U202" s="314">
        <v>60</v>
      </c>
      <c r="V202" s="76">
        <v>57.83</v>
      </c>
      <c r="W202" s="272" t="s">
        <v>372</v>
      </c>
      <c r="X202" s="77" t="s">
        <v>29</v>
      </c>
      <c r="Y202" s="305">
        <v>730</v>
      </c>
      <c r="Z202" s="314">
        <v>987</v>
      </c>
      <c r="AA202" s="314">
        <v>25</v>
      </c>
      <c r="AB202" s="301" t="s">
        <v>32</v>
      </c>
      <c r="AC202" s="314"/>
      <c r="AD202" s="302">
        <f t="shared" si="6"/>
        <v>0</v>
      </c>
      <c r="AE202" s="302"/>
      <c r="AF202" s="302"/>
      <c r="AG202" s="302"/>
      <c r="AH202" s="302"/>
      <c r="AI202" s="302"/>
      <c r="AJ202" s="302"/>
      <c r="AK202" s="302"/>
      <c r="AL202" s="302"/>
      <c r="AM202" s="302"/>
      <c r="AN202" s="302"/>
      <c r="AO202" s="302"/>
      <c r="AP202" s="302"/>
      <c r="AQ202" s="302"/>
      <c r="AR202" s="302"/>
      <c r="AS202" s="302"/>
    </row>
    <row r="203" spans="1:45" ht="37.5" outlineLevel="1">
      <c r="A203" s="678"/>
      <c r="B203" s="265" t="s">
        <v>552</v>
      </c>
      <c r="C203" s="678"/>
      <c r="D203" s="301" t="s">
        <v>1299</v>
      </c>
      <c r="E203" s="272" t="s">
        <v>52</v>
      </c>
      <c r="F203" s="690"/>
      <c r="G203" s="280" t="s">
        <v>1300</v>
      </c>
      <c r="H203" s="338" t="s">
        <v>62</v>
      </c>
      <c r="I203" s="360" t="s">
        <v>375</v>
      </c>
      <c r="J203" s="357" t="s">
        <v>2752</v>
      </c>
      <c r="K203" s="272">
        <v>66</v>
      </c>
      <c r="L203" s="272">
        <v>25</v>
      </c>
      <c r="M203" s="272"/>
      <c r="N203" s="305">
        <v>345</v>
      </c>
      <c r="O203" s="305"/>
      <c r="P203" s="314"/>
      <c r="Q203" s="314"/>
      <c r="R203" s="265" t="s">
        <v>60</v>
      </c>
      <c r="S203" s="80">
        <v>60</v>
      </c>
      <c r="T203" s="272">
        <v>1981</v>
      </c>
      <c r="U203" s="314">
        <v>60</v>
      </c>
      <c r="V203" s="76">
        <v>100</v>
      </c>
      <c r="W203" s="272" t="s">
        <v>372</v>
      </c>
      <c r="X203" s="77" t="s">
        <v>29</v>
      </c>
      <c r="Y203" s="305">
        <v>287</v>
      </c>
      <c r="Z203" s="314"/>
      <c r="AA203" s="314"/>
      <c r="AB203" s="301" t="s">
        <v>3418</v>
      </c>
      <c r="AC203" s="76">
        <v>2029</v>
      </c>
      <c r="AD203" s="302">
        <f t="shared" si="6"/>
        <v>247673</v>
      </c>
      <c r="AE203" s="302"/>
      <c r="AF203" s="302">
        <v>247673</v>
      </c>
      <c r="AG203" s="302"/>
      <c r="AH203" s="302"/>
      <c r="AI203" s="302"/>
      <c r="AJ203" s="302"/>
      <c r="AK203" s="302"/>
      <c r="AL203" s="302"/>
      <c r="AM203" s="302">
        <v>247673</v>
      </c>
      <c r="AN203" s="302"/>
      <c r="AO203" s="302"/>
      <c r="AP203" s="302"/>
      <c r="AQ203" s="302"/>
      <c r="AR203" s="302"/>
      <c r="AS203" s="302"/>
    </row>
    <row r="204" spans="1:45" ht="37.5" outlineLevel="1">
      <c r="A204" s="678"/>
      <c r="B204" s="265" t="s">
        <v>552</v>
      </c>
      <c r="C204" s="654"/>
      <c r="D204" s="301" t="s">
        <v>1175</v>
      </c>
      <c r="E204" s="272" t="s">
        <v>52</v>
      </c>
      <c r="F204" s="690"/>
      <c r="G204" s="280" t="s">
        <v>1301</v>
      </c>
      <c r="H204" s="338" t="s">
        <v>62</v>
      </c>
      <c r="I204" s="360" t="s">
        <v>84</v>
      </c>
      <c r="J204" s="357" t="s">
        <v>2428</v>
      </c>
      <c r="K204" s="272">
        <v>41</v>
      </c>
      <c r="L204" s="272">
        <v>15</v>
      </c>
      <c r="M204" s="272"/>
      <c r="N204" s="305">
        <v>134</v>
      </c>
      <c r="O204" s="305"/>
      <c r="P204" s="314"/>
      <c r="Q204" s="314"/>
      <c r="R204" s="265" t="s">
        <v>60</v>
      </c>
      <c r="S204" s="80">
        <v>30</v>
      </c>
      <c r="T204" s="272">
        <v>1975</v>
      </c>
      <c r="U204" s="314">
        <v>60</v>
      </c>
      <c r="V204" s="76">
        <v>100</v>
      </c>
      <c r="W204" s="272" t="s">
        <v>372</v>
      </c>
      <c r="X204" s="77" t="s">
        <v>29</v>
      </c>
      <c r="Y204" s="305">
        <v>102</v>
      </c>
      <c r="Z204" s="314"/>
      <c r="AA204" s="314"/>
      <c r="AB204" s="301" t="s">
        <v>32</v>
      </c>
      <c r="AC204" s="314"/>
      <c r="AD204" s="302">
        <f t="shared" si="6"/>
        <v>0</v>
      </c>
      <c r="AE204" s="302"/>
      <c r="AF204" s="302"/>
      <c r="AG204" s="302"/>
      <c r="AH204" s="302"/>
      <c r="AI204" s="302"/>
      <c r="AJ204" s="302"/>
      <c r="AK204" s="302"/>
      <c r="AL204" s="302"/>
      <c r="AM204" s="302"/>
      <c r="AN204" s="302"/>
      <c r="AO204" s="302"/>
      <c r="AP204" s="302"/>
      <c r="AQ204" s="302"/>
      <c r="AR204" s="302"/>
      <c r="AS204" s="302"/>
    </row>
    <row r="205" spans="1:45" ht="56.25" outlineLevel="1">
      <c r="A205" s="678"/>
      <c r="B205" s="265" t="s">
        <v>552</v>
      </c>
      <c r="C205" s="653" t="s">
        <v>944</v>
      </c>
      <c r="D205" s="301" t="s">
        <v>1302</v>
      </c>
      <c r="E205" s="272" t="s">
        <v>43</v>
      </c>
      <c r="F205" s="690"/>
      <c r="G205" s="280" t="s">
        <v>1303</v>
      </c>
      <c r="H205" s="338" t="s">
        <v>62</v>
      </c>
      <c r="I205" s="360" t="s">
        <v>375</v>
      </c>
      <c r="J205" s="357" t="s">
        <v>2753</v>
      </c>
      <c r="K205" s="272">
        <v>80</v>
      </c>
      <c r="L205" s="272">
        <v>30</v>
      </c>
      <c r="M205" s="272"/>
      <c r="N205" s="305">
        <v>418</v>
      </c>
      <c r="O205" s="305"/>
      <c r="P205" s="314"/>
      <c r="Q205" s="314"/>
      <c r="R205" s="265" t="s">
        <v>60</v>
      </c>
      <c r="S205" s="80">
        <v>121</v>
      </c>
      <c r="T205" s="272">
        <v>1982</v>
      </c>
      <c r="U205" s="314">
        <v>60</v>
      </c>
      <c r="V205" s="76">
        <v>100</v>
      </c>
      <c r="W205" s="272" t="s">
        <v>372</v>
      </c>
      <c r="X205" s="77" t="s">
        <v>29</v>
      </c>
      <c r="Y205" s="305">
        <v>312</v>
      </c>
      <c r="Z205" s="314"/>
      <c r="AA205" s="314"/>
      <c r="AB205" s="301" t="s">
        <v>32</v>
      </c>
      <c r="AC205" s="76"/>
      <c r="AD205" s="302">
        <f t="shared" si="6"/>
        <v>0</v>
      </c>
      <c r="AE205" s="302"/>
      <c r="AF205" s="302"/>
      <c r="AG205" s="302"/>
      <c r="AH205" s="302"/>
      <c r="AI205" s="302"/>
      <c r="AJ205" s="302"/>
      <c r="AK205" s="302"/>
      <c r="AL205" s="302"/>
      <c r="AM205" s="302"/>
      <c r="AN205" s="302"/>
      <c r="AO205" s="302"/>
      <c r="AP205" s="302"/>
      <c r="AQ205" s="302"/>
      <c r="AR205" s="302"/>
      <c r="AS205" s="302"/>
    </row>
    <row r="206" spans="1:45" ht="56.25" outlineLevel="1">
      <c r="A206" s="678"/>
      <c r="B206" s="265" t="s">
        <v>552</v>
      </c>
      <c r="C206" s="654"/>
      <c r="D206" s="301" t="s">
        <v>1304</v>
      </c>
      <c r="E206" s="272" t="s">
        <v>52</v>
      </c>
      <c r="F206" s="690"/>
      <c r="G206" s="280" t="s">
        <v>1305</v>
      </c>
      <c r="H206" s="338" t="s">
        <v>62</v>
      </c>
      <c r="I206" s="357" t="s">
        <v>82</v>
      </c>
      <c r="J206" s="357" t="s">
        <v>2889</v>
      </c>
      <c r="K206" s="272">
        <v>70</v>
      </c>
      <c r="L206" s="272">
        <v>20</v>
      </c>
      <c r="M206" s="272"/>
      <c r="N206" s="305">
        <v>112</v>
      </c>
      <c r="O206" s="305"/>
      <c r="P206" s="314"/>
      <c r="Q206" s="314"/>
      <c r="R206" s="272" t="s">
        <v>28</v>
      </c>
      <c r="S206" s="272">
        <v>45.8</v>
      </c>
      <c r="T206" s="76">
        <v>1980</v>
      </c>
      <c r="U206" s="314">
        <v>60</v>
      </c>
      <c r="V206" s="76">
        <v>100</v>
      </c>
      <c r="W206" s="272" t="s">
        <v>372</v>
      </c>
      <c r="X206" s="77" t="s">
        <v>29</v>
      </c>
      <c r="Y206" s="305">
        <v>56</v>
      </c>
      <c r="Z206" s="314"/>
      <c r="AA206" s="314"/>
      <c r="AB206" s="301" t="s">
        <v>32</v>
      </c>
      <c r="AC206" s="83"/>
      <c r="AD206" s="302">
        <f t="shared" si="6"/>
        <v>0</v>
      </c>
      <c r="AE206" s="302"/>
      <c r="AF206" s="302"/>
      <c r="AG206" s="302"/>
      <c r="AH206" s="302"/>
      <c r="AI206" s="302"/>
      <c r="AJ206" s="302"/>
      <c r="AK206" s="302"/>
      <c r="AL206" s="302"/>
      <c r="AM206" s="302"/>
      <c r="AN206" s="302"/>
      <c r="AO206" s="302"/>
      <c r="AP206" s="302"/>
      <c r="AQ206" s="302"/>
      <c r="AR206" s="302"/>
      <c r="AS206" s="302"/>
    </row>
    <row r="207" spans="1:45" ht="56.25" outlineLevel="1">
      <c r="A207" s="678"/>
      <c r="B207" s="265" t="s">
        <v>552</v>
      </c>
      <c r="C207" s="653" t="s">
        <v>945</v>
      </c>
      <c r="D207" s="301" t="s">
        <v>1306</v>
      </c>
      <c r="E207" s="272" t="s">
        <v>43</v>
      </c>
      <c r="F207" s="690"/>
      <c r="G207" s="280" t="s">
        <v>1307</v>
      </c>
      <c r="H207" s="338" t="s">
        <v>62</v>
      </c>
      <c r="I207" s="357" t="s">
        <v>376</v>
      </c>
      <c r="J207" s="357" t="s">
        <v>2305</v>
      </c>
      <c r="K207" s="272">
        <v>42</v>
      </c>
      <c r="L207" s="272"/>
      <c r="M207" s="272"/>
      <c r="N207" s="305">
        <v>593</v>
      </c>
      <c r="O207" s="302">
        <v>1275</v>
      </c>
      <c r="P207" s="314">
        <v>50</v>
      </c>
      <c r="Q207" s="314">
        <v>45</v>
      </c>
      <c r="R207" s="272" t="s">
        <v>28</v>
      </c>
      <c r="S207" s="80">
        <v>448</v>
      </c>
      <c r="T207" s="76">
        <v>2025</v>
      </c>
      <c r="U207" s="314">
        <v>60</v>
      </c>
      <c r="V207" s="76">
        <v>0</v>
      </c>
      <c r="W207" s="265" t="s">
        <v>346</v>
      </c>
      <c r="X207" s="77" t="s">
        <v>29</v>
      </c>
      <c r="Y207" s="305">
        <v>359</v>
      </c>
      <c r="Z207" s="302">
        <v>985</v>
      </c>
      <c r="AA207" s="83">
        <v>45</v>
      </c>
      <c r="AB207" s="301" t="s">
        <v>32</v>
      </c>
      <c r="AC207" s="83"/>
      <c r="AD207" s="302">
        <f t="shared" si="6"/>
        <v>0</v>
      </c>
      <c r="AE207" s="302"/>
      <c r="AF207" s="302"/>
      <c r="AG207" s="302"/>
      <c r="AH207" s="302"/>
      <c r="AI207" s="302"/>
      <c r="AJ207" s="302"/>
      <c r="AK207" s="302"/>
      <c r="AL207" s="302"/>
      <c r="AM207" s="302"/>
      <c r="AN207" s="302"/>
      <c r="AO207" s="302"/>
      <c r="AP207" s="302"/>
      <c r="AQ207" s="302"/>
      <c r="AR207" s="302"/>
      <c r="AS207" s="302"/>
    </row>
    <row r="208" spans="1:45" ht="56.25" outlineLevel="1">
      <c r="A208" s="678"/>
      <c r="B208" s="265" t="s">
        <v>552</v>
      </c>
      <c r="C208" s="678"/>
      <c r="D208" s="301" t="s">
        <v>1308</v>
      </c>
      <c r="E208" s="272" t="s">
        <v>52</v>
      </c>
      <c r="F208" s="690"/>
      <c r="G208" s="280" t="s">
        <v>1309</v>
      </c>
      <c r="H208" s="338" t="s">
        <v>62</v>
      </c>
      <c r="I208" s="360" t="s">
        <v>375</v>
      </c>
      <c r="J208" s="357" t="s">
        <v>2754</v>
      </c>
      <c r="K208" s="272">
        <v>65</v>
      </c>
      <c r="L208" s="272">
        <v>15</v>
      </c>
      <c r="M208" s="272"/>
      <c r="N208" s="305">
        <v>151</v>
      </c>
      <c r="O208" s="305"/>
      <c r="P208" s="314"/>
      <c r="Q208" s="314"/>
      <c r="R208" s="272" t="s">
        <v>28</v>
      </c>
      <c r="S208" s="80">
        <v>39</v>
      </c>
      <c r="T208" s="272">
        <v>1978</v>
      </c>
      <c r="U208" s="314">
        <v>60</v>
      </c>
      <c r="V208" s="76">
        <v>100</v>
      </c>
      <c r="W208" s="272" t="s">
        <v>372</v>
      </c>
      <c r="X208" s="77" t="s">
        <v>29</v>
      </c>
      <c r="Y208" s="305">
        <v>68</v>
      </c>
      <c r="Z208" s="314"/>
      <c r="AA208" s="314"/>
      <c r="AB208" s="301" t="s">
        <v>32</v>
      </c>
      <c r="AC208" s="71"/>
      <c r="AD208" s="302">
        <f t="shared" si="6"/>
        <v>0</v>
      </c>
      <c r="AE208" s="302"/>
      <c r="AF208" s="302"/>
      <c r="AG208" s="302"/>
      <c r="AH208" s="302"/>
      <c r="AI208" s="302"/>
      <c r="AJ208" s="302"/>
      <c r="AK208" s="302"/>
      <c r="AL208" s="302"/>
      <c r="AM208" s="302"/>
      <c r="AN208" s="302"/>
      <c r="AO208" s="302"/>
      <c r="AP208" s="302"/>
      <c r="AQ208" s="302"/>
      <c r="AR208" s="302"/>
      <c r="AS208" s="302"/>
    </row>
    <row r="209" spans="1:45" ht="56.25" outlineLevel="1">
      <c r="A209" s="678"/>
      <c r="B209" s="265" t="s">
        <v>552</v>
      </c>
      <c r="C209" s="654"/>
      <c r="D209" s="301" t="s">
        <v>1310</v>
      </c>
      <c r="E209" s="272" t="s">
        <v>52</v>
      </c>
      <c r="F209" s="690"/>
      <c r="G209" s="280" t="s">
        <v>1311</v>
      </c>
      <c r="H209" s="338" t="s">
        <v>62</v>
      </c>
      <c r="I209" s="360" t="s">
        <v>375</v>
      </c>
      <c r="J209" s="357" t="s">
        <v>2755</v>
      </c>
      <c r="K209" s="272">
        <v>62</v>
      </c>
      <c r="L209" s="272">
        <v>12</v>
      </c>
      <c r="M209" s="272"/>
      <c r="N209" s="305">
        <v>85</v>
      </c>
      <c r="O209" s="305"/>
      <c r="P209" s="314"/>
      <c r="Q209" s="314"/>
      <c r="R209" s="272" t="s">
        <v>28</v>
      </c>
      <c r="S209" s="80">
        <v>47</v>
      </c>
      <c r="T209" s="272">
        <v>1986</v>
      </c>
      <c r="U209" s="314">
        <v>60</v>
      </c>
      <c r="V209" s="76">
        <v>100</v>
      </c>
      <c r="W209" s="272" t="s">
        <v>372</v>
      </c>
      <c r="X209" s="77" t="s">
        <v>29</v>
      </c>
      <c r="Y209" s="305">
        <v>19</v>
      </c>
      <c r="Z209" s="314"/>
      <c r="AA209" s="314"/>
      <c r="AB209" s="301" t="s">
        <v>32</v>
      </c>
      <c r="AC209" s="314"/>
      <c r="AD209" s="302">
        <f t="shared" si="6"/>
        <v>0</v>
      </c>
      <c r="AE209" s="302"/>
      <c r="AF209" s="302"/>
      <c r="AG209" s="302"/>
      <c r="AH209" s="302"/>
      <c r="AI209" s="302"/>
      <c r="AJ209" s="302"/>
      <c r="AK209" s="302"/>
      <c r="AL209" s="302"/>
      <c r="AM209" s="302"/>
      <c r="AN209" s="302"/>
      <c r="AO209" s="302"/>
      <c r="AP209" s="302"/>
      <c r="AQ209" s="302"/>
      <c r="AR209" s="302"/>
      <c r="AS209" s="302"/>
    </row>
    <row r="210" spans="1:45" ht="56.25" outlineLevel="1">
      <c r="A210" s="678"/>
      <c r="B210" s="265" t="s">
        <v>552</v>
      </c>
      <c r="C210" s="653" t="s">
        <v>946</v>
      </c>
      <c r="D210" s="301" t="s">
        <v>2219</v>
      </c>
      <c r="E210" s="272" t="s">
        <v>43</v>
      </c>
      <c r="F210" s="690"/>
      <c r="G210" s="280" t="s">
        <v>2220</v>
      </c>
      <c r="H210" s="338" t="s">
        <v>62</v>
      </c>
      <c r="I210" s="357" t="s">
        <v>380</v>
      </c>
      <c r="J210" s="357" t="s">
        <v>2429</v>
      </c>
      <c r="K210" s="272">
        <v>58</v>
      </c>
      <c r="L210" s="272">
        <v>8</v>
      </c>
      <c r="M210" s="272"/>
      <c r="N210" s="305">
        <v>564</v>
      </c>
      <c r="O210" s="305"/>
      <c r="P210" s="314"/>
      <c r="Q210" s="314"/>
      <c r="R210" s="265" t="s">
        <v>60</v>
      </c>
      <c r="S210" s="80">
        <v>71</v>
      </c>
      <c r="T210" s="272">
        <v>1988</v>
      </c>
      <c r="U210" s="314">
        <v>60</v>
      </c>
      <c r="V210" s="76">
        <v>100</v>
      </c>
      <c r="W210" s="272" t="s">
        <v>372</v>
      </c>
      <c r="X210" s="77" t="s">
        <v>29</v>
      </c>
      <c r="Y210" s="305">
        <v>404</v>
      </c>
      <c r="Z210" s="314"/>
      <c r="AA210" s="314"/>
      <c r="AB210" s="301" t="s">
        <v>3417</v>
      </c>
      <c r="AC210" s="76">
        <v>2033</v>
      </c>
      <c r="AD210" s="302">
        <f t="shared" si="6"/>
        <v>160000</v>
      </c>
      <c r="AE210" s="302"/>
      <c r="AF210" s="302">
        <v>160000</v>
      </c>
      <c r="AG210" s="302"/>
      <c r="AH210" s="302"/>
      <c r="AI210" s="302"/>
      <c r="AJ210" s="302"/>
      <c r="AK210" s="302"/>
      <c r="AL210" s="302"/>
      <c r="AM210" s="302"/>
      <c r="AN210" s="302"/>
      <c r="AO210" s="302"/>
      <c r="AP210" s="302"/>
      <c r="AQ210" s="302">
        <v>160000</v>
      </c>
      <c r="AR210" s="302"/>
      <c r="AS210" s="302"/>
    </row>
    <row r="211" spans="1:45" ht="56.25" outlineLevel="1">
      <c r="A211" s="678"/>
      <c r="B211" s="265" t="s">
        <v>552</v>
      </c>
      <c r="C211" s="654"/>
      <c r="D211" s="301" t="s">
        <v>1312</v>
      </c>
      <c r="E211" s="272" t="s">
        <v>52</v>
      </c>
      <c r="F211" s="690"/>
      <c r="G211" s="280" t="s">
        <v>1313</v>
      </c>
      <c r="H211" s="338" t="s">
        <v>62</v>
      </c>
      <c r="I211" s="360" t="s">
        <v>375</v>
      </c>
      <c r="J211" s="357" t="s">
        <v>2430</v>
      </c>
      <c r="K211" s="272">
        <v>30</v>
      </c>
      <c r="L211" s="272">
        <v>15</v>
      </c>
      <c r="M211" s="272"/>
      <c r="N211" s="305">
        <v>51</v>
      </c>
      <c r="O211" s="305"/>
      <c r="P211" s="314"/>
      <c r="Q211" s="314"/>
      <c r="R211" s="265" t="s">
        <v>60</v>
      </c>
      <c r="S211" s="80">
        <v>54</v>
      </c>
      <c r="T211" s="272">
        <v>1979</v>
      </c>
      <c r="U211" s="314">
        <v>60</v>
      </c>
      <c r="V211" s="76">
        <v>100</v>
      </c>
      <c r="W211" s="272" t="s">
        <v>372</v>
      </c>
      <c r="X211" s="77" t="s">
        <v>29</v>
      </c>
      <c r="Y211" s="305">
        <v>17</v>
      </c>
      <c r="Z211" s="314"/>
      <c r="AA211" s="314"/>
      <c r="AB211" s="301" t="s">
        <v>3413</v>
      </c>
      <c r="AC211" s="314">
        <v>2027</v>
      </c>
      <c r="AD211" s="302">
        <f t="shared" si="6"/>
        <v>0</v>
      </c>
      <c r="AE211" s="302"/>
      <c r="AF211" s="302"/>
      <c r="AG211" s="302"/>
      <c r="AH211" s="302"/>
      <c r="AI211" s="302"/>
      <c r="AJ211" s="302"/>
      <c r="AK211" s="302"/>
      <c r="AL211" s="302"/>
      <c r="AM211" s="302"/>
      <c r="AN211" s="302"/>
      <c r="AO211" s="302"/>
      <c r="AP211" s="302"/>
      <c r="AQ211" s="302"/>
      <c r="AR211" s="302"/>
      <c r="AS211" s="302"/>
    </row>
    <row r="212" spans="1:45" ht="56.25" outlineLevel="1">
      <c r="A212" s="678"/>
      <c r="B212" s="265" t="s">
        <v>552</v>
      </c>
      <c r="C212" s="653" t="s">
        <v>905</v>
      </c>
      <c r="D212" s="675" t="s">
        <v>1121</v>
      </c>
      <c r="E212" s="671" t="s">
        <v>43</v>
      </c>
      <c r="F212" s="690"/>
      <c r="G212" s="669" t="s">
        <v>1314</v>
      </c>
      <c r="H212" s="338" t="s">
        <v>62</v>
      </c>
      <c r="I212" s="357" t="s">
        <v>376</v>
      </c>
      <c r="J212" s="351" t="s">
        <v>2890</v>
      </c>
      <c r="K212" s="272">
        <v>50</v>
      </c>
      <c r="L212" s="272"/>
      <c r="M212" s="272"/>
      <c r="N212" s="305">
        <v>1079</v>
      </c>
      <c r="O212" s="302">
        <v>1955</v>
      </c>
      <c r="P212" s="314">
        <v>65</v>
      </c>
      <c r="Q212" s="314">
        <v>13</v>
      </c>
      <c r="R212" s="272" t="s">
        <v>28</v>
      </c>
      <c r="S212" s="272">
        <v>581.70000000000005</v>
      </c>
      <c r="T212" s="76">
        <v>1954</v>
      </c>
      <c r="U212" s="314">
        <v>60</v>
      </c>
      <c r="V212" s="76">
        <v>37.08</v>
      </c>
      <c r="W212" s="272" t="s">
        <v>372</v>
      </c>
      <c r="X212" s="77" t="s">
        <v>29</v>
      </c>
      <c r="Y212" s="305">
        <v>880</v>
      </c>
      <c r="Z212" s="314">
        <v>1756</v>
      </c>
      <c r="AA212" s="83">
        <v>25</v>
      </c>
      <c r="AB212" s="301" t="s">
        <v>3404</v>
      </c>
      <c r="AC212" s="76">
        <v>2031</v>
      </c>
      <c r="AD212" s="302">
        <f t="shared" si="6"/>
        <v>448870</v>
      </c>
      <c r="AE212" s="302"/>
      <c r="AF212" s="302">
        <v>448870</v>
      </c>
      <c r="AG212" s="302"/>
      <c r="AH212" s="302"/>
      <c r="AI212" s="302"/>
      <c r="AJ212" s="302"/>
      <c r="AK212" s="302"/>
      <c r="AL212" s="302"/>
      <c r="AM212" s="302"/>
      <c r="AN212" s="302"/>
      <c r="AO212" s="302">
        <v>448870</v>
      </c>
      <c r="AP212" s="302"/>
      <c r="AQ212" s="302"/>
      <c r="AR212" s="302"/>
      <c r="AS212" s="302"/>
    </row>
    <row r="213" spans="1:45" ht="37.5" outlineLevel="1">
      <c r="A213" s="678"/>
      <c r="B213" s="265" t="s">
        <v>552</v>
      </c>
      <c r="C213" s="678"/>
      <c r="D213" s="702"/>
      <c r="E213" s="671"/>
      <c r="F213" s="690"/>
      <c r="G213" s="669"/>
      <c r="H213" s="280" t="s">
        <v>37</v>
      </c>
      <c r="I213" s="357" t="s">
        <v>379</v>
      </c>
      <c r="J213" s="333"/>
      <c r="K213" s="272"/>
      <c r="L213" s="272"/>
      <c r="M213" s="272"/>
      <c r="N213" s="305"/>
      <c r="O213" s="302"/>
      <c r="P213" s="314" t="s">
        <v>50</v>
      </c>
      <c r="Q213" s="314" t="s">
        <v>50</v>
      </c>
      <c r="R213" s="272" t="s">
        <v>28</v>
      </c>
      <c r="S213" s="272">
        <v>41.6</v>
      </c>
      <c r="T213" s="76">
        <v>1960</v>
      </c>
      <c r="U213" s="314">
        <v>60</v>
      </c>
      <c r="V213" s="76">
        <v>100</v>
      </c>
      <c r="W213" s="272" t="s">
        <v>372</v>
      </c>
      <c r="X213" s="77" t="s">
        <v>29</v>
      </c>
      <c r="Y213" s="305"/>
      <c r="Z213" s="314"/>
      <c r="AA213" s="83"/>
      <c r="AB213" s="301" t="s">
        <v>32</v>
      </c>
      <c r="AC213" s="76"/>
      <c r="AD213" s="302">
        <f t="shared" si="6"/>
        <v>0</v>
      </c>
      <c r="AE213" s="302"/>
      <c r="AF213" s="302"/>
      <c r="AG213" s="302"/>
      <c r="AH213" s="302"/>
      <c r="AI213" s="302"/>
      <c r="AJ213" s="302"/>
      <c r="AK213" s="302"/>
      <c r="AL213" s="302"/>
      <c r="AM213" s="302"/>
      <c r="AN213" s="302"/>
      <c r="AO213" s="302"/>
      <c r="AP213" s="302"/>
      <c r="AQ213" s="302"/>
      <c r="AR213" s="302"/>
      <c r="AS213" s="302"/>
    </row>
    <row r="214" spans="1:45" ht="37.5" outlineLevel="1">
      <c r="A214" s="678"/>
      <c r="B214" s="265" t="s">
        <v>552</v>
      </c>
      <c r="C214" s="678"/>
      <c r="D214" s="676"/>
      <c r="E214" s="671"/>
      <c r="F214" s="690"/>
      <c r="G214" s="669"/>
      <c r="H214" s="280" t="s">
        <v>37</v>
      </c>
      <c r="I214" s="357" t="s">
        <v>194</v>
      </c>
      <c r="J214" s="352"/>
      <c r="K214" s="272"/>
      <c r="L214" s="272"/>
      <c r="M214" s="272"/>
      <c r="N214" s="305"/>
      <c r="O214" s="302"/>
      <c r="P214" s="314"/>
      <c r="Q214" s="314"/>
      <c r="R214" s="265" t="s">
        <v>60</v>
      </c>
      <c r="S214" s="272">
        <v>141.19999999999999</v>
      </c>
      <c r="T214" s="76">
        <v>1954</v>
      </c>
      <c r="U214" s="314">
        <v>60</v>
      </c>
      <c r="V214" s="76">
        <v>100</v>
      </c>
      <c r="W214" s="272" t="s">
        <v>372</v>
      </c>
      <c r="X214" s="77" t="s">
        <v>29</v>
      </c>
      <c r="Y214" s="305"/>
      <c r="Z214" s="314"/>
      <c r="AA214" s="83"/>
      <c r="AB214" s="301" t="s">
        <v>32</v>
      </c>
      <c r="AC214" s="76"/>
      <c r="AD214" s="302">
        <f t="shared" si="6"/>
        <v>0</v>
      </c>
      <c r="AE214" s="302"/>
      <c r="AF214" s="302"/>
      <c r="AG214" s="302"/>
      <c r="AH214" s="302"/>
      <c r="AI214" s="302"/>
      <c r="AJ214" s="302"/>
      <c r="AK214" s="302"/>
      <c r="AL214" s="302"/>
      <c r="AM214" s="302"/>
      <c r="AN214" s="302"/>
      <c r="AO214" s="302"/>
      <c r="AP214" s="302"/>
      <c r="AQ214" s="302"/>
      <c r="AR214" s="302"/>
      <c r="AS214" s="302"/>
    </row>
    <row r="215" spans="1:45" ht="56.25" outlineLevel="1">
      <c r="A215" s="678"/>
      <c r="B215" s="265" t="s">
        <v>552</v>
      </c>
      <c r="C215" s="678"/>
      <c r="D215" s="301" t="s">
        <v>1315</v>
      </c>
      <c r="E215" s="272" t="s">
        <v>52</v>
      </c>
      <c r="F215" s="690"/>
      <c r="G215" s="278" t="s">
        <v>1316</v>
      </c>
      <c r="H215" s="338" t="s">
        <v>62</v>
      </c>
      <c r="I215" s="357" t="s">
        <v>82</v>
      </c>
      <c r="J215" s="357" t="s">
        <v>2756</v>
      </c>
      <c r="K215" s="272">
        <v>40</v>
      </c>
      <c r="L215" s="272">
        <v>6</v>
      </c>
      <c r="M215" s="272"/>
      <c r="N215" s="305">
        <v>316</v>
      </c>
      <c r="O215" s="305"/>
      <c r="P215" s="76"/>
      <c r="Q215" s="314"/>
      <c r="R215" s="265" t="s">
        <v>60</v>
      </c>
      <c r="S215" s="80">
        <v>98</v>
      </c>
      <c r="T215" s="76" t="s">
        <v>74</v>
      </c>
      <c r="U215" s="314">
        <v>60</v>
      </c>
      <c r="V215" s="76">
        <v>10</v>
      </c>
      <c r="W215" s="272" t="s">
        <v>372</v>
      </c>
      <c r="X215" s="77" t="s">
        <v>29</v>
      </c>
      <c r="Y215" s="305">
        <v>199</v>
      </c>
      <c r="Z215" s="314"/>
      <c r="AA215" s="314"/>
      <c r="AB215" s="301" t="s">
        <v>3417</v>
      </c>
      <c r="AC215" s="76">
        <v>2029</v>
      </c>
      <c r="AD215" s="302">
        <f t="shared" si="6"/>
        <v>165890</v>
      </c>
      <c r="AE215" s="302"/>
      <c r="AF215" s="302">
        <v>165890</v>
      </c>
      <c r="AG215" s="302"/>
      <c r="AH215" s="302"/>
      <c r="AI215" s="302"/>
      <c r="AJ215" s="302"/>
      <c r="AK215" s="302"/>
      <c r="AL215" s="302"/>
      <c r="AM215" s="302">
        <v>165890</v>
      </c>
      <c r="AN215" s="302"/>
      <c r="AO215" s="302"/>
      <c r="AP215" s="302"/>
      <c r="AQ215" s="302"/>
      <c r="AR215" s="302"/>
      <c r="AS215" s="302"/>
    </row>
    <row r="216" spans="1:45" ht="56.25" outlineLevel="1">
      <c r="A216" s="678"/>
      <c r="B216" s="265" t="s">
        <v>552</v>
      </c>
      <c r="C216" s="654"/>
      <c r="D216" s="301" t="s">
        <v>1317</v>
      </c>
      <c r="E216" s="272" t="s">
        <v>52</v>
      </c>
      <c r="F216" s="690"/>
      <c r="G216" s="280" t="s">
        <v>1318</v>
      </c>
      <c r="H216" s="338" t="s">
        <v>62</v>
      </c>
      <c r="I216" s="357" t="s">
        <v>380</v>
      </c>
      <c r="J216" s="357" t="s">
        <v>2431</v>
      </c>
      <c r="K216" s="272">
        <v>48</v>
      </c>
      <c r="L216" s="272">
        <v>2</v>
      </c>
      <c r="M216" s="272"/>
      <c r="N216" s="305">
        <v>685</v>
      </c>
      <c r="O216" s="305"/>
      <c r="P216" s="314"/>
      <c r="Q216" s="314"/>
      <c r="R216" s="272" t="s">
        <v>28</v>
      </c>
      <c r="S216" s="80">
        <v>100</v>
      </c>
      <c r="T216" s="76" t="s">
        <v>65</v>
      </c>
      <c r="U216" s="314">
        <v>60</v>
      </c>
      <c r="V216" s="76">
        <v>100</v>
      </c>
      <c r="W216" s="272" t="s">
        <v>372</v>
      </c>
      <c r="X216" s="77" t="s">
        <v>29</v>
      </c>
      <c r="Y216" s="305">
        <v>370</v>
      </c>
      <c r="Z216" s="314"/>
      <c r="AA216" s="314"/>
      <c r="AB216" s="301" t="s">
        <v>32</v>
      </c>
      <c r="AC216" s="76"/>
      <c r="AD216" s="302">
        <f t="shared" si="6"/>
        <v>0</v>
      </c>
      <c r="AE216" s="302"/>
      <c r="AF216" s="302"/>
      <c r="AG216" s="302"/>
      <c r="AH216" s="302"/>
      <c r="AI216" s="302"/>
      <c r="AJ216" s="302"/>
      <c r="AK216" s="302"/>
      <c r="AL216" s="302"/>
      <c r="AM216" s="302"/>
      <c r="AN216" s="302"/>
      <c r="AO216" s="302"/>
      <c r="AP216" s="302"/>
      <c r="AQ216" s="302"/>
      <c r="AR216" s="302"/>
      <c r="AS216" s="302"/>
    </row>
    <row r="217" spans="1:45" ht="56.25" outlineLevel="1">
      <c r="A217" s="654"/>
      <c r="B217" s="265" t="s">
        <v>552</v>
      </c>
      <c r="C217" s="265" t="s">
        <v>2627</v>
      </c>
      <c r="D217" s="301" t="s">
        <v>1319</v>
      </c>
      <c r="E217" s="272" t="s">
        <v>43</v>
      </c>
      <c r="F217" s="689"/>
      <c r="G217" s="280" t="s">
        <v>1320</v>
      </c>
      <c r="H217" s="338" t="s">
        <v>62</v>
      </c>
      <c r="I217" s="360" t="s">
        <v>375</v>
      </c>
      <c r="J217" s="357" t="s">
        <v>2432</v>
      </c>
      <c r="K217" s="272">
        <v>70</v>
      </c>
      <c r="L217" s="272">
        <v>22</v>
      </c>
      <c r="M217" s="272"/>
      <c r="N217" s="305">
        <v>603</v>
      </c>
      <c r="O217" s="305"/>
      <c r="P217" s="314"/>
      <c r="Q217" s="314"/>
      <c r="R217" s="265" t="s">
        <v>60</v>
      </c>
      <c r="S217" s="80">
        <v>60</v>
      </c>
      <c r="T217" s="272">
        <v>1980</v>
      </c>
      <c r="U217" s="314">
        <v>60</v>
      </c>
      <c r="V217" s="76">
        <v>100</v>
      </c>
      <c r="W217" s="272" t="s">
        <v>372</v>
      </c>
      <c r="X217" s="77" t="s">
        <v>29</v>
      </c>
      <c r="Y217" s="305">
        <v>393</v>
      </c>
      <c r="Z217" s="314"/>
      <c r="AA217" s="314"/>
      <c r="AB217" s="301" t="s">
        <v>32</v>
      </c>
      <c r="AC217" s="76"/>
      <c r="AD217" s="302">
        <f t="shared" si="6"/>
        <v>0</v>
      </c>
      <c r="AE217" s="302"/>
      <c r="AF217" s="302"/>
      <c r="AG217" s="302"/>
      <c r="AH217" s="302"/>
      <c r="AI217" s="302"/>
      <c r="AJ217" s="302"/>
      <c r="AK217" s="302"/>
      <c r="AL217" s="302"/>
      <c r="AM217" s="302"/>
      <c r="AN217" s="302"/>
      <c r="AO217" s="302"/>
      <c r="AP217" s="302"/>
      <c r="AQ217" s="302"/>
      <c r="AR217" s="302"/>
      <c r="AS217" s="302"/>
    </row>
    <row r="218" spans="1:45" s="440" customFormat="1">
      <c r="A218" s="297"/>
      <c r="B218" s="439" t="s">
        <v>553</v>
      </c>
      <c r="C218" s="439"/>
      <c r="D218" s="439"/>
      <c r="E218" s="297"/>
      <c r="F218" s="297"/>
      <c r="G218" s="469"/>
      <c r="H218" s="470"/>
      <c r="I218" s="470"/>
      <c r="J218" s="470"/>
      <c r="K218" s="297"/>
      <c r="L218" s="297"/>
      <c r="M218" s="297"/>
      <c r="N218" s="288"/>
      <c r="O218" s="288"/>
      <c r="P218" s="297"/>
      <c r="Q218" s="297"/>
      <c r="R218" s="297"/>
      <c r="S218" s="288"/>
      <c r="T218" s="297"/>
      <c r="U218" s="297"/>
      <c r="V218" s="288"/>
      <c r="W218" s="297"/>
      <c r="X218" s="297"/>
      <c r="Y218" s="273"/>
      <c r="Z218" s="297"/>
      <c r="AA218" s="297"/>
      <c r="AB218" s="270"/>
      <c r="AC218" s="297"/>
      <c r="AD218" s="288"/>
      <c r="AE218" s="288"/>
      <c r="AF218" s="288"/>
      <c r="AG218" s="288"/>
      <c r="AH218" s="288"/>
      <c r="AI218" s="288"/>
      <c r="AJ218" s="288"/>
      <c r="AK218" s="288"/>
      <c r="AL218" s="288"/>
      <c r="AM218" s="288"/>
      <c r="AN218" s="288"/>
      <c r="AO218" s="288"/>
      <c r="AP218" s="288"/>
      <c r="AQ218" s="288"/>
      <c r="AR218" s="288"/>
      <c r="AS218" s="288"/>
    </row>
    <row r="219" spans="1:45" ht="150" outlineLevel="1">
      <c r="A219" s="655">
        <v>4</v>
      </c>
      <c r="B219" s="353" t="s">
        <v>553</v>
      </c>
      <c r="C219" s="653"/>
      <c r="D219" s="675" t="s">
        <v>641</v>
      </c>
      <c r="E219" s="655" t="s">
        <v>42</v>
      </c>
      <c r="F219" s="655" t="s">
        <v>2254</v>
      </c>
      <c r="G219" s="280" t="s">
        <v>31</v>
      </c>
      <c r="H219" s="271" t="s">
        <v>62</v>
      </c>
      <c r="I219" s="301" t="s">
        <v>31</v>
      </c>
      <c r="J219" s="301" t="s">
        <v>2757</v>
      </c>
      <c r="K219" s="272"/>
      <c r="L219" s="272"/>
      <c r="M219" s="272"/>
      <c r="N219" s="302">
        <v>30235</v>
      </c>
      <c r="O219" s="302">
        <v>30793</v>
      </c>
      <c r="P219" s="314">
        <v>500</v>
      </c>
      <c r="Q219" s="314">
        <v>302</v>
      </c>
      <c r="R219" s="265" t="s">
        <v>28</v>
      </c>
      <c r="S219" s="71">
        <v>1507.9</v>
      </c>
      <c r="T219" s="314">
        <v>1981</v>
      </c>
      <c r="U219" s="314">
        <v>85</v>
      </c>
      <c r="V219" s="302">
        <v>100</v>
      </c>
      <c r="W219" s="272">
        <v>2020</v>
      </c>
      <c r="X219" s="269" t="s">
        <v>29</v>
      </c>
      <c r="Y219" s="305">
        <v>28050</v>
      </c>
      <c r="Z219" s="314">
        <f>O219+(O219*(((Y219*100)/N219)-100)/100)</f>
        <v>28567.674880105835</v>
      </c>
      <c r="AA219" s="265">
        <v>200</v>
      </c>
      <c r="AB219" s="301" t="s">
        <v>3406</v>
      </c>
      <c r="AC219" s="314">
        <v>2035</v>
      </c>
      <c r="AD219" s="302">
        <f>SUM(AE219:AI219)</f>
        <v>200000</v>
      </c>
      <c r="AE219" s="275"/>
      <c r="AF219" s="302">
        <v>200000</v>
      </c>
      <c r="AG219" s="302"/>
      <c r="AH219" s="302"/>
      <c r="AI219" s="302"/>
      <c r="AJ219" s="302"/>
      <c r="AK219" s="302"/>
      <c r="AL219" s="302"/>
      <c r="AM219" s="302"/>
      <c r="AN219" s="302"/>
      <c r="AO219" s="275"/>
      <c r="AP219" s="275"/>
      <c r="AQ219" s="275"/>
      <c r="AR219" s="275"/>
      <c r="AS219" s="275">
        <v>200000</v>
      </c>
    </row>
    <row r="220" spans="1:45" ht="37.5" outlineLevel="1">
      <c r="A220" s="655"/>
      <c r="B220" s="353" t="s">
        <v>553</v>
      </c>
      <c r="C220" s="678"/>
      <c r="D220" s="702"/>
      <c r="E220" s="655"/>
      <c r="F220" s="655"/>
      <c r="G220" s="280"/>
      <c r="H220" s="271"/>
      <c r="I220" s="301"/>
      <c r="J220" s="301"/>
      <c r="K220" s="272"/>
      <c r="L220" s="272"/>
      <c r="M220" s="272"/>
      <c r="N220" s="302"/>
      <c r="O220" s="302"/>
      <c r="P220" s="314"/>
      <c r="Q220" s="314"/>
      <c r="R220" s="265"/>
      <c r="S220" s="71"/>
      <c r="T220" s="314"/>
      <c r="U220" s="314"/>
      <c r="V220" s="302"/>
      <c r="W220" s="272"/>
      <c r="X220" s="269"/>
      <c r="Y220" s="305"/>
      <c r="Z220" s="314"/>
      <c r="AA220" s="265">
        <v>150</v>
      </c>
      <c r="AB220" s="301" t="s">
        <v>451</v>
      </c>
      <c r="AC220" s="314" t="s">
        <v>481</v>
      </c>
      <c r="AD220" s="302">
        <f t="shared" ref="AD220:AD255" si="7">SUM(AE220:AI220)</f>
        <v>1500000</v>
      </c>
      <c r="AE220" s="275"/>
      <c r="AF220" s="302">
        <v>1500000</v>
      </c>
      <c r="AG220" s="302"/>
      <c r="AH220" s="302"/>
      <c r="AI220" s="302"/>
      <c r="AJ220" s="302"/>
      <c r="AK220" s="302"/>
      <c r="AL220" s="302"/>
      <c r="AM220" s="302"/>
      <c r="AN220" s="302"/>
      <c r="AO220" s="302">
        <v>750000</v>
      </c>
      <c r="AP220" s="302">
        <v>750000</v>
      </c>
      <c r="AQ220" s="275"/>
      <c r="AR220" s="275"/>
      <c r="AS220" s="275"/>
    </row>
    <row r="221" spans="1:45" ht="37.5" outlineLevel="1">
      <c r="A221" s="655"/>
      <c r="B221" s="353" t="s">
        <v>553</v>
      </c>
      <c r="C221" s="678"/>
      <c r="D221" s="702"/>
      <c r="E221" s="655"/>
      <c r="F221" s="655"/>
      <c r="G221" s="280" t="s">
        <v>67</v>
      </c>
      <c r="H221" s="338" t="s">
        <v>62</v>
      </c>
      <c r="I221" s="301" t="s">
        <v>67</v>
      </c>
      <c r="J221" s="301" t="s">
        <v>2716</v>
      </c>
      <c r="K221" s="272">
        <v>5.4</v>
      </c>
      <c r="L221" s="272"/>
      <c r="M221" s="272"/>
      <c r="N221" s="305"/>
      <c r="O221" s="289"/>
      <c r="P221" s="76"/>
      <c r="Q221" s="76">
        <v>150</v>
      </c>
      <c r="R221" s="265" t="s">
        <v>60</v>
      </c>
      <c r="S221" s="71">
        <v>511.1</v>
      </c>
      <c r="T221" s="314">
        <v>1981</v>
      </c>
      <c r="U221" s="314">
        <v>85</v>
      </c>
      <c r="V221" s="302">
        <v>100</v>
      </c>
      <c r="W221" s="272" t="s">
        <v>372</v>
      </c>
      <c r="X221" s="269" t="s">
        <v>29</v>
      </c>
      <c r="Y221" s="305"/>
      <c r="Z221" s="314"/>
      <c r="AA221" s="265">
        <v>50</v>
      </c>
      <c r="AB221" s="301" t="s">
        <v>32</v>
      </c>
      <c r="AC221" s="314"/>
      <c r="AD221" s="302">
        <f t="shared" si="7"/>
        <v>0</v>
      </c>
      <c r="AE221" s="302"/>
      <c r="AF221" s="302"/>
      <c r="AG221" s="302"/>
      <c r="AH221" s="302"/>
      <c r="AI221" s="302"/>
      <c r="AJ221" s="302"/>
      <c r="AK221" s="302"/>
      <c r="AL221" s="302"/>
      <c r="AM221" s="302"/>
      <c r="AN221" s="302"/>
      <c r="AO221" s="302"/>
      <c r="AP221" s="302"/>
      <c r="AQ221" s="302"/>
      <c r="AR221" s="302"/>
      <c r="AS221" s="302"/>
    </row>
    <row r="222" spans="1:45" ht="37.5" outlineLevel="1">
      <c r="A222" s="655"/>
      <c r="B222" s="353" t="s">
        <v>553</v>
      </c>
      <c r="C222" s="678"/>
      <c r="D222" s="702"/>
      <c r="E222" s="655"/>
      <c r="F222" s="655"/>
      <c r="G222" s="280" t="s">
        <v>96</v>
      </c>
      <c r="H222" s="338" t="s">
        <v>62</v>
      </c>
      <c r="I222" s="301" t="s">
        <v>96</v>
      </c>
      <c r="J222" s="301" t="s">
        <v>2306</v>
      </c>
      <c r="K222" s="272"/>
      <c r="L222" s="272"/>
      <c r="M222" s="272"/>
      <c r="N222" s="305"/>
      <c r="O222" s="305"/>
      <c r="P222" s="314"/>
      <c r="Q222" s="314"/>
      <c r="R222" s="265" t="s">
        <v>60</v>
      </c>
      <c r="S222" s="71">
        <v>174.6</v>
      </c>
      <c r="T222" s="314">
        <v>1900</v>
      </c>
      <c r="U222" s="314">
        <v>85</v>
      </c>
      <c r="V222" s="302">
        <v>100</v>
      </c>
      <c r="W222" s="272" t="s">
        <v>372</v>
      </c>
      <c r="X222" s="269" t="s">
        <v>29</v>
      </c>
      <c r="Y222" s="305"/>
      <c r="Z222" s="304"/>
      <c r="AA222" s="265"/>
      <c r="AB222" s="301" t="s">
        <v>32</v>
      </c>
      <c r="AC222" s="314"/>
      <c r="AD222" s="302">
        <f t="shared" si="7"/>
        <v>0</v>
      </c>
      <c r="AE222" s="302"/>
      <c r="AF222" s="302"/>
      <c r="AG222" s="302"/>
      <c r="AH222" s="302"/>
      <c r="AI222" s="302"/>
      <c r="AJ222" s="302"/>
      <c r="AK222" s="302"/>
      <c r="AL222" s="302"/>
      <c r="AM222" s="302"/>
      <c r="AN222" s="302"/>
      <c r="AO222" s="302"/>
      <c r="AP222" s="302"/>
      <c r="AQ222" s="302"/>
      <c r="AR222" s="302"/>
      <c r="AS222" s="302"/>
    </row>
    <row r="223" spans="1:45" ht="37.5" outlineLevel="1">
      <c r="A223" s="655"/>
      <c r="B223" s="353" t="s">
        <v>553</v>
      </c>
      <c r="C223" s="654"/>
      <c r="D223" s="676"/>
      <c r="E223" s="655"/>
      <c r="F223" s="655"/>
      <c r="G223" s="280" t="s">
        <v>97</v>
      </c>
      <c r="H223" s="338" t="s">
        <v>62</v>
      </c>
      <c r="I223" s="301" t="s">
        <v>97</v>
      </c>
      <c r="J223" s="306" t="s">
        <v>2307</v>
      </c>
      <c r="K223" s="272"/>
      <c r="L223" s="272"/>
      <c r="M223" s="272"/>
      <c r="N223" s="304"/>
      <c r="O223" s="305"/>
      <c r="P223" s="76"/>
      <c r="Q223" s="83">
        <v>25</v>
      </c>
      <c r="R223" s="265" t="s">
        <v>60</v>
      </c>
      <c r="S223" s="308">
        <v>728</v>
      </c>
      <c r="T223" s="76">
        <v>1969</v>
      </c>
      <c r="U223" s="314">
        <v>60</v>
      </c>
      <c r="V223" s="305">
        <v>100</v>
      </c>
      <c r="W223" s="272" t="s">
        <v>372</v>
      </c>
      <c r="X223" s="77" t="s">
        <v>29</v>
      </c>
      <c r="Y223" s="305"/>
      <c r="Z223" s="304"/>
      <c r="AA223" s="83">
        <v>25</v>
      </c>
      <c r="AB223" s="301" t="s">
        <v>32</v>
      </c>
      <c r="AC223" s="314"/>
      <c r="AD223" s="302">
        <f t="shared" si="7"/>
        <v>0</v>
      </c>
      <c r="AE223" s="302"/>
      <c r="AF223" s="302"/>
      <c r="AG223" s="302"/>
      <c r="AH223" s="302"/>
      <c r="AI223" s="302"/>
      <c r="AJ223" s="302"/>
      <c r="AK223" s="302"/>
      <c r="AL223" s="302"/>
      <c r="AM223" s="302"/>
      <c r="AN223" s="302"/>
      <c r="AO223" s="302"/>
      <c r="AP223" s="302"/>
      <c r="AQ223" s="302"/>
      <c r="AR223" s="302"/>
      <c r="AS223" s="302"/>
    </row>
    <row r="224" spans="1:45" ht="75" outlineLevel="1">
      <c r="A224" s="655"/>
      <c r="B224" s="353" t="s">
        <v>553</v>
      </c>
      <c r="C224" s="653" t="s">
        <v>906</v>
      </c>
      <c r="D224" s="301" t="s">
        <v>1123</v>
      </c>
      <c r="E224" s="265" t="s">
        <v>43</v>
      </c>
      <c r="F224" s="655"/>
      <c r="G224" s="280" t="s">
        <v>1321</v>
      </c>
      <c r="H224" s="338" t="s">
        <v>62</v>
      </c>
      <c r="I224" s="301" t="s">
        <v>86</v>
      </c>
      <c r="J224" s="301" t="s">
        <v>2308</v>
      </c>
      <c r="K224" s="265">
        <v>62.7</v>
      </c>
      <c r="L224" s="265"/>
      <c r="M224" s="265"/>
      <c r="N224" s="304">
        <v>2241</v>
      </c>
      <c r="O224" s="302">
        <v>2684</v>
      </c>
      <c r="P224" s="314">
        <v>50</v>
      </c>
      <c r="Q224" s="314">
        <v>16</v>
      </c>
      <c r="R224" s="265" t="s">
        <v>28</v>
      </c>
      <c r="S224" s="265">
        <v>1617.2</v>
      </c>
      <c r="T224" s="314">
        <v>1976</v>
      </c>
      <c r="U224" s="314">
        <v>40</v>
      </c>
      <c r="V224" s="302">
        <v>100</v>
      </c>
      <c r="W224" s="272" t="s">
        <v>372</v>
      </c>
      <c r="X224" s="269" t="s">
        <v>29</v>
      </c>
      <c r="Y224" s="305">
        <v>2041</v>
      </c>
      <c r="Z224" s="314">
        <v>1502</v>
      </c>
      <c r="AA224" s="265">
        <v>25</v>
      </c>
      <c r="AB224" s="301" t="s">
        <v>3402</v>
      </c>
      <c r="AC224" s="314">
        <v>2030</v>
      </c>
      <c r="AD224" s="302">
        <f t="shared" si="7"/>
        <v>161720</v>
      </c>
      <c r="AE224" s="275"/>
      <c r="AF224" s="302">
        <v>161720</v>
      </c>
      <c r="AG224" s="302"/>
      <c r="AH224" s="302"/>
      <c r="AI224" s="302"/>
      <c r="AJ224" s="302"/>
      <c r="AK224" s="302"/>
      <c r="AL224" s="302"/>
      <c r="AM224" s="302"/>
      <c r="AN224" s="302">
        <v>161720</v>
      </c>
      <c r="AO224" s="302"/>
      <c r="AP224" s="302"/>
      <c r="AQ224" s="302"/>
      <c r="AR224" s="302"/>
      <c r="AS224" s="302"/>
    </row>
    <row r="225" spans="1:45" ht="75" outlineLevel="1">
      <c r="A225" s="655"/>
      <c r="B225" s="353" t="s">
        <v>553</v>
      </c>
      <c r="C225" s="678"/>
      <c r="D225" s="301" t="s">
        <v>1322</v>
      </c>
      <c r="E225" s="265" t="s">
        <v>52</v>
      </c>
      <c r="F225" s="655"/>
      <c r="G225" s="280" t="s">
        <v>1323</v>
      </c>
      <c r="H225" s="338" t="s">
        <v>62</v>
      </c>
      <c r="I225" s="360" t="s">
        <v>375</v>
      </c>
      <c r="J225" s="301" t="s">
        <v>2433</v>
      </c>
      <c r="K225" s="265">
        <v>63</v>
      </c>
      <c r="L225" s="265" t="s">
        <v>3022</v>
      </c>
      <c r="M225" s="265"/>
      <c r="N225" s="304">
        <v>215</v>
      </c>
      <c r="O225" s="305"/>
      <c r="P225" s="76"/>
      <c r="Q225" s="314"/>
      <c r="R225" s="265" t="s">
        <v>60</v>
      </c>
      <c r="S225" s="314">
        <v>22</v>
      </c>
      <c r="T225" s="314">
        <v>1995</v>
      </c>
      <c r="U225" s="314">
        <v>60</v>
      </c>
      <c r="V225" s="302">
        <v>100</v>
      </c>
      <c r="W225" s="272" t="s">
        <v>372</v>
      </c>
      <c r="X225" s="77" t="s">
        <v>29</v>
      </c>
      <c r="Y225" s="305">
        <v>175</v>
      </c>
      <c r="Z225" s="265"/>
      <c r="AA225" s="265"/>
      <c r="AB225" s="301" t="s">
        <v>32</v>
      </c>
      <c r="AC225" s="314"/>
      <c r="AD225" s="302">
        <f t="shared" si="7"/>
        <v>0</v>
      </c>
      <c r="AE225" s="302"/>
      <c r="AF225" s="302"/>
      <c r="AG225" s="302"/>
      <c r="AH225" s="302"/>
      <c r="AI225" s="302"/>
      <c r="AJ225" s="302"/>
      <c r="AK225" s="302"/>
      <c r="AL225" s="302"/>
      <c r="AM225" s="302"/>
      <c r="AN225" s="302"/>
      <c r="AO225" s="302"/>
      <c r="AP225" s="302"/>
      <c r="AQ225" s="302"/>
      <c r="AR225" s="302"/>
      <c r="AS225" s="302"/>
    </row>
    <row r="226" spans="1:45" ht="93.75" outlineLevel="1">
      <c r="A226" s="655"/>
      <c r="B226" s="353" t="s">
        <v>553</v>
      </c>
      <c r="C226" s="654"/>
      <c r="D226" s="301" t="s">
        <v>2221</v>
      </c>
      <c r="E226" s="265" t="s">
        <v>52</v>
      </c>
      <c r="F226" s="655"/>
      <c r="G226" s="280" t="s">
        <v>2222</v>
      </c>
      <c r="H226" s="338" t="s">
        <v>62</v>
      </c>
      <c r="I226" s="360" t="s">
        <v>375</v>
      </c>
      <c r="J226" s="301" t="s">
        <v>2891</v>
      </c>
      <c r="K226" s="265">
        <v>50.9</v>
      </c>
      <c r="L226" s="265" t="s">
        <v>3023</v>
      </c>
      <c r="M226" s="265"/>
      <c r="N226" s="304">
        <v>319</v>
      </c>
      <c r="O226" s="305"/>
      <c r="P226" s="76"/>
      <c r="Q226" s="314"/>
      <c r="R226" s="265" t="s">
        <v>60</v>
      </c>
      <c r="S226" s="71">
        <v>30.6</v>
      </c>
      <c r="T226" s="314">
        <v>1968</v>
      </c>
      <c r="U226" s="314">
        <v>30</v>
      </c>
      <c r="V226" s="302">
        <v>100</v>
      </c>
      <c r="W226" s="272" t="s">
        <v>372</v>
      </c>
      <c r="X226" s="269" t="s">
        <v>29</v>
      </c>
      <c r="Y226" s="305">
        <v>207</v>
      </c>
      <c r="Z226" s="265"/>
      <c r="AA226" s="265"/>
      <c r="AB226" s="357" t="s">
        <v>3416</v>
      </c>
      <c r="AC226" s="76">
        <v>2034</v>
      </c>
      <c r="AD226" s="302">
        <f t="shared" si="7"/>
        <v>160000</v>
      </c>
      <c r="AE226" s="305"/>
      <c r="AF226" s="305">
        <v>160000</v>
      </c>
      <c r="AG226" s="302"/>
      <c r="AH226" s="302"/>
      <c r="AI226" s="302"/>
      <c r="AJ226" s="302"/>
      <c r="AK226" s="305"/>
      <c r="AL226" s="302"/>
      <c r="AM226" s="305"/>
      <c r="AN226" s="302"/>
      <c r="AO226" s="302"/>
      <c r="AP226" s="302"/>
      <c r="AQ226" s="302"/>
      <c r="AR226" s="305">
        <v>160000</v>
      </c>
      <c r="AS226" s="302"/>
    </row>
    <row r="227" spans="1:45" ht="37.5" outlineLevel="1">
      <c r="A227" s="655"/>
      <c r="B227" s="353" t="s">
        <v>553</v>
      </c>
      <c r="C227" s="653" t="s">
        <v>947</v>
      </c>
      <c r="D227" s="301" t="s">
        <v>1324</v>
      </c>
      <c r="E227" s="265" t="s">
        <v>43</v>
      </c>
      <c r="F227" s="655"/>
      <c r="G227" s="280" t="s">
        <v>1325</v>
      </c>
      <c r="H227" s="338" t="s">
        <v>62</v>
      </c>
      <c r="I227" s="301" t="s">
        <v>86</v>
      </c>
      <c r="J227" s="301" t="s">
        <v>2309</v>
      </c>
      <c r="K227" s="265">
        <v>33.9</v>
      </c>
      <c r="L227" s="265"/>
      <c r="M227" s="265"/>
      <c r="N227" s="304">
        <v>765</v>
      </c>
      <c r="O227" s="302">
        <v>1522</v>
      </c>
      <c r="P227" s="314">
        <v>12</v>
      </c>
      <c r="Q227" s="314">
        <v>14</v>
      </c>
      <c r="R227" s="265" t="s">
        <v>28</v>
      </c>
      <c r="S227" s="71">
        <v>310</v>
      </c>
      <c r="T227" s="314">
        <v>2013</v>
      </c>
      <c r="U227" s="314">
        <v>60</v>
      </c>
      <c r="V227" s="314">
        <v>24.5</v>
      </c>
      <c r="W227" s="265">
        <v>2021</v>
      </c>
      <c r="X227" s="269" t="s">
        <v>29</v>
      </c>
      <c r="Y227" s="305">
        <v>650</v>
      </c>
      <c r="Z227" s="314">
        <v>1365</v>
      </c>
      <c r="AA227" s="265">
        <v>15</v>
      </c>
      <c r="AB227" s="301" t="s">
        <v>32</v>
      </c>
      <c r="AC227" s="314"/>
      <c r="AD227" s="302">
        <f t="shared" si="7"/>
        <v>0</v>
      </c>
      <c r="AE227" s="275"/>
      <c r="AF227" s="302"/>
      <c r="AG227" s="302"/>
      <c r="AH227" s="302"/>
      <c r="AI227" s="302"/>
      <c r="AJ227" s="302"/>
      <c r="AK227" s="302"/>
      <c r="AL227" s="302"/>
      <c r="AM227" s="302"/>
      <c r="AN227" s="302"/>
      <c r="AO227" s="302"/>
      <c r="AP227" s="302"/>
      <c r="AQ227" s="302"/>
      <c r="AR227" s="302"/>
      <c r="AS227" s="302"/>
    </row>
    <row r="228" spans="1:45" ht="56.25" outlineLevel="1">
      <c r="A228" s="655"/>
      <c r="B228" s="353" t="s">
        <v>553</v>
      </c>
      <c r="C228" s="654"/>
      <c r="D228" s="301" t="s">
        <v>1326</v>
      </c>
      <c r="E228" s="265" t="s">
        <v>52</v>
      </c>
      <c r="F228" s="655"/>
      <c r="G228" s="280" t="s">
        <v>1327</v>
      </c>
      <c r="H228" s="338" t="s">
        <v>62</v>
      </c>
      <c r="I228" s="301" t="s">
        <v>82</v>
      </c>
      <c r="J228" s="301" t="s">
        <v>2892</v>
      </c>
      <c r="K228" s="265">
        <v>37.299999999999997</v>
      </c>
      <c r="L228" s="265" t="s">
        <v>3024</v>
      </c>
      <c r="M228" s="265"/>
      <c r="N228" s="304">
        <v>65</v>
      </c>
      <c r="O228" s="305"/>
      <c r="P228" s="76"/>
      <c r="Q228" s="314"/>
      <c r="R228" s="265" t="s">
        <v>60</v>
      </c>
      <c r="S228" s="265">
        <v>63.4</v>
      </c>
      <c r="T228" s="314">
        <v>1983</v>
      </c>
      <c r="U228" s="314">
        <v>60</v>
      </c>
      <c r="V228" s="314">
        <v>100</v>
      </c>
      <c r="W228" s="272" t="s">
        <v>372</v>
      </c>
      <c r="X228" s="77" t="s">
        <v>29</v>
      </c>
      <c r="Y228" s="305">
        <v>23</v>
      </c>
      <c r="Z228" s="305"/>
      <c r="AA228" s="265"/>
      <c r="AB228" s="301" t="s">
        <v>32</v>
      </c>
      <c r="AC228" s="314"/>
      <c r="AD228" s="302">
        <f t="shared" si="7"/>
        <v>0</v>
      </c>
      <c r="AE228" s="302"/>
      <c r="AF228" s="302"/>
      <c r="AG228" s="302"/>
      <c r="AH228" s="302"/>
      <c r="AI228" s="302"/>
      <c r="AJ228" s="302"/>
      <c r="AK228" s="302"/>
      <c r="AL228" s="302"/>
      <c r="AM228" s="302"/>
      <c r="AN228" s="302"/>
      <c r="AO228" s="302"/>
      <c r="AP228" s="302"/>
      <c r="AQ228" s="302"/>
      <c r="AR228" s="302"/>
      <c r="AS228" s="302"/>
    </row>
    <row r="229" spans="1:45" ht="75" outlineLevel="1">
      <c r="A229" s="655"/>
      <c r="B229" s="353" t="s">
        <v>553</v>
      </c>
      <c r="C229" s="265" t="s">
        <v>2616</v>
      </c>
      <c r="D229" s="301" t="s">
        <v>1328</v>
      </c>
      <c r="E229" s="265" t="s">
        <v>43</v>
      </c>
      <c r="F229" s="655"/>
      <c r="G229" s="280" t="s">
        <v>1329</v>
      </c>
      <c r="H229" s="338" t="s">
        <v>62</v>
      </c>
      <c r="I229" s="357" t="s">
        <v>380</v>
      </c>
      <c r="J229" s="301" t="s">
        <v>2310</v>
      </c>
      <c r="K229" s="265">
        <v>29.3</v>
      </c>
      <c r="L229" s="265" t="s">
        <v>3025</v>
      </c>
      <c r="M229" s="265"/>
      <c r="N229" s="304">
        <v>801</v>
      </c>
      <c r="O229" s="305"/>
      <c r="P229" s="76"/>
      <c r="Q229" s="314"/>
      <c r="R229" s="265" t="s">
        <v>60</v>
      </c>
      <c r="S229" s="71">
        <v>90.6</v>
      </c>
      <c r="T229" s="314">
        <v>1962</v>
      </c>
      <c r="U229" s="314">
        <v>40</v>
      </c>
      <c r="V229" s="314">
        <v>100</v>
      </c>
      <c r="W229" s="272" t="s">
        <v>372</v>
      </c>
      <c r="X229" s="269" t="s">
        <v>29</v>
      </c>
      <c r="Y229" s="305">
        <v>623</v>
      </c>
      <c r="Z229" s="265"/>
      <c r="AA229" s="265"/>
      <c r="AB229" s="301" t="s">
        <v>3441</v>
      </c>
      <c r="AC229" s="76">
        <v>2026</v>
      </c>
      <c r="AD229" s="302">
        <f t="shared" si="7"/>
        <v>0</v>
      </c>
      <c r="AE229" s="302"/>
      <c r="AF229" s="302"/>
      <c r="AG229" s="302"/>
      <c r="AH229" s="302"/>
      <c r="AI229" s="302"/>
      <c r="AJ229" s="302"/>
      <c r="AK229" s="302"/>
      <c r="AL229" s="302"/>
      <c r="AM229" s="302"/>
      <c r="AN229" s="302"/>
      <c r="AO229" s="302"/>
      <c r="AP229" s="302"/>
      <c r="AQ229" s="302"/>
      <c r="AR229" s="302"/>
      <c r="AS229" s="302"/>
    </row>
    <row r="230" spans="1:45" ht="75" customHeight="1" outlineLevel="1">
      <c r="A230" s="655"/>
      <c r="B230" s="353" t="s">
        <v>553</v>
      </c>
      <c r="C230" s="653" t="s">
        <v>948</v>
      </c>
      <c r="D230" s="301" t="s">
        <v>1330</v>
      </c>
      <c r="E230" s="265" t="s">
        <v>43</v>
      </c>
      <c r="F230" s="655"/>
      <c r="G230" s="280" t="s">
        <v>1331</v>
      </c>
      <c r="H230" s="338" t="s">
        <v>62</v>
      </c>
      <c r="I230" s="301" t="s">
        <v>1331</v>
      </c>
      <c r="J230" s="301" t="s">
        <v>2434</v>
      </c>
      <c r="K230" s="265">
        <v>29.3</v>
      </c>
      <c r="L230" s="265"/>
      <c r="M230" s="265"/>
      <c r="N230" s="304">
        <v>768</v>
      </c>
      <c r="O230" s="302">
        <v>1468</v>
      </c>
      <c r="P230" s="314">
        <v>16</v>
      </c>
      <c r="Q230" s="314">
        <v>9</v>
      </c>
      <c r="R230" s="265" t="s">
        <v>28</v>
      </c>
      <c r="S230" s="265">
        <v>154.9</v>
      </c>
      <c r="T230" s="314">
        <v>1959</v>
      </c>
      <c r="U230" s="314">
        <v>40</v>
      </c>
      <c r="V230" s="314">
        <v>100</v>
      </c>
      <c r="W230" s="272" t="s">
        <v>372</v>
      </c>
      <c r="X230" s="265" t="s">
        <v>29</v>
      </c>
      <c r="Y230" s="305">
        <v>664</v>
      </c>
      <c r="Z230" s="314">
        <v>1346</v>
      </c>
      <c r="AA230" s="265">
        <v>50</v>
      </c>
      <c r="AB230" s="301" t="s">
        <v>3404</v>
      </c>
      <c r="AC230" s="314">
        <v>2035</v>
      </c>
      <c r="AD230" s="302">
        <f t="shared" si="7"/>
        <v>448870</v>
      </c>
      <c r="AE230" s="302"/>
      <c r="AF230" s="302">
        <v>448870</v>
      </c>
      <c r="AG230" s="302"/>
      <c r="AH230" s="302"/>
      <c r="AI230" s="302"/>
      <c r="AJ230" s="302"/>
      <c r="AK230" s="302"/>
      <c r="AL230" s="302"/>
      <c r="AM230" s="302"/>
      <c r="AN230" s="302"/>
      <c r="AO230" s="302"/>
      <c r="AP230" s="302"/>
      <c r="AQ230" s="302"/>
      <c r="AR230" s="302"/>
      <c r="AS230" s="302">
        <v>448870</v>
      </c>
    </row>
    <row r="231" spans="1:45" ht="93.75" outlineLevel="1">
      <c r="A231" s="655"/>
      <c r="B231" s="353" t="s">
        <v>553</v>
      </c>
      <c r="C231" s="678"/>
      <c r="D231" s="301" t="s">
        <v>1304</v>
      </c>
      <c r="E231" s="265" t="s">
        <v>52</v>
      </c>
      <c r="F231" s="655"/>
      <c r="G231" s="280" t="s">
        <v>1332</v>
      </c>
      <c r="H231" s="338"/>
      <c r="I231" s="301"/>
      <c r="J231" s="360"/>
      <c r="K231" s="332">
        <v>35.4</v>
      </c>
      <c r="L231" s="332" t="s">
        <v>3026</v>
      </c>
      <c r="M231" s="332" t="s">
        <v>3026</v>
      </c>
      <c r="N231" s="304">
        <v>21</v>
      </c>
      <c r="O231" s="305"/>
      <c r="P231" s="76"/>
      <c r="Q231" s="76"/>
      <c r="R231" s="272"/>
      <c r="S231" s="76"/>
      <c r="T231" s="76"/>
      <c r="U231" s="76"/>
      <c r="V231" s="76"/>
      <c r="W231" s="272"/>
      <c r="X231" s="272"/>
      <c r="Y231" s="305">
        <v>0</v>
      </c>
      <c r="Z231" s="265"/>
      <c r="AA231" s="265"/>
      <c r="AB231" s="301" t="s">
        <v>32</v>
      </c>
      <c r="AC231" s="314"/>
      <c r="AD231" s="302">
        <f t="shared" si="7"/>
        <v>0</v>
      </c>
      <c r="AE231" s="302"/>
      <c r="AF231" s="302"/>
      <c r="AG231" s="302"/>
      <c r="AH231" s="302"/>
      <c r="AI231" s="302"/>
      <c r="AJ231" s="302"/>
      <c r="AK231" s="302"/>
      <c r="AL231" s="302"/>
      <c r="AM231" s="302"/>
      <c r="AN231" s="302"/>
      <c r="AO231" s="302"/>
      <c r="AP231" s="302"/>
      <c r="AQ231" s="302"/>
      <c r="AR231" s="302"/>
      <c r="AS231" s="302"/>
    </row>
    <row r="232" spans="1:45" ht="93.75" outlineLevel="1">
      <c r="A232" s="655"/>
      <c r="B232" s="353" t="s">
        <v>553</v>
      </c>
      <c r="C232" s="654"/>
      <c r="D232" s="301" t="s">
        <v>1333</v>
      </c>
      <c r="E232" s="265" t="s">
        <v>52</v>
      </c>
      <c r="F232" s="655"/>
      <c r="G232" s="280" t="s">
        <v>1334</v>
      </c>
      <c r="H232" s="338"/>
      <c r="I232" s="301"/>
      <c r="J232" s="360"/>
      <c r="K232" s="332">
        <v>45.3</v>
      </c>
      <c r="L232" s="332" t="s">
        <v>3027</v>
      </c>
      <c r="M232" s="332" t="s">
        <v>3027</v>
      </c>
      <c r="N232" s="304">
        <v>23</v>
      </c>
      <c r="O232" s="305"/>
      <c r="P232" s="76"/>
      <c r="Q232" s="76"/>
      <c r="R232" s="272"/>
      <c r="S232" s="76"/>
      <c r="T232" s="76"/>
      <c r="U232" s="76"/>
      <c r="V232" s="76"/>
      <c r="W232" s="272"/>
      <c r="X232" s="272"/>
      <c r="Y232" s="305">
        <v>0</v>
      </c>
      <c r="Z232" s="265"/>
      <c r="AA232" s="265"/>
      <c r="AB232" s="301" t="s">
        <v>32</v>
      </c>
      <c r="AC232" s="314"/>
      <c r="AD232" s="302">
        <f t="shared" si="7"/>
        <v>0</v>
      </c>
      <c r="AE232" s="302"/>
      <c r="AF232" s="302"/>
      <c r="AG232" s="302"/>
      <c r="AH232" s="302"/>
      <c r="AI232" s="302"/>
      <c r="AJ232" s="302"/>
      <c r="AK232" s="302"/>
      <c r="AL232" s="302"/>
      <c r="AM232" s="302"/>
      <c r="AN232" s="302"/>
      <c r="AO232" s="302"/>
      <c r="AP232" s="302"/>
      <c r="AQ232" s="302"/>
      <c r="AR232" s="302"/>
      <c r="AS232" s="302"/>
    </row>
    <row r="233" spans="1:45" ht="56.25" outlineLevel="1">
      <c r="A233" s="655"/>
      <c r="B233" s="353" t="s">
        <v>553</v>
      </c>
      <c r="C233" s="265" t="s">
        <v>2617</v>
      </c>
      <c r="D233" s="301" t="s">
        <v>1335</v>
      </c>
      <c r="E233" s="265" t="s">
        <v>43</v>
      </c>
      <c r="F233" s="655"/>
      <c r="G233" s="280" t="s">
        <v>1336</v>
      </c>
      <c r="H233" s="338" t="s">
        <v>62</v>
      </c>
      <c r="I233" s="301" t="s">
        <v>86</v>
      </c>
      <c r="J233" s="301" t="s">
        <v>2311</v>
      </c>
      <c r="K233" s="265">
        <v>20.6</v>
      </c>
      <c r="L233" s="265"/>
      <c r="M233" s="265"/>
      <c r="N233" s="304">
        <v>840</v>
      </c>
      <c r="O233" s="302">
        <v>1395</v>
      </c>
      <c r="P233" s="314">
        <v>11</v>
      </c>
      <c r="Q233" s="314">
        <v>5</v>
      </c>
      <c r="R233" s="265" t="s">
        <v>60</v>
      </c>
      <c r="S233" s="265">
        <v>124.6</v>
      </c>
      <c r="T233" s="314">
        <v>1982</v>
      </c>
      <c r="U233" s="314">
        <v>40</v>
      </c>
      <c r="V233" s="314">
        <v>100</v>
      </c>
      <c r="W233" s="272" t="s">
        <v>372</v>
      </c>
      <c r="X233" s="269" t="s">
        <v>29</v>
      </c>
      <c r="Y233" s="305">
        <v>560</v>
      </c>
      <c r="Z233" s="314">
        <v>1124</v>
      </c>
      <c r="AA233" s="265">
        <v>15</v>
      </c>
      <c r="AB233" s="301" t="s">
        <v>3404</v>
      </c>
      <c r="AC233" s="314">
        <v>2033</v>
      </c>
      <c r="AD233" s="302">
        <f t="shared" si="7"/>
        <v>448870</v>
      </c>
      <c r="AE233" s="275"/>
      <c r="AF233" s="302">
        <v>448870</v>
      </c>
      <c r="AG233" s="302"/>
      <c r="AH233" s="302"/>
      <c r="AI233" s="302"/>
      <c r="AJ233" s="302"/>
      <c r="AK233" s="302"/>
      <c r="AL233" s="302"/>
      <c r="AM233" s="302"/>
      <c r="AN233" s="302"/>
      <c r="AO233" s="302"/>
      <c r="AP233" s="302"/>
      <c r="AQ233" s="302">
        <v>448870</v>
      </c>
      <c r="AR233" s="302"/>
      <c r="AS233" s="302"/>
    </row>
    <row r="234" spans="1:45" ht="75" outlineLevel="1">
      <c r="A234" s="655"/>
      <c r="B234" s="353" t="s">
        <v>553</v>
      </c>
      <c r="C234" s="653" t="s">
        <v>949</v>
      </c>
      <c r="D234" s="301" t="s">
        <v>1337</v>
      </c>
      <c r="E234" s="265" t="s">
        <v>43</v>
      </c>
      <c r="F234" s="655"/>
      <c r="G234" s="280" t="s">
        <v>1338</v>
      </c>
      <c r="H234" s="338" t="s">
        <v>62</v>
      </c>
      <c r="I234" s="357" t="s">
        <v>380</v>
      </c>
      <c r="J234" s="301" t="s">
        <v>2893</v>
      </c>
      <c r="K234" s="265">
        <v>26.6</v>
      </c>
      <c r="L234" s="265" t="s">
        <v>3028</v>
      </c>
      <c r="M234" s="265"/>
      <c r="N234" s="304">
        <v>541</v>
      </c>
      <c r="O234" s="305"/>
      <c r="P234" s="76"/>
      <c r="Q234" s="314"/>
      <c r="R234" s="265" t="s">
        <v>60</v>
      </c>
      <c r="S234" s="314">
        <v>129</v>
      </c>
      <c r="T234" s="314">
        <v>1985</v>
      </c>
      <c r="U234" s="314">
        <v>40</v>
      </c>
      <c r="V234" s="314">
        <v>100</v>
      </c>
      <c r="W234" s="272" t="s">
        <v>372</v>
      </c>
      <c r="X234" s="269" t="s">
        <v>29</v>
      </c>
      <c r="Y234" s="305">
        <v>437</v>
      </c>
      <c r="Z234" s="265"/>
      <c r="AA234" s="265"/>
      <c r="AB234" s="301" t="s">
        <v>32</v>
      </c>
      <c r="AC234" s="314"/>
      <c r="AD234" s="302">
        <f t="shared" si="7"/>
        <v>0</v>
      </c>
      <c r="AE234" s="302"/>
      <c r="AF234" s="302"/>
      <c r="AG234" s="302"/>
      <c r="AH234" s="302"/>
      <c r="AI234" s="302"/>
      <c r="AJ234" s="302"/>
      <c r="AK234" s="302"/>
      <c r="AL234" s="302"/>
      <c r="AM234" s="302"/>
      <c r="AN234" s="302"/>
      <c r="AO234" s="302"/>
      <c r="AP234" s="302"/>
      <c r="AQ234" s="302"/>
      <c r="AR234" s="302"/>
      <c r="AS234" s="302"/>
    </row>
    <row r="235" spans="1:45" ht="93.75" outlineLevel="1">
      <c r="A235" s="655"/>
      <c r="B235" s="353" t="s">
        <v>553</v>
      </c>
      <c r="C235" s="654"/>
      <c r="D235" s="301" t="s">
        <v>1339</v>
      </c>
      <c r="E235" s="265" t="s">
        <v>52</v>
      </c>
      <c r="F235" s="655"/>
      <c r="G235" s="280" t="s">
        <v>1340</v>
      </c>
      <c r="H235" s="338" t="s">
        <v>62</v>
      </c>
      <c r="I235" s="360" t="s">
        <v>375</v>
      </c>
      <c r="J235" s="301" t="s">
        <v>2758</v>
      </c>
      <c r="K235" s="265">
        <v>7.9</v>
      </c>
      <c r="L235" s="265" t="s">
        <v>3029</v>
      </c>
      <c r="M235" s="265"/>
      <c r="N235" s="304">
        <v>517</v>
      </c>
      <c r="O235" s="305"/>
      <c r="P235" s="76"/>
      <c r="Q235" s="314"/>
      <c r="R235" s="265" t="s">
        <v>60</v>
      </c>
      <c r="S235" s="265">
        <v>18</v>
      </c>
      <c r="T235" s="314">
        <v>1986</v>
      </c>
      <c r="U235" s="314">
        <v>60</v>
      </c>
      <c r="V235" s="314">
        <v>100</v>
      </c>
      <c r="W235" s="272" t="s">
        <v>372</v>
      </c>
      <c r="X235" s="77" t="s">
        <v>29</v>
      </c>
      <c r="Y235" s="305">
        <v>390</v>
      </c>
      <c r="Z235" s="265"/>
      <c r="AA235" s="265"/>
      <c r="AB235" s="301" t="s">
        <v>32</v>
      </c>
      <c r="AC235" s="314"/>
      <c r="AD235" s="302">
        <f t="shared" si="7"/>
        <v>0</v>
      </c>
      <c r="AE235" s="302"/>
      <c r="AF235" s="302"/>
      <c r="AG235" s="302"/>
      <c r="AH235" s="302"/>
      <c r="AI235" s="302"/>
      <c r="AJ235" s="302"/>
      <c r="AK235" s="302"/>
      <c r="AL235" s="302"/>
      <c r="AM235" s="302"/>
      <c r="AN235" s="302"/>
      <c r="AO235" s="302"/>
      <c r="AP235" s="302"/>
      <c r="AQ235" s="302"/>
      <c r="AR235" s="302"/>
      <c r="AS235" s="302"/>
    </row>
    <row r="236" spans="1:45" ht="37.5" outlineLevel="1">
      <c r="A236" s="655"/>
      <c r="B236" s="353" t="s">
        <v>553</v>
      </c>
      <c r="C236" s="653" t="s">
        <v>950</v>
      </c>
      <c r="D236" s="301" t="s">
        <v>1341</v>
      </c>
      <c r="E236" s="265" t="s">
        <v>43</v>
      </c>
      <c r="F236" s="655"/>
      <c r="G236" s="280" t="s">
        <v>1342</v>
      </c>
      <c r="H236" s="338" t="s">
        <v>62</v>
      </c>
      <c r="I236" s="301" t="s">
        <v>1342</v>
      </c>
      <c r="J236" s="301" t="s">
        <v>2894</v>
      </c>
      <c r="K236" s="265">
        <v>40</v>
      </c>
      <c r="L236" s="265"/>
      <c r="M236" s="265"/>
      <c r="N236" s="304">
        <v>704</v>
      </c>
      <c r="O236" s="302">
        <v>1147</v>
      </c>
      <c r="P236" s="314">
        <v>11</v>
      </c>
      <c r="Q236" s="314">
        <v>9</v>
      </c>
      <c r="R236" s="265" t="s">
        <v>28</v>
      </c>
      <c r="S236" s="265">
        <v>154.5</v>
      </c>
      <c r="T236" s="314">
        <v>1982</v>
      </c>
      <c r="U236" s="314">
        <v>40</v>
      </c>
      <c r="V236" s="314">
        <v>43.17</v>
      </c>
      <c r="W236" s="265">
        <v>2018</v>
      </c>
      <c r="X236" s="269" t="s">
        <v>29</v>
      </c>
      <c r="Y236" s="305">
        <v>479</v>
      </c>
      <c r="Z236" s="314">
        <v>906</v>
      </c>
      <c r="AA236" s="265">
        <v>15</v>
      </c>
      <c r="AB236" s="301" t="s">
        <v>32</v>
      </c>
      <c r="AC236" s="314"/>
      <c r="AD236" s="302">
        <f t="shared" si="7"/>
        <v>0</v>
      </c>
      <c r="AE236" s="302"/>
      <c r="AF236" s="302"/>
      <c r="AG236" s="302"/>
      <c r="AH236" s="302"/>
      <c r="AI236" s="302"/>
      <c r="AJ236" s="302"/>
      <c r="AK236" s="302"/>
      <c r="AL236" s="302"/>
      <c r="AM236" s="302"/>
      <c r="AN236" s="302"/>
      <c r="AO236" s="302"/>
      <c r="AP236" s="302"/>
      <c r="AQ236" s="302"/>
      <c r="AR236" s="302"/>
      <c r="AS236" s="302"/>
    </row>
    <row r="237" spans="1:45" ht="56.25" outlineLevel="1">
      <c r="A237" s="655"/>
      <c r="B237" s="353" t="s">
        <v>553</v>
      </c>
      <c r="C237" s="678"/>
      <c r="D237" s="301" t="s">
        <v>98</v>
      </c>
      <c r="E237" s="265" t="s">
        <v>52</v>
      </c>
      <c r="F237" s="655"/>
      <c r="G237" s="317" t="s">
        <v>1343</v>
      </c>
      <c r="H237" s="338"/>
      <c r="I237" s="360"/>
      <c r="J237" s="360"/>
      <c r="K237" s="332">
        <v>35</v>
      </c>
      <c r="L237" s="332" t="s">
        <v>3030</v>
      </c>
      <c r="M237" s="332" t="s">
        <v>3030</v>
      </c>
      <c r="N237" s="302">
        <v>2</v>
      </c>
      <c r="O237" s="305"/>
      <c r="P237" s="314"/>
      <c r="Q237" s="314"/>
      <c r="R237" s="265"/>
      <c r="S237" s="314"/>
      <c r="T237" s="314"/>
      <c r="U237" s="314"/>
      <c r="V237" s="314"/>
      <c r="W237" s="265"/>
      <c r="X237" s="265"/>
      <c r="Y237" s="305"/>
      <c r="Z237" s="265"/>
      <c r="AA237" s="265"/>
      <c r="AB237" s="301" t="s">
        <v>32</v>
      </c>
      <c r="AC237" s="314"/>
      <c r="AD237" s="302">
        <f t="shared" si="7"/>
        <v>0</v>
      </c>
      <c r="AE237" s="302"/>
      <c r="AF237" s="302"/>
      <c r="AG237" s="302"/>
      <c r="AH237" s="302"/>
      <c r="AI237" s="302"/>
      <c r="AJ237" s="302"/>
      <c r="AK237" s="302"/>
      <c r="AL237" s="302"/>
      <c r="AM237" s="302"/>
      <c r="AN237" s="302"/>
      <c r="AO237" s="302"/>
      <c r="AP237" s="302"/>
      <c r="AQ237" s="302"/>
      <c r="AR237" s="302"/>
      <c r="AS237" s="302"/>
    </row>
    <row r="238" spans="1:45" ht="56.25" outlineLevel="1">
      <c r="A238" s="655"/>
      <c r="B238" s="353" t="s">
        <v>553</v>
      </c>
      <c r="C238" s="654"/>
      <c r="D238" s="301" t="s">
        <v>1344</v>
      </c>
      <c r="E238" s="265" t="s">
        <v>52</v>
      </c>
      <c r="F238" s="655"/>
      <c r="G238" s="280" t="s">
        <v>1345</v>
      </c>
      <c r="H238" s="338" t="s">
        <v>62</v>
      </c>
      <c r="I238" s="360" t="s">
        <v>375</v>
      </c>
      <c r="J238" s="301" t="s">
        <v>2895</v>
      </c>
      <c r="K238" s="265">
        <v>44.5</v>
      </c>
      <c r="L238" s="265" t="s">
        <v>3030</v>
      </c>
      <c r="M238" s="265"/>
      <c r="N238" s="304">
        <v>78</v>
      </c>
      <c r="O238" s="305"/>
      <c r="P238" s="76"/>
      <c r="Q238" s="314"/>
      <c r="R238" s="265" t="s">
        <v>60</v>
      </c>
      <c r="S238" s="314">
        <v>25</v>
      </c>
      <c r="T238" s="314">
        <v>1985</v>
      </c>
      <c r="U238" s="314">
        <v>60</v>
      </c>
      <c r="V238" s="314">
        <v>100</v>
      </c>
      <c r="W238" s="272" t="s">
        <v>372</v>
      </c>
      <c r="X238" s="77" t="s">
        <v>29</v>
      </c>
      <c r="Y238" s="305">
        <v>0</v>
      </c>
      <c r="Z238" s="265"/>
      <c r="AA238" s="265"/>
      <c r="AB238" s="301" t="s">
        <v>32</v>
      </c>
      <c r="AC238" s="314"/>
      <c r="AD238" s="302">
        <f t="shared" si="7"/>
        <v>0</v>
      </c>
      <c r="AE238" s="302"/>
      <c r="AF238" s="302"/>
      <c r="AG238" s="302"/>
      <c r="AH238" s="302"/>
      <c r="AI238" s="302"/>
      <c r="AJ238" s="302"/>
      <c r="AK238" s="302"/>
      <c r="AL238" s="302"/>
      <c r="AM238" s="302"/>
      <c r="AN238" s="302"/>
      <c r="AO238" s="302"/>
      <c r="AP238" s="302"/>
      <c r="AQ238" s="302"/>
      <c r="AR238" s="302"/>
      <c r="AS238" s="302"/>
    </row>
    <row r="239" spans="1:45" ht="93.75" outlineLevel="1">
      <c r="A239" s="655"/>
      <c r="B239" s="353" t="s">
        <v>553</v>
      </c>
      <c r="C239" s="653" t="s">
        <v>951</v>
      </c>
      <c r="D239" s="301" t="s">
        <v>1346</v>
      </c>
      <c r="E239" s="265" t="s">
        <v>43</v>
      </c>
      <c r="F239" s="655"/>
      <c r="G239" s="280" t="s">
        <v>1347</v>
      </c>
      <c r="H239" s="338" t="s">
        <v>62</v>
      </c>
      <c r="I239" s="360" t="s">
        <v>375</v>
      </c>
      <c r="J239" s="301" t="s">
        <v>2896</v>
      </c>
      <c r="K239" s="265">
        <v>82</v>
      </c>
      <c r="L239" s="265" t="s">
        <v>3031</v>
      </c>
      <c r="M239" s="272"/>
      <c r="N239" s="304">
        <v>328</v>
      </c>
      <c r="O239" s="305"/>
      <c r="P239" s="76"/>
      <c r="Q239" s="314"/>
      <c r="R239" s="265" t="s">
        <v>60</v>
      </c>
      <c r="S239" s="71">
        <v>58.4</v>
      </c>
      <c r="T239" s="314">
        <v>1984</v>
      </c>
      <c r="U239" s="314">
        <v>30</v>
      </c>
      <c r="V239" s="302">
        <v>100</v>
      </c>
      <c r="W239" s="272" t="s">
        <v>372</v>
      </c>
      <c r="X239" s="77" t="s">
        <v>29</v>
      </c>
      <c r="Y239" s="305">
        <v>260</v>
      </c>
      <c r="Z239" s="305"/>
      <c r="AA239" s="272"/>
      <c r="AB239" s="301" t="s">
        <v>3417</v>
      </c>
      <c r="AC239" s="314">
        <v>2034</v>
      </c>
      <c r="AD239" s="302">
        <f t="shared" si="7"/>
        <v>165890</v>
      </c>
      <c r="AE239" s="302"/>
      <c r="AF239" s="302">
        <v>165890</v>
      </c>
      <c r="AG239" s="302"/>
      <c r="AH239" s="302"/>
      <c r="AI239" s="302"/>
      <c r="AJ239" s="302"/>
      <c r="AK239" s="302"/>
      <c r="AL239" s="302"/>
      <c r="AM239" s="302"/>
      <c r="AN239" s="302"/>
      <c r="AO239" s="302"/>
      <c r="AP239" s="302"/>
      <c r="AQ239" s="302"/>
      <c r="AR239" s="302">
        <v>165890</v>
      </c>
      <c r="AS239" s="302"/>
    </row>
    <row r="240" spans="1:45" ht="75" outlineLevel="1">
      <c r="A240" s="655"/>
      <c r="B240" s="353" t="s">
        <v>553</v>
      </c>
      <c r="C240" s="654"/>
      <c r="D240" s="301" t="s">
        <v>1348</v>
      </c>
      <c r="E240" s="265" t="s">
        <v>52</v>
      </c>
      <c r="F240" s="655"/>
      <c r="G240" s="280" t="s">
        <v>1349</v>
      </c>
      <c r="H240" s="338" t="s">
        <v>62</v>
      </c>
      <c r="I240" s="301" t="s">
        <v>382</v>
      </c>
      <c r="J240" s="301" t="s">
        <v>2312</v>
      </c>
      <c r="K240" s="265">
        <v>102</v>
      </c>
      <c r="L240" s="265" t="s">
        <v>3032</v>
      </c>
      <c r="M240" s="265"/>
      <c r="N240" s="304">
        <v>595</v>
      </c>
      <c r="O240" s="305"/>
      <c r="P240" s="314"/>
      <c r="Q240" s="314"/>
      <c r="R240" s="265" t="s">
        <v>28</v>
      </c>
      <c r="S240" s="71">
        <v>956.8</v>
      </c>
      <c r="T240" s="314">
        <v>1985</v>
      </c>
      <c r="U240" s="314">
        <v>40</v>
      </c>
      <c r="V240" s="302">
        <v>100</v>
      </c>
      <c r="W240" s="272" t="s">
        <v>372</v>
      </c>
      <c r="X240" s="269" t="s">
        <v>29</v>
      </c>
      <c r="Y240" s="305">
        <v>293</v>
      </c>
      <c r="Z240" s="265"/>
      <c r="AA240" s="265"/>
      <c r="AB240" s="301" t="s">
        <v>3417</v>
      </c>
      <c r="AC240" s="314">
        <v>2033</v>
      </c>
      <c r="AD240" s="302">
        <f t="shared" si="7"/>
        <v>165890</v>
      </c>
      <c r="AE240" s="302"/>
      <c r="AF240" s="302">
        <v>165890</v>
      </c>
      <c r="AG240" s="302"/>
      <c r="AH240" s="302"/>
      <c r="AI240" s="302"/>
      <c r="AJ240" s="302"/>
      <c r="AK240" s="302"/>
      <c r="AL240" s="302"/>
      <c r="AM240" s="302"/>
      <c r="AN240" s="302"/>
      <c r="AO240" s="302"/>
      <c r="AP240" s="302"/>
      <c r="AQ240" s="302">
        <v>165890</v>
      </c>
      <c r="AR240" s="302"/>
      <c r="AS240" s="302"/>
    </row>
    <row r="241" spans="1:45" ht="56.25" outlineLevel="1">
      <c r="A241" s="655"/>
      <c r="B241" s="353" t="s">
        <v>553</v>
      </c>
      <c r="C241" s="653" t="s">
        <v>1084</v>
      </c>
      <c r="D241" s="301" t="s">
        <v>1350</v>
      </c>
      <c r="E241" s="265" t="s">
        <v>43</v>
      </c>
      <c r="F241" s="655"/>
      <c r="G241" s="280" t="s">
        <v>1351</v>
      </c>
      <c r="H241" s="338" t="s">
        <v>62</v>
      </c>
      <c r="I241" s="301" t="s">
        <v>86</v>
      </c>
      <c r="J241" s="301" t="s">
        <v>2313</v>
      </c>
      <c r="K241" s="265">
        <v>108</v>
      </c>
      <c r="L241" s="265"/>
      <c r="M241" s="265"/>
      <c r="N241" s="304">
        <v>630</v>
      </c>
      <c r="O241" s="302">
        <v>1454</v>
      </c>
      <c r="P241" s="314">
        <v>12</v>
      </c>
      <c r="Q241" s="314">
        <v>6</v>
      </c>
      <c r="R241" s="265" t="s">
        <v>28</v>
      </c>
      <c r="S241" s="71">
        <v>299.3</v>
      </c>
      <c r="T241" s="314">
        <v>2023</v>
      </c>
      <c r="U241" s="314">
        <v>60</v>
      </c>
      <c r="V241" s="302">
        <v>5</v>
      </c>
      <c r="W241" s="265" t="s">
        <v>346</v>
      </c>
      <c r="X241" s="77" t="s">
        <v>29</v>
      </c>
      <c r="Y241" s="305">
        <v>457</v>
      </c>
      <c r="Z241" s="314">
        <f>O241+(O241*(((Y241*100)/N241)-100)/100)</f>
        <v>1054.7269841269842</v>
      </c>
      <c r="AA241" s="83">
        <v>15</v>
      </c>
      <c r="AB241" s="301" t="s">
        <v>32</v>
      </c>
      <c r="AC241" s="71"/>
      <c r="AD241" s="302">
        <f t="shared" si="7"/>
        <v>0</v>
      </c>
      <c r="AE241" s="302"/>
      <c r="AF241" s="302"/>
      <c r="AG241" s="302"/>
      <c r="AH241" s="302"/>
      <c r="AI241" s="302"/>
      <c r="AJ241" s="302"/>
      <c r="AK241" s="302"/>
      <c r="AL241" s="302"/>
      <c r="AM241" s="302"/>
      <c r="AN241" s="302"/>
      <c r="AO241" s="302"/>
      <c r="AP241" s="302"/>
      <c r="AQ241" s="302"/>
      <c r="AR241" s="302"/>
      <c r="AS241" s="302"/>
    </row>
    <row r="242" spans="1:45" ht="93.75" outlineLevel="1">
      <c r="A242" s="655"/>
      <c r="B242" s="353" t="s">
        <v>553</v>
      </c>
      <c r="C242" s="654"/>
      <c r="D242" s="301" t="s">
        <v>1352</v>
      </c>
      <c r="E242" s="265" t="s">
        <v>52</v>
      </c>
      <c r="F242" s="655"/>
      <c r="G242" s="280" t="s">
        <v>1353</v>
      </c>
      <c r="H242" s="338" t="s">
        <v>62</v>
      </c>
      <c r="I242" s="301" t="s">
        <v>90</v>
      </c>
      <c r="J242" s="301" t="s">
        <v>2435</v>
      </c>
      <c r="K242" s="265">
        <v>52.4</v>
      </c>
      <c r="L242" s="265" t="s">
        <v>3033</v>
      </c>
      <c r="M242" s="265"/>
      <c r="N242" s="304">
        <v>295</v>
      </c>
      <c r="O242" s="305"/>
      <c r="P242" s="76"/>
      <c r="Q242" s="76"/>
      <c r="R242" s="265" t="s">
        <v>28</v>
      </c>
      <c r="S242" s="265">
        <v>360.1</v>
      </c>
      <c r="T242" s="314">
        <v>1976</v>
      </c>
      <c r="U242" s="314">
        <v>60</v>
      </c>
      <c r="V242" s="302">
        <v>100</v>
      </c>
      <c r="W242" s="272" t="s">
        <v>372</v>
      </c>
      <c r="X242" s="265" t="s">
        <v>29</v>
      </c>
      <c r="Y242" s="305">
        <v>235</v>
      </c>
      <c r="Z242" s="305"/>
      <c r="AA242" s="265"/>
      <c r="AB242" s="301" t="s">
        <v>32</v>
      </c>
      <c r="AC242" s="314"/>
      <c r="AD242" s="302">
        <f t="shared" si="7"/>
        <v>0</v>
      </c>
      <c r="AE242" s="275"/>
      <c r="AF242" s="302"/>
      <c r="AG242" s="302"/>
      <c r="AH242" s="302"/>
      <c r="AI242" s="302"/>
      <c r="AJ242" s="302"/>
      <c r="AK242" s="302"/>
      <c r="AL242" s="302"/>
      <c r="AM242" s="302"/>
      <c r="AN242" s="302"/>
      <c r="AO242" s="302"/>
      <c r="AP242" s="302"/>
      <c r="AQ242" s="302"/>
      <c r="AR242" s="302"/>
      <c r="AS242" s="302"/>
    </row>
    <row r="243" spans="1:45" ht="37.5" outlineLevel="1">
      <c r="A243" s="655"/>
      <c r="B243" s="353" t="s">
        <v>553</v>
      </c>
      <c r="C243" s="653" t="s">
        <v>952</v>
      </c>
      <c r="D243" s="675" t="s">
        <v>1354</v>
      </c>
      <c r="E243" s="655" t="s">
        <v>43</v>
      </c>
      <c r="F243" s="655"/>
      <c r="G243" s="677" t="s">
        <v>1355</v>
      </c>
      <c r="H243" s="338" t="s">
        <v>62</v>
      </c>
      <c r="I243" s="301" t="s">
        <v>452</v>
      </c>
      <c r="J243" s="301" t="s">
        <v>2897</v>
      </c>
      <c r="K243" s="265"/>
      <c r="L243" s="280"/>
      <c r="M243" s="280"/>
      <c r="N243" s="304"/>
      <c r="O243" s="302"/>
      <c r="P243" s="314"/>
      <c r="Q243" s="314"/>
      <c r="R243" s="265" t="s">
        <v>60</v>
      </c>
      <c r="S243" s="265">
        <v>410.9</v>
      </c>
      <c r="T243" s="314">
        <v>1963</v>
      </c>
      <c r="U243" s="314">
        <v>60</v>
      </c>
      <c r="V243" s="302">
        <v>100</v>
      </c>
      <c r="W243" s="272" t="s">
        <v>372</v>
      </c>
      <c r="X243" s="77" t="s">
        <v>29</v>
      </c>
      <c r="Y243" s="305"/>
      <c r="Z243" s="265"/>
      <c r="AA243" s="265"/>
      <c r="AB243" s="357" t="s">
        <v>412</v>
      </c>
      <c r="AC243" s="76">
        <v>2026</v>
      </c>
      <c r="AD243" s="302">
        <f t="shared" si="7"/>
        <v>0</v>
      </c>
      <c r="AE243" s="302"/>
      <c r="AF243" s="302"/>
      <c r="AG243" s="302"/>
      <c r="AH243" s="302"/>
      <c r="AI243" s="302"/>
      <c r="AJ243" s="302"/>
      <c r="AK243" s="302"/>
      <c r="AL243" s="302"/>
      <c r="AM243" s="302"/>
      <c r="AN243" s="302"/>
      <c r="AO243" s="302"/>
      <c r="AP243" s="302"/>
      <c r="AQ243" s="302"/>
      <c r="AR243" s="302"/>
      <c r="AS243" s="302"/>
    </row>
    <row r="244" spans="1:45" ht="56.25" outlineLevel="1">
      <c r="A244" s="655"/>
      <c r="B244" s="353" t="s">
        <v>553</v>
      </c>
      <c r="C244" s="678"/>
      <c r="D244" s="676"/>
      <c r="E244" s="655"/>
      <c r="F244" s="655"/>
      <c r="G244" s="677"/>
      <c r="H244" s="338" t="s">
        <v>62</v>
      </c>
      <c r="I244" s="301" t="s">
        <v>86</v>
      </c>
      <c r="J244" s="301" t="s">
        <v>2898</v>
      </c>
      <c r="K244" s="265">
        <v>23.7</v>
      </c>
      <c r="L244" s="280"/>
      <c r="M244" s="280"/>
      <c r="N244" s="304">
        <v>956</v>
      </c>
      <c r="O244" s="302">
        <v>1541</v>
      </c>
      <c r="P244" s="314">
        <v>45</v>
      </c>
      <c r="Q244" s="314">
        <v>45</v>
      </c>
      <c r="R244" s="265" t="s">
        <v>28</v>
      </c>
      <c r="S244" s="71">
        <v>231.9</v>
      </c>
      <c r="T244" s="314">
        <v>2024</v>
      </c>
      <c r="U244" s="314">
        <v>60</v>
      </c>
      <c r="V244" s="302">
        <v>0</v>
      </c>
      <c r="W244" s="265" t="s">
        <v>346</v>
      </c>
      <c r="X244" s="77" t="s">
        <v>29</v>
      </c>
      <c r="Y244" s="305">
        <v>923</v>
      </c>
      <c r="Z244" s="314" t="e">
        <f>O243+(O243*(((Y244*100)/N243)-100)/100)</f>
        <v>#DIV/0!</v>
      </c>
      <c r="AA244" s="265">
        <v>40</v>
      </c>
      <c r="AB244" s="301" t="s">
        <v>32</v>
      </c>
      <c r="AC244" s="334"/>
      <c r="AD244" s="302">
        <f t="shared" si="7"/>
        <v>0</v>
      </c>
      <c r="AE244" s="302"/>
      <c r="AF244" s="302"/>
      <c r="AG244" s="302"/>
      <c r="AH244" s="302"/>
      <c r="AI244" s="302"/>
      <c r="AJ244" s="302"/>
      <c r="AK244" s="302"/>
      <c r="AL244" s="302"/>
      <c r="AM244" s="302"/>
      <c r="AN244" s="302"/>
      <c r="AO244" s="302"/>
      <c r="AP244" s="302"/>
      <c r="AQ244" s="302"/>
      <c r="AR244" s="302"/>
      <c r="AS244" s="302"/>
    </row>
    <row r="245" spans="1:45" ht="93.75" outlineLevel="1">
      <c r="A245" s="655"/>
      <c r="B245" s="353" t="s">
        <v>553</v>
      </c>
      <c r="C245" s="678"/>
      <c r="D245" s="301" t="s">
        <v>1356</v>
      </c>
      <c r="E245" s="265" t="s">
        <v>52</v>
      </c>
      <c r="F245" s="655"/>
      <c r="G245" s="280" t="s">
        <v>1357</v>
      </c>
      <c r="H245" s="338"/>
      <c r="I245" s="301"/>
      <c r="J245" s="360"/>
      <c r="K245" s="332">
        <v>19.899999999999999</v>
      </c>
      <c r="L245" s="332" t="s">
        <v>3034</v>
      </c>
      <c r="M245" s="332" t="s">
        <v>3034</v>
      </c>
      <c r="N245" s="304">
        <v>41</v>
      </c>
      <c r="O245" s="305"/>
      <c r="P245" s="76"/>
      <c r="Q245" s="76"/>
      <c r="R245" s="272"/>
      <c r="S245" s="76"/>
      <c r="T245" s="76"/>
      <c r="U245" s="76"/>
      <c r="V245" s="305"/>
      <c r="W245" s="272"/>
      <c r="X245" s="272"/>
      <c r="Y245" s="305">
        <v>0</v>
      </c>
      <c r="Z245" s="265"/>
      <c r="AA245" s="265"/>
      <c r="AB245" s="301" t="s">
        <v>32</v>
      </c>
      <c r="AC245" s="314"/>
      <c r="AD245" s="302">
        <f t="shared" si="7"/>
        <v>0</v>
      </c>
      <c r="AE245" s="302"/>
      <c r="AF245" s="302"/>
      <c r="AG245" s="302"/>
      <c r="AH245" s="302"/>
      <c r="AI245" s="302"/>
      <c r="AJ245" s="302"/>
      <c r="AK245" s="302"/>
      <c r="AL245" s="302"/>
      <c r="AM245" s="302"/>
      <c r="AN245" s="302"/>
      <c r="AO245" s="302"/>
      <c r="AP245" s="302"/>
      <c r="AQ245" s="302"/>
      <c r="AR245" s="302"/>
      <c r="AS245" s="302"/>
    </row>
    <row r="246" spans="1:45" ht="93.75" outlineLevel="1">
      <c r="A246" s="655"/>
      <c r="B246" s="353" t="s">
        <v>553</v>
      </c>
      <c r="C246" s="678"/>
      <c r="D246" s="301" t="s">
        <v>1358</v>
      </c>
      <c r="E246" s="265" t="s">
        <v>52</v>
      </c>
      <c r="F246" s="655"/>
      <c r="G246" s="280" t="s">
        <v>1359</v>
      </c>
      <c r="H246" s="338" t="s">
        <v>62</v>
      </c>
      <c r="I246" s="360" t="s">
        <v>375</v>
      </c>
      <c r="J246" s="301" t="s">
        <v>2314</v>
      </c>
      <c r="K246" s="265">
        <v>35.4</v>
      </c>
      <c r="L246" s="265" t="s">
        <v>3035</v>
      </c>
      <c r="M246" s="265"/>
      <c r="N246" s="304">
        <v>252</v>
      </c>
      <c r="O246" s="305"/>
      <c r="P246" s="76"/>
      <c r="Q246" s="314"/>
      <c r="R246" s="265" t="s">
        <v>60</v>
      </c>
      <c r="S246" s="314">
        <v>80</v>
      </c>
      <c r="T246" s="314">
        <v>1962</v>
      </c>
      <c r="U246" s="314">
        <v>60</v>
      </c>
      <c r="V246" s="302">
        <v>100</v>
      </c>
      <c r="W246" s="272" t="s">
        <v>372</v>
      </c>
      <c r="X246" s="269" t="s">
        <v>29</v>
      </c>
      <c r="Y246" s="305">
        <v>202</v>
      </c>
      <c r="Z246" s="265"/>
      <c r="AA246" s="265"/>
      <c r="AB246" s="301" t="s">
        <v>32</v>
      </c>
      <c r="AC246" s="314"/>
      <c r="AD246" s="302">
        <f t="shared" si="7"/>
        <v>0</v>
      </c>
      <c r="AE246" s="302"/>
      <c r="AF246" s="302"/>
      <c r="AG246" s="302"/>
      <c r="AH246" s="302"/>
      <c r="AI246" s="302"/>
      <c r="AJ246" s="302"/>
      <c r="AK246" s="302"/>
      <c r="AL246" s="302"/>
      <c r="AM246" s="302"/>
      <c r="AN246" s="302"/>
      <c r="AO246" s="302"/>
      <c r="AP246" s="302"/>
      <c r="AQ246" s="302"/>
      <c r="AR246" s="302"/>
      <c r="AS246" s="302"/>
    </row>
    <row r="247" spans="1:45" ht="93.75" outlineLevel="1">
      <c r="A247" s="655"/>
      <c r="B247" s="353" t="s">
        <v>553</v>
      </c>
      <c r="C247" s="654"/>
      <c r="D247" s="301" t="s">
        <v>99</v>
      </c>
      <c r="E247" s="265" t="s">
        <v>52</v>
      </c>
      <c r="F247" s="655"/>
      <c r="G247" s="280" t="s">
        <v>1360</v>
      </c>
      <c r="H247" s="338"/>
      <c r="I247" s="301"/>
      <c r="J247" s="360"/>
      <c r="K247" s="332">
        <v>14.9</v>
      </c>
      <c r="L247" s="332" t="s">
        <v>3036</v>
      </c>
      <c r="M247" s="332" t="s">
        <v>3036</v>
      </c>
      <c r="N247" s="302">
        <v>10</v>
      </c>
      <c r="O247" s="305"/>
      <c r="P247" s="76"/>
      <c r="Q247" s="76"/>
      <c r="R247" s="272"/>
      <c r="S247" s="76"/>
      <c r="T247" s="76"/>
      <c r="U247" s="76"/>
      <c r="V247" s="305"/>
      <c r="W247" s="272"/>
      <c r="X247" s="272"/>
      <c r="Y247" s="305"/>
      <c r="Z247" s="265"/>
      <c r="AA247" s="265"/>
      <c r="AB247" s="301" t="s">
        <v>32</v>
      </c>
      <c r="AC247" s="314"/>
      <c r="AD247" s="302">
        <f t="shared" si="7"/>
        <v>0</v>
      </c>
      <c r="AE247" s="302"/>
      <c r="AF247" s="302"/>
      <c r="AG247" s="302"/>
      <c r="AH247" s="302"/>
      <c r="AI247" s="302"/>
      <c r="AJ247" s="302"/>
      <c r="AK247" s="302"/>
      <c r="AL247" s="302"/>
      <c r="AM247" s="302"/>
      <c r="AN247" s="302"/>
      <c r="AO247" s="302"/>
      <c r="AP247" s="302"/>
      <c r="AQ247" s="302"/>
      <c r="AR247" s="302"/>
      <c r="AS247" s="302"/>
    </row>
    <row r="248" spans="1:45" ht="93.75" outlineLevel="1">
      <c r="A248" s="655"/>
      <c r="B248" s="353" t="s">
        <v>553</v>
      </c>
      <c r="C248" s="653" t="s">
        <v>953</v>
      </c>
      <c r="D248" s="301" t="s">
        <v>1361</v>
      </c>
      <c r="E248" s="265" t="s">
        <v>43</v>
      </c>
      <c r="F248" s="655"/>
      <c r="G248" s="280" t="s">
        <v>1362</v>
      </c>
      <c r="H248" s="338" t="s">
        <v>62</v>
      </c>
      <c r="I248" s="301" t="s">
        <v>382</v>
      </c>
      <c r="J248" s="301" t="s">
        <v>2315</v>
      </c>
      <c r="K248" s="265">
        <v>24.7</v>
      </c>
      <c r="L248" s="265" t="s">
        <v>3037</v>
      </c>
      <c r="M248" s="265"/>
      <c r="N248" s="304">
        <v>557</v>
      </c>
      <c r="O248" s="305"/>
      <c r="P248" s="314"/>
      <c r="Q248" s="314"/>
      <c r="R248" s="265" t="s">
        <v>28</v>
      </c>
      <c r="S248" s="71">
        <v>431.3</v>
      </c>
      <c r="T248" s="314">
        <v>1971</v>
      </c>
      <c r="U248" s="314">
        <v>40</v>
      </c>
      <c r="V248" s="302">
        <v>100</v>
      </c>
      <c r="W248" s="272" t="s">
        <v>372</v>
      </c>
      <c r="X248" s="269" t="s">
        <v>29</v>
      </c>
      <c r="Y248" s="305">
        <v>251</v>
      </c>
      <c r="Z248" s="265"/>
      <c r="AA248" s="83"/>
      <c r="AB248" s="301" t="s">
        <v>32</v>
      </c>
      <c r="AC248" s="314"/>
      <c r="AD248" s="302">
        <f t="shared" si="7"/>
        <v>0</v>
      </c>
      <c r="AE248" s="302"/>
      <c r="AF248" s="302"/>
      <c r="AG248" s="302"/>
      <c r="AH248" s="302"/>
      <c r="AI248" s="302"/>
      <c r="AJ248" s="302"/>
      <c r="AK248" s="302"/>
      <c r="AL248" s="302"/>
      <c r="AM248" s="302"/>
      <c r="AN248" s="302"/>
      <c r="AO248" s="302"/>
      <c r="AP248" s="302"/>
      <c r="AQ248" s="302"/>
      <c r="AR248" s="302"/>
      <c r="AS248" s="302"/>
    </row>
    <row r="249" spans="1:45" ht="93.75" outlineLevel="1">
      <c r="A249" s="655"/>
      <c r="B249" s="353" t="s">
        <v>553</v>
      </c>
      <c r="C249" s="678"/>
      <c r="D249" s="301" t="s">
        <v>1363</v>
      </c>
      <c r="E249" s="265" t="s">
        <v>52</v>
      </c>
      <c r="F249" s="655"/>
      <c r="G249" s="317" t="s">
        <v>1364</v>
      </c>
      <c r="H249" s="338"/>
      <c r="I249" s="360"/>
      <c r="J249" s="360"/>
      <c r="K249" s="332">
        <v>32.1</v>
      </c>
      <c r="L249" s="332" t="s">
        <v>3380</v>
      </c>
      <c r="M249" s="332" t="s">
        <v>3380</v>
      </c>
      <c r="N249" s="304">
        <v>234</v>
      </c>
      <c r="O249" s="305"/>
      <c r="P249" s="314"/>
      <c r="Q249" s="314"/>
      <c r="R249" s="265"/>
      <c r="S249" s="314"/>
      <c r="T249" s="314"/>
      <c r="U249" s="314"/>
      <c r="V249" s="302"/>
      <c r="W249" s="265"/>
      <c r="X249" s="269"/>
      <c r="Y249" s="305">
        <v>110</v>
      </c>
      <c r="Z249" s="265"/>
      <c r="AA249" s="265"/>
      <c r="AB249" s="301" t="s">
        <v>32</v>
      </c>
      <c r="AC249" s="314"/>
      <c r="AD249" s="302">
        <f t="shared" si="7"/>
        <v>0</v>
      </c>
      <c r="AE249" s="302"/>
      <c r="AF249" s="302"/>
      <c r="AG249" s="302"/>
      <c r="AH249" s="302"/>
      <c r="AI249" s="302"/>
      <c r="AJ249" s="302"/>
      <c r="AK249" s="302"/>
      <c r="AL249" s="302"/>
      <c r="AM249" s="302"/>
      <c r="AN249" s="302"/>
      <c r="AO249" s="302"/>
      <c r="AP249" s="302"/>
      <c r="AQ249" s="302"/>
      <c r="AR249" s="302"/>
      <c r="AS249" s="302"/>
    </row>
    <row r="250" spans="1:45" ht="93.75" outlineLevel="1">
      <c r="A250" s="655"/>
      <c r="B250" s="353" t="s">
        <v>553</v>
      </c>
      <c r="C250" s="678"/>
      <c r="D250" s="301" t="s">
        <v>1365</v>
      </c>
      <c r="E250" s="265" t="s">
        <v>52</v>
      </c>
      <c r="F250" s="655"/>
      <c r="G250" s="280" t="s">
        <v>1366</v>
      </c>
      <c r="H250" s="338" t="s">
        <v>62</v>
      </c>
      <c r="I250" s="360" t="s">
        <v>375</v>
      </c>
      <c r="J250" s="301" t="s">
        <v>2436</v>
      </c>
      <c r="K250" s="265">
        <v>21</v>
      </c>
      <c r="L250" s="265" t="s">
        <v>3038</v>
      </c>
      <c r="M250" s="265"/>
      <c r="N250" s="304">
        <v>223</v>
      </c>
      <c r="O250" s="305"/>
      <c r="P250" s="76"/>
      <c r="Q250" s="314"/>
      <c r="R250" s="265" t="s">
        <v>60</v>
      </c>
      <c r="S250" s="314">
        <v>24</v>
      </c>
      <c r="T250" s="314">
        <v>1961</v>
      </c>
      <c r="U250" s="314">
        <v>60</v>
      </c>
      <c r="V250" s="302">
        <v>100</v>
      </c>
      <c r="W250" s="272" t="s">
        <v>372</v>
      </c>
      <c r="X250" s="77" t="s">
        <v>29</v>
      </c>
      <c r="Y250" s="305">
        <v>175</v>
      </c>
      <c r="Z250" s="265"/>
      <c r="AA250" s="265"/>
      <c r="AB250" s="301" t="s">
        <v>32</v>
      </c>
      <c r="AC250" s="314"/>
      <c r="AD250" s="302">
        <f t="shared" si="7"/>
        <v>0</v>
      </c>
      <c r="AE250" s="302"/>
      <c r="AF250" s="302"/>
      <c r="AG250" s="302"/>
      <c r="AH250" s="302"/>
      <c r="AI250" s="302"/>
      <c r="AJ250" s="302"/>
      <c r="AK250" s="302"/>
      <c r="AL250" s="302"/>
      <c r="AM250" s="302"/>
      <c r="AN250" s="302"/>
      <c r="AO250" s="302"/>
      <c r="AP250" s="302"/>
      <c r="AQ250" s="302"/>
      <c r="AR250" s="302"/>
      <c r="AS250" s="302"/>
    </row>
    <row r="251" spans="1:45" ht="93.75" outlineLevel="1">
      <c r="A251" s="655"/>
      <c r="B251" s="353" t="s">
        <v>553</v>
      </c>
      <c r="C251" s="678"/>
      <c r="D251" s="301" t="s">
        <v>1367</v>
      </c>
      <c r="E251" s="265" t="s">
        <v>52</v>
      </c>
      <c r="F251" s="655"/>
      <c r="G251" s="280" t="s">
        <v>1368</v>
      </c>
      <c r="H251" s="338" t="s">
        <v>62</v>
      </c>
      <c r="I251" s="360" t="s">
        <v>375</v>
      </c>
      <c r="J251" s="301" t="s">
        <v>2437</v>
      </c>
      <c r="K251" s="265">
        <v>31.4</v>
      </c>
      <c r="L251" s="265" t="s">
        <v>3039</v>
      </c>
      <c r="M251" s="265"/>
      <c r="N251" s="304">
        <v>45</v>
      </c>
      <c r="O251" s="305"/>
      <c r="P251" s="76"/>
      <c r="Q251" s="314"/>
      <c r="R251" s="265" t="s">
        <v>60</v>
      </c>
      <c r="S251" s="314">
        <v>24</v>
      </c>
      <c r="T251" s="314">
        <v>1990</v>
      </c>
      <c r="U251" s="314">
        <v>60</v>
      </c>
      <c r="V251" s="302">
        <v>100</v>
      </c>
      <c r="W251" s="272" t="s">
        <v>372</v>
      </c>
      <c r="X251" s="77" t="s">
        <v>29</v>
      </c>
      <c r="Y251" s="305">
        <v>0</v>
      </c>
      <c r="Z251" s="265"/>
      <c r="AA251" s="265"/>
      <c r="AB251" s="301" t="s">
        <v>32</v>
      </c>
      <c r="AC251" s="314"/>
      <c r="AD251" s="302">
        <f t="shared" si="7"/>
        <v>0</v>
      </c>
      <c r="AE251" s="302"/>
      <c r="AF251" s="302"/>
      <c r="AG251" s="302"/>
      <c r="AH251" s="302"/>
      <c r="AI251" s="302"/>
      <c r="AJ251" s="302"/>
      <c r="AK251" s="302"/>
      <c r="AL251" s="302"/>
      <c r="AM251" s="302"/>
      <c r="AN251" s="302"/>
      <c r="AO251" s="302"/>
      <c r="AP251" s="302"/>
      <c r="AQ251" s="302"/>
      <c r="AR251" s="302"/>
      <c r="AS251" s="302"/>
    </row>
    <row r="252" spans="1:45" ht="75" outlineLevel="1">
      <c r="A252" s="655"/>
      <c r="B252" s="353" t="s">
        <v>553</v>
      </c>
      <c r="C252" s="654"/>
      <c r="D252" s="301" t="s">
        <v>1369</v>
      </c>
      <c r="E252" s="265" t="s">
        <v>52</v>
      </c>
      <c r="F252" s="655"/>
      <c r="G252" s="280" t="s">
        <v>1370</v>
      </c>
      <c r="H252" s="338" t="s">
        <v>62</v>
      </c>
      <c r="I252" s="301" t="s">
        <v>90</v>
      </c>
      <c r="J252" s="301" t="s">
        <v>2438</v>
      </c>
      <c r="K252" s="265">
        <v>24.1</v>
      </c>
      <c r="L252" s="265" t="s">
        <v>3040</v>
      </c>
      <c r="M252" s="265"/>
      <c r="N252" s="304">
        <v>174</v>
      </c>
      <c r="O252" s="305"/>
      <c r="P252" s="76"/>
      <c r="Q252" s="314"/>
      <c r="R252" s="265" t="s">
        <v>60</v>
      </c>
      <c r="S252" s="71">
        <v>63.6</v>
      </c>
      <c r="T252" s="314">
        <v>1985</v>
      </c>
      <c r="U252" s="314">
        <v>60</v>
      </c>
      <c r="V252" s="302">
        <v>100</v>
      </c>
      <c r="W252" s="272" t="s">
        <v>372</v>
      </c>
      <c r="X252" s="77" t="s">
        <v>29</v>
      </c>
      <c r="Y252" s="305">
        <v>118</v>
      </c>
      <c r="Z252" s="265"/>
      <c r="AA252" s="265"/>
      <c r="AB252" s="301" t="s">
        <v>32</v>
      </c>
      <c r="AC252" s="314"/>
      <c r="AD252" s="302">
        <f t="shared" si="7"/>
        <v>0</v>
      </c>
      <c r="AE252" s="302"/>
      <c r="AF252" s="302"/>
      <c r="AG252" s="302"/>
      <c r="AH252" s="302"/>
      <c r="AI252" s="302"/>
      <c r="AJ252" s="302"/>
      <c r="AK252" s="302"/>
      <c r="AL252" s="302"/>
      <c r="AM252" s="302"/>
      <c r="AN252" s="302"/>
      <c r="AO252" s="302"/>
      <c r="AP252" s="302"/>
      <c r="AQ252" s="302"/>
      <c r="AR252" s="302"/>
      <c r="AS252" s="302"/>
    </row>
    <row r="253" spans="1:45" ht="37.5" outlineLevel="1">
      <c r="A253" s="655"/>
      <c r="B253" s="353" t="s">
        <v>553</v>
      </c>
      <c r="C253" s="265" t="s">
        <v>954</v>
      </c>
      <c r="D253" s="301" t="s">
        <v>1371</v>
      </c>
      <c r="E253" s="265" t="s">
        <v>43</v>
      </c>
      <c r="F253" s="655"/>
      <c r="G253" s="280" t="s">
        <v>1372</v>
      </c>
      <c r="H253" s="338" t="s">
        <v>62</v>
      </c>
      <c r="I253" s="301" t="s">
        <v>1372</v>
      </c>
      <c r="J253" s="301" t="s">
        <v>2316</v>
      </c>
      <c r="K253" s="265">
        <v>45</v>
      </c>
      <c r="L253" s="265"/>
      <c r="M253" s="265"/>
      <c r="N253" s="304">
        <v>1112</v>
      </c>
      <c r="O253" s="302">
        <v>1493</v>
      </c>
      <c r="P253" s="314">
        <v>25</v>
      </c>
      <c r="Q253" s="314">
        <v>15</v>
      </c>
      <c r="R253" s="265" t="s">
        <v>28</v>
      </c>
      <c r="S253" s="265">
        <v>518.9</v>
      </c>
      <c r="T253" s="314">
        <v>2019</v>
      </c>
      <c r="U253" s="314">
        <v>60</v>
      </c>
      <c r="V253" s="302">
        <v>28</v>
      </c>
      <c r="W253" s="265">
        <v>2021</v>
      </c>
      <c r="X253" s="269" t="s">
        <v>29</v>
      </c>
      <c r="Y253" s="305">
        <v>636</v>
      </c>
      <c r="Z253" s="314">
        <v>1247</v>
      </c>
      <c r="AA253" s="265">
        <v>15</v>
      </c>
      <c r="AB253" s="301" t="s">
        <v>32</v>
      </c>
      <c r="AC253" s="314"/>
      <c r="AD253" s="302">
        <f t="shared" si="7"/>
        <v>0</v>
      </c>
      <c r="AE253" s="302"/>
      <c r="AF253" s="302"/>
      <c r="AG253" s="302"/>
      <c r="AH253" s="302"/>
      <c r="AI253" s="302"/>
      <c r="AJ253" s="302"/>
      <c r="AK253" s="302"/>
      <c r="AL253" s="302"/>
      <c r="AM253" s="302"/>
      <c r="AN253" s="302"/>
      <c r="AO253" s="302"/>
      <c r="AP253" s="302"/>
      <c r="AQ253" s="302"/>
      <c r="AR253" s="302"/>
      <c r="AS253" s="302"/>
    </row>
    <row r="254" spans="1:45" ht="56.25" outlineLevel="1">
      <c r="A254" s="655"/>
      <c r="B254" s="353" t="s">
        <v>553</v>
      </c>
      <c r="C254" s="653" t="s">
        <v>955</v>
      </c>
      <c r="D254" s="301" t="s">
        <v>1373</v>
      </c>
      <c r="E254" s="265" t="s">
        <v>43</v>
      </c>
      <c r="F254" s="655"/>
      <c r="G254" s="280" t="s">
        <v>1374</v>
      </c>
      <c r="H254" s="338" t="s">
        <v>62</v>
      </c>
      <c r="I254" s="357" t="s">
        <v>384</v>
      </c>
      <c r="J254" s="301" t="s">
        <v>2317</v>
      </c>
      <c r="K254" s="265">
        <v>24.6</v>
      </c>
      <c r="L254" s="265" t="s">
        <v>3041</v>
      </c>
      <c r="M254" s="265"/>
      <c r="N254" s="304">
        <v>721</v>
      </c>
      <c r="O254" s="305"/>
      <c r="P254" s="76"/>
      <c r="Q254" s="314"/>
      <c r="R254" s="265" t="s">
        <v>60</v>
      </c>
      <c r="S254" s="314">
        <v>108</v>
      </c>
      <c r="T254" s="314">
        <v>1965</v>
      </c>
      <c r="U254" s="314">
        <v>40</v>
      </c>
      <c r="V254" s="302">
        <v>100</v>
      </c>
      <c r="W254" s="272" t="s">
        <v>372</v>
      </c>
      <c r="X254" s="77" t="s">
        <v>29</v>
      </c>
      <c r="Y254" s="305">
        <v>593</v>
      </c>
      <c r="Z254" s="265"/>
      <c r="AA254" s="265"/>
      <c r="AB254" s="357" t="s">
        <v>3431</v>
      </c>
      <c r="AC254" s="314">
        <v>2032</v>
      </c>
      <c r="AD254" s="302">
        <f t="shared" si="7"/>
        <v>261800</v>
      </c>
      <c r="AE254" s="302"/>
      <c r="AF254" s="302">
        <v>261800</v>
      </c>
      <c r="AG254" s="302"/>
      <c r="AH254" s="302"/>
      <c r="AI254" s="302"/>
      <c r="AJ254" s="302"/>
      <c r="AK254" s="302"/>
      <c r="AL254" s="302"/>
      <c r="AM254" s="302"/>
      <c r="AN254" s="302"/>
      <c r="AO254" s="302"/>
      <c r="AP254" s="302">
        <v>261800</v>
      </c>
      <c r="AQ254" s="302"/>
      <c r="AR254" s="302"/>
      <c r="AS254" s="302"/>
    </row>
    <row r="255" spans="1:45" ht="75" outlineLevel="1">
      <c r="A255" s="655"/>
      <c r="B255" s="353" t="s">
        <v>553</v>
      </c>
      <c r="C255" s="654"/>
      <c r="D255" s="301" t="s">
        <v>1375</v>
      </c>
      <c r="E255" s="265" t="s">
        <v>52</v>
      </c>
      <c r="F255" s="655"/>
      <c r="G255" s="280" t="s">
        <v>1376</v>
      </c>
      <c r="H255" s="338" t="s">
        <v>62</v>
      </c>
      <c r="I255" s="301" t="s">
        <v>82</v>
      </c>
      <c r="J255" s="301" t="s">
        <v>2439</v>
      </c>
      <c r="K255" s="265">
        <v>31.2</v>
      </c>
      <c r="L255" s="265" t="s">
        <v>3042</v>
      </c>
      <c r="M255" s="265"/>
      <c r="N255" s="304">
        <v>246</v>
      </c>
      <c r="O255" s="305"/>
      <c r="P255" s="76"/>
      <c r="Q255" s="314"/>
      <c r="R255" s="265" t="s">
        <v>60</v>
      </c>
      <c r="S255" s="265">
        <v>48.2</v>
      </c>
      <c r="T255" s="314">
        <v>1976</v>
      </c>
      <c r="U255" s="314">
        <v>60</v>
      </c>
      <c r="V255" s="302">
        <v>100</v>
      </c>
      <c r="W255" s="272" t="s">
        <v>372</v>
      </c>
      <c r="X255" s="77" t="s">
        <v>29</v>
      </c>
      <c r="Y255" s="305">
        <v>193</v>
      </c>
      <c r="Z255" s="265"/>
      <c r="AA255" s="265"/>
      <c r="AB255" s="301" t="s">
        <v>32</v>
      </c>
      <c r="AC255" s="314"/>
      <c r="AD255" s="302">
        <f t="shared" si="7"/>
        <v>0</v>
      </c>
      <c r="AE255" s="302"/>
      <c r="AF255" s="302"/>
      <c r="AG255" s="302"/>
      <c r="AH255" s="302"/>
      <c r="AI255" s="302"/>
      <c r="AJ255" s="302"/>
      <c r="AK255" s="302"/>
      <c r="AL255" s="302"/>
      <c r="AM255" s="302"/>
      <c r="AN255" s="302"/>
      <c r="AO255" s="302"/>
      <c r="AP255" s="302"/>
      <c r="AQ255" s="302"/>
      <c r="AR255" s="302"/>
      <c r="AS255" s="302"/>
    </row>
    <row r="256" spans="1:45" s="440" customFormat="1">
      <c r="A256" s="297"/>
      <c r="B256" s="439" t="s">
        <v>554</v>
      </c>
      <c r="C256" s="439"/>
      <c r="D256" s="439"/>
      <c r="E256" s="297"/>
      <c r="F256" s="297"/>
      <c r="G256" s="469"/>
      <c r="H256" s="470"/>
      <c r="I256" s="470"/>
      <c r="J256" s="470"/>
      <c r="K256" s="297"/>
      <c r="L256" s="297"/>
      <c r="M256" s="297"/>
      <c r="N256" s="288"/>
      <c r="O256" s="288"/>
      <c r="P256" s="297"/>
      <c r="Q256" s="297"/>
      <c r="R256" s="297"/>
      <c r="S256" s="288"/>
      <c r="T256" s="297"/>
      <c r="U256" s="297"/>
      <c r="V256" s="288"/>
      <c r="W256" s="297"/>
      <c r="X256" s="297"/>
      <c r="Y256" s="273"/>
      <c r="Z256" s="297"/>
      <c r="AA256" s="297"/>
      <c r="AB256" s="270"/>
      <c r="AC256" s="297"/>
      <c r="AD256" s="288"/>
      <c r="AE256" s="288"/>
      <c r="AF256" s="288"/>
      <c r="AG256" s="288"/>
      <c r="AH256" s="288"/>
      <c r="AI256" s="288"/>
      <c r="AJ256" s="288"/>
      <c r="AK256" s="288"/>
      <c r="AL256" s="288"/>
      <c r="AM256" s="288"/>
      <c r="AN256" s="288"/>
      <c r="AO256" s="288"/>
      <c r="AP256" s="288"/>
      <c r="AQ256" s="288"/>
      <c r="AR256" s="288"/>
      <c r="AS256" s="288"/>
    </row>
    <row r="257" spans="1:45" ht="75" customHeight="1" outlineLevel="1">
      <c r="A257" s="655">
        <v>5</v>
      </c>
      <c r="B257" s="353" t="s">
        <v>554</v>
      </c>
      <c r="C257" s="653"/>
      <c r="D257" s="675" t="s">
        <v>642</v>
      </c>
      <c r="E257" s="655" t="s">
        <v>42</v>
      </c>
      <c r="F257" s="653" t="s">
        <v>2255</v>
      </c>
      <c r="G257" s="279" t="s">
        <v>453</v>
      </c>
      <c r="H257" s="271" t="s">
        <v>62</v>
      </c>
      <c r="I257" s="299" t="s">
        <v>100</v>
      </c>
      <c r="J257" s="353" t="s">
        <v>2440</v>
      </c>
      <c r="K257" s="272"/>
      <c r="L257" s="272"/>
      <c r="M257" s="272"/>
      <c r="N257" s="302">
        <v>18091</v>
      </c>
      <c r="O257" s="302">
        <v>17951</v>
      </c>
      <c r="P257" s="314">
        <v>250</v>
      </c>
      <c r="Q257" s="314">
        <v>428</v>
      </c>
      <c r="R257" s="265" t="s">
        <v>28</v>
      </c>
      <c r="S257" s="255">
        <v>1240</v>
      </c>
      <c r="T257" s="314">
        <v>1980</v>
      </c>
      <c r="U257" s="314">
        <v>85</v>
      </c>
      <c r="V257" s="370">
        <v>58.23</v>
      </c>
      <c r="W257" s="272" t="s">
        <v>372</v>
      </c>
      <c r="X257" s="255" t="s">
        <v>29</v>
      </c>
      <c r="Y257" s="305">
        <v>17801</v>
      </c>
      <c r="Z257" s="265">
        <v>16985</v>
      </c>
      <c r="AA257" s="302">
        <v>220</v>
      </c>
      <c r="AB257" s="301" t="s">
        <v>32</v>
      </c>
      <c r="AC257" s="314"/>
      <c r="AD257" s="302">
        <f>SUM(AE257:AI257)</f>
        <v>0</v>
      </c>
      <c r="AE257" s="302"/>
      <c r="AF257" s="302"/>
      <c r="AG257" s="302"/>
      <c r="AH257" s="302"/>
      <c r="AI257" s="302"/>
      <c r="AJ257" s="302"/>
      <c r="AK257" s="302"/>
      <c r="AL257" s="302"/>
      <c r="AM257" s="302"/>
      <c r="AN257" s="302"/>
      <c r="AO257" s="302"/>
      <c r="AP257" s="302"/>
      <c r="AQ257" s="302"/>
      <c r="AR257" s="302"/>
      <c r="AS257" s="302"/>
    </row>
    <row r="258" spans="1:45" ht="37.5" outlineLevel="1">
      <c r="A258" s="655"/>
      <c r="B258" s="353" t="s">
        <v>554</v>
      </c>
      <c r="C258" s="678"/>
      <c r="D258" s="702"/>
      <c r="E258" s="655"/>
      <c r="F258" s="678"/>
      <c r="G258" s="279" t="s">
        <v>453</v>
      </c>
      <c r="H258" s="338" t="s">
        <v>62</v>
      </c>
      <c r="I258" s="301" t="s">
        <v>101</v>
      </c>
      <c r="J258" s="354"/>
      <c r="K258" s="272"/>
      <c r="L258" s="272"/>
      <c r="M258" s="272"/>
      <c r="N258" s="305"/>
      <c r="O258" s="305"/>
      <c r="P258" s="272"/>
      <c r="Q258" s="272">
        <v>0</v>
      </c>
      <c r="R258" s="265" t="s">
        <v>60</v>
      </c>
      <c r="S258" s="265">
        <v>1062.2</v>
      </c>
      <c r="T258" s="272">
        <v>1980</v>
      </c>
      <c r="U258" s="314">
        <v>85</v>
      </c>
      <c r="V258" s="302">
        <v>68.88</v>
      </c>
      <c r="W258" s="272" t="s">
        <v>372</v>
      </c>
      <c r="X258" s="77" t="s">
        <v>29</v>
      </c>
      <c r="Y258" s="305"/>
      <c r="Z258" s="304"/>
      <c r="AA258" s="302"/>
      <c r="AB258" s="301" t="s">
        <v>32</v>
      </c>
      <c r="AC258" s="314"/>
      <c r="AD258" s="302">
        <f t="shared" ref="AD258:AD297" si="8">SUM(AE258:AI258)</f>
        <v>0</v>
      </c>
      <c r="AE258" s="302"/>
      <c r="AF258" s="302"/>
      <c r="AG258" s="302"/>
      <c r="AH258" s="302"/>
      <c r="AI258" s="302"/>
      <c r="AJ258" s="302"/>
      <c r="AK258" s="302"/>
      <c r="AL258" s="302"/>
      <c r="AM258" s="302"/>
      <c r="AN258" s="302"/>
      <c r="AO258" s="302"/>
      <c r="AP258" s="302"/>
      <c r="AQ258" s="302"/>
      <c r="AR258" s="302"/>
      <c r="AS258" s="302"/>
    </row>
    <row r="259" spans="1:45" ht="37.5" outlineLevel="1">
      <c r="A259" s="655"/>
      <c r="B259" s="353" t="s">
        <v>554</v>
      </c>
      <c r="C259" s="654"/>
      <c r="D259" s="676"/>
      <c r="E259" s="655"/>
      <c r="F259" s="678"/>
      <c r="G259" s="279" t="s">
        <v>453</v>
      </c>
      <c r="H259" s="280" t="s">
        <v>37</v>
      </c>
      <c r="I259" s="301" t="s">
        <v>39</v>
      </c>
      <c r="J259" s="301" t="s">
        <v>2899</v>
      </c>
      <c r="K259" s="272"/>
      <c r="L259" s="272"/>
      <c r="M259" s="272"/>
      <c r="N259" s="305"/>
      <c r="O259" s="305"/>
      <c r="P259" s="314" t="s">
        <v>58</v>
      </c>
      <c r="Q259" s="314" t="s">
        <v>58</v>
      </c>
      <c r="R259" s="265" t="s">
        <v>28</v>
      </c>
      <c r="S259" s="71">
        <v>423.6</v>
      </c>
      <c r="T259" s="314">
        <v>1970</v>
      </c>
      <c r="U259" s="314">
        <v>60</v>
      </c>
      <c r="V259" s="302">
        <v>100</v>
      </c>
      <c r="W259" s="272" t="s">
        <v>372</v>
      </c>
      <c r="X259" s="77" t="s">
        <v>29</v>
      </c>
      <c r="Y259" s="305"/>
      <c r="Z259" s="305"/>
      <c r="AA259" s="302" t="s">
        <v>58</v>
      </c>
      <c r="AB259" s="301" t="s">
        <v>891</v>
      </c>
      <c r="AC259" s="314">
        <v>2031</v>
      </c>
      <c r="AD259" s="302">
        <f t="shared" si="8"/>
        <v>113969</v>
      </c>
      <c r="AE259" s="302"/>
      <c r="AF259" s="302">
        <v>113969</v>
      </c>
      <c r="AG259" s="302"/>
      <c r="AH259" s="302"/>
      <c r="AI259" s="302"/>
      <c r="AJ259" s="302"/>
      <c r="AK259" s="302"/>
      <c r="AL259" s="302"/>
      <c r="AM259" s="302"/>
      <c r="AN259" s="302"/>
      <c r="AO259" s="302">
        <v>113969</v>
      </c>
      <c r="AP259" s="302"/>
      <c r="AQ259" s="302"/>
      <c r="AR259" s="302"/>
      <c r="AS259" s="302"/>
    </row>
    <row r="260" spans="1:45" ht="56.25" outlineLevel="1">
      <c r="A260" s="655"/>
      <c r="B260" s="353" t="s">
        <v>554</v>
      </c>
      <c r="C260" s="653" t="s">
        <v>1085</v>
      </c>
      <c r="D260" s="301" t="s">
        <v>1377</v>
      </c>
      <c r="E260" s="265" t="s">
        <v>43</v>
      </c>
      <c r="F260" s="678"/>
      <c r="G260" s="280" t="s">
        <v>1378</v>
      </c>
      <c r="H260" s="338" t="s">
        <v>62</v>
      </c>
      <c r="I260" s="301" t="s">
        <v>376</v>
      </c>
      <c r="J260" s="301" t="s">
        <v>2900</v>
      </c>
      <c r="K260" s="265">
        <v>40</v>
      </c>
      <c r="L260" s="265"/>
      <c r="M260" s="265"/>
      <c r="N260" s="302">
        <v>890</v>
      </c>
      <c r="O260" s="302">
        <v>1423</v>
      </c>
      <c r="P260" s="314">
        <v>56</v>
      </c>
      <c r="Q260" s="314">
        <v>6</v>
      </c>
      <c r="R260" s="265" t="s">
        <v>28</v>
      </c>
      <c r="S260" s="71">
        <v>192.2</v>
      </c>
      <c r="T260" s="314">
        <v>1965</v>
      </c>
      <c r="U260" s="314">
        <v>60</v>
      </c>
      <c r="V260" s="302">
        <v>100</v>
      </c>
      <c r="W260" s="272" t="s">
        <v>372</v>
      </c>
      <c r="X260" s="77" t="s">
        <v>29</v>
      </c>
      <c r="Y260" s="305">
        <v>750</v>
      </c>
      <c r="Z260" s="265">
        <v>1352</v>
      </c>
      <c r="AA260" s="83">
        <v>15</v>
      </c>
      <c r="AB260" s="301" t="s">
        <v>3404</v>
      </c>
      <c r="AC260" s="314">
        <v>2034</v>
      </c>
      <c r="AD260" s="302">
        <f t="shared" si="8"/>
        <v>448870</v>
      </c>
      <c r="AE260" s="302"/>
      <c r="AF260" s="302">
        <v>448870</v>
      </c>
      <c r="AG260" s="302"/>
      <c r="AH260" s="302"/>
      <c r="AI260" s="302"/>
      <c r="AJ260" s="302"/>
      <c r="AK260" s="302"/>
      <c r="AL260" s="302"/>
      <c r="AM260" s="302"/>
      <c r="AN260" s="302"/>
      <c r="AO260" s="302"/>
      <c r="AP260" s="302"/>
      <c r="AQ260" s="302"/>
      <c r="AR260" s="302">
        <v>448870</v>
      </c>
      <c r="AS260" s="302"/>
    </row>
    <row r="261" spans="1:45" ht="75" outlineLevel="1">
      <c r="A261" s="655"/>
      <c r="B261" s="353" t="s">
        <v>554</v>
      </c>
      <c r="C261" s="678"/>
      <c r="D261" s="301" t="s">
        <v>1379</v>
      </c>
      <c r="E261" s="265" t="s">
        <v>52</v>
      </c>
      <c r="F261" s="678"/>
      <c r="G261" s="280" t="s">
        <v>1380</v>
      </c>
      <c r="H261" s="338" t="s">
        <v>62</v>
      </c>
      <c r="I261" s="301" t="s">
        <v>90</v>
      </c>
      <c r="J261" s="301" t="s">
        <v>2441</v>
      </c>
      <c r="K261" s="265">
        <v>18</v>
      </c>
      <c r="L261" s="265" t="s">
        <v>3043</v>
      </c>
      <c r="M261" s="265"/>
      <c r="N261" s="302">
        <v>286</v>
      </c>
      <c r="O261" s="305"/>
      <c r="P261" s="76"/>
      <c r="Q261" s="314"/>
      <c r="R261" s="265" t="s">
        <v>60</v>
      </c>
      <c r="S261" s="71">
        <v>86</v>
      </c>
      <c r="T261" s="314">
        <v>1972</v>
      </c>
      <c r="U261" s="314">
        <v>60</v>
      </c>
      <c r="V261" s="302">
        <v>100</v>
      </c>
      <c r="W261" s="272" t="s">
        <v>372</v>
      </c>
      <c r="X261" s="77" t="s">
        <v>29</v>
      </c>
      <c r="Y261" s="305">
        <v>178</v>
      </c>
      <c r="Z261" s="305"/>
      <c r="AA261" s="272"/>
      <c r="AB261" s="357" t="s">
        <v>3419</v>
      </c>
      <c r="AC261" s="314">
        <v>2032</v>
      </c>
      <c r="AD261" s="302">
        <f t="shared" si="8"/>
        <v>160000</v>
      </c>
      <c r="AE261" s="305"/>
      <c r="AF261" s="305">
        <v>160000</v>
      </c>
      <c r="AG261" s="302"/>
      <c r="AH261" s="302"/>
      <c r="AI261" s="302"/>
      <c r="AJ261" s="305"/>
      <c r="AK261" s="305"/>
      <c r="AL261" s="302"/>
      <c r="AM261" s="305"/>
      <c r="AN261" s="302"/>
      <c r="AO261" s="302"/>
      <c r="AP261" s="305">
        <v>160000</v>
      </c>
      <c r="AQ261" s="302"/>
      <c r="AR261" s="302"/>
      <c r="AS261" s="302"/>
    </row>
    <row r="262" spans="1:45" ht="75" outlineLevel="1">
      <c r="A262" s="655"/>
      <c r="B262" s="353" t="s">
        <v>554</v>
      </c>
      <c r="C262" s="654"/>
      <c r="D262" s="301" t="s">
        <v>1381</v>
      </c>
      <c r="E262" s="265" t="s">
        <v>52</v>
      </c>
      <c r="F262" s="678"/>
      <c r="G262" s="280" t="s">
        <v>1382</v>
      </c>
      <c r="H262" s="338" t="s">
        <v>62</v>
      </c>
      <c r="I262" s="360" t="s">
        <v>375</v>
      </c>
      <c r="J262" s="301" t="s">
        <v>2901</v>
      </c>
      <c r="K262" s="265">
        <v>50</v>
      </c>
      <c r="L262" s="265" t="s">
        <v>3044</v>
      </c>
      <c r="M262" s="272"/>
      <c r="N262" s="302">
        <v>356</v>
      </c>
      <c r="O262" s="305"/>
      <c r="P262" s="76"/>
      <c r="Q262" s="314"/>
      <c r="R262" s="265" t="s">
        <v>60</v>
      </c>
      <c r="S262" s="71">
        <v>110</v>
      </c>
      <c r="T262" s="314">
        <v>1986</v>
      </c>
      <c r="U262" s="314">
        <v>60</v>
      </c>
      <c r="V262" s="302">
        <v>100</v>
      </c>
      <c r="W262" s="272" t="s">
        <v>372</v>
      </c>
      <c r="X262" s="77" t="s">
        <v>29</v>
      </c>
      <c r="Y262" s="305">
        <v>286</v>
      </c>
      <c r="Z262" s="305"/>
      <c r="AA262" s="272"/>
      <c r="AB262" s="301" t="s">
        <v>32</v>
      </c>
      <c r="AC262" s="71"/>
      <c r="AD262" s="302">
        <f t="shared" si="8"/>
        <v>0</v>
      </c>
      <c r="AE262" s="302"/>
      <c r="AF262" s="302"/>
      <c r="AG262" s="302"/>
      <c r="AH262" s="302"/>
      <c r="AI262" s="302"/>
      <c r="AJ262" s="302"/>
      <c r="AK262" s="302"/>
      <c r="AL262" s="302"/>
      <c r="AM262" s="302"/>
      <c r="AN262" s="302"/>
      <c r="AO262" s="302"/>
      <c r="AP262" s="302"/>
      <c r="AQ262" s="302"/>
      <c r="AR262" s="302"/>
      <c r="AS262" s="302"/>
    </row>
    <row r="263" spans="1:45" ht="75" outlineLevel="1">
      <c r="A263" s="655"/>
      <c r="B263" s="353" t="s">
        <v>554</v>
      </c>
      <c r="C263" s="653" t="s">
        <v>956</v>
      </c>
      <c r="D263" s="301" t="s">
        <v>1383</v>
      </c>
      <c r="E263" s="265" t="s">
        <v>43</v>
      </c>
      <c r="F263" s="678"/>
      <c r="G263" s="280" t="s">
        <v>1384</v>
      </c>
      <c r="H263" s="338" t="s">
        <v>62</v>
      </c>
      <c r="I263" s="301" t="s">
        <v>382</v>
      </c>
      <c r="J263" s="301" t="s">
        <v>2902</v>
      </c>
      <c r="K263" s="265">
        <v>40</v>
      </c>
      <c r="L263" s="265" t="s">
        <v>3045</v>
      </c>
      <c r="M263" s="265"/>
      <c r="N263" s="302">
        <v>763</v>
      </c>
      <c r="O263" s="305"/>
      <c r="P263" s="76"/>
      <c r="Q263" s="314"/>
      <c r="R263" s="265" t="s">
        <v>28</v>
      </c>
      <c r="S263" s="71">
        <v>243.4</v>
      </c>
      <c r="T263" s="314">
        <v>2025</v>
      </c>
      <c r="U263" s="314">
        <v>60</v>
      </c>
      <c r="V263" s="302">
        <v>0.57999999999999996</v>
      </c>
      <c r="W263" s="265" t="s">
        <v>346</v>
      </c>
      <c r="X263" s="77" t="s">
        <v>29</v>
      </c>
      <c r="Y263" s="305">
        <v>615</v>
      </c>
      <c r="Z263" s="302"/>
      <c r="AA263" s="302"/>
      <c r="AB263" s="301" t="s">
        <v>32</v>
      </c>
      <c r="AC263" s="314"/>
      <c r="AD263" s="302">
        <f t="shared" si="8"/>
        <v>0</v>
      </c>
      <c r="AE263" s="302"/>
      <c r="AF263" s="302"/>
      <c r="AG263" s="302"/>
      <c r="AH263" s="302"/>
      <c r="AI263" s="302"/>
      <c r="AJ263" s="302"/>
      <c r="AK263" s="302"/>
      <c r="AL263" s="302"/>
      <c r="AM263" s="302"/>
      <c r="AN263" s="302"/>
      <c r="AO263" s="302"/>
      <c r="AP263" s="302"/>
      <c r="AQ263" s="302"/>
      <c r="AR263" s="302"/>
      <c r="AS263" s="302"/>
    </row>
    <row r="264" spans="1:45" ht="75" outlineLevel="1">
      <c r="A264" s="655"/>
      <c r="B264" s="353" t="s">
        <v>554</v>
      </c>
      <c r="C264" s="678"/>
      <c r="D264" s="301" t="s">
        <v>1385</v>
      </c>
      <c r="E264" s="265" t="s">
        <v>52</v>
      </c>
      <c r="F264" s="678"/>
      <c r="G264" s="280" t="s">
        <v>1386</v>
      </c>
      <c r="H264" s="338" t="s">
        <v>62</v>
      </c>
      <c r="I264" s="301" t="s">
        <v>90</v>
      </c>
      <c r="J264" s="301" t="s">
        <v>2442</v>
      </c>
      <c r="K264" s="265">
        <v>50</v>
      </c>
      <c r="L264" s="265" t="s">
        <v>3046</v>
      </c>
      <c r="M264" s="265"/>
      <c r="N264" s="302">
        <v>216</v>
      </c>
      <c r="O264" s="305"/>
      <c r="P264" s="76"/>
      <c r="Q264" s="314"/>
      <c r="R264" s="265" t="s">
        <v>60</v>
      </c>
      <c r="S264" s="265">
        <v>52.3</v>
      </c>
      <c r="T264" s="314">
        <v>1980</v>
      </c>
      <c r="U264" s="314">
        <v>60</v>
      </c>
      <c r="V264" s="302">
        <v>41</v>
      </c>
      <c r="W264" s="265">
        <v>2018</v>
      </c>
      <c r="X264" s="77" t="s">
        <v>29</v>
      </c>
      <c r="Y264" s="305">
        <v>114</v>
      </c>
      <c r="Z264" s="302"/>
      <c r="AA264" s="302"/>
      <c r="AB264" s="301" t="s">
        <v>3402</v>
      </c>
      <c r="AC264" s="314">
        <v>2031</v>
      </c>
      <c r="AD264" s="302">
        <f t="shared" si="8"/>
        <v>70000</v>
      </c>
      <c r="AE264" s="302"/>
      <c r="AF264" s="302">
        <v>70000</v>
      </c>
      <c r="AG264" s="302"/>
      <c r="AH264" s="302"/>
      <c r="AI264" s="302"/>
      <c r="AJ264" s="302"/>
      <c r="AK264" s="302"/>
      <c r="AL264" s="302"/>
      <c r="AM264" s="302"/>
      <c r="AN264" s="302"/>
      <c r="AO264" s="302">
        <v>70000</v>
      </c>
      <c r="AP264" s="302"/>
      <c r="AQ264" s="302"/>
      <c r="AR264" s="302"/>
      <c r="AS264" s="302"/>
    </row>
    <row r="265" spans="1:45" ht="75" outlineLevel="1">
      <c r="A265" s="655"/>
      <c r="B265" s="353" t="s">
        <v>554</v>
      </c>
      <c r="C265" s="678"/>
      <c r="D265" s="301" t="s">
        <v>1387</v>
      </c>
      <c r="E265" s="265" t="s">
        <v>52</v>
      </c>
      <c r="F265" s="678"/>
      <c r="G265" s="280" t="s">
        <v>1388</v>
      </c>
      <c r="H265" s="338" t="s">
        <v>62</v>
      </c>
      <c r="I265" s="301" t="s">
        <v>90</v>
      </c>
      <c r="J265" s="301" t="s">
        <v>2443</v>
      </c>
      <c r="K265" s="265">
        <v>43</v>
      </c>
      <c r="L265" s="265" t="s">
        <v>3047</v>
      </c>
      <c r="M265" s="265"/>
      <c r="N265" s="302">
        <v>103</v>
      </c>
      <c r="O265" s="305"/>
      <c r="P265" s="76"/>
      <c r="Q265" s="314"/>
      <c r="R265" s="265" t="s">
        <v>60</v>
      </c>
      <c r="S265" s="265">
        <v>69.099999999999994</v>
      </c>
      <c r="T265" s="314">
        <v>1985</v>
      </c>
      <c r="U265" s="314">
        <v>60</v>
      </c>
      <c r="V265" s="302">
        <v>100</v>
      </c>
      <c r="W265" s="272" t="s">
        <v>372</v>
      </c>
      <c r="X265" s="77" t="s">
        <v>29</v>
      </c>
      <c r="Y265" s="305">
        <v>91</v>
      </c>
      <c r="Z265" s="302"/>
      <c r="AA265" s="302"/>
      <c r="AB265" s="301" t="s">
        <v>32</v>
      </c>
      <c r="AC265" s="314"/>
      <c r="AD265" s="302">
        <f t="shared" si="8"/>
        <v>0</v>
      </c>
      <c r="AE265" s="302"/>
      <c r="AF265" s="302"/>
      <c r="AG265" s="302"/>
      <c r="AH265" s="302"/>
      <c r="AI265" s="302"/>
      <c r="AJ265" s="302"/>
      <c r="AK265" s="302"/>
      <c r="AL265" s="302"/>
      <c r="AM265" s="302"/>
      <c r="AN265" s="302"/>
      <c r="AO265" s="302"/>
      <c r="AP265" s="302"/>
      <c r="AQ265" s="302"/>
      <c r="AR265" s="302"/>
      <c r="AS265" s="302"/>
    </row>
    <row r="266" spans="1:45" ht="75" outlineLevel="1">
      <c r="A266" s="655"/>
      <c r="B266" s="353" t="s">
        <v>554</v>
      </c>
      <c r="C266" s="678"/>
      <c r="D266" s="301" t="s">
        <v>1389</v>
      </c>
      <c r="E266" s="265" t="s">
        <v>52</v>
      </c>
      <c r="F266" s="678"/>
      <c r="G266" s="280" t="s">
        <v>1390</v>
      </c>
      <c r="H266" s="338" t="s">
        <v>62</v>
      </c>
      <c r="I266" s="360" t="s">
        <v>375</v>
      </c>
      <c r="J266" s="301" t="s">
        <v>2843</v>
      </c>
      <c r="K266" s="265">
        <v>48</v>
      </c>
      <c r="L266" s="265" t="s">
        <v>3048</v>
      </c>
      <c r="M266" s="265"/>
      <c r="N266" s="302">
        <v>57</v>
      </c>
      <c r="O266" s="305"/>
      <c r="P266" s="76"/>
      <c r="Q266" s="314"/>
      <c r="R266" s="265" t="s">
        <v>60</v>
      </c>
      <c r="S266" s="71">
        <v>24</v>
      </c>
      <c r="T266" s="314">
        <v>1992</v>
      </c>
      <c r="U266" s="314">
        <v>60</v>
      </c>
      <c r="V266" s="302">
        <v>100</v>
      </c>
      <c r="W266" s="272" t="s">
        <v>372</v>
      </c>
      <c r="X266" s="77" t="s">
        <v>29</v>
      </c>
      <c r="Y266" s="305">
        <v>50</v>
      </c>
      <c r="Z266" s="302"/>
      <c r="AA266" s="302"/>
      <c r="AB266" s="301" t="s">
        <v>32</v>
      </c>
      <c r="AC266" s="314"/>
      <c r="AD266" s="302">
        <f t="shared" si="8"/>
        <v>0</v>
      </c>
      <c r="AE266" s="302"/>
      <c r="AF266" s="302"/>
      <c r="AG266" s="302"/>
      <c r="AH266" s="302"/>
      <c r="AI266" s="302"/>
      <c r="AJ266" s="302"/>
      <c r="AK266" s="302"/>
      <c r="AL266" s="302"/>
      <c r="AM266" s="302"/>
      <c r="AN266" s="302"/>
      <c r="AO266" s="302"/>
      <c r="AP266" s="302"/>
      <c r="AQ266" s="302"/>
      <c r="AR266" s="302"/>
      <c r="AS266" s="302"/>
    </row>
    <row r="267" spans="1:45" ht="75" outlineLevel="1">
      <c r="A267" s="655"/>
      <c r="B267" s="353" t="s">
        <v>554</v>
      </c>
      <c r="C267" s="654"/>
      <c r="D267" s="301" t="s">
        <v>1391</v>
      </c>
      <c r="E267" s="265" t="s">
        <v>52</v>
      </c>
      <c r="F267" s="678"/>
      <c r="G267" s="280" t="s">
        <v>1392</v>
      </c>
      <c r="H267" s="338" t="s">
        <v>62</v>
      </c>
      <c r="I267" s="301" t="s">
        <v>90</v>
      </c>
      <c r="J267" s="301" t="s">
        <v>2903</v>
      </c>
      <c r="K267" s="265">
        <v>42</v>
      </c>
      <c r="L267" s="265" t="s">
        <v>3049</v>
      </c>
      <c r="M267" s="265"/>
      <c r="N267" s="302">
        <v>131</v>
      </c>
      <c r="O267" s="305"/>
      <c r="P267" s="76"/>
      <c r="Q267" s="314"/>
      <c r="R267" s="265" t="s">
        <v>60</v>
      </c>
      <c r="S267" s="265">
        <v>42.2</v>
      </c>
      <c r="T267" s="314">
        <v>1987</v>
      </c>
      <c r="U267" s="314">
        <v>60</v>
      </c>
      <c r="V267" s="302">
        <v>100</v>
      </c>
      <c r="W267" s="272" t="s">
        <v>372</v>
      </c>
      <c r="X267" s="77" t="s">
        <v>29</v>
      </c>
      <c r="Y267" s="305">
        <v>137</v>
      </c>
      <c r="Z267" s="305"/>
      <c r="AA267" s="272"/>
      <c r="AB267" s="301" t="s">
        <v>32</v>
      </c>
      <c r="AC267" s="314"/>
      <c r="AD267" s="302">
        <f t="shared" si="8"/>
        <v>0</v>
      </c>
      <c r="AE267" s="302"/>
      <c r="AF267" s="302"/>
      <c r="AG267" s="302"/>
      <c r="AH267" s="302"/>
      <c r="AI267" s="302"/>
      <c r="AJ267" s="302"/>
      <c r="AK267" s="302"/>
      <c r="AL267" s="302"/>
      <c r="AM267" s="302"/>
      <c r="AN267" s="302"/>
      <c r="AO267" s="302"/>
      <c r="AP267" s="302"/>
      <c r="AQ267" s="302"/>
      <c r="AR267" s="302"/>
      <c r="AS267" s="302"/>
    </row>
    <row r="268" spans="1:45" ht="75" outlineLevel="1">
      <c r="A268" s="655"/>
      <c r="B268" s="353" t="s">
        <v>554</v>
      </c>
      <c r="C268" s="653" t="s">
        <v>957</v>
      </c>
      <c r="D268" s="675" t="s">
        <v>1393</v>
      </c>
      <c r="E268" s="655" t="s">
        <v>43</v>
      </c>
      <c r="F268" s="678"/>
      <c r="G268" s="677" t="s">
        <v>1394</v>
      </c>
      <c r="H268" s="338" t="s">
        <v>62</v>
      </c>
      <c r="I268" s="301" t="s">
        <v>382</v>
      </c>
      <c r="J268" s="301" t="s">
        <v>2444</v>
      </c>
      <c r="K268" s="265">
        <v>50</v>
      </c>
      <c r="L268" s="265" t="s">
        <v>3050</v>
      </c>
      <c r="M268" s="265"/>
      <c r="N268" s="302">
        <v>634</v>
      </c>
      <c r="O268" s="305"/>
      <c r="P268" s="314"/>
      <c r="Q268" s="314"/>
      <c r="R268" s="265" t="s">
        <v>28</v>
      </c>
      <c r="S268" s="71">
        <v>357</v>
      </c>
      <c r="T268" s="314">
        <v>1986</v>
      </c>
      <c r="U268" s="314">
        <v>60</v>
      </c>
      <c r="V268" s="302">
        <v>100</v>
      </c>
      <c r="W268" s="272" t="s">
        <v>372</v>
      </c>
      <c r="X268" s="77" t="s">
        <v>29</v>
      </c>
      <c r="Y268" s="305">
        <v>464</v>
      </c>
      <c r="Z268" s="302"/>
      <c r="AA268" s="302"/>
      <c r="AB268" s="301" t="s">
        <v>3402</v>
      </c>
      <c r="AC268" s="314">
        <v>2031</v>
      </c>
      <c r="AD268" s="302">
        <f t="shared" si="8"/>
        <v>60000</v>
      </c>
      <c r="AE268" s="302"/>
      <c r="AF268" s="302">
        <v>60000</v>
      </c>
      <c r="AG268" s="302"/>
      <c r="AH268" s="302"/>
      <c r="AI268" s="302"/>
      <c r="AJ268" s="302"/>
      <c r="AK268" s="302"/>
      <c r="AL268" s="302"/>
      <c r="AM268" s="302"/>
      <c r="AN268" s="302"/>
      <c r="AO268" s="302">
        <v>60000</v>
      </c>
      <c r="AP268" s="302"/>
      <c r="AQ268" s="302"/>
      <c r="AR268" s="302"/>
      <c r="AS268" s="302"/>
    </row>
    <row r="269" spans="1:45" ht="37.5" outlineLevel="1">
      <c r="A269" s="655"/>
      <c r="B269" s="353" t="s">
        <v>554</v>
      </c>
      <c r="C269" s="678"/>
      <c r="D269" s="676"/>
      <c r="E269" s="655"/>
      <c r="F269" s="678"/>
      <c r="G269" s="677"/>
      <c r="H269" s="280" t="s">
        <v>37</v>
      </c>
      <c r="I269" s="329" t="s">
        <v>385</v>
      </c>
      <c r="J269" s="301" t="s">
        <v>2759</v>
      </c>
      <c r="K269" s="272"/>
      <c r="L269" s="272"/>
      <c r="M269" s="272"/>
      <c r="N269" s="305"/>
      <c r="O269" s="305"/>
      <c r="P269" s="76"/>
      <c r="Q269" s="314"/>
      <c r="R269" s="265" t="s">
        <v>60</v>
      </c>
      <c r="S269" s="265">
        <v>90.7</v>
      </c>
      <c r="T269" s="314">
        <v>2009</v>
      </c>
      <c r="U269" s="314">
        <v>60</v>
      </c>
      <c r="V269" s="302">
        <v>100</v>
      </c>
      <c r="W269" s="272" t="s">
        <v>372</v>
      </c>
      <c r="X269" s="77" t="s">
        <v>29</v>
      </c>
      <c r="Y269" s="305"/>
      <c r="Z269" s="304"/>
      <c r="AA269" s="302"/>
      <c r="AB269" s="301" t="s">
        <v>412</v>
      </c>
      <c r="AC269" s="314">
        <v>2026</v>
      </c>
      <c r="AD269" s="302">
        <f t="shared" si="8"/>
        <v>0</v>
      </c>
      <c r="AE269" s="302"/>
      <c r="AF269" s="302"/>
      <c r="AG269" s="302"/>
      <c r="AH269" s="302"/>
      <c r="AI269" s="302"/>
      <c r="AJ269" s="302"/>
      <c r="AK269" s="302"/>
      <c r="AL269" s="302"/>
      <c r="AM269" s="302"/>
      <c r="AN269" s="302"/>
      <c r="AO269" s="302"/>
      <c r="AP269" s="302"/>
      <c r="AQ269" s="302"/>
      <c r="AR269" s="302"/>
      <c r="AS269" s="302"/>
    </row>
    <row r="270" spans="1:45" ht="75" outlineLevel="1">
      <c r="A270" s="655"/>
      <c r="B270" s="353" t="s">
        <v>554</v>
      </c>
      <c r="C270" s="678"/>
      <c r="D270" s="301" t="s">
        <v>1395</v>
      </c>
      <c r="E270" s="265" t="s">
        <v>52</v>
      </c>
      <c r="F270" s="678"/>
      <c r="G270" s="280" t="s">
        <v>1396</v>
      </c>
      <c r="H270" s="338" t="s">
        <v>62</v>
      </c>
      <c r="I270" s="360" t="s">
        <v>375</v>
      </c>
      <c r="J270" s="301" t="s">
        <v>2904</v>
      </c>
      <c r="K270" s="265">
        <v>62</v>
      </c>
      <c r="L270" s="265" t="s">
        <v>3051</v>
      </c>
      <c r="M270" s="272"/>
      <c r="N270" s="302">
        <v>153</v>
      </c>
      <c r="O270" s="305"/>
      <c r="P270" s="76"/>
      <c r="Q270" s="314"/>
      <c r="R270" s="265" t="s">
        <v>60</v>
      </c>
      <c r="S270" s="71">
        <v>31.8</v>
      </c>
      <c r="T270" s="314">
        <v>1968</v>
      </c>
      <c r="U270" s="314">
        <v>60</v>
      </c>
      <c r="V270" s="302">
        <v>100</v>
      </c>
      <c r="W270" s="272" t="s">
        <v>372</v>
      </c>
      <c r="X270" s="77" t="s">
        <v>29</v>
      </c>
      <c r="Y270" s="305">
        <v>100</v>
      </c>
      <c r="Z270" s="305"/>
      <c r="AA270" s="272"/>
      <c r="AB270" s="301" t="s">
        <v>32</v>
      </c>
      <c r="AC270" s="314"/>
      <c r="AD270" s="302">
        <f t="shared" si="8"/>
        <v>0</v>
      </c>
      <c r="AE270" s="302"/>
      <c r="AF270" s="302"/>
      <c r="AG270" s="302"/>
      <c r="AH270" s="302"/>
      <c r="AI270" s="302"/>
      <c r="AJ270" s="302"/>
      <c r="AK270" s="302"/>
      <c r="AL270" s="302"/>
      <c r="AM270" s="302"/>
      <c r="AN270" s="302"/>
      <c r="AO270" s="302"/>
      <c r="AP270" s="302"/>
      <c r="AQ270" s="302"/>
      <c r="AR270" s="302"/>
      <c r="AS270" s="302"/>
    </row>
    <row r="271" spans="1:45" ht="75" outlineLevel="1">
      <c r="A271" s="655"/>
      <c r="B271" s="353" t="s">
        <v>554</v>
      </c>
      <c r="C271" s="678"/>
      <c r="D271" s="301" t="s">
        <v>1397</v>
      </c>
      <c r="E271" s="265" t="s">
        <v>52</v>
      </c>
      <c r="F271" s="678"/>
      <c r="G271" s="280" t="s">
        <v>1398</v>
      </c>
      <c r="H271" s="338" t="s">
        <v>62</v>
      </c>
      <c r="I271" s="301" t="s">
        <v>90</v>
      </c>
      <c r="J271" s="301" t="s">
        <v>2445</v>
      </c>
      <c r="K271" s="265">
        <v>57</v>
      </c>
      <c r="L271" s="265" t="s">
        <v>3052</v>
      </c>
      <c r="M271" s="265"/>
      <c r="N271" s="302">
        <v>133</v>
      </c>
      <c r="O271" s="305"/>
      <c r="P271" s="76"/>
      <c r="Q271" s="314"/>
      <c r="R271" s="265" t="s">
        <v>60</v>
      </c>
      <c r="S271" s="265">
        <v>55.9</v>
      </c>
      <c r="T271" s="314">
        <v>1970</v>
      </c>
      <c r="U271" s="314">
        <v>60</v>
      </c>
      <c r="V271" s="302">
        <v>100</v>
      </c>
      <c r="W271" s="272" t="s">
        <v>372</v>
      </c>
      <c r="X271" s="77" t="s">
        <v>29</v>
      </c>
      <c r="Y271" s="305">
        <v>75</v>
      </c>
      <c r="Z271" s="305"/>
      <c r="AA271" s="272"/>
      <c r="AB271" s="301" t="s">
        <v>32</v>
      </c>
      <c r="AC271" s="314"/>
      <c r="AD271" s="302">
        <f t="shared" si="8"/>
        <v>0</v>
      </c>
      <c r="AE271" s="302"/>
      <c r="AF271" s="302"/>
      <c r="AG271" s="302"/>
      <c r="AH271" s="302"/>
      <c r="AI271" s="302"/>
      <c r="AJ271" s="302"/>
      <c r="AK271" s="302"/>
      <c r="AL271" s="302"/>
      <c r="AM271" s="302"/>
      <c r="AN271" s="302"/>
      <c r="AO271" s="302"/>
      <c r="AP271" s="302"/>
      <c r="AQ271" s="302"/>
      <c r="AR271" s="302"/>
      <c r="AS271" s="302"/>
    </row>
    <row r="272" spans="1:45" ht="75" outlineLevel="1">
      <c r="A272" s="655"/>
      <c r="B272" s="353" t="s">
        <v>554</v>
      </c>
      <c r="C272" s="654"/>
      <c r="D272" s="301" t="s">
        <v>1399</v>
      </c>
      <c r="E272" s="265" t="s">
        <v>52</v>
      </c>
      <c r="F272" s="678"/>
      <c r="G272" s="280" t="s">
        <v>1400</v>
      </c>
      <c r="H272" s="338" t="s">
        <v>62</v>
      </c>
      <c r="I272" s="301" t="s">
        <v>90</v>
      </c>
      <c r="J272" s="301" t="s">
        <v>2760</v>
      </c>
      <c r="K272" s="265">
        <v>63</v>
      </c>
      <c r="L272" s="265" t="s">
        <v>3053</v>
      </c>
      <c r="M272" s="265"/>
      <c r="N272" s="302">
        <v>68</v>
      </c>
      <c r="O272" s="305"/>
      <c r="P272" s="76"/>
      <c r="Q272" s="314"/>
      <c r="R272" s="265" t="s">
        <v>60</v>
      </c>
      <c r="S272" s="265">
        <v>41.6</v>
      </c>
      <c r="T272" s="314">
        <v>1970</v>
      </c>
      <c r="U272" s="314">
        <v>60</v>
      </c>
      <c r="V272" s="302">
        <v>100</v>
      </c>
      <c r="W272" s="272" t="s">
        <v>372</v>
      </c>
      <c r="X272" s="77" t="s">
        <v>29</v>
      </c>
      <c r="Y272" s="305">
        <v>18</v>
      </c>
      <c r="Z272" s="302"/>
      <c r="AA272" s="302"/>
      <c r="AB272" s="301" t="s">
        <v>32</v>
      </c>
      <c r="AC272" s="314"/>
      <c r="AD272" s="302">
        <f t="shared" si="8"/>
        <v>0</v>
      </c>
      <c r="AE272" s="302"/>
      <c r="AF272" s="302"/>
      <c r="AG272" s="302"/>
      <c r="AH272" s="302"/>
      <c r="AI272" s="302"/>
      <c r="AJ272" s="302"/>
      <c r="AK272" s="302"/>
      <c r="AL272" s="302"/>
      <c r="AM272" s="302"/>
      <c r="AN272" s="302"/>
      <c r="AO272" s="302"/>
      <c r="AP272" s="302"/>
      <c r="AQ272" s="302"/>
      <c r="AR272" s="302"/>
      <c r="AS272" s="302"/>
    </row>
    <row r="273" spans="1:45" ht="56.25" outlineLevel="1">
      <c r="A273" s="655"/>
      <c r="B273" s="353" t="s">
        <v>554</v>
      </c>
      <c r="C273" s="653" t="s">
        <v>958</v>
      </c>
      <c r="D273" s="301" t="s">
        <v>1401</v>
      </c>
      <c r="E273" s="265" t="s">
        <v>43</v>
      </c>
      <c r="F273" s="678"/>
      <c r="G273" s="280" t="s">
        <v>1402</v>
      </c>
      <c r="H273" s="338" t="s">
        <v>62</v>
      </c>
      <c r="I273" s="301" t="s">
        <v>86</v>
      </c>
      <c r="J273" s="301" t="s">
        <v>2446</v>
      </c>
      <c r="K273" s="265">
        <v>92</v>
      </c>
      <c r="L273" s="265"/>
      <c r="M273" s="265"/>
      <c r="N273" s="302">
        <v>562</v>
      </c>
      <c r="O273" s="302">
        <v>2319</v>
      </c>
      <c r="P273" s="314">
        <v>30</v>
      </c>
      <c r="Q273" s="314">
        <v>17</v>
      </c>
      <c r="R273" s="265" t="s">
        <v>60</v>
      </c>
      <c r="S273" s="265">
        <v>619.5</v>
      </c>
      <c r="T273" s="314">
        <v>1949</v>
      </c>
      <c r="U273" s="314">
        <v>60</v>
      </c>
      <c r="V273" s="302">
        <v>100</v>
      </c>
      <c r="W273" s="272" t="s">
        <v>372</v>
      </c>
      <c r="X273" s="77" t="s">
        <v>29</v>
      </c>
      <c r="Y273" s="305">
        <v>366</v>
      </c>
      <c r="Z273" s="265">
        <v>2214</v>
      </c>
      <c r="AA273" s="83">
        <v>25</v>
      </c>
      <c r="AB273" s="301" t="s">
        <v>3404</v>
      </c>
      <c r="AC273" s="314">
        <v>2031</v>
      </c>
      <c r="AD273" s="302">
        <f t="shared" si="8"/>
        <v>448870</v>
      </c>
      <c r="AE273" s="302"/>
      <c r="AF273" s="302">
        <v>448870</v>
      </c>
      <c r="AG273" s="302"/>
      <c r="AH273" s="302"/>
      <c r="AI273" s="302"/>
      <c r="AJ273" s="302"/>
      <c r="AK273" s="302"/>
      <c r="AL273" s="302"/>
      <c r="AM273" s="302"/>
      <c r="AN273" s="302"/>
      <c r="AO273" s="302">
        <v>448870</v>
      </c>
      <c r="AP273" s="302"/>
      <c r="AQ273" s="302"/>
      <c r="AR273" s="302"/>
      <c r="AS273" s="302"/>
    </row>
    <row r="274" spans="1:45" ht="75" outlineLevel="1">
      <c r="A274" s="655"/>
      <c r="B274" s="353" t="s">
        <v>554</v>
      </c>
      <c r="C274" s="678"/>
      <c r="D274" s="301" t="s">
        <v>1403</v>
      </c>
      <c r="E274" s="265" t="s">
        <v>52</v>
      </c>
      <c r="F274" s="678"/>
      <c r="G274" s="280" t="s">
        <v>1404</v>
      </c>
      <c r="H274" s="338" t="s">
        <v>62</v>
      </c>
      <c r="I274" s="301" t="s">
        <v>90</v>
      </c>
      <c r="J274" s="301" t="s">
        <v>2761</v>
      </c>
      <c r="K274" s="265">
        <v>95</v>
      </c>
      <c r="L274" s="265" t="s">
        <v>3054</v>
      </c>
      <c r="M274" s="265"/>
      <c r="N274" s="302">
        <v>209</v>
      </c>
      <c r="O274" s="305"/>
      <c r="P274" s="76"/>
      <c r="Q274" s="314"/>
      <c r="R274" s="265" t="s">
        <v>60</v>
      </c>
      <c r="S274" s="265">
        <v>94.7</v>
      </c>
      <c r="T274" s="314">
        <v>1988</v>
      </c>
      <c r="U274" s="314">
        <v>60</v>
      </c>
      <c r="V274" s="302">
        <v>100</v>
      </c>
      <c r="W274" s="272" t="s">
        <v>372</v>
      </c>
      <c r="X274" s="77" t="s">
        <v>29</v>
      </c>
      <c r="Y274" s="305">
        <v>175</v>
      </c>
      <c r="Z274" s="305"/>
      <c r="AA274" s="272"/>
      <c r="AB274" s="301" t="s">
        <v>2647</v>
      </c>
      <c r="AC274" s="314">
        <v>2031</v>
      </c>
      <c r="AD274" s="302">
        <f t="shared" si="8"/>
        <v>160000</v>
      </c>
      <c r="AE274" s="302"/>
      <c r="AF274" s="302">
        <v>160000</v>
      </c>
      <c r="AG274" s="302"/>
      <c r="AH274" s="302"/>
      <c r="AI274" s="302"/>
      <c r="AJ274" s="302"/>
      <c r="AK274" s="302"/>
      <c r="AL274" s="302"/>
      <c r="AM274" s="302"/>
      <c r="AN274" s="302"/>
      <c r="AO274" s="302">
        <v>160000</v>
      </c>
      <c r="AP274" s="302"/>
      <c r="AQ274" s="302"/>
      <c r="AR274" s="302"/>
      <c r="AS274" s="302"/>
    </row>
    <row r="275" spans="1:45" ht="75" outlineLevel="1">
      <c r="A275" s="655"/>
      <c r="B275" s="353" t="s">
        <v>554</v>
      </c>
      <c r="C275" s="678"/>
      <c r="D275" s="301" t="s">
        <v>1405</v>
      </c>
      <c r="E275" s="265" t="s">
        <v>52</v>
      </c>
      <c r="F275" s="678"/>
      <c r="G275" s="280" t="s">
        <v>1406</v>
      </c>
      <c r="H275" s="338" t="s">
        <v>62</v>
      </c>
      <c r="I275" s="301" t="s">
        <v>90</v>
      </c>
      <c r="J275" s="301" t="s">
        <v>2447</v>
      </c>
      <c r="K275" s="265">
        <v>75</v>
      </c>
      <c r="L275" s="265" t="s">
        <v>3055</v>
      </c>
      <c r="M275" s="272"/>
      <c r="N275" s="302">
        <v>331</v>
      </c>
      <c r="O275" s="305"/>
      <c r="P275" s="76"/>
      <c r="Q275" s="314"/>
      <c r="R275" s="265" t="s">
        <v>60</v>
      </c>
      <c r="S275" s="71">
        <v>36</v>
      </c>
      <c r="T275" s="314">
        <v>1970</v>
      </c>
      <c r="U275" s="314">
        <v>60</v>
      </c>
      <c r="V275" s="302">
        <v>100</v>
      </c>
      <c r="W275" s="272" t="s">
        <v>372</v>
      </c>
      <c r="X275" s="77" t="s">
        <v>29</v>
      </c>
      <c r="Y275" s="305">
        <v>231</v>
      </c>
      <c r="Z275" s="305"/>
      <c r="AA275" s="272"/>
      <c r="AB275" s="357" t="s">
        <v>3416</v>
      </c>
      <c r="AC275" s="314">
        <v>2033</v>
      </c>
      <c r="AD275" s="302">
        <f t="shared" si="8"/>
        <v>160000</v>
      </c>
      <c r="AE275" s="305"/>
      <c r="AF275" s="305">
        <v>160000</v>
      </c>
      <c r="AG275" s="302"/>
      <c r="AH275" s="302"/>
      <c r="AI275" s="302"/>
      <c r="AJ275" s="302"/>
      <c r="AK275" s="302"/>
      <c r="AL275" s="305"/>
      <c r="AM275" s="302"/>
      <c r="AN275" s="302"/>
      <c r="AO275" s="302"/>
      <c r="AP275" s="302"/>
      <c r="AQ275" s="305">
        <v>160000</v>
      </c>
      <c r="AR275" s="302"/>
      <c r="AS275" s="302"/>
    </row>
    <row r="276" spans="1:45" ht="75" outlineLevel="1">
      <c r="A276" s="655"/>
      <c r="B276" s="353" t="s">
        <v>554</v>
      </c>
      <c r="C276" s="654"/>
      <c r="D276" s="301" t="s">
        <v>1407</v>
      </c>
      <c r="E276" s="265" t="s">
        <v>52</v>
      </c>
      <c r="F276" s="678"/>
      <c r="G276" s="280" t="s">
        <v>1408</v>
      </c>
      <c r="H276" s="338" t="s">
        <v>62</v>
      </c>
      <c r="I276" s="360" t="s">
        <v>375</v>
      </c>
      <c r="J276" s="301" t="s">
        <v>2762</v>
      </c>
      <c r="K276" s="265">
        <v>85</v>
      </c>
      <c r="L276" s="265" t="s">
        <v>3056</v>
      </c>
      <c r="M276" s="272"/>
      <c r="N276" s="302">
        <v>156</v>
      </c>
      <c r="O276" s="305"/>
      <c r="P276" s="76"/>
      <c r="Q276" s="314"/>
      <c r="R276" s="265" t="s">
        <v>60</v>
      </c>
      <c r="S276" s="71">
        <v>54</v>
      </c>
      <c r="T276" s="314">
        <v>1961</v>
      </c>
      <c r="U276" s="314">
        <v>60</v>
      </c>
      <c r="V276" s="302">
        <v>100</v>
      </c>
      <c r="W276" s="272" t="s">
        <v>372</v>
      </c>
      <c r="X276" s="77" t="s">
        <v>29</v>
      </c>
      <c r="Y276" s="305">
        <v>134</v>
      </c>
      <c r="Z276" s="305"/>
      <c r="AA276" s="272"/>
      <c r="AB276" s="301" t="s">
        <v>32</v>
      </c>
      <c r="AC276" s="71"/>
      <c r="AD276" s="302">
        <f t="shared" si="8"/>
        <v>0</v>
      </c>
      <c r="AE276" s="302"/>
      <c r="AF276" s="302"/>
      <c r="AG276" s="302"/>
      <c r="AH276" s="302"/>
      <c r="AI276" s="302"/>
      <c r="AJ276" s="302"/>
      <c r="AK276" s="302"/>
      <c r="AL276" s="302"/>
      <c r="AM276" s="302"/>
      <c r="AN276" s="302"/>
      <c r="AO276" s="302"/>
      <c r="AP276" s="302"/>
      <c r="AQ276" s="302"/>
      <c r="AR276" s="302"/>
      <c r="AS276" s="302"/>
    </row>
    <row r="277" spans="1:45" ht="75" outlineLevel="1">
      <c r="A277" s="655"/>
      <c r="B277" s="353" t="s">
        <v>554</v>
      </c>
      <c r="C277" s="653" t="s">
        <v>959</v>
      </c>
      <c r="D277" s="301" t="s">
        <v>1409</v>
      </c>
      <c r="E277" s="265" t="s">
        <v>43</v>
      </c>
      <c r="F277" s="678"/>
      <c r="G277" s="280" t="s">
        <v>1410</v>
      </c>
      <c r="H277" s="338" t="s">
        <v>62</v>
      </c>
      <c r="I277" s="301" t="s">
        <v>382</v>
      </c>
      <c r="J277" s="301" t="s">
        <v>2448</v>
      </c>
      <c r="K277" s="265">
        <v>70</v>
      </c>
      <c r="L277" s="265" t="s">
        <v>3057</v>
      </c>
      <c r="M277" s="265"/>
      <c r="N277" s="302">
        <v>887</v>
      </c>
      <c r="O277" s="305"/>
      <c r="P277" s="314"/>
      <c r="Q277" s="314"/>
      <c r="R277" s="265" t="s">
        <v>28</v>
      </c>
      <c r="S277" s="265">
        <v>152.80000000000001</v>
      </c>
      <c r="T277" s="314">
        <v>1972</v>
      </c>
      <c r="U277" s="314">
        <v>60</v>
      </c>
      <c r="V277" s="302">
        <v>100</v>
      </c>
      <c r="W277" s="272" t="s">
        <v>372</v>
      </c>
      <c r="X277" s="77" t="s">
        <v>29</v>
      </c>
      <c r="Y277" s="305">
        <v>797</v>
      </c>
      <c r="Z277" s="265"/>
      <c r="AA277" s="265"/>
      <c r="AB277" s="301" t="s">
        <v>3402</v>
      </c>
      <c r="AC277" s="314">
        <v>2035</v>
      </c>
      <c r="AD277" s="302">
        <f t="shared" si="8"/>
        <v>60000</v>
      </c>
      <c r="AE277" s="302"/>
      <c r="AF277" s="302">
        <v>60000</v>
      </c>
      <c r="AG277" s="302"/>
      <c r="AH277" s="302"/>
      <c r="AI277" s="302"/>
      <c r="AJ277" s="302"/>
      <c r="AK277" s="302"/>
      <c r="AL277" s="302"/>
      <c r="AM277" s="302"/>
      <c r="AN277" s="302"/>
      <c r="AO277" s="302"/>
      <c r="AP277" s="302"/>
      <c r="AQ277" s="302"/>
      <c r="AR277" s="302"/>
      <c r="AS277" s="302">
        <v>60000</v>
      </c>
    </row>
    <row r="278" spans="1:45" ht="93.75" outlineLevel="1">
      <c r="A278" s="655"/>
      <c r="B278" s="353" t="s">
        <v>554</v>
      </c>
      <c r="C278" s="678"/>
      <c r="D278" s="301" t="s">
        <v>2631</v>
      </c>
      <c r="E278" s="265" t="s">
        <v>52</v>
      </c>
      <c r="F278" s="678"/>
      <c r="G278" s="280" t="s">
        <v>2632</v>
      </c>
      <c r="H278" s="338"/>
      <c r="I278" s="301"/>
      <c r="J278" s="360"/>
      <c r="K278" s="332">
        <v>62</v>
      </c>
      <c r="L278" s="332" t="s">
        <v>3057</v>
      </c>
      <c r="M278" s="332" t="s">
        <v>3381</v>
      </c>
      <c r="N278" s="302">
        <v>23</v>
      </c>
      <c r="O278" s="305"/>
      <c r="P278" s="76"/>
      <c r="Q278" s="76"/>
      <c r="R278" s="272"/>
      <c r="S278" s="80"/>
      <c r="T278" s="76"/>
      <c r="U278" s="76"/>
      <c r="V278" s="305"/>
      <c r="W278" s="272"/>
      <c r="X278" s="272"/>
      <c r="Y278" s="305">
        <v>0</v>
      </c>
      <c r="Z278" s="265"/>
      <c r="AA278" s="265"/>
      <c r="AB278" s="301" t="s">
        <v>32</v>
      </c>
      <c r="AC278" s="314"/>
      <c r="AD278" s="302">
        <f t="shared" si="8"/>
        <v>0</v>
      </c>
      <c r="AE278" s="302"/>
      <c r="AF278" s="302"/>
      <c r="AG278" s="302"/>
      <c r="AH278" s="302"/>
      <c r="AI278" s="302"/>
      <c r="AJ278" s="302"/>
      <c r="AK278" s="302"/>
      <c r="AL278" s="302"/>
      <c r="AM278" s="302"/>
      <c r="AN278" s="302"/>
      <c r="AO278" s="302"/>
      <c r="AP278" s="302"/>
      <c r="AQ278" s="302"/>
      <c r="AR278" s="302"/>
      <c r="AS278" s="302"/>
    </row>
    <row r="279" spans="1:45" ht="93.75" outlineLevel="1">
      <c r="A279" s="655"/>
      <c r="B279" s="353" t="s">
        <v>554</v>
      </c>
      <c r="C279" s="654"/>
      <c r="D279" s="301" t="s">
        <v>1411</v>
      </c>
      <c r="E279" s="265" t="s">
        <v>52</v>
      </c>
      <c r="F279" s="678"/>
      <c r="G279" s="280" t="s">
        <v>1412</v>
      </c>
      <c r="H279" s="338"/>
      <c r="I279" s="301"/>
      <c r="J279" s="360"/>
      <c r="K279" s="265">
        <v>60</v>
      </c>
      <c r="L279" s="265" t="s">
        <v>3057</v>
      </c>
      <c r="M279" s="265" t="s">
        <v>3382</v>
      </c>
      <c r="N279" s="302">
        <v>40</v>
      </c>
      <c r="O279" s="305"/>
      <c r="P279" s="76"/>
      <c r="Q279" s="76"/>
      <c r="R279" s="272"/>
      <c r="S279" s="80"/>
      <c r="T279" s="76"/>
      <c r="U279" s="76"/>
      <c r="V279" s="305"/>
      <c r="W279" s="272"/>
      <c r="X279" s="272"/>
      <c r="Y279" s="305">
        <v>6</v>
      </c>
      <c r="Z279" s="265"/>
      <c r="AA279" s="265"/>
      <c r="AB279" s="301" t="s">
        <v>32</v>
      </c>
      <c r="AC279" s="314"/>
      <c r="AD279" s="302">
        <f t="shared" si="8"/>
        <v>0</v>
      </c>
      <c r="AE279" s="302"/>
      <c r="AF279" s="302"/>
      <c r="AG279" s="302"/>
      <c r="AH279" s="302"/>
      <c r="AI279" s="302"/>
      <c r="AJ279" s="302"/>
      <c r="AK279" s="302"/>
      <c r="AL279" s="302"/>
      <c r="AM279" s="302"/>
      <c r="AN279" s="302"/>
      <c r="AO279" s="302"/>
      <c r="AP279" s="302"/>
      <c r="AQ279" s="302"/>
      <c r="AR279" s="302"/>
      <c r="AS279" s="302"/>
    </row>
    <row r="280" spans="1:45" ht="75" outlineLevel="1">
      <c r="A280" s="655"/>
      <c r="B280" s="353" t="s">
        <v>554</v>
      </c>
      <c r="C280" s="653" t="s">
        <v>960</v>
      </c>
      <c r="D280" s="301" t="s">
        <v>1413</v>
      </c>
      <c r="E280" s="265" t="s">
        <v>52</v>
      </c>
      <c r="F280" s="678"/>
      <c r="G280" s="280" t="s">
        <v>1414</v>
      </c>
      <c r="H280" s="338" t="s">
        <v>62</v>
      </c>
      <c r="I280" s="301" t="s">
        <v>90</v>
      </c>
      <c r="J280" s="301" t="s">
        <v>2763</v>
      </c>
      <c r="K280" s="265">
        <v>65</v>
      </c>
      <c r="L280" s="265" t="s">
        <v>3058</v>
      </c>
      <c r="M280" s="265"/>
      <c r="N280" s="302">
        <v>309</v>
      </c>
      <c r="O280" s="305"/>
      <c r="P280" s="76"/>
      <c r="Q280" s="314"/>
      <c r="R280" s="265" t="s">
        <v>60</v>
      </c>
      <c r="S280" s="265">
        <v>26.4</v>
      </c>
      <c r="T280" s="314">
        <v>1975</v>
      </c>
      <c r="U280" s="314">
        <v>40</v>
      </c>
      <c r="V280" s="302">
        <v>100</v>
      </c>
      <c r="W280" s="272" t="s">
        <v>372</v>
      </c>
      <c r="X280" s="77" t="s">
        <v>29</v>
      </c>
      <c r="Y280" s="305">
        <v>250</v>
      </c>
      <c r="Z280" s="305"/>
      <c r="AA280" s="272"/>
      <c r="AB280" s="301" t="s">
        <v>32</v>
      </c>
      <c r="AC280" s="71"/>
      <c r="AD280" s="302">
        <f t="shared" si="8"/>
        <v>0</v>
      </c>
      <c r="AE280" s="302"/>
      <c r="AF280" s="302"/>
      <c r="AG280" s="302"/>
      <c r="AH280" s="302"/>
      <c r="AI280" s="302"/>
      <c r="AJ280" s="302"/>
      <c r="AK280" s="302"/>
      <c r="AL280" s="302"/>
      <c r="AM280" s="302"/>
      <c r="AN280" s="302"/>
      <c r="AO280" s="302"/>
      <c r="AP280" s="302"/>
      <c r="AQ280" s="302"/>
      <c r="AR280" s="302"/>
      <c r="AS280" s="302"/>
    </row>
    <row r="281" spans="1:45" ht="75" outlineLevel="1">
      <c r="A281" s="655"/>
      <c r="B281" s="353" t="s">
        <v>554</v>
      </c>
      <c r="C281" s="678"/>
      <c r="D281" s="301" t="s">
        <v>1415</v>
      </c>
      <c r="E281" s="265" t="s">
        <v>52</v>
      </c>
      <c r="F281" s="678"/>
      <c r="G281" s="280" t="s">
        <v>1416</v>
      </c>
      <c r="H281" s="338" t="s">
        <v>62</v>
      </c>
      <c r="I281" s="301" t="s">
        <v>82</v>
      </c>
      <c r="J281" s="301" t="s">
        <v>2449</v>
      </c>
      <c r="K281" s="265">
        <v>70</v>
      </c>
      <c r="L281" s="265" t="s">
        <v>3059</v>
      </c>
      <c r="M281" s="265"/>
      <c r="N281" s="302">
        <v>52</v>
      </c>
      <c r="O281" s="305"/>
      <c r="P281" s="76"/>
      <c r="Q281" s="314"/>
      <c r="R281" s="265" t="s">
        <v>60</v>
      </c>
      <c r="S281" s="265">
        <v>42.6</v>
      </c>
      <c r="T281" s="314">
        <v>1989</v>
      </c>
      <c r="U281" s="314">
        <v>30</v>
      </c>
      <c r="V281" s="302">
        <v>100</v>
      </c>
      <c r="W281" s="272" t="s">
        <v>372</v>
      </c>
      <c r="X281" s="77" t="s">
        <v>29</v>
      </c>
      <c r="Y281" s="305">
        <v>34</v>
      </c>
      <c r="Z281" s="265"/>
      <c r="AA281" s="265"/>
      <c r="AB281" s="301" t="s">
        <v>3413</v>
      </c>
      <c r="AC281" s="314">
        <v>2027</v>
      </c>
      <c r="AD281" s="302">
        <f t="shared" si="8"/>
        <v>0</v>
      </c>
      <c r="AE281" s="302"/>
      <c r="AF281" s="302"/>
      <c r="AG281" s="302"/>
      <c r="AH281" s="302"/>
      <c r="AI281" s="302"/>
      <c r="AJ281" s="302"/>
      <c r="AK281" s="302"/>
      <c r="AL281" s="302"/>
      <c r="AM281" s="302"/>
      <c r="AN281" s="302"/>
      <c r="AO281" s="302"/>
      <c r="AP281" s="302"/>
      <c r="AQ281" s="302"/>
      <c r="AR281" s="302"/>
      <c r="AS281" s="302"/>
    </row>
    <row r="282" spans="1:45" ht="37.5" outlineLevel="1">
      <c r="A282" s="655"/>
      <c r="B282" s="353" t="s">
        <v>554</v>
      </c>
      <c r="C282" s="678"/>
      <c r="D282" s="301" t="s">
        <v>1417</v>
      </c>
      <c r="E282" s="265" t="s">
        <v>43</v>
      </c>
      <c r="F282" s="678"/>
      <c r="G282" s="280" t="s">
        <v>1418</v>
      </c>
      <c r="H282" s="338" t="s">
        <v>62</v>
      </c>
      <c r="I282" s="301" t="s">
        <v>86</v>
      </c>
      <c r="J282" s="301" t="s">
        <v>2450</v>
      </c>
      <c r="K282" s="265">
        <v>80</v>
      </c>
      <c r="L282" s="265"/>
      <c r="M282" s="265"/>
      <c r="N282" s="302">
        <v>308</v>
      </c>
      <c r="O282" s="302">
        <v>1649</v>
      </c>
      <c r="P282" s="314">
        <v>29</v>
      </c>
      <c r="Q282" s="314">
        <v>8</v>
      </c>
      <c r="R282" s="265" t="s">
        <v>28</v>
      </c>
      <c r="S282" s="265">
        <v>872.8</v>
      </c>
      <c r="T282" s="314">
        <v>1991</v>
      </c>
      <c r="U282" s="314">
        <v>60</v>
      </c>
      <c r="V282" s="302">
        <v>100</v>
      </c>
      <c r="W282" s="272" t="s">
        <v>372</v>
      </c>
      <c r="X282" s="77" t="s">
        <v>29</v>
      </c>
      <c r="Y282" s="305">
        <v>265</v>
      </c>
      <c r="Z282" s="77">
        <v>1511</v>
      </c>
      <c r="AA282" s="83">
        <v>15</v>
      </c>
      <c r="AB282" s="301" t="s">
        <v>32</v>
      </c>
      <c r="AC282" s="314"/>
      <c r="AD282" s="302">
        <f t="shared" si="8"/>
        <v>0</v>
      </c>
      <c r="AE282" s="302"/>
      <c r="AF282" s="302"/>
      <c r="AG282" s="302"/>
      <c r="AH282" s="302"/>
      <c r="AI282" s="302"/>
      <c r="AJ282" s="302"/>
      <c r="AK282" s="302"/>
      <c r="AL282" s="302"/>
      <c r="AM282" s="302"/>
      <c r="AN282" s="302"/>
      <c r="AO282" s="302"/>
      <c r="AP282" s="302"/>
      <c r="AQ282" s="302"/>
      <c r="AR282" s="302"/>
      <c r="AS282" s="302"/>
    </row>
    <row r="283" spans="1:45" ht="75" outlineLevel="1">
      <c r="A283" s="655"/>
      <c r="B283" s="353" t="s">
        <v>554</v>
      </c>
      <c r="C283" s="654"/>
      <c r="D283" s="301" t="s">
        <v>1419</v>
      </c>
      <c r="E283" s="265" t="s">
        <v>52</v>
      </c>
      <c r="F283" s="678"/>
      <c r="G283" s="280" t="s">
        <v>1420</v>
      </c>
      <c r="H283" s="338"/>
      <c r="I283" s="301"/>
      <c r="J283" s="360"/>
      <c r="K283" s="332">
        <v>84</v>
      </c>
      <c r="L283" s="332" t="s">
        <v>3060</v>
      </c>
      <c r="M283" s="332" t="s">
        <v>3060</v>
      </c>
      <c r="N283" s="302">
        <v>29</v>
      </c>
      <c r="O283" s="305"/>
      <c r="P283" s="76"/>
      <c r="Q283" s="76"/>
      <c r="R283" s="272"/>
      <c r="S283" s="80"/>
      <c r="T283" s="76"/>
      <c r="U283" s="76"/>
      <c r="V283" s="305"/>
      <c r="W283" s="272"/>
      <c r="X283" s="272"/>
      <c r="Y283" s="305">
        <v>0</v>
      </c>
      <c r="Z283" s="77"/>
      <c r="AA283" s="77"/>
      <c r="AB283" s="301" t="s">
        <v>32</v>
      </c>
      <c r="AC283" s="314"/>
      <c r="AD283" s="302">
        <f t="shared" si="8"/>
        <v>0</v>
      </c>
      <c r="AE283" s="302"/>
      <c r="AF283" s="302"/>
      <c r="AG283" s="302"/>
      <c r="AH283" s="302"/>
      <c r="AI283" s="302"/>
      <c r="AJ283" s="302"/>
      <c r="AK283" s="302"/>
      <c r="AL283" s="302"/>
      <c r="AM283" s="302"/>
      <c r="AN283" s="302"/>
      <c r="AO283" s="302"/>
      <c r="AP283" s="302"/>
      <c r="AQ283" s="302"/>
      <c r="AR283" s="302"/>
      <c r="AS283" s="302"/>
    </row>
    <row r="284" spans="1:45" ht="75" outlineLevel="1">
      <c r="A284" s="655"/>
      <c r="B284" s="353" t="s">
        <v>554</v>
      </c>
      <c r="C284" s="653" t="s">
        <v>961</v>
      </c>
      <c r="D284" s="301" t="s">
        <v>1421</v>
      </c>
      <c r="E284" s="265" t="s">
        <v>43</v>
      </c>
      <c r="F284" s="678"/>
      <c r="G284" s="280" t="s">
        <v>1422</v>
      </c>
      <c r="H284" s="338" t="s">
        <v>62</v>
      </c>
      <c r="I284" s="301" t="s">
        <v>1422</v>
      </c>
      <c r="J284" s="301" t="s">
        <v>2905</v>
      </c>
      <c r="K284" s="265">
        <v>57</v>
      </c>
      <c r="L284" s="265"/>
      <c r="M284" s="265"/>
      <c r="N284" s="302">
        <v>1177</v>
      </c>
      <c r="O284" s="302">
        <v>1922</v>
      </c>
      <c r="P284" s="314">
        <v>28</v>
      </c>
      <c r="Q284" s="314">
        <v>23</v>
      </c>
      <c r="R284" s="265" t="s">
        <v>60</v>
      </c>
      <c r="S284" s="265">
        <v>173.4</v>
      </c>
      <c r="T284" s="314">
        <v>1985</v>
      </c>
      <c r="U284" s="314">
        <v>60</v>
      </c>
      <c r="V284" s="302">
        <v>46.08</v>
      </c>
      <c r="W284" s="265">
        <v>2018</v>
      </c>
      <c r="X284" s="77" t="s">
        <v>29</v>
      </c>
      <c r="Y284" s="305">
        <v>629</v>
      </c>
      <c r="Z284" s="77" t="s">
        <v>405</v>
      </c>
      <c r="AA284" s="272">
        <v>25</v>
      </c>
      <c r="AB284" s="301" t="s">
        <v>3402</v>
      </c>
      <c r="AC284" s="314">
        <v>2031</v>
      </c>
      <c r="AD284" s="302">
        <f t="shared" si="8"/>
        <v>80000</v>
      </c>
      <c r="AE284" s="302"/>
      <c r="AF284" s="275">
        <v>80000</v>
      </c>
      <c r="AG284" s="302"/>
      <c r="AH284" s="302"/>
      <c r="AI284" s="302"/>
      <c r="AJ284" s="302"/>
      <c r="AK284" s="302"/>
      <c r="AL284" s="302"/>
      <c r="AM284" s="302"/>
      <c r="AN284" s="302"/>
      <c r="AO284" s="302">
        <v>80000</v>
      </c>
      <c r="AP284" s="302"/>
      <c r="AQ284" s="302"/>
      <c r="AR284" s="302"/>
      <c r="AS284" s="302"/>
    </row>
    <row r="285" spans="1:45" ht="75" outlineLevel="1">
      <c r="A285" s="655"/>
      <c r="B285" s="353" t="s">
        <v>554</v>
      </c>
      <c r="C285" s="654"/>
      <c r="D285" s="301" t="s">
        <v>1423</v>
      </c>
      <c r="E285" s="265" t="s">
        <v>52</v>
      </c>
      <c r="F285" s="678"/>
      <c r="G285" s="280" t="s">
        <v>1424</v>
      </c>
      <c r="H285" s="338"/>
      <c r="I285" s="301"/>
      <c r="J285" s="360"/>
      <c r="K285" s="332">
        <v>63</v>
      </c>
      <c r="L285" s="332" t="s">
        <v>3061</v>
      </c>
      <c r="M285" s="332" t="s">
        <v>3061</v>
      </c>
      <c r="N285" s="302">
        <v>13</v>
      </c>
      <c r="O285" s="305"/>
      <c r="P285" s="76"/>
      <c r="Q285" s="76"/>
      <c r="R285" s="272"/>
      <c r="S285" s="80"/>
      <c r="T285" s="76"/>
      <c r="U285" s="76"/>
      <c r="V285" s="305"/>
      <c r="W285" s="272"/>
      <c r="X285" s="272"/>
      <c r="Y285" s="305">
        <v>0</v>
      </c>
      <c r="Z285" s="269"/>
      <c r="AA285" s="269"/>
      <c r="AB285" s="301" t="s">
        <v>32</v>
      </c>
      <c r="AC285" s="314"/>
      <c r="AD285" s="302">
        <f t="shared" si="8"/>
        <v>0</v>
      </c>
      <c r="AE285" s="302"/>
      <c r="AF285" s="302"/>
      <c r="AG285" s="302"/>
      <c r="AH285" s="302"/>
      <c r="AI285" s="302"/>
      <c r="AJ285" s="302"/>
      <c r="AK285" s="302"/>
      <c r="AL285" s="302"/>
      <c r="AM285" s="302"/>
      <c r="AN285" s="302"/>
      <c r="AO285" s="302"/>
      <c r="AP285" s="302"/>
      <c r="AQ285" s="302"/>
      <c r="AR285" s="302"/>
      <c r="AS285" s="302"/>
    </row>
    <row r="286" spans="1:45" ht="56.25" outlineLevel="1">
      <c r="A286" s="655"/>
      <c r="B286" s="353" t="s">
        <v>554</v>
      </c>
      <c r="C286" s="653" t="s">
        <v>1086</v>
      </c>
      <c r="D286" s="301" t="s">
        <v>1425</v>
      </c>
      <c r="E286" s="265" t="s">
        <v>43</v>
      </c>
      <c r="F286" s="678"/>
      <c r="G286" s="280" t="s">
        <v>1426</v>
      </c>
      <c r="H286" s="338" t="s">
        <v>62</v>
      </c>
      <c r="I286" s="301" t="s">
        <v>1426</v>
      </c>
      <c r="J286" s="301" t="s">
        <v>2717</v>
      </c>
      <c r="K286" s="265">
        <v>110</v>
      </c>
      <c r="L286" s="265"/>
      <c r="M286" s="265"/>
      <c r="N286" s="302">
        <v>408</v>
      </c>
      <c r="O286" s="302">
        <v>1199</v>
      </c>
      <c r="P286" s="83">
        <v>45</v>
      </c>
      <c r="Q286" s="314">
        <v>0</v>
      </c>
      <c r="R286" s="265" t="s">
        <v>28</v>
      </c>
      <c r="S286" s="71">
        <v>243.4</v>
      </c>
      <c r="T286" s="314">
        <v>2025</v>
      </c>
      <c r="U286" s="314">
        <v>40</v>
      </c>
      <c r="V286" s="302">
        <v>3.52</v>
      </c>
      <c r="W286" s="265" t="s">
        <v>346</v>
      </c>
      <c r="X286" s="77" t="s">
        <v>29</v>
      </c>
      <c r="Y286" s="305">
        <v>368</v>
      </c>
      <c r="Z286" s="265">
        <v>1052</v>
      </c>
      <c r="AA286" s="265"/>
      <c r="AB286" s="301" t="s">
        <v>32</v>
      </c>
      <c r="AC286" s="314"/>
      <c r="AD286" s="302">
        <f t="shared" si="8"/>
        <v>0</v>
      </c>
      <c r="AE286" s="302"/>
      <c r="AF286" s="302"/>
      <c r="AG286" s="302"/>
      <c r="AH286" s="302"/>
      <c r="AI286" s="302"/>
      <c r="AJ286" s="302"/>
      <c r="AK286" s="302"/>
      <c r="AL286" s="302"/>
      <c r="AM286" s="302"/>
      <c r="AN286" s="302"/>
      <c r="AO286" s="302"/>
      <c r="AP286" s="302"/>
      <c r="AQ286" s="302"/>
      <c r="AR286" s="302"/>
      <c r="AS286" s="302"/>
    </row>
    <row r="287" spans="1:45" ht="75" outlineLevel="1">
      <c r="A287" s="655"/>
      <c r="B287" s="353" t="s">
        <v>554</v>
      </c>
      <c r="C287" s="678"/>
      <c r="D287" s="301" t="s">
        <v>1427</v>
      </c>
      <c r="E287" s="265" t="s">
        <v>52</v>
      </c>
      <c r="F287" s="678"/>
      <c r="G287" s="280" t="s">
        <v>1428</v>
      </c>
      <c r="H287" s="338" t="s">
        <v>62</v>
      </c>
      <c r="I287" s="360" t="s">
        <v>375</v>
      </c>
      <c r="J287" s="301" t="s">
        <v>2906</v>
      </c>
      <c r="K287" s="265">
        <v>100</v>
      </c>
      <c r="L287" s="265" t="s">
        <v>3062</v>
      </c>
      <c r="M287" s="265"/>
      <c r="N287" s="302">
        <v>133</v>
      </c>
      <c r="O287" s="305"/>
      <c r="P287" s="76"/>
      <c r="Q287" s="314"/>
      <c r="R287" s="265" t="s">
        <v>60</v>
      </c>
      <c r="S287" s="71">
        <v>44</v>
      </c>
      <c r="T287" s="314">
        <v>1972</v>
      </c>
      <c r="U287" s="314">
        <v>60</v>
      </c>
      <c r="V287" s="302">
        <v>100</v>
      </c>
      <c r="W287" s="272" t="s">
        <v>372</v>
      </c>
      <c r="X287" s="77" t="s">
        <v>29</v>
      </c>
      <c r="Y287" s="305">
        <v>44</v>
      </c>
      <c r="Z287" s="265"/>
      <c r="AA287" s="265"/>
      <c r="AB287" s="301" t="s">
        <v>32</v>
      </c>
      <c r="AC287" s="314"/>
      <c r="AD287" s="302">
        <f t="shared" si="8"/>
        <v>0</v>
      </c>
      <c r="AE287" s="302"/>
      <c r="AF287" s="302"/>
      <c r="AG287" s="302"/>
      <c r="AH287" s="302"/>
      <c r="AI287" s="302"/>
      <c r="AJ287" s="302"/>
      <c r="AK287" s="302"/>
      <c r="AL287" s="302"/>
      <c r="AM287" s="302"/>
      <c r="AN287" s="302"/>
      <c r="AO287" s="302"/>
      <c r="AP287" s="302"/>
      <c r="AQ287" s="302"/>
      <c r="AR287" s="302"/>
      <c r="AS287" s="302"/>
    </row>
    <row r="288" spans="1:45" ht="75" outlineLevel="1">
      <c r="A288" s="655"/>
      <c r="B288" s="353" t="s">
        <v>554</v>
      </c>
      <c r="C288" s="678"/>
      <c r="D288" s="301" t="s">
        <v>1429</v>
      </c>
      <c r="E288" s="265" t="s">
        <v>52</v>
      </c>
      <c r="F288" s="678"/>
      <c r="G288" s="280" t="s">
        <v>1430</v>
      </c>
      <c r="H288" s="338" t="s">
        <v>62</v>
      </c>
      <c r="I288" s="360" t="s">
        <v>531</v>
      </c>
      <c r="J288" s="301" t="s">
        <v>2844</v>
      </c>
      <c r="K288" s="332">
        <v>130</v>
      </c>
      <c r="L288" s="332" t="s">
        <v>3063</v>
      </c>
      <c r="M288" s="332"/>
      <c r="N288" s="302">
        <v>0</v>
      </c>
      <c r="O288" s="305"/>
      <c r="P288" s="76"/>
      <c r="Q288" s="314"/>
      <c r="R288" s="265"/>
      <c r="S288" s="71"/>
      <c r="T288" s="314"/>
      <c r="U288" s="314"/>
      <c r="V288" s="302"/>
      <c r="W288" s="272" t="s">
        <v>372</v>
      </c>
      <c r="X288" s="77" t="s">
        <v>29</v>
      </c>
      <c r="Y288" s="305"/>
      <c r="Z288" s="77"/>
      <c r="AA288" s="77"/>
      <c r="AB288" s="301" t="s">
        <v>32</v>
      </c>
      <c r="AC288" s="314"/>
      <c r="AD288" s="302">
        <f t="shared" si="8"/>
        <v>0</v>
      </c>
      <c r="AE288" s="302"/>
      <c r="AF288" s="302"/>
      <c r="AG288" s="302"/>
      <c r="AH288" s="302"/>
      <c r="AI288" s="302"/>
      <c r="AJ288" s="302"/>
      <c r="AK288" s="302"/>
      <c r="AL288" s="302"/>
      <c r="AM288" s="302"/>
      <c r="AN288" s="302"/>
      <c r="AO288" s="302"/>
      <c r="AP288" s="302"/>
      <c r="AQ288" s="302"/>
      <c r="AR288" s="302"/>
      <c r="AS288" s="302"/>
    </row>
    <row r="289" spans="1:45" ht="75" outlineLevel="1">
      <c r="A289" s="655"/>
      <c r="B289" s="353" t="s">
        <v>554</v>
      </c>
      <c r="C289" s="654"/>
      <c r="D289" s="301" t="s">
        <v>1431</v>
      </c>
      <c r="E289" s="265" t="s">
        <v>52</v>
      </c>
      <c r="F289" s="678"/>
      <c r="G289" s="280" t="s">
        <v>1432</v>
      </c>
      <c r="H289" s="338" t="s">
        <v>62</v>
      </c>
      <c r="I289" s="360" t="s">
        <v>531</v>
      </c>
      <c r="J289" s="301" t="s">
        <v>2845</v>
      </c>
      <c r="K289" s="332">
        <v>127</v>
      </c>
      <c r="L289" s="332" t="s">
        <v>3064</v>
      </c>
      <c r="M289" s="332"/>
      <c r="N289" s="302">
        <v>0</v>
      </c>
      <c r="O289" s="305"/>
      <c r="P289" s="76"/>
      <c r="Q289" s="314"/>
      <c r="R289" s="265"/>
      <c r="S289" s="71"/>
      <c r="T289" s="314"/>
      <c r="U289" s="314"/>
      <c r="V289" s="302"/>
      <c r="W289" s="272" t="s">
        <v>372</v>
      </c>
      <c r="X289" s="77" t="s">
        <v>29</v>
      </c>
      <c r="Y289" s="305"/>
      <c r="Z289" s="77"/>
      <c r="AA289" s="77"/>
      <c r="AB289" s="301" t="s">
        <v>32</v>
      </c>
      <c r="AC289" s="314"/>
      <c r="AD289" s="302">
        <f t="shared" si="8"/>
        <v>0</v>
      </c>
      <c r="AE289" s="302"/>
      <c r="AF289" s="302"/>
      <c r="AG289" s="302"/>
      <c r="AH289" s="302"/>
      <c r="AI289" s="302"/>
      <c r="AJ289" s="302"/>
      <c r="AK289" s="302"/>
      <c r="AL289" s="302"/>
      <c r="AM289" s="302"/>
      <c r="AN289" s="302"/>
      <c r="AO289" s="302"/>
      <c r="AP289" s="302"/>
      <c r="AQ289" s="302"/>
      <c r="AR289" s="302"/>
      <c r="AS289" s="302"/>
    </row>
    <row r="290" spans="1:45" ht="75" outlineLevel="1">
      <c r="A290" s="655"/>
      <c r="B290" s="353" t="s">
        <v>554</v>
      </c>
      <c r="C290" s="653" t="s">
        <v>962</v>
      </c>
      <c r="D290" s="301" t="s">
        <v>1433</v>
      </c>
      <c r="E290" s="265" t="s">
        <v>43</v>
      </c>
      <c r="F290" s="678"/>
      <c r="G290" s="280" t="s">
        <v>1434</v>
      </c>
      <c r="H290" s="338" t="s">
        <v>62</v>
      </c>
      <c r="I290" s="301" t="s">
        <v>348</v>
      </c>
      <c r="J290" s="301" t="s">
        <v>2451</v>
      </c>
      <c r="K290" s="265">
        <v>98</v>
      </c>
      <c r="L290" s="265" t="s">
        <v>3063</v>
      </c>
      <c r="M290" s="265"/>
      <c r="N290" s="302">
        <v>654</v>
      </c>
      <c r="O290" s="305"/>
      <c r="P290" s="76"/>
      <c r="Q290" s="314"/>
      <c r="R290" s="265" t="s">
        <v>28</v>
      </c>
      <c r="S290" s="71">
        <v>261</v>
      </c>
      <c r="T290" s="314">
        <v>2025</v>
      </c>
      <c r="U290" s="314">
        <v>40</v>
      </c>
      <c r="V290" s="302">
        <v>0</v>
      </c>
      <c r="W290" s="265" t="s">
        <v>346</v>
      </c>
      <c r="X290" s="77" t="s">
        <v>29</v>
      </c>
      <c r="Y290" s="305">
        <v>486</v>
      </c>
      <c r="Z290" s="269"/>
      <c r="AA290" s="265"/>
      <c r="AB290" s="301" t="s">
        <v>32</v>
      </c>
      <c r="AC290" s="314"/>
      <c r="AD290" s="302">
        <f t="shared" si="8"/>
        <v>0</v>
      </c>
      <c r="AE290" s="302"/>
      <c r="AF290" s="302"/>
      <c r="AG290" s="302"/>
      <c r="AH290" s="302"/>
      <c r="AI290" s="302"/>
      <c r="AJ290" s="302"/>
      <c r="AK290" s="302"/>
      <c r="AL290" s="302"/>
      <c r="AM290" s="302"/>
      <c r="AN290" s="302"/>
      <c r="AO290" s="302"/>
      <c r="AP290" s="302"/>
      <c r="AQ290" s="302"/>
      <c r="AR290" s="302"/>
      <c r="AS290" s="302"/>
    </row>
    <row r="291" spans="1:45" ht="93.75" outlineLevel="1">
      <c r="A291" s="655"/>
      <c r="B291" s="353" t="s">
        <v>554</v>
      </c>
      <c r="C291" s="654"/>
      <c r="D291" s="301" t="s">
        <v>1435</v>
      </c>
      <c r="E291" s="265" t="s">
        <v>52</v>
      </c>
      <c r="F291" s="678"/>
      <c r="G291" s="280" t="s">
        <v>1436</v>
      </c>
      <c r="H291" s="338"/>
      <c r="I291" s="301"/>
      <c r="J291" s="360"/>
      <c r="K291" s="265">
        <v>95</v>
      </c>
      <c r="L291" s="265" t="s">
        <v>3065</v>
      </c>
      <c r="M291" s="265" t="s">
        <v>3383</v>
      </c>
      <c r="N291" s="302">
        <v>68</v>
      </c>
      <c r="O291" s="305"/>
      <c r="P291" s="76"/>
      <c r="Q291" s="76"/>
      <c r="R291" s="272"/>
      <c r="S291" s="80"/>
      <c r="T291" s="76"/>
      <c r="U291" s="76"/>
      <c r="V291" s="305"/>
      <c r="W291" s="272"/>
      <c r="X291" s="272"/>
      <c r="Y291" s="305">
        <v>34</v>
      </c>
      <c r="Z291" s="265"/>
      <c r="AA291" s="265"/>
      <c r="AB291" s="301" t="s">
        <v>32</v>
      </c>
      <c r="AC291" s="314"/>
      <c r="AD291" s="302">
        <f t="shared" si="8"/>
        <v>0</v>
      </c>
      <c r="AE291" s="302"/>
      <c r="AF291" s="302"/>
      <c r="AG291" s="302"/>
      <c r="AH291" s="302"/>
      <c r="AI291" s="302"/>
      <c r="AJ291" s="302"/>
      <c r="AK291" s="302"/>
      <c r="AL291" s="302"/>
      <c r="AM291" s="302"/>
      <c r="AN291" s="302"/>
      <c r="AO291" s="302"/>
      <c r="AP291" s="302"/>
      <c r="AQ291" s="302"/>
      <c r="AR291" s="302"/>
      <c r="AS291" s="302"/>
    </row>
    <row r="292" spans="1:45" ht="75" outlineLevel="1">
      <c r="A292" s="655"/>
      <c r="B292" s="353" t="s">
        <v>554</v>
      </c>
      <c r="C292" s="653" t="s">
        <v>963</v>
      </c>
      <c r="D292" s="301" t="s">
        <v>1437</v>
      </c>
      <c r="E292" s="265" t="s">
        <v>43</v>
      </c>
      <c r="F292" s="678"/>
      <c r="G292" s="280" t="s">
        <v>1438</v>
      </c>
      <c r="H292" s="338" t="s">
        <v>62</v>
      </c>
      <c r="I292" s="301" t="s">
        <v>386</v>
      </c>
      <c r="J292" s="360"/>
      <c r="K292" s="265">
        <v>120</v>
      </c>
      <c r="L292" s="265" t="s">
        <v>3057</v>
      </c>
      <c r="M292" s="265"/>
      <c r="N292" s="302">
        <v>226</v>
      </c>
      <c r="O292" s="305"/>
      <c r="P292" s="76"/>
      <c r="Q292" s="76"/>
      <c r="R292" s="265" t="s">
        <v>60</v>
      </c>
      <c r="S292" s="80">
        <v>118.3</v>
      </c>
      <c r="T292" s="76">
        <v>1980</v>
      </c>
      <c r="U292" s="76">
        <v>60</v>
      </c>
      <c r="V292" s="305">
        <v>100</v>
      </c>
      <c r="W292" s="272" t="s">
        <v>372</v>
      </c>
      <c r="X292" s="77" t="s">
        <v>29</v>
      </c>
      <c r="Y292" s="305">
        <v>50</v>
      </c>
      <c r="Z292" s="77"/>
      <c r="AA292" s="77"/>
      <c r="AB292" s="301" t="s">
        <v>32</v>
      </c>
      <c r="AC292" s="314"/>
      <c r="AD292" s="302">
        <f t="shared" si="8"/>
        <v>0</v>
      </c>
      <c r="AE292" s="302"/>
      <c r="AF292" s="302"/>
      <c r="AG292" s="302"/>
      <c r="AH292" s="302"/>
      <c r="AI292" s="302"/>
      <c r="AJ292" s="302"/>
      <c r="AK292" s="302"/>
      <c r="AL292" s="302"/>
      <c r="AM292" s="302"/>
      <c r="AN292" s="302"/>
      <c r="AO292" s="302"/>
      <c r="AP292" s="302"/>
      <c r="AQ292" s="302"/>
      <c r="AR292" s="302"/>
      <c r="AS292" s="302"/>
    </row>
    <row r="293" spans="1:45" ht="75" outlineLevel="1">
      <c r="A293" s="655"/>
      <c r="B293" s="353" t="s">
        <v>554</v>
      </c>
      <c r="C293" s="654"/>
      <c r="D293" s="301" t="s">
        <v>1439</v>
      </c>
      <c r="E293" s="265" t="s">
        <v>52</v>
      </c>
      <c r="F293" s="678"/>
      <c r="G293" s="280" t="s">
        <v>1440</v>
      </c>
      <c r="H293" s="338"/>
      <c r="I293" s="301"/>
      <c r="J293" s="360"/>
      <c r="K293" s="265">
        <v>125</v>
      </c>
      <c r="L293" s="265" t="s">
        <v>3066</v>
      </c>
      <c r="M293" s="265" t="s">
        <v>3317</v>
      </c>
      <c r="N293" s="302">
        <v>49</v>
      </c>
      <c r="O293" s="305"/>
      <c r="P293" s="76"/>
      <c r="Q293" s="76"/>
      <c r="R293" s="272"/>
      <c r="S293" s="80"/>
      <c r="T293" s="76"/>
      <c r="U293" s="76"/>
      <c r="V293" s="305"/>
      <c r="W293" s="272"/>
      <c r="X293" s="272"/>
      <c r="Y293" s="305">
        <v>27</v>
      </c>
      <c r="Z293" s="77"/>
      <c r="AA293" s="77"/>
      <c r="AB293" s="301" t="s">
        <v>32</v>
      </c>
      <c r="AC293" s="314"/>
      <c r="AD293" s="302">
        <f t="shared" si="8"/>
        <v>0</v>
      </c>
      <c r="AE293" s="302"/>
      <c r="AF293" s="302"/>
      <c r="AG293" s="302"/>
      <c r="AH293" s="302"/>
      <c r="AI293" s="302"/>
      <c r="AJ293" s="302"/>
      <c r="AK293" s="302"/>
      <c r="AL293" s="302"/>
      <c r="AM293" s="302"/>
      <c r="AN293" s="302"/>
      <c r="AO293" s="302"/>
      <c r="AP293" s="302"/>
      <c r="AQ293" s="302"/>
      <c r="AR293" s="302"/>
      <c r="AS293" s="302"/>
    </row>
    <row r="294" spans="1:45" ht="75" outlineLevel="1">
      <c r="A294" s="655"/>
      <c r="B294" s="353" t="s">
        <v>554</v>
      </c>
      <c r="C294" s="653" t="s">
        <v>964</v>
      </c>
      <c r="D294" s="301" t="s">
        <v>1441</v>
      </c>
      <c r="E294" s="265" t="s">
        <v>43</v>
      </c>
      <c r="F294" s="678"/>
      <c r="G294" s="280" t="s">
        <v>1442</v>
      </c>
      <c r="H294" s="338" t="s">
        <v>62</v>
      </c>
      <c r="I294" s="301" t="s">
        <v>86</v>
      </c>
      <c r="J294" s="301" t="s">
        <v>2452</v>
      </c>
      <c r="K294" s="265">
        <v>14</v>
      </c>
      <c r="L294" s="265"/>
      <c r="M294" s="265"/>
      <c r="N294" s="302">
        <v>1007</v>
      </c>
      <c r="O294" s="302">
        <v>1642</v>
      </c>
      <c r="P294" s="314">
        <v>25</v>
      </c>
      <c r="Q294" s="314">
        <v>15</v>
      </c>
      <c r="R294" s="265" t="s">
        <v>28</v>
      </c>
      <c r="S294" s="265">
        <v>319.89999999999998</v>
      </c>
      <c r="T294" s="314">
        <v>2015</v>
      </c>
      <c r="U294" s="314">
        <v>60</v>
      </c>
      <c r="V294" s="302">
        <v>77.349999999999994</v>
      </c>
      <c r="W294" s="265" t="s">
        <v>346</v>
      </c>
      <c r="X294" s="77" t="s">
        <v>29</v>
      </c>
      <c r="Y294" s="305">
        <v>1018</v>
      </c>
      <c r="Z294" s="265">
        <v>1640</v>
      </c>
      <c r="AA294" s="265">
        <v>15</v>
      </c>
      <c r="AB294" s="301" t="s">
        <v>3402</v>
      </c>
      <c r="AC294" s="314">
        <v>2034</v>
      </c>
      <c r="AD294" s="302">
        <f t="shared" si="8"/>
        <v>70000</v>
      </c>
      <c r="AE294" s="302"/>
      <c r="AF294" s="275">
        <v>70000</v>
      </c>
      <c r="AG294" s="302"/>
      <c r="AH294" s="302"/>
      <c r="AI294" s="302"/>
      <c r="AJ294" s="302"/>
      <c r="AK294" s="302"/>
      <c r="AL294" s="302"/>
      <c r="AM294" s="302"/>
      <c r="AN294" s="302"/>
      <c r="AO294" s="302"/>
      <c r="AP294" s="302"/>
      <c r="AQ294" s="302"/>
      <c r="AR294" s="302">
        <v>70000</v>
      </c>
      <c r="AS294" s="302"/>
    </row>
    <row r="295" spans="1:45" ht="56.25" outlineLevel="1">
      <c r="A295" s="655"/>
      <c r="B295" s="353" t="s">
        <v>554</v>
      </c>
      <c r="C295" s="678"/>
      <c r="D295" s="301" t="s">
        <v>1443</v>
      </c>
      <c r="E295" s="265" t="s">
        <v>52</v>
      </c>
      <c r="F295" s="678"/>
      <c r="G295" s="280" t="s">
        <v>1444</v>
      </c>
      <c r="H295" s="338"/>
      <c r="I295" s="301"/>
      <c r="J295" s="360" t="s">
        <v>24</v>
      </c>
      <c r="K295" s="332">
        <v>25</v>
      </c>
      <c r="L295" s="332" t="s">
        <v>3067</v>
      </c>
      <c r="M295" s="332" t="s">
        <v>3067</v>
      </c>
      <c r="N295" s="302">
        <v>2</v>
      </c>
      <c r="O295" s="305"/>
      <c r="P295" s="76"/>
      <c r="Q295" s="76"/>
      <c r="R295" s="272"/>
      <c r="S295" s="80"/>
      <c r="T295" s="76"/>
      <c r="U295" s="76"/>
      <c r="V295" s="305"/>
      <c r="W295" s="272"/>
      <c r="X295" s="272"/>
      <c r="Y295" s="305">
        <v>0</v>
      </c>
      <c r="Z295" s="77"/>
      <c r="AA295" s="77"/>
      <c r="AB295" s="301" t="s">
        <v>32</v>
      </c>
      <c r="AC295" s="314"/>
      <c r="AD295" s="302">
        <f t="shared" si="8"/>
        <v>0</v>
      </c>
      <c r="AE295" s="302"/>
      <c r="AF295" s="302"/>
      <c r="AG295" s="302"/>
      <c r="AH295" s="302"/>
      <c r="AI295" s="302"/>
      <c r="AJ295" s="302"/>
      <c r="AK295" s="302"/>
      <c r="AL295" s="302"/>
      <c r="AM295" s="302"/>
      <c r="AN295" s="302"/>
      <c r="AO295" s="302"/>
      <c r="AP295" s="302"/>
      <c r="AQ295" s="302"/>
      <c r="AR295" s="302"/>
      <c r="AS295" s="302"/>
    </row>
    <row r="296" spans="1:45" ht="56.25" outlineLevel="1">
      <c r="A296" s="655"/>
      <c r="B296" s="353" t="s">
        <v>554</v>
      </c>
      <c r="C296" s="678"/>
      <c r="D296" s="301" t="s">
        <v>1445</v>
      </c>
      <c r="E296" s="265" t="s">
        <v>52</v>
      </c>
      <c r="F296" s="678"/>
      <c r="G296" s="280" t="s">
        <v>1446</v>
      </c>
      <c r="H296" s="338" t="s">
        <v>62</v>
      </c>
      <c r="I296" s="360" t="s">
        <v>375</v>
      </c>
      <c r="J296" s="301" t="s">
        <v>2453</v>
      </c>
      <c r="K296" s="265">
        <v>20</v>
      </c>
      <c r="L296" s="265" t="s">
        <v>3068</v>
      </c>
      <c r="M296" s="265"/>
      <c r="N296" s="302">
        <v>830</v>
      </c>
      <c r="O296" s="305"/>
      <c r="P296" s="76"/>
      <c r="Q296" s="314"/>
      <c r="R296" s="265" t="s">
        <v>60</v>
      </c>
      <c r="S296" s="71">
        <v>19.600000000000001</v>
      </c>
      <c r="T296" s="314">
        <v>1970</v>
      </c>
      <c r="U296" s="314">
        <v>60</v>
      </c>
      <c r="V296" s="302">
        <v>100</v>
      </c>
      <c r="W296" s="272" t="s">
        <v>372</v>
      </c>
      <c r="X296" s="77" t="s">
        <v>29</v>
      </c>
      <c r="Y296" s="305">
        <v>760</v>
      </c>
      <c r="Z296" s="265"/>
      <c r="AA296" s="265"/>
      <c r="AB296" s="301" t="s">
        <v>3417</v>
      </c>
      <c r="AC296" s="314">
        <v>2034</v>
      </c>
      <c r="AD296" s="302">
        <f t="shared" si="8"/>
        <v>165890</v>
      </c>
      <c r="AE296" s="302"/>
      <c r="AF296" s="302">
        <v>165890</v>
      </c>
      <c r="AG296" s="302"/>
      <c r="AH296" s="302"/>
      <c r="AI296" s="302"/>
      <c r="AJ296" s="302"/>
      <c r="AK296" s="302"/>
      <c r="AL296" s="302"/>
      <c r="AM296" s="302"/>
      <c r="AN296" s="302"/>
      <c r="AO296" s="302"/>
      <c r="AP296" s="302"/>
      <c r="AQ296" s="302"/>
      <c r="AR296" s="302">
        <v>165890</v>
      </c>
      <c r="AS296" s="302"/>
    </row>
    <row r="297" spans="1:45" ht="56.25" outlineLevel="1">
      <c r="A297" s="655"/>
      <c r="B297" s="353" t="s">
        <v>554</v>
      </c>
      <c r="C297" s="654"/>
      <c r="D297" s="301" t="s">
        <v>1447</v>
      </c>
      <c r="E297" s="265" t="s">
        <v>52</v>
      </c>
      <c r="F297" s="654"/>
      <c r="G297" s="280" t="s">
        <v>1448</v>
      </c>
      <c r="H297" s="338" t="s">
        <v>62</v>
      </c>
      <c r="I297" s="301" t="s">
        <v>90</v>
      </c>
      <c r="J297" s="301" t="s">
        <v>2764</v>
      </c>
      <c r="K297" s="265">
        <v>16</v>
      </c>
      <c r="L297" s="265" t="s">
        <v>3069</v>
      </c>
      <c r="M297" s="265"/>
      <c r="N297" s="302">
        <v>192</v>
      </c>
      <c r="O297" s="305"/>
      <c r="P297" s="76"/>
      <c r="Q297" s="314"/>
      <c r="R297" s="265" t="s">
        <v>60</v>
      </c>
      <c r="S297" s="71">
        <v>77.099999999999994</v>
      </c>
      <c r="T297" s="314">
        <v>1985</v>
      </c>
      <c r="U297" s="314">
        <v>60</v>
      </c>
      <c r="V297" s="302">
        <v>100</v>
      </c>
      <c r="W297" s="272" t="s">
        <v>372</v>
      </c>
      <c r="X297" s="77" t="s">
        <v>29</v>
      </c>
      <c r="Y297" s="305">
        <v>150</v>
      </c>
      <c r="Z297" s="305"/>
      <c r="AA297" s="272"/>
      <c r="AB297" s="301" t="s">
        <v>32</v>
      </c>
      <c r="AC297" s="314"/>
      <c r="AD297" s="302">
        <f t="shared" si="8"/>
        <v>0</v>
      </c>
      <c r="AE297" s="302"/>
      <c r="AF297" s="302"/>
      <c r="AG297" s="302"/>
      <c r="AH297" s="302"/>
      <c r="AI297" s="302"/>
      <c r="AJ297" s="302"/>
      <c r="AK297" s="302"/>
      <c r="AL297" s="302"/>
      <c r="AM297" s="302"/>
      <c r="AN297" s="302"/>
      <c r="AO297" s="302"/>
      <c r="AP297" s="302"/>
      <c r="AQ297" s="302"/>
      <c r="AR297" s="302"/>
      <c r="AS297" s="302"/>
    </row>
    <row r="298" spans="1:45" s="440" customFormat="1">
      <c r="A298" s="297"/>
      <c r="B298" s="439" t="s">
        <v>547</v>
      </c>
      <c r="C298" s="439"/>
      <c r="D298" s="439"/>
      <c r="E298" s="297"/>
      <c r="F298" s="297"/>
      <c r="G298" s="469"/>
      <c r="H298" s="470"/>
      <c r="I298" s="470"/>
      <c r="J298" s="470"/>
      <c r="K298" s="297"/>
      <c r="L298" s="297"/>
      <c r="M298" s="297"/>
      <c r="N298" s="288"/>
      <c r="O298" s="288"/>
      <c r="P298" s="297"/>
      <c r="Q298" s="297"/>
      <c r="R298" s="297"/>
      <c r="S298" s="288"/>
      <c r="T298" s="297"/>
      <c r="U298" s="297"/>
      <c r="V298" s="288"/>
      <c r="W298" s="297"/>
      <c r="X298" s="297"/>
      <c r="Y298" s="273"/>
      <c r="Z298" s="297"/>
      <c r="AA298" s="297"/>
      <c r="AB298" s="270"/>
      <c r="AC298" s="297"/>
      <c r="AD298" s="288"/>
      <c r="AE298" s="288"/>
      <c r="AF298" s="288"/>
      <c r="AG298" s="288"/>
      <c r="AH298" s="288"/>
      <c r="AI298" s="288"/>
      <c r="AJ298" s="288"/>
      <c r="AK298" s="288"/>
      <c r="AL298" s="288"/>
      <c r="AM298" s="288"/>
      <c r="AN298" s="288"/>
      <c r="AO298" s="288"/>
      <c r="AP298" s="288"/>
      <c r="AQ298" s="288"/>
      <c r="AR298" s="288"/>
      <c r="AS298" s="288"/>
    </row>
    <row r="299" spans="1:45" ht="56.25" outlineLevel="1">
      <c r="A299" s="655">
        <v>6</v>
      </c>
      <c r="B299" s="353" t="s">
        <v>547</v>
      </c>
      <c r="C299" s="653"/>
      <c r="D299" s="675" t="s">
        <v>419</v>
      </c>
      <c r="E299" s="655" t="s">
        <v>637</v>
      </c>
      <c r="F299" s="655" t="s">
        <v>2256</v>
      </c>
      <c r="G299" s="280" t="s">
        <v>134</v>
      </c>
      <c r="H299" s="317" t="s">
        <v>27</v>
      </c>
      <c r="I299" s="301" t="s">
        <v>135</v>
      </c>
      <c r="J299" s="357" t="s">
        <v>2765</v>
      </c>
      <c r="K299" s="330"/>
      <c r="L299" s="330"/>
      <c r="M299" s="330"/>
      <c r="N299" s="335">
        <v>47479</v>
      </c>
      <c r="O299" s="305">
        <v>48551</v>
      </c>
      <c r="P299" s="305">
        <v>1128</v>
      </c>
      <c r="Q299" s="302">
        <v>772</v>
      </c>
      <c r="R299" s="302" t="s">
        <v>28</v>
      </c>
      <c r="S299" s="302">
        <v>5598.5</v>
      </c>
      <c r="T299" s="314">
        <v>2019</v>
      </c>
      <c r="U299" s="302">
        <v>85</v>
      </c>
      <c r="V299" s="302">
        <v>23</v>
      </c>
      <c r="W299" s="265" t="s">
        <v>346</v>
      </c>
      <c r="X299" s="302" t="s">
        <v>29</v>
      </c>
      <c r="Y299" s="305">
        <v>46974</v>
      </c>
      <c r="Z299" s="305">
        <v>45125</v>
      </c>
      <c r="AA299" s="265">
        <v>450</v>
      </c>
      <c r="AB299" s="301" t="s">
        <v>32</v>
      </c>
      <c r="AC299" s="314"/>
      <c r="AD299" s="305">
        <f>SUM(AE299:AI299)</f>
        <v>0</v>
      </c>
      <c r="AE299" s="305"/>
      <c r="AF299" s="305"/>
      <c r="AG299" s="305"/>
      <c r="AH299" s="305"/>
      <c r="AI299" s="305"/>
      <c r="AJ299" s="302"/>
      <c r="AK299" s="302"/>
      <c r="AL299" s="302"/>
      <c r="AM299" s="302"/>
      <c r="AN299" s="302"/>
      <c r="AO299" s="302"/>
      <c r="AP299" s="302"/>
      <c r="AQ299" s="302"/>
      <c r="AR299" s="302"/>
      <c r="AS299" s="302"/>
    </row>
    <row r="300" spans="1:45" ht="37.5" outlineLevel="1">
      <c r="A300" s="655"/>
      <c r="B300" s="353" t="s">
        <v>547</v>
      </c>
      <c r="C300" s="678"/>
      <c r="D300" s="702"/>
      <c r="E300" s="655"/>
      <c r="F300" s="655"/>
      <c r="G300" s="280" t="s">
        <v>134</v>
      </c>
      <c r="H300" s="317" t="s">
        <v>27</v>
      </c>
      <c r="I300" s="357" t="s">
        <v>136</v>
      </c>
      <c r="J300" s="357" t="s">
        <v>2318</v>
      </c>
      <c r="K300" s="330"/>
      <c r="L300" s="330"/>
      <c r="M300" s="330"/>
      <c r="N300" s="335"/>
      <c r="O300" s="335"/>
      <c r="P300" s="277"/>
      <c r="Q300" s="277"/>
      <c r="R300" s="272" t="s">
        <v>28</v>
      </c>
      <c r="S300" s="71">
        <v>2017.1</v>
      </c>
      <c r="T300" s="314">
        <v>1985</v>
      </c>
      <c r="U300" s="314">
        <v>85</v>
      </c>
      <c r="V300" s="302">
        <v>100</v>
      </c>
      <c r="W300" s="272" t="s">
        <v>372</v>
      </c>
      <c r="X300" s="265" t="s">
        <v>29</v>
      </c>
      <c r="Y300" s="305"/>
      <c r="Z300" s="83"/>
      <c r="AA300" s="265"/>
      <c r="AB300" s="301" t="s">
        <v>32</v>
      </c>
      <c r="AC300" s="314"/>
      <c r="AD300" s="305">
        <f t="shared" ref="AD300:AD384" si="9">SUM(AE300:AI300)</f>
        <v>0</v>
      </c>
      <c r="AE300" s="305"/>
      <c r="AF300" s="305"/>
      <c r="AG300" s="305"/>
      <c r="AH300" s="305"/>
      <c r="AI300" s="305"/>
      <c r="AJ300" s="302"/>
      <c r="AK300" s="302"/>
      <c r="AL300" s="302"/>
      <c r="AM300" s="302"/>
      <c r="AN300" s="302"/>
      <c r="AO300" s="302"/>
      <c r="AP300" s="302"/>
      <c r="AQ300" s="302"/>
      <c r="AR300" s="302"/>
      <c r="AS300" s="302"/>
    </row>
    <row r="301" spans="1:45" ht="37.5" outlineLevel="1">
      <c r="A301" s="655"/>
      <c r="B301" s="353" t="s">
        <v>547</v>
      </c>
      <c r="C301" s="678"/>
      <c r="D301" s="702"/>
      <c r="E301" s="655"/>
      <c r="F301" s="655"/>
      <c r="G301" s="317" t="s">
        <v>133</v>
      </c>
      <c r="H301" s="317" t="s">
        <v>27</v>
      </c>
      <c r="I301" s="301" t="s">
        <v>31</v>
      </c>
      <c r="J301" s="336" t="s">
        <v>2827</v>
      </c>
      <c r="K301" s="330"/>
      <c r="L301" s="330"/>
      <c r="M301" s="330"/>
      <c r="N301" s="335"/>
      <c r="O301" s="335"/>
      <c r="P301" s="277"/>
      <c r="Q301" s="277"/>
      <c r="R301" s="272" t="s">
        <v>28</v>
      </c>
      <c r="S301" s="80">
        <v>832.7</v>
      </c>
      <c r="T301" s="76">
        <v>1985</v>
      </c>
      <c r="U301" s="314">
        <v>60</v>
      </c>
      <c r="V301" s="305">
        <v>56</v>
      </c>
      <c r="W301" s="272" t="s">
        <v>372</v>
      </c>
      <c r="X301" s="265" t="s">
        <v>29</v>
      </c>
      <c r="Y301" s="305"/>
      <c r="Z301" s="83"/>
      <c r="AA301" s="265"/>
      <c r="AB301" s="301" t="s">
        <v>32</v>
      </c>
      <c r="AC301" s="314"/>
      <c r="AD301" s="305">
        <f t="shared" si="9"/>
        <v>0</v>
      </c>
      <c r="AE301" s="305"/>
      <c r="AF301" s="305"/>
      <c r="AG301" s="305"/>
      <c r="AH301" s="305"/>
      <c r="AI301" s="305"/>
      <c r="AJ301" s="302"/>
      <c r="AK301" s="302"/>
      <c r="AL301" s="302"/>
      <c r="AM301" s="302"/>
      <c r="AN301" s="302"/>
      <c r="AO301" s="302"/>
      <c r="AP301" s="302"/>
      <c r="AQ301" s="302"/>
      <c r="AR301" s="302"/>
      <c r="AS301" s="302"/>
    </row>
    <row r="302" spans="1:45" ht="56.25" outlineLevel="1">
      <c r="A302" s="655"/>
      <c r="B302" s="353" t="s">
        <v>547</v>
      </c>
      <c r="C302" s="654"/>
      <c r="D302" s="676"/>
      <c r="E302" s="655"/>
      <c r="F302" s="655"/>
      <c r="G302" s="280" t="s">
        <v>134</v>
      </c>
      <c r="H302" s="317" t="s">
        <v>27</v>
      </c>
      <c r="I302" s="301" t="s">
        <v>135</v>
      </c>
      <c r="J302" s="336" t="s">
        <v>2766</v>
      </c>
      <c r="K302" s="330"/>
      <c r="L302" s="330"/>
      <c r="M302" s="330"/>
      <c r="N302" s="335"/>
      <c r="O302" s="335"/>
      <c r="P302" s="277"/>
      <c r="Q302" s="277"/>
      <c r="R302" s="265" t="s">
        <v>28</v>
      </c>
      <c r="S302" s="76">
        <v>305.8</v>
      </c>
      <c r="T302" s="314">
        <v>1960</v>
      </c>
      <c r="U302" s="314">
        <v>60</v>
      </c>
      <c r="V302" s="302">
        <v>100</v>
      </c>
      <c r="W302" s="272" t="s">
        <v>372</v>
      </c>
      <c r="X302" s="265" t="s">
        <v>29</v>
      </c>
      <c r="Y302" s="305"/>
      <c r="Z302" s="83"/>
      <c r="AA302" s="265"/>
      <c r="AB302" s="301" t="s">
        <v>32</v>
      </c>
      <c r="AC302" s="314"/>
      <c r="AD302" s="305">
        <f t="shared" si="9"/>
        <v>0</v>
      </c>
      <c r="AE302" s="305"/>
      <c r="AF302" s="305"/>
      <c r="AG302" s="305"/>
      <c r="AH302" s="305"/>
      <c r="AI302" s="305"/>
      <c r="AJ302" s="302"/>
      <c r="AK302" s="302"/>
      <c r="AL302" s="302"/>
      <c r="AM302" s="302"/>
      <c r="AN302" s="302"/>
      <c r="AO302" s="302"/>
      <c r="AP302" s="302"/>
      <c r="AQ302" s="302"/>
      <c r="AR302" s="302"/>
      <c r="AS302" s="302"/>
    </row>
    <row r="303" spans="1:45" s="440" customFormat="1">
      <c r="A303" s="297"/>
      <c r="B303" s="439" t="s">
        <v>568</v>
      </c>
      <c r="C303" s="439"/>
      <c r="D303" s="439"/>
      <c r="E303" s="297"/>
      <c r="F303" s="297"/>
      <c r="G303" s="469"/>
      <c r="H303" s="470"/>
      <c r="I303" s="470"/>
      <c r="J303" s="470"/>
      <c r="K303" s="297"/>
      <c r="L303" s="297"/>
      <c r="M303" s="297"/>
      <c r="N303" s="288"/>
      <c r="O303" s="288"/>
      <c r="P303" s="297"/>
      <c r="Q303" s="297"/>
      <c r="R303" s="297"/>
      <c r="S303" s="288"/>
      <c r="T303" s="297"/>
      <c r="U303" s="297"/>
      <c r="V303" s="288"/>
      <c r="W303" s="297"/>
      <c r="X303" s="297"/>
      <c r="Y303" s="273"/>
      <c r="Z303" s="297"/>
      <c r="AA303" s="297"/>
      <c r="AB303" s="270"/>
      <c r="AC303" s="297"/>
      <c r="AD303" s="288"/>
      <c r="AE303" s="288"/>
      <c r="AF303" s="288"/>
      <c r="AG303" s="288"/>
      <c r="AH303" s="288"/>
      <c r="AI303" s="288"/>
      <c r="AJ303" s="288"/>
      <c r="AK303" s="288"/>
      <c r="AL303" s="288"/>
      <c r="AM303" s="288"/>
      <c r="AN303" s="288"/>
      <c r="AO303" s="288"/>
      <c r="AP303" s="288"/>
      <c r="AQ303" s="288"/>
      <c r="AR303" s="288"/>
      <c r="AS303" s="288"/>
    </row>
    <row r="304" spans="1:45" ht="75" customHeight="1" outlineLevel="1">
      <c r="A304" s="653">
        <v>7</v>
      </c>
      <c r="B304" s="353" t="s">
        <v>555</v>
      </c>
      <c r="C304" s="280"/>
      <c r="D304" s="357" t="s">
        <v>643</v>
      </c>
      <c r="E304" s="265" t="s">
        <v>42</v>
      </c>
      <c r="F304" s="653" t="s">
        <v>2257</v>
      </c>
      <c r="G304" s="280" t="s">
        <v>453</v>
      </c>
      <c r="H304" s="271" t="s">
        <v>62</v>
      </c>
      <c r="I304" s="301" t="s">
        <v>354</v>
      </c>
      <c r="J304" s="357" t="s">
        <v>2718</v>
      </c>
      <c r="K304" s="272"/>
      <c r="L304" s="272"/>
      <c r="M304" s="272"/>
      <c r="N304" s="302">
        <v>3998</v>
      </c>
      <c r="O304" s="302">
        <v>7585</v>
      </c>
      <c r="P304" s="76">
        <v>200</v>
      </c>
      <c r="Q304" s="76">
        <v>200</v>
      </c>
      <c r="R304" s="272" t="s">
        <v>28</v>
      </c>
      <c r="S304" s="71">
        <v>4390.6000000000004</v>
      </c>
      <c r="T304" s="314">
        <v>2025</v>
      </c>
      <c r="U304" s="314">
        <v>85</v>
      </c>
      <c r="V304" s="302">
        <v>0</v>
      </c>
      <c r="W304" s="265" t="s">
        <v>346</v>
      </c>
      <c r="X304" s="265" t="s">
        <v>29</v>
      </c>
      <c r="Y304" s="305">
        <v>3483</v>
      </c>
      <c r="Z304" s="314">
        <v>7354</v>
      </c>
      <c r="AA304" s="272">
        <v>100</v>
      </c>
      <c r="AB304" s="301" t="s">
        <v>32</v>
      </c>
      <c r="AC304" s="76"/>
      <c r="AD304" s="302">
        <f t="shared" ref="AD304:AD338" si="10">SUM(AE304:AI304)</f>
        <v>0</v>
      </c>
      <c r="AE304" s="302"/>
      <c r="AF304" s="302"/>
      <c r="AG304" s="302"/>
      <c r="AH304" s="302"/>
      <c r="AI304" s="302"/>
      <c r="AJ304" s="302"/>
      <c r="AK304" s="302"/>
      <c r="AL304" s="302"/>
      <c r="AM304" s="302"/>
      <c r="AN304" s="302"/>
      <c r="AO304" s="302"/>
      <c r="AP304" s="302"/>
      <c r="AQ304" s="302"/>
      <c r="AR304" s="302"/>
      <c r="AS304" s="302"/>
    </row>
    <row r="305" spans="1:45" ht="37.5" outlineLevel="1">
      <c r="A305" s="678"/>
      <c r="B305" s="353" t="s">
        <v>555</v>
      </c>
      <c r="C305" s="280"/>
      <c r="D305" s="301" t="s">
        <v>1449</v>
      </c>
      <c r="E305" s="265" t="s">
        <v>52</v>
      </c>
      <c r="F305" s="678"/>
      <c r="G305" s="280" t="s">
        <v>1450</v>
      </c>
      <c r="H305" s="338"/>
      <c r="I305" s="301"/>
      <c r="J305" s="360"/>
      <c r="K305" s="332">
        <v>68</v>
      </c>
      <c r="L305" s="332" t="s">
        <v>3339</v>
      </c>
      <c r="M305" s="332" t="s">
        <v>3339</v>
      </c>
      <c r="N305" s="302">
        <v>84</v>
      </c>
      <c r="O305" s="305"/>
      <c r="P305" s="314"/>
      <c r="Q305" s="314"/>
      <c r="R305" s="265"/>
      <c r="S305" s="314"/>
      <c r="T305" s="314"/>
      <c r="U305" s="314"/>
      <c r="V305" s="302"/>
      <c r="W305" s="265"/>
      <c r="X305" s="265"/>
      <c r="Y305" s="305">
        <v>76</v>
      </c>
      <c r="Z305" s="265"/>
      <c r="AA305" s="265"/>
      <c r="AB305" s="301" t="s">
        <v>32</v>
      </c>
      <c r="AC305" s="314"/>
      <c r="AD305" s="302">
        <f t="shared" si="10"/>
        <v>0</v>
      </c>
      <c r="AE305" s="291"/>
      <c r="AF305" s="291"/>
      <c r="AG305" s="291"/>
      <c r="AH305" s="291"/>
      <c r="AI305" s="291"/>
      <c r="AJ305" s="291"/>
      <c r="AK305" s="291"/>
      <c r="AL305" s="291"/>
      <c r="AM305" s="291"/>
      <c r="AN305" s="291"/>
      <c r="AO305" s="291"/>
      <c r="AP305" s="291"/>
      <c r="AQ305" s="291"/>
      <c r="AR305" s="291"/>
      <c r="AS305" s="291"/>
    </row>
    <row r="306" spans="1:45" ht="75" outlineLevel="1">
      <c r="A306" s="678"/>
      <c r="B306" s="353" t="s">
        <v>555</v>
      </c>
      <c r="C306" s="265" t="s">
        <v>1087</v>
      </c>
      <c r="D306" s="357" t="s">
        <v>1451</v>
      </c>
      <c r="E306" s="265" t="s">
        <v>43</v>
      </c>
      <c r="F306" s="678"/>
      <c r="G306" s="280" t="s">
        <v>1452</v>
      </c>
      <c r="H306" s="338"/>
      <c r="I306" s="301"/>
      <c r="J306" s="357"/>
      <c r="K306" s="318">
        <v>150</v>
      </c>
      <c r="L306" s="332" t="s">
        <v>3340</v>
      </c>
      <c r="M306" s="332" t="s">
        <v>3318</v>
      </c>
      <c r="N306" s="302">
        <v>23</v>
      </c>
      <c r="O306" s="305"/>
      <c r="P306" s="76"/>
      <c r="Q306" s="76"/>
      <c r="R306" s="76"/>
      <c r="S306" s="76"/>
      <c r="T306" s="76"/>
      <c r="U306" s="76"/>
      <c r="V306" s="305"/>
      <c r="W306" s="76"/>
      <c r="X306" s="76"/>
      <c r="Y306" s="305">
        <v>0</v>
      </c>
      <c r="Z306" s="314"/>
      <c r="AA306" s="314"/>
      <c r="AB306" s="301" t="s">
        <v>32</v>
      </c>
      <c r="AC306" s="314"/>
      <c r="AD306" s="302">
        <f t="shared" si="10"/>
        <v>0</v>
      </c>
      <c r="AE306" s="302"/>
      <c r="AF306" s="302"/>
      <c r="AG306" s="302"/>
      <c r="AH306" s="302"/>
      <c r="AI306" s="302"/>
      <c r="AJ306" s="302"/>
      <c r="AK306" s="302"/>
      <c r="AL306" s="302"/>
      <c r="AM306" s="302"/>
      <c r="AN306" s="302"/>
      <c r="AO306" s="302"/>
      <c r="AP306" s="302"/>
      <c r="AQ306" s="302"/>
      <c r="AR306" s="302"/>
      <c r="AS306" s="302"/>
    </row>
    <row r="307" spans="1:45" ht="56.25" outlineLevel="1">
      <c r="A307" s="678"/>
      <c r="B307" s="353" t="s">
        <v>555</v>
      </c>
      <c r="C307" s="653" t="s">
        <v>965</v>
      </c>
      <c r="D307" s="357" t="s">
        <v>1453</v>
      </c>
      <c r="E307" s="265" t="s">
        <v>43</v>
      </c>
      <c r="F307" s="678"/>
      <c r="G307" s="280" t="s">
        <v>1454</v>
      </c>
      <c r="H307" s="338" t="s">
        <v>62</v>
      </c>
      <c r="I307" s="301" t="s">
        <v>84</v>
      </c>
      <c r="J307" s="357" t="s">
        <v>2454</v>
      </c>
      <c r="K307" s="272">
        <v>70</v>
      </c>
      <c r="L307" s="265" t="s">
        <v>3341</v>
      </c>
      <c r="M307" s="265"/>
      <c r="N307" s="302">
        <v>488</v>
      </c>
      <c r="O307" s="305"/>
      <c r="P307" s="76"/>
      <c r="Q307" s="314"/>
      <c r="R307" s="265" t="s">
        <v>60</v>
      </c>
      <c r="S307" s="71">
        <v>48.3</v>
      </c>
      <c r="T307" s="314">
        <v>1978</v>
      </c>
      <c r="U307" s="314">
        <v>60</v>
      </c>
      <c r="V307" s="302">
        <v>100</v>
      </c>
      <c r="W307" s="272" t="s">
        <v>372</v>
      </c>
      <c r="X307" s="265" t="s">
        <v>29</v>
      </c>
      <c r="Y307" s="305">
        <v>302</v>
      </c>
      <c r="Z307" s="265"/>
      <c r="AA307" s="265"/>
      <c r="AB307" s="301" t="s">
        <v>3417</v>
      </c>
      <c r="AC307" s="314">
        <v>2033</v>
      </c>
      <c r="AD307" s="302">
        <f t="shared" si="10"/>
        <v>160000</v>
      </c>
      <c r="AE307" s="305"/>
      <c r="AF307" s="302">
        <v>160000</v>
      </c>
      <c r="AG307" s="302"/>
      <c r="AH307" s="302"/>
      <c r="AI307" s="302"/>
      <c r="AJ307" s="302"/>
      <c r="AK307" s="302"/>
      <c r="AL307" s="302"/>
      <c r="AM307" s="302"/>
      <c r="AN307" s="302"/>
      <c r="AO307" s="302"/>
      <c r="AP307" s="302"/>
      <c r="AQ307" s="302">
        <v>160000</v>
      </c>
      <c r="AR307" s="302"/>
      <c r="AS307" s="302"/>
    </row>
    <row r="308" spans="1:45" ht="75" outlineLevel="1">
      <c r="A308" s="678"/>
      <c r="B308" s="353" t="s">
        <v>555</v>
      </c>
      <c r="C308" s="654"/>
      <c r="D308" s="357" t="s">
        <v>1455</v>
      </c>
      <c r="E308" s="265" t="s">
        <v>52</v>
      </c>
      <c r="F308" s="678"/>
      <c r="G308" s="280" t="s">
        <v>1456</v>
      </c>
      <c r="H308" s="338"/>
      <c r="I308" s="301"/>
      <c r="J308" s="360"/>
      <c r="K308" s="265">
        <v>80</v>
      </c>
      <c r="L308" s="265" t="s">
        <v>3342</v>
      </c>
      <c r="M308" s="265" t="s">
        <v>3319</v>
      </c>
      <c r="N308" s="302">
        <v>40</v>
      </c>
      <c r="O308" s="305"/>
      <c r="P308" s="76"/>
      <c r="Q308" s="76"/>
      <c r="R308" s="76"/>
      <c r="S308" s="76"/>
      <c r="T308" s="76"/>
      <c r="U308" s="76"/>
      <c r="V308" s="305"/>
      <c r="W308" s="76"/>
      <c r="X308" s="76"/>
      <c r="Y308" s="305">
        <v>0</v>
      </c>
      <c r="Z308" s="265"/>
      <c r="AA308" s="265"/>
      <c r="AB308" s="301" t="s">
        <v>32</v>
      </c>
      <c r="AC308" s="314"/>
      <c r="AD308" s="302">
        <f t="shared" si="10"/>
        <v>0</v>
      </c>
      <c r="AE308" s="302"/>
      <c r="AF308" s="302"/>
      <c r="AG308" s="302"/>
      <c r="AH308" s="302"/>
      <c r="AI308" s="302"/>
      <c r="AJ308" s="302"/>
      <c r="AK308" s="302"/>
      <c r="AL308" s="302"/>
      <c r="AM308" s="302"/>
      <c r="AN308" s="302"/>
      <c r="AO308" s="302"/>
      <c r="AP308" s="302"/>
      <c r="AQ308" s="302"/>
      <c r="AR308" s="302"/>
      <c r="AS308" s="302"/>
    </row>
    <row r="309" spans="1:45" ht="56.25" outlineLevel="1">
      <c r="A309" s="678"/>
      <c r="B309" s="353" t="s">
        <v>555</v>
      </c>
      <c r="C309" s="653" t="s">
        <v>966</v>
      </c>
      <c r="D309" s="357" t="s">
        <v>1457</v>
      </c>
      <c r="E309" s="265" t="s">
        <v>52</v>
      </c>
      <c r="F309" s="678"/>
      <c r="G309" s="280" t="s">
        <v>1458</v>
      </c>
      <c r="H309" s="338" t="s">
        <v>62</v>
      </c>
      <c r="I309" s="301" t="s">
        <v>82</v>
      </c>
      <c r="J309" s="357" t="s">
        <v>2455</v>
      </c>
      <c r="K309" s="272">
        <v>45</v>
      </c>
      <c r="L309" s="265" t="s">
        <v>3343</v>
      </c>
      <c r="M309" s="265"/>
      <c r="N309" s="302">
        <v>326</v>
      </c>
      <c r="O309" s="305"/>
      <c r="P309" s="76"/>
      <c r="Q309" s="314"/>
      <c r="R309" s="272" t="s">
        <v>28</v>
      </c>
      <c r="S309" s="71">
        <v>70.5</v>
      </c>
      <c r="T309" s="314">
        <v>1960</v>
      </c>
      <c r="U309" s="314">
        <v>60</v>
      </c>
      <c r="V309" s="302">
        <v>100</v>
      </c>
      <c r="W309" s="272" t="s">
        <v>372</v>
      </c>
      <c r="X309" s="265" t="s">
        <v>29</v>
      </c>
      <c r="Y309" s="305">
        <v>238</v>
      </c>
      <c r="Z309" s="305"/>
      <c r="AA309" s="272"/>
      <c r="AB309" s="301" t="s">
        <v>3417</v>
      </c>
      <c r="AC309" s="76">
        <v>2031</v>
      </c>
      <c r="AD309" s="302">
        <v>160000</v>
      </c>
      <c r="AE309" s="302"/>
      <c r="AF309" s="302">
        <v>160000</v>
      </c>
      <c r="AG309" s="302"/>
      <c r="AH309" s="302"/>
      <c r="AI309" s="302"/>
      <c r="AJ309" s="302"/>
      <c r="AK309" s="302"/>
      <c r="AL309" s="302"/>
      <c r="AM309" s="302"/>
      <c r="AN309" s="302"/>
      <c r="AO309" s="302">
        <v>160000</v>
      </c>
      <c r="AP309" s="302"/>
      <c r="AQ309" s="302"/>
      <c r="AR309" s="302"/>
      <c r="AS309" s="302"/>
    </row>
    <row r="310" spans="1:45" ht="37.5" outlineLevel="1">
      <c r="A310" s="678"/>
      <c r="B310" s="353" t="s">
        <v>555</v>
      </c>
      <c r="C310" s="654"/>
      <c r="D310" s="357" t="s">
        <v>1459</v>
      </c>
      <c r="E310" s="265" t="s">
        <v>52</v>
      </c>
      <c r="F310" s="678"/>
      <c r="G310" s="280" t="s">
        <v>1460</v>
      </c>
      <c r="H310" s="338" t="s">
        <v>62</v>
      </c>
      <c r="I310" s="301" t="s">
        <v>82</v>
      </c>
      <c r="J310" s="357" t="s">
        <v>2456</v>
      </c>
      <c r="K310" s="272">
        <v>25</v>
      </c>
      <c r="L310" s="265" t="s">
        <v>3344</v>
      </c>
      <c r="M310" s="265"/>
      <c r="N310" s="302">
        <v>348</v>
      </c>
      <c r="O310" s="305"/>
      <c r="P310" s="76"/>
      <c r="Q310" s="314"/>
      <c r="R310" s="272" t="s">
        <v>28</v>
      </c>
      <c r="S310" s="71">
        <v>54.9</v>
      </c>
      <c r="T310" s="314">
        <v>1961</v>
      </c>
      <c r="U310" s="314">
        <v>30</v>
      </c>
      <c r="V310" s="302">
        <v>100</v>
      </c>
      <c r="W310" s="272" t="s">
        <v>372</v>
      </c>
      <c r="X310" s="265" t="s">
        <v>29</v>
      </c>
      <c r="Y310" s="305">
        <v>344</v>
      </c>
      <c r="Z310" s="265"/>
      <c r="AA310" s="265"/>
      <c r="AB310" s="301" t="s">
        <v>32</v>
      </c>
      <c r="AC310" s="314"/>
      <c r="AD310" s="302">
        <f t="shared" si="10"/>
        <v>0</v>
      </c>
      <c r="AE310" s="302"/>
      <c r="AF310" s="302"/>
      <c r="AG310" s="302"/>
      <c r="AH310" s="302"/>
      <c r="AI310" s="302"/>
      <c r="AJ310" s="302"/>
      <c r="AK310" s="302"/>
      <c r="AL310" s="302"/>
      <c r="AM310" s="302"/>
      <c r="AN310" s="302"/>
      <c r="AO310" s="302"/>
      <c r="AP310" s="302"/>
      <c r="AQ310" s="302"/>
      <c r="AR310" s="302"/>
      <c r="AS310" s="302"/>
    </row>
    <row r="311" spans="1:45" ht="56.25" outlineLevel="1">
      <c r="A311" s="678"/>
      <c r="B311" s="353" t="s">
        <v>555</v>
      </c>
      <c r="C311" s="653" t="s">
        <v>967</v>
      </c>
      <c r="D311" s="357" t="s">
        <v>1461</v>
      </c>
      <c r="E311" s="265" t="s">
        <v>52</v>
      </c>
      <c r="F311" s="678"/>
      <c r="G311" s="280" t="s">
        <v>1462</v>
      </c>
      <c r="H311" s="338" t="s">
        <v>62</v>
      </c>
      <c r="I311" s="301" t="s">
        <v>84</v>
      </c>
      <c r="J311" s="357" t="s">
        <v>2767</v>
      </c>
      <c r="K311" s="272">
        <v>65</v>
      </c>
      <c r="L311" s="265" t="s">
        <v>3070</v>
      </c>
      <c r="M311" s="265"/>
      <c r="N311" s="302">
        <v>451</v>
      </c>
      <c r="O311" s="305"/>
      <c r="P311" s="76"/>
      <c r="Q311" s="314"/>
      <c r="R311" s="265" t="s">
        <v>60</v>
      </c>
      <c r="S311" s="71">
        <v>66.900000000000006</v>
      </c>
      <c r="T311" s="314">
        <v>1967</v>
      </c>
      <c r="U311" s="314">
        <v>60</v>
      </c>
      <c r="V311" s="302">
        <v>90</v>
      </c>
      <c r="W311" s="272" t="s">
        <v>372</v>
      </c>
      <c r="X311" s="265" t="s">
        <v>29</v>
      </c>
      <c r="Y311" s="305">
        <v>448</v>
      </c>
      <c r="Z311" s="265"/>
      <c r="AA311" s="265"/>
      <c r="AB311" s="301" t="s">
        <v>32</v>
      </c>
      <c r="AC311" s="314"/>
      <c r="AD311" s="302">
        <f t="shared" si="10"/>
        <v>0</v>
      </c>
      <c r="AE311" s="305"/>
      <c r="AF311" s="305"/>
      <c r="AG311" s="305"/>
      <c r="AH311" s="305"/>
      <c r="AI311" s="305"/>
      <c r="AJ311" s="305"/>
      <c r="AK311" s="305"/>
      <c r="AL311" s="302"/>
      <c r="AM311" s="302"/>
      <c r="AN311" s="302"/>
      <c r="AO311" s="302"/>
      <c r="AP311" s="302"/>
      <c r="AQ311" s="302"/>
      <c r="AR311" s="302"/>
      <c r="AS311" s="302"/>
    </row>
    <row r="312" spans="1:45" ht="75" outlineLevel="1">
      <c r="A312" s="678"/>
      <c r="B312" s="353" t="s">
        <v>555</v>
      </c>
      <c r="C312" s="654"/>
      <c r="D312" s="357" t="s">
        <v>1463</v>
      </c>
      <c r="E312" s="265" t="s">
        <v>52</v>
      </c>
      <c r="F312" s="678"/>
      <c r="G312" s="280" t="s">
        <v>1464</v>
      </c>
      <c r="H312" s="338"/>
      <c r="I312" s="301"/>
      <c r="J312" s="360"/>
      <c r="K312" s="318">
        <v>75</v>
      </c>
      <c r="L312" s="332" t="s">
        <v>3071</v>
      </c>
      <c r="M312" s="332" t="s">
        <v>3320</v>
      </c>
      <c r="N312" s="302">
        <v>12</v>
      </c>
      <c r="O312" s="305"/>
      <c r="P312" s="76"/>
      <c r="Q312" s="76"/>
      <c r="R312" s="76"/>
      <c r="S312" s="76"/>
      <c r="T312" s="76"/>
      <c r="U312" s="76"/>
      <c r="V312" s="305"/>
      <c r="W312" s="76"/>
      <c r="X312" s="76"/>
      <c r="Y312" s="305">
        <v>0</v>
      </c>
      <c r="Z312" s="265"/>
      <c r="AA312" s="265"/>
      <c r="AB312" s="301" t="s">
        <v>32</v>
      </c>
      <c r="AC312" s="314"/>
      <c r="AD312" s="302">
        <f t="shared" si="10"/>
        <v>0</v>
      </c>
      <c r="AE312" s="302"/>
      <c r="AF312" s="302"/>
      <c r="AG312" s="302"/>
      <c r="AH312" s="302"/>
      <c r="AI312" s="302"/>
      <c r="AJ312" s="302"/>
      <c r="AK312" s="302"/>
      <c r="AL312" s="302"/>
      <c r="AM312" s="302"/>
      <c r="AN312" s="302"/>
      <c r="AO312" s="302"/>
      <c r="AP312" s="302"/>
      <c r="AQ312" s="302"/>
      <c r="AR312" s="302"/>
      <c r="AS312" s="302"/>
    </row>
    <row r="313" spans="1:45" ht="37.5" outlineLevel="1">
      <c r="A313" s="678"/>
      <c r="B313" s="353" t="s">
        <v>555</v>
      </c>
      <c r="C313" s="653" t="s">
        <v>968</v>
      </c>
      <c r="D313" s="301" t="s">
        <v>1465</v>
      </c>
      <c r="E313" s="265" t="s">
        <v>43</v>
      </c>
      <c r="F313" s="678"/>
      <c r="G313" s="280" t="s">
        <v>1466</v>
      </c>
      <c r="H313" s="338" t="s">
        <v>62</v>
      </c>
      <c r="I313" s="301" t="s">
        <v>86</v>
      </c>
      <c r="J313" s="357" t="s">
        <v>2768</v>
      </c>
      <c r="K313" s="272">
        <v>53</v>
      </c>
      <c r="L313" s="265"/>
      <c r="M313" s="265"/>
      <c r="N313" s="302">
        <v>1426</v>
      </c>
      <c r="O313" s="302">
        <v>2351</v>
      </c>
      <c r="P313" s="76">
        <v>95</v>
      </c>
      <c r="Q313" s="76">
        <v>26</v>
      </c>
      <c r="R313" s="265" t="s">
        <v>60</v>
      </c>
      <c r="S313" s="71">
        <v>653.1</v>
      </c>
      <c r="T313" s="314">
        <v>1990</v>
      </c>
      <c r="U313" s="314">
        <v>60</v>
      </c>
      <c r="V313" s="302">
        <v>100</v>
      </c>
      <c r="W313" s="265">
        <v>2017</v>
      </c>
      <c r="X313" s="265" t="s">
        <v>29</v>
      </c>
      <c r="Y313" s="305">
        <v>1254</v>
      </c>
      <c r="Z313" s="314">
        <v>2146</v>
      </c>
      <c r="AA313" s="272">
        <v>25</v>
      </c>
      <c r="AB313" s="301" t="s">
        <v>32</v>
      </c>
      <c r="AC313" s="314"/>
      <c r="AD313" s="302">
        <f t="shared" si="10"/>
        <v>0</v>
      </c>
      <c r="AE313" s="302"/>
      <c r="AF313" s="302"/>
      <c r="AG313" s="302"/>
      <c r="AH313" s="302"/>
      <c r="AI313" s="302"/>
      <c r="AJ313" s="302"/>
      <c r="AK313" s="302"/>
      <c r="AL313" s="302"/>
      <c r="AM313" s="302"/>
      <c r="AN313" s="302"/>
      <c r="AO313" s="302"/>
      <c r="AP313" s="302"/>
      <c r="AQ313" s="302"/>
      <c r="AR313" s="302"/>
      <c r="AS313" s="302"/>
    </row>
    <row r="314" spans="1:45" ht="75" outlineLevel="1">
      <c r="A314" s="678"/>
      <c r="B314" s="353" t="s">
        <v>555</v>
      </c>
      <c r="C314" s="678"/>
      <c r="D314" s="357" t="s">
        <v>1467</v>
      </c>
      <c r="E314" s="265" t="s">
        <v>52</v>
      </c>
      <c r="F314" s="678"/>
      <c r="G314" s="280" t="s">
        <v>1468</v>
      </c>
      <c r="H314" s="338" t="s">
        <v>62</v>
      </c>
      <c r="I314" s="301" t="s">
        <v>84</v>
      </c>
      <c r="J314" s="357" t="s">
        <v>2769</v>
      </c>
      <c r="K314" s="272">
        <v>38</v>
      </c>
      <c r="L314" s="265" t="s">
        <v>3072</v>
      </c>
      <c r="M314" s="265"/>
      <c r="N314" s="302">
        <v>319</v>
      </c>
      <c r="O314" s="305"/>
      <c r="P314" s="76"/>
      <c r="Q314" s="314"/>
      <c r="R314" s="265" t="s">
        <v>60</v>
      </c>
      <c r="S314" s="71">
        <v>72.5</v>
      </c>
      <c r="T314" s="314">
        <v>1976</v>
      </c>
      <c r="U314" s="314">
        <v>60</v>
      </c>
      <c r="V314" s="302">
        <v>100</v>
      </c>
      <c r="W314" s="272" t="s">
        <v>372</v>
      </c>
      <c r="X314" s="265" t="s">
        <v>29</v>
      </c>
      <c r="Y314" s="305">
        <v>223</v>
      </c>
      <c r="Z314" s="265"/>
      <c r="AA314" s="265"/>
      <c r="AB314" s="301" t="s">
        <v>32</v>
      </c>
      <c r="AC314" s="314"/>
      <c r="AD314" s="302">
        <f t="shared" si="10"/>
        <v>0</v>
      </c>
      <c r="AE314" s="302"/>
      <c r="AF314" s="302"/>
      <c r="AG314" s="302"/>
      <c r="AH314" s="302"/>
      <c r="AI314" s="302"/>
      <c r="AJ314" s="302"/>
      <c r="AK314" s="302"/>
      <c r="AL314" s="302"/>
      <c r="AM314" s="302"/>
      <c r="AN314" s="302"/>
      <c r="AO314" s="302"/>
      <c r="AP314" s="302"/>
      <c r="AQ314" s="302"/>
      <c r="AR314" s="302"/>
      <c r="AS314" s="302"/>
    </row>
    <row r="315" spans="1:45" ht="56.25" outlineLevel="1">
      <c r="A315" s="678"/>
      <c r="B315" s="353" t="s">
        <v>555</v>
      </c>
      <c r="C315" s="678"/>
      <c r="D315" s="357" t="s">
        <v>1469</v>
      </c>
      <c r="E315" s="265" t="s">
        <v>52</v>
      </c>
      <c r="F315" s="678"/>
      <c r="G315" s="280" t="s">
        <v>1470</v>
      </c>
      <c r="H315" s="338"/>
      <c r="I315" s="301"/>
      <c r="J315" s="360"/>
      <c r="K315" s="265">
        <v>84</v>
      </c>
      <c r="L315" s="265" t="s">
        <v>3072</v>
      </c>
      <c r="M315" s="265" t="s">
        <v>3389</v>
      </c>
      <c r="N315" s="302">
        <v>73</v>
      </c>
      <c r="O315" s="305"/>
      <c r="P315" s="76"/>
      <c r="Q315" s="76"/>
      <c r="R315" s="76"/>
      <c r="S315" s="76"/>
      <c r="T315" s="76"/>
      <c r="U315" s="76"/>
      <c r="V315" s="305"/>
      <c r="W315" s="76"/>
      <c r="X315" s="76"/>
      <c r="Y315" s="305">
        <v>23</v>
      </c>
      <c r="Z315" s="265"/>
      <c r="AA315" s="265"/>
      <c r="AB315" s="301" t="s">
        <v>32</v>
      </c>
      <c r="AC315" s="303"/>
      <c r="AD315" s="302">
        <f t="shared" si="10"/>
        <v>0</v>
      </c>
      <c r="AE315" s="302"/>
      <c r="AF315" s="302"/>
      <c r="AG315" s="302"/>
      <c r="AH315" s="302"/>
      <c r="AI315" s="302"/>
      <c r="AJ315" s="302"/>
      <c r="AK315" s="302"/>
      <c r="AL315" s="302"/>
      <c r="AM315" s="302"/>
      <c r="AN315" s="302"/>
      <c r="AO315" s="302"/>
      <c r="AP315" s="302"/>
      <c r="AQ315" s="302"/>
      <c r="AR315" s="302"/>
      <c r="AS315" s="302"/>
    </row>
    <row r="316" spans="1:45" ht="56.25" outlineLevel="1">
      <c r="A316" s="678"/>
      <c r="B316" s="353" t="s">
        <v>555</v>
      </c>
      <c r="C316" s="678"/>
      <c r="D316" s="357" t="s">
        <v>1471</v>
      </c>
      <c r="E316" s="265" t="s">
        <v>52</v>
      </c>
      <c r="F316" s="678"/>
      <c r="G316" s="280" t="s">
        <v>1472</v>
      </c>
      <c r="H316" s="338" t="s">
        <v>62</v>
      </c>
      <c r="I316" s="301" t="s">
        <v>82</v>
      </c>
      <c r="J316" s="357" t="s">
        <v>2457</v>
      </c>
      <c r="K316" s="272">
        <v>65</v>
      </c>
      <c r="L316" s="265" t="s">
        <v>3072</v>
      </c>
      <c r="M316" s="265"/>
      <c r="N316" s="302">
        <v>249</v>
      </c>
      <c r="O316" s="305"/>
      <c r="P316" s="76"/>
      <c r="Q316" s="314"/>
      <c r="R316" s="272" t="s">
        <v>28</v>
      </c>
      <c r="S316" s="71">
        <v>32.4</v>
      </c>
      <c r="T316" s="314">
        <v>1980</v>
      </c>
      <c r="U316" s="314">
        <v>60</v>
      </c>
      <c r="V316" s="302">
        <v>100</v>
      </c>
      <c r="W316" s="272" t="s">
        <v>372</v>
      </c>
      <c r="X316" s="265" t="s">
        <v>29</v>
      </c>
      <c r="Y316" s="305">
        <v>119</v>
      </c>
      <c r="Z316" s="265"/>
      <c r="AA316" s="265"/>
      <c r="AB316" s="301" t="s">
        <v>32</v>
      </c>
      <c r="AC316" s="314"/>
      <c r="AD316" s="302">
        <f t="shared" si="10"/>
        <v>0</v>
      </c>
      <c r="AE316" s="302"/>
      <c r="AF316" s="302"/>
      <c r="AG316" s="302"/>
      <c r="AH316" s="302"/>
      <c r="AI316" s="302"/>
      <c r="AJ316" s="302"/>
      <c r="AK316" s="302"/>
      <c r="AL316" s="302"/>
      <c r="AM316" s="302"/>
      <c r="AN316" s="302"/>
      <c r="AO316" s="302"/>
      <c r="AP316" s="302"/>
      <c r="AQ316" s="302"/>
      <c r="AR316" s="302"/>
      <c r="AS316" s="302"/>
    </row>
    <row r="317" spans="1:45" ht="56.25" outlineLevel="1">
      <c r="A317" s="678"/>
      <c r="B317" s="353" t="s">
        <v>555</v>
      </c>
      <c r="C317" s="678"/>
      <c r="D317" s="357" t="s">
        <v>1473</v>
      </c>
      <c r="E317" s="265" t="s">
        <v>52</v>
      </c>
      <c r="F317" s="678"/>
      <c r="G317" s="280" t="s">
        <v>1474</v>
      </c>
      <c r="H317" s="338" t="s">
        <v>62</v>
      </c>
      <c r="I317" s="301" t="s">
        <v>84</v>
      </c>
      <c r="J317" s="301" t="s">
        <v>2319</v>
      </c>
      <c r="K317" s="272">
        <v>55</v>
      </c>
      <c r="L317" s="265" t="s">
        <v>3072</v>
      </c>
      <c r="M317" s="265"/>
      <c r="N317" s="302">
        <v>242</v>
      </c>
      <c r="O317" s="305"/>
      <c r="P317" s="76"/>
      <c r="Q317" s="314"/>
      <c r="R317" s="265" t="s">
        <v>60</v>
      </c>
      <c r="S317" s="71">
        <v>34.9</v>
      </c>
      <c r="T317" s="314">
        <v>1980</v>
      </c>
      <c r="U317" s="314">
        <v>60</v>
      </c>
      <c r="V317" s="302">
        <v>75</v>
      </c>
      <c r="W317" s="272" t="s">
        <v>372</v>
      </c>
      <c r="X317" s="265" t="s">
        <v>29</v>
      </c>
      <c r="Y317" s="305">
        <v>84</v>
      </c>
      <c r="Z317" s="265"/>
      <c r="AA317" s="265"/>
      <c r="AB317" s="301" t="s">
        <v>32</v>
      </c>
      <c r="AC317" s="314"/>
      <c r="AD317" s="302">
        <f t="shared" si="10"/>
        <v>0</v>
      </c>
      <c r="AE317" s="302"/>
      <c r="AF317" s="302"/>
      <c r="AG317" s="302"/>
      <c r="AH317" s="302"/>
      <c r="AI317" s="302"/>
      <c r="AJ317" s="302"/>
      <c r="AK317" s="302"/>
      <c r="AL317" s="302"/>
      <c r="AM317" s="302"/>
      <c r="AN317" s="302"/>
      <c r="AO317" s="302"/>
      <c r="AP317" s="302"/>
      <c r="AQ317" s="302"/>
      <c r="AR317" s="302"/>
      <c r="AS317" s="302"/>
    </row>
    <row r="318" spans="1:45" ht="75" outlineLevel="1">
      <c r="A318" s="678"/>
      <c r="B318" s="353" t="s">
        <v>555</v>
      </c>
      <c r="C318" s="654"/>
      <c r="D318" s="301" t="s">
        <v>1475</v>
      </c>
      <c r="E318" s="265" t="s">
        <v>52</v>
      </c>
      <c r="F318" s="678"/>
      <c r="G318" s="280" t="s">
        <v>1476</v>
      </c>
      <c r="H318" s="338"/>
      <c r="I318" s="301"/>
      <c r="J318" s="360"/>
      <c r="K318" s="332">
        <v>40</v>
      </c>
      <c r="L318" s="332" t="s">
        <v>3072</v>
      </c>
      <c r="M318" s="332" t="s">
        <v>3321</v>
      </c>
      <c r="N318" s="302">
        <v>66</v>
      </c>
      <c r="O318" s="305"/>
      <c r="P318" s="76"/>
      <c r="Q318" s="76"/>
      <c r="R318" s="76"/>
      <c r="S318" s="76"/>
      <c r="T318" s="76"/>
      <c r="U318" s="76"/>
      <c r="V318" s="305"/>
      <c r="W318" s="76"/>
      <c r="X318" s="76"/>
      <c r="Y318" s="305">
        <v>24</v>
      </c>
      <c r="Z318" s="265"/>
      <c r="AA318" s="265"/>
      <c r="AB318" s="301" t="s">
        <v>32</v>
      </c>
      <c r="AC318" s="314"/>
      <c r="AD318" s="302">
        <f t="shared" si="10"/>
        <v>0</v>
      </c>
      <c r="AE318" s="302"/>
      <c r="AF318" s="302"/>
      <c r="AG318" s="302"/>
      <c r="AH318" s="302"/>
      <c r="AI318" s="302"/>
      <c r="AJ318" s="302"/>
      <c r="AK318" s="302"/>
      <c r="AL318" s="302"/>
      <c r="AM318" s="302"/>
      <c r="AN318" s="302"/>
      <c r="AO318" s="302"/>
      <c r="AP318" s="302"/>
      <c r="AQ318" s="302"/>
      <c r="AR318" s="302"/>
      <c r="AS318" s="302"/>
    </row>
    <row r="319" spans="1:45" ht="56.25" outlineLevel="1">
      <c r="A319" s="678"/>
      <c r="B319" s="353" t="s">
        <v>555</v>
      </c>
      <c r="C319" s="653" t="s">
        <v>969</v>
      </c>
      <c r="D319" s="357" t="s">
        <v>1477</v>
      </c>
      <c r="E319" s="265" t="s">
        <v>43</v>
      </c>
      <c r="F319" s="678"/>
      <c r="G319" s="280" t="s">
        <v>1478</v>
      </c>
      <c r="H319" s="338" t="s">
        <v>62</v>
      </c>
      <c r="I319" s="301" t="s">
        <v>84</v>
      </c>
      <c r="J319" s="357" t="s">
        <v>2458</v>
      </c>
      <c r="K319" s="272">
        <v>62</v>
      </c>
      <c r="L319" s="265" t="s">
        <v>3345</v>
      </c>
      <c r="M319" s="265"/>
      <c r="N319" s="302">
        <v>437</v>
      </c>
      <c r="O319" s="305"/>
      <c r="P319" s="76"/>
      <c r="Q319" s="314"/>
      <c r="R319" s="265" t="s">
        <v>60</v>
      </c>
      <c r="S319" s="71">
        <v>68.2</v>
      </c>
      <c r="T319" s="314">
        <v>1975</v>
      </c>
      <c r="U319" s="314">
        <v>60</v>
      </c>
      <c r="V319" s="302">
        <v>60</v>
      </c>
      <c r="W319" s="272" t="s">
        <v>372</v>
      </c>
      <c r="X319" s="265" t="s">
        <v>29</v>
      </c>
      <c r="Y319" s="305">
        <v>411</v>
      </c>
      <c r="Z319" s="265"/>
      <c r="AA319" s="265"/>
      <c r="AB319" s="301" t="s">
        <v>3417</v>
      </c>
      <c r="AC319" s="314">
        <v>2032</v>
      </c>
      <c r="AD319" s="302">
        <f t="shared" si="10"/>
        <v>160000</v>
      </c>
      <c r="AE319" s="302"/>
      <c r="AF319" s="302">
        <v>160000</v>
      </c>
      <c r="AG319" s="302"/>
      <c r="AH319" s="302"/>
      <c r="AI319" s="302"/>
      <c r="AJ319" s="302"/>
      <c r="AK319" s="302"/>
      <c r="AL319" s="302"/>
      <c r="AM319" s="302"/>
      <c r="AN319" s="302"/>
      <c r="AO319" s="302"/>
      <c r="AP319" s="302">
        <v>160000</v>
      </c>
      <c r="AQ319" s="302"/>
      <c r="AR319" s="302"/>
      <c r="AS319" s="302"/>
    </row>
    <row r="320" spans="1:45" ht="75" outlineLevel="1">
      <c r="A320" s="678"/>
      <c r="B320" s="353" t="s">
        <v>555</v>
      </c>
      <c r="C320" s="678"/>
      <c r="D320" s="357" t="s">
        <v>1479</v>
      </c>
      <c r="E320" s="265" t="s">
        <v>52</v>
      </c>
      <c r="F320" s="678"/>
      <c r="G320" s="280" t="s">
        <v>1480</v>
      </c>
      <c r="H320" s="338"/>
      <c r="I320" s="301"/>
      <c r="J320" s="360"/>
      <c r="K320" s="332">
        <v>48</v>
      </c>
      <c r="L320" s="332" t="s">
        <v>3346</v>
      </c>
      <c r="M320" s="332" t="s">
        <v>3322</v>
      </c>
      <c r="N320" s="302">
        <v>8</v>
      </c>
      <c r="O320" s="305"/>
      <c r="P320" s="76"/>
      <c r="Q320" s="76"/>
      <c r="R320" s="76"/>
      <c r="S320" s="76"/>
      <c r="T320" s="76"/>
      <c r="U320" s="76"/>
      <c r="V320" s="305"/>
      <c r="W320" s="76"/>
      <c r="X320" s="76"/>
      <c r="Y320" s="305">
        <v>0</v>
      </c>
      <c r="Z320" s="265"/>
      <c r="AA320" s="265"/>
      <c r="AB320" s="301" t="s">
        <v>32</v>
      </c>
      <c r="AC320" s="314"/>
      <c r="AD320" s="302">
        <f t="shared" si="10"/>
        <v>0</v>
      </c>
      <c r="AE320" s="302"/>
      <c r="AF320" s="302"/>
      <c r="AG320" s="302"/>
      <c r="AH320" s="302"/>
      <c r="AI320" s="302"/>
      <c r="AJ320" s="302"/>
      <c r="AK320" s="302"/>
      <c r="AL320" s="302"/>
      <c r="AM320" s="302"/>
      <c r="AN320" s="302"/>
      <c r="AO320" s="302"/>
      <c r="AP320" s="302"/>
      <c r="AQ320" s="302"/>
      <c r="AR320" s="302"/>
      <c r="AS320" s="302"/>
    </row>
    <row r="321" spans="1:45" ht="37.5" outlineLevel="1">
      <c r="A321" s="678"/>
      <c r="B321" s="353" t="s">
        <v>555</v>
      </c>
      <c r="C321" s="654"/>
      <c r="D321" s="357" t="s">
        <v>1481</v>
      </c>
      <c r="E321" s="265" t="s">
        <v>52</v>
      </c>
      <c r="F321" s="678"/>
      <c r="G321" s="280" t="s">
        <v>1482</v>
      </c>
      <c r="H321" s="338" t="s">
        <v>62</v>
      </c>
      <c r="I321" s="301" t="s">
        <v>84</v>
      </c>
      <c r="J321" s="357" t="s">
        <v>2770</v>
      </c>
      <c r="K321" s="272">
        <v>62</v>
      </c>
      <c r="L321" s="265" t="s">
        <v>3345</v>
      </c>
      <c r="M321" s="265"/>
      <c r="N321" s="302">
        <v>240</v>
      </c>
      <c r="O321" s="305"/>
      <c r="P321" s="76"/>
      <c r="Q321" s="314"/>
      <c r="R321" s="272" t="s">
        <v>28</v>
      </c>
      <c r="S321" s="71">
        <v>42.1</v>
      </c>
      <c r="T321" s="314">
        <v>1990</v>
      </c>
      <c r="U321" s="314">
        <v>60</v>
      </c>
      <c r="V321" s="302">
        <v>100</v>
      </c>
      <c r="W321" s="272" t="s">
        <v>372</v>
      </c>
      <c r="X321" s="265" t="s">
        <v>29</v>
      </c>
      <c r="Y321" s="305">
        <v>156</v>
      </c>
      <c r="Z321" s="265"/>
      <c r="AA321" s="265"/>
      <c r="AB321" s="301" t="s">
        <v>32</v>
      </c>
      <c r="AC321" s="314"/>
      <c r="AD321" s="302">
        <f t="shared" si="10"/>
        <v>0</v>
      </c>
      <c r="AE321" s="302"/>
      <c r="AF321" s="302"/>
      <c r="AG321" s="302"/>
      <c r="AH321" s="302"/>
      <c r="AI321" s="302"/>
      <c r="AJ321" s="302"/>
      <c r="AK321" s="302"/>
      <c r="AL321" s="302"/>
      <c r="AM321" s="302"/>
      <c r="AN321" s="302"/>
      <c r="AO321" s="302"/>
      <c r="AP321" s="302"/>
      <c r="AQ321" s="302"/>
      <c r="AR321" s="302"/>
      <c r="AS321" s="302"/>
    </row>
    <row r="322" spans="1:45" ht="56.25" outlineLevel="1">
      <c r="A322" s="678"/>
      <c r="B322" s="353" t="s">
        <v>555</v>
      </c>
      <c r="C322" s="265" t="s">
        <v>1088</v>
      </c>
      <c r="D322" s="357" t="s">
        <v>1483</v>
      </c>
      <c r="E322" s="265" t="s">
        <v>43</v>
      </c>
      <c r="F322" s="678"/>
      <c r="G322" s="280" t="s">
        <v>1484</v>
      </c>
      <c r="H322" s="338" t="s">
        <v>62</v>
      </c>
      <c r="I322" s="301" t="s">
        <v>84</v>
      </c>
      <c r="J322" s="357" t="s">
        <v>2828</v>
      </c>
      <c r="K322" s="272">
        <v>50</v>
      </c>
      <c r="L322" s="265" t="s">
        <v>3347</v>
      </c>
      <c r="M322" s="265"/>
      <c r="N322" s="302">
        <v>247</v>
      </c>
      <c r="O322" s="305"/>
      <c r="P322" s="76"/>
      <c r="Q322" s="314"/>
      <c r="R322" s="265" t="s">
        <v>60</v>
      </c>
      <c r="S322" s="71">
        <v>60.8</v>
      </c>
      <c r="T322" s="314">
        <v>1976</v>
      </c>
      <c r="U322" s="314">
        <v>60</v>
      </c>
      <c r="V322" s="302">
        <v>60</v>
      </c>
      <c r="W322" s="272" t="s">
        <v>372</v>
      </c>
      <c r="X322" s="265" t="s">
        <v>29</v>
      </c>
      <c r="Y322" s="305">
        <v>189</v>
      </c>
      <c r="Z322" s="265"/>
      <c r="AA322" s="265"/>
      <c r="AB322" s="301" t="s">
        <v>32</v>
      </c>
      <c r="AC322" s="314"/>
      <c r="AD322" s="302">
        <f t="shared" si="10"/>
        <v>0</v>
      </c>
      <c r="AE322" s="302"/>
      <c r="AF322" s="302"/>
      <c r="AG322" s="302"/>
      <c r="AH322" s="302"/>
      <c r="AI322" s="302"/>
      <c r="AJ322" s="302"/>
      <c r="AK322" s="302"/>
      <c r="AL322" s="302"/>
      <c r="AM322" s="302"/>
      <c r="AN322" s="302"/>
      <c r="AO322" s="302"/>
      <c r="AP322" s="302"/>
      <c r="AQ322" s="302"/>
      <c r="AR322" s="302"/>
      <c r="AS322" s="302"/>
    </row>
    <row r="323" spans="1:45" ht="37.5" outlineLevel="1">
      <c r="A323" s="678"/>
      <c r="B323" s="353" t="s">
        <v>555</v>
      </c>
      <c r="C323" s="653" t="s">
        <v>970</v>
      </c>
      <c r="D323" s="357" t="s">
        <v>1485</v>
      </c>
      <c r="E323" s="265" t="s">
        <v>43</v>
      </c>
      <c r="F323" s="678"/>
      <c r="G323" s="280" t="s">
        <v>1486</v>
      </c>
      <c r="H323" s="338" t="s">
        <v>62</v>
      </c>
      <c r="I323" s="301" t="s">
        <v>84</v>
      </c>
      <c r="J323" s="357" t="s">
        <v>2459</v>
      </c>
      <c r="K323" s="272">
        <v>45</v>
      </c>
      <c r="L323" s="265" t="s">
        <v>3343</v>
      </c>
      <c r="M323" s="265"/>
      <c r="N323" s="302">
        <v>223</v>
      </c>
      <c r="O323" s="305"/>
      <c r="P323" s="76"/>
      <c r="Q323" s="314"/>
      <c r="R323" s="265" t="s">
        <v>60</v>
      </c>
      <c r="S323" s="71">
        <v>50.8</v>
      </c>
      <c r="T323" s="314">
        <v>1974</v>
      </c>
      <c r="U323" s="314">
        <v>60</v>
      </c>
      <c r="V323" s="302">
        <v>60</v>
      </c>
      <c r="W323" s="272" t="s">
        <v>372</v>
      </c>
      <c r="X323" s="265" t="s">
        <v>29</v>
      </c>
      <c r="Y323" s="305">
        <v>115</v>
      </c>
      <c r="Z323" s="265"/>
      <c r="AA323" s="265"/>
      <c r="AB323" s="301" t="s">
        <v>32</v>
      </c>
      <c r="AC323" s="314"/>
      <c r="AD323" s="302">
        <f t="shared" si="10"/>
        <v>0</v>
      </c>
      <c r="AE323" s="302"/>
      <c r="AF323" s="302"/>
      <c r="AG323" s="302"/>
      <c r="AH323" s="302"/>
      <c r="AI323" s="302"/>
      <c r="AJ323" s="302"/>
      <c r="AK323" s="302"/>
      <c r="AL323" s="302"/>
      <c r="AM323" s="302"/>
      <c r="AN323" s="302"/>
      <c r="AO323" s="302"/>
      <c r="AP323" s="302"/>
      <c r="AQ323" s="302"/>
      <c r="AR323" s="302"/>
      <c r="AS323" s="302"/>
    </row>
    <row r="324" spans="1:45" ht="56.25" outlineLevel="1">
      <c r="A324" s="678"/>
      <c r="B324" s="353" t="s">
        <v>555</v>
      </c>
      <c r="C324" s="678"/>
      <c r="D324" s="357" t="s">
        <v>1487</v>
      </c>
      <c r="E324" s="265" t="s">
        <v>52</v>
      </c>
      <c r="F324" s="678"/>
      <c r="G324" s="280" t="s">
        <v>1488</v>
      </c>
      <c r="H324" s="338" t="s">
        <v>62</v>
      </c>
      <c r="I324" s="301" t="s">
        <v>84</v>
      </c>
      <c r="J324" s="357" t="s">
        <v>2771</v>
      </c>
      <c r="K324" s="272">
        <v>30</v>
      </c>
      <c r="L324" s="265" t="s">
        <v>3348</v>
      </c>
      <c r="M324" s="265"/>
      <c r="N324" s="302">
        <v>237</v>
      </c>
      <c r="O324" s="305"/>
      <c r="P324" s="76"/>
      <c r="Q324" s="314"/>
      <c r="R324" s="265" t="s">
        <v>60</v>
      </c>
      <c r="S324" s="71">
        <v>32.9</v>
      </c>
      <c r="T324" s="314">
        <v>1988</v>
      </c>
      <c r="U324" s="314">
        <v>60</v>
      </c>
      <c r="V324" s="302">
        <v>45</v>
      </c>
      <c r="W324" s="272" t="s">
        <v>372</v>
      </c>
      <c r="X324" s="265" t="s">
        <v>29</v>
      </c>
      <c r="Y324" s="305">
        <v>127</v>
      </c>
      <c r="Z324" s="265"/>
      <c r="AA324" s="265"/>
      <c r="AB324" s="357" t="s">
        <v>3416</v>
      </c>
      <c r="AC324" s="76">
        <v>2030</v>
      </c>
      <c r="AD324" s="305">
        <v>160000</v>
      </c>
      <c r="AE324" s="305"/>
      <c r="AF324" s="305">
        <v>160000</v>
      </c>
      <c r="AG324" s="302"/>
      <c r="AH324" s="302"/>
      <c r="AI324" s="302"/>
      <c r="AJ324" s="302"/>
      <c r="AK324" s="302"/>
      <c r="AL324" s="302"/>
      <c r="AM324" s="302"/>
      <c r="AN324" s="302">
        <v>160000</v>
      </c>
      <c r="AO324" s="302"/>
      <c r="AP324" s="302"/>
      <c r="AQ324" s="302"/>
      <c r="AR324" s="302"/>
      <c r="AS324" s="302"/>
    </row>
    <row r="325" spans="1:45" ht="37.5" outlineLevel="1">
      <c r="A325" s="678"/>
      <c r="B325" s="353" t="s">
        <v>555</v>
      </c>
      <c r="C325" s="654"/>
      <c r="D325" s="357" t="s">
        <v>1489</v>
      </c>
      <c r="E325" s="265" t="s">
        <v>52</v>
      </c>
      <c r="F325" s="678"/>
      <c r="G325" s="280" t="s">
        <v>1490</v>
      </c>
      <c r="H325" s="338" t="s">
        <v>62</v>
      </c>
      <c r="I325" s="301" t="s">
        <v>82</v>
      </c>
      <c r="J325" s="357" t="s">
        <v>2460</v>
      </c>
      <c r="K325" s="272">
        <v>47</v>
      </c>
      <c r="L325" s="265" t="s">
        <v>3349</v>
      </c>
      <c r="M325" s="265"/>
      <c r="N325" s="302">
        <v>35</v>
      </c>
      <c r="O325" s="305"/>
      <c r="P325" s="76"/>
      <c r="Q325" s="314"/>
      <c r="R325" s="272" t="s">
        <v>28</v>
      </c>
      <c r="S325" s="71">
        <v>94.8</v>
      </c>
      <c r="T325" s="314">
        <v>1971</v>
      </c>
      <c r="U325" s="314">
        <v>60</v>
      </c>
      <c r="V325" s="302">
        <v>100</v>
      </c>
      <c r="W325" s="272" t="s">
        <v>372</v>
      </c>
      <c r="X325" s="265" t="s">
        <v>29</v>
      </c>
      <c r="Y325" s="305">
        <v>0</v>
      </c>
      <c r="Z325" s="71"/>
      <c r="AA325" s="71"/>
      <c r="AB325" s="301" t="s">
        <v>3412</v>
      </c>
      <c r="AC325" s="83">
        <v>2026</v>
      </c>
      <c r="AD325" s="302">
        <f t="shared" si="10"/>
        <v>0</v>
      </c>
      <c r="AE325" s="302"/>
      <c r="AF325" s="302"/>
      <c r="AG325" s="302"/>
      <c r="AH325" s="302"/>
      <c r="AI325" s="302"/>
      <c r="AJ325" s="302"/>
      <c r="AK325" s="302"/>
      <c r="AL325" s="302"/>
      <c r="AM325" s="302"/>
      <c r="AN325" s="302"/>
      <c r="AO325" s="302"/>
      <c r="AP325" s="302"/>
      <c r="AQ325" s="302"/>
      <c r="AR325" s="302"/>
      <c r="AS325" s="302"/>
    </row>
    <row r="326" spans="1:45" ht="56.25" outlineLevel="1">
      <c r="A326" s="678"/>
      <c r="B326" s="353" t="s">
        <v>555</v>
      </c>
      <c r="C326" s="265" t="s">
        <v>1089</v>
      </c>
      <c r="D326" s="357" t="s">
        <v>1491</v>
      </c>
      <c r="E326" s="265" t="s">
        <v>43</v>
      </c>
      <c r="F326" s="678"/>
      <c r="G326" s="280" t="s">
        <v>1492</v>
      </c>
      <c r="H326" s="338" t="s">
        <v>62</v>
      </c>
      <c r="I326" s="301" t="s">
        <v>84</v>
      </c>
      <c r="J326" s="357" t="s">
        <v>2461</v>
      </c>
      <c r="K326" s="272">
        <v>35</v>
      </c>
      <c r="L326" s="265" t="s">
        <v>3350</v>
      </c>
      <c r="M326" s="265"/>
      <c r="N326" s="302">
        <v>357</v>
      </c>
      <c r="O326" s="305"/>
      <c r="P326" s="76"/>
      <c r="Q326" s="314"/>
      <c r="R326" s="265" t="s">
        <v>60</v>
      </c>
      <c r="S326" s="71">
        <v>47.7</v>
      </c>
      <c r="T326" s="314">
        <v>1983</v>
      </c>
      <c r="U326" s="314">
        <v>60</v>
      </c>
      <c r="V326" s="302">
        <v>55</v>
      </c>
      <c r="W326" s="272" t="s">
        <v>372</v>
      </c>
      <c r="X326" s="265" t="s">
        <v>29</v>
      </c>
      <c r="Y326" s="305">
        <v>344</v>
      </c>
      <c r="Z326" s="265"/>
      <c r="AA326" s="265"/>
      <c r="AB326" s="301" t="s">
        <v>32</v>
      </c>
      <c r="AC326" s="314"/>
      <c r="AD326" s="302">
        <f t="shared" si="10"/>
        <v>0</v>
      </c>
      <c r="AE326" s="302"/>
      <c r="AF326" s="302"/>
      <c r="AG326" s="302"/>
      <c r="AH326" s="302"/>
      <c r="AI326" s="302"/>
      <c r="AJ326" s="302"/>
      <c r="AK326" s="302"/>
      <c r="AL326" s="302"/>
      <c r="AM326" s="302"/>
      <c r="AN326" s="302"/>
      <c r="AO326" s="302"/>
      <c r="AP326" s="302"/>
      <c r="AQ326" s="302"/>
      <c r="AR326" s="302"/>
      <c r="AS326" s="302"/>
    </row>
    <row r="327" spans="1:45" ht="75" outlineLevel="1">
      <c r="A327" s="678"/>
      <c r="B327" s="353" t="s">
        <v>555</v>
      </c>
      <c r="C327" s="265" t="s">
        <v>1090</v>
      </c>
      <c r="D327" s="357" t="s">
        <v>1493</v>
      </c>
      <c r="E327" s="265" t="s">
        <v>43</v>
      </c>
      <c r="F327" s="678"/>
      <c r="G327" s="280" t="s">
        <v>1494</v>
      </c>
      <c r="H327" s="338" t="s">
        <v>62</v>
      </c>
      <c r="I327" s="301" t="s">
        <v>82</v>
      </c>
      <c r="J327" s="357" t="s">
        <v>2772</v>
      </c>
      <c r="K327" s="272">
        <v>80</v>
      </c>
      <c r="L327" s="265" t="s">
        <v>3342</v>
      </c>
      <c r="M327" s="265"/>
      <c r="N327" s="302">
        <v>163</v>
      </c>
      <c r="O327" s="305"/>
      <c r="P327" s="76"/>
      <c r="Q327" s="314"/>
      <c r="R327" s="272" t="s">
        <v>28</v>
      </c>
      <c r="S327" s="71">
        <v>67.599999999999994</v>
      </c>
      <c r="T327" s="314">
        <v>1980</v>
      </c>
      <c r="U327" s="314">
        <v>85</v>
      </c>
      <c r="V327" s="302">
        <v>100</v>
      </c>
      <c r="W327" s="272" t="s">
        <v>372</v>
      </c>
      <c r="X327" s="265" t="s">
        <v>29</v>
      </c>
      <c r="Y327" s="305">
        <v>129</v>
      </c>
      <c r="Z327" s="265"/>
      <c r="AA327" s="265"/>
      <c r="AB327" s="301" t="s">
        <v>32</v>
      </c>
      <c r="AC327" s="314"/>
      <c r="AD327" s="302">
        <f t="shared" si="10"/>
        <v>0</v>
      </c>
      <c r="AE327" s="302"/>
      <c r="AF327" s="302"/>
      <c r="AG327" s="302"/>
      <c r="AH327" s="302"/>
      <c r="AI327" s="302"/>
      <c r="AJ327" s="302"/>
      <c r="AK327" s="302"/>
      <c r="AL327" s="302"/>
      <c r="AM327" s="302"/>
      <c r="AN327" s="302"/>
      <c r="AO327" s="302"/>
      <c r="AP327" s="302"/>
      <c r="AQ327" s="302"/>
      <c r="AR327" s="302"/>
      <c r="AS327" s="302"/>
    </row>
    <row r="328" spans="1:45" ht="56.25" outlineLevel="1">
      <c r="A328" s="678"/>
      <c r="B328" s="353" t="s">
        <v>555</v>
      </c>
      <c r="C328" s="265" t="s">
        <v>1091</v>
      </c>
      <c r="D328" s="357" t="s">
        <v>1495</v>
      </c>
      <c r="E328" s="265" t="s">
        <v>43</v>
      </c>
      <c r="F328" s="678"/>
      <c r="G328" s="280" t="s">
        <v>1496</v>
      </c>
      <c r="H328" s="338" t="s">
        <v>62</v>
      </c>
      <c r="I328" s="301" t="s">
        <v>84</v>
      </c>
      <c r="J328" s="357" t="s">
        <v>2773</v>
      </c>
      <c r="K328" s="272">
        <v>60</v>
      </c>
      <c r="L328" s="265" t="s">
        <v>3351</v>
      </c>
      <c r="M328" s="265"/>
      <c r="N328" s="302">
        <v>251</v>
      </c>
      <c r="O328" s="305"/>
      <c r="P328" s="76"/>
      <c r="Q328" s="314"/>
      <c r="R328" s="265" t="s">
        <v>60</v>
      </c>
      <c r="S328" s="71">
        <v>53</v>
      </c>
      <c r="T328" s="314">
        <v>1985</v>
      </c>
      <c r="U328" s="314">
        <v>60</v>
      </c>
      <c r="V328" s="302">
        <v>100</v>
      </c>
      <c r="W328" s="272" t="s">
        <v>372</v>
      </c>
      <c r="X328" s="265" t="s">
        <v>29</v>
      </c>
      <c r="Y328" s="305">
        <v>234</v>
      </c>
      <c r="Z328" s="265"/>
      <c r="AA328" s="265"/>
      <c r="AB328" s="301" t="s">
        <v>32</v>
      </c>
      <c r="AC328" s="314"/>
      <c r="AD328" s="302">
        <f t="shared" si="10"/>
        <v>0</v>
      </c>
      <c r="AE328" s="302"/>
      <c r="AF328" s="302"/>
      <c r="AG328" s="302"/>
      <c r="AH328" s="302"/>
      <c r="AI328" s="302"/>
      <c r="AJ328" s="302"/>
      <c r="AK328" s="302"/>
      <c r="AL328" s="302"/>
      <c r="AM328" s="302"/>
      <c r="AN328" s="302"/>
      <c r="AO328" s="302"/>
      <c r="AP328" s="302"/>
      <c r="AQ328" s="302"/>
      <c r="AR328" s="302"/>
      <c r="AS328" s="302"/>
    </row>
    <row r="329" spans="1:45" ht="37.5" outlineLevel="1">
      <c r="A329" s="678"/>
      <c r="B329" s="353" t="s">
        <v>555</v>
      </c>
      <c r="C329" s="653" t="s">
        <v>971</v>
      </c>
      <c r="D329" s="357" t="s">
        <v>1497</v>
      </c>
      <c r="E329" s="265" t="s">
        <v>43</v>
      </c>
      <c r="F329" s="678"/>
      <c r="G329" s="280" t="s">
        <v>1498</v>
      </c>
      <c r="H329" s="338" t="s">
        <v>62</v>
      </c>
      <c r="I329" s="301" t="s">
        <v>84</v>
      </c>
      <c r="J329" s="357" t="s">
        <v>2462</v>
      </c>
      <c r="K329" s="272">
        <v>90</v>
      </c>
      <c r="L329" s="265" t="s">
        <v>3352</v>
      </c>
      <c r="M329" s="265"/>
      <c r="N329" s="302">
        <v>141</v>
      </c>
      <c r="O329" s="305"/>
      <c r="P329" s="76"/>
      <c r="Q329" s="314"/>
      <c r="R329" s="265" t="s">
        <v>60</v>
      </c>
      <c r="S329" s="71">
        <v>56.2</v>
      </c>
      <c r="T329" s="314">
        <v>1966</v>
      </c>
      <c r="U329" s="314">
        <v>60</v>
      </c>
      <c r="V329" s="302">
        <v>100</v>
      </c>
      <c r="W329" s="272" t="s">
        <v>372</v>
      </c>
      <c r="X329" s="265" t="s">
        <v>29</v>
      </c>
      <c r="Y329" s="305">
        <v>95</v>
      </c>
      <c r="Z329" s="265"/>
      <c r="AA329" s="265"/>
      <c r="AB329" s="301" t="s">
        <v>32</v>
      </c>
      <c r="AC329" s="314"/>
      <c r="AD329" s="302">
        <f t="shared" si="10"/>
        <v>0</v>
      </c>
      <c r="AE329" s="302"/>
      <c r="AF329" s="302"/>
      <c r="AG329" s="302"/>
      <c r="AH329" s="302"/>
      <c r="AI329" s="302"/>
      <c r="AJ329" s="302"/>
      <c r="AK329" s="302"/>
      <c r="AL329" s="302"/>
      <c r="AM329" s="302"/>
      <c r="AN329" s="302"/>
      <c r="AO329" s="302"/>
      <c r="AP329" s="302"/>
      <c r="AQ329" s="302"/>
      <c r="AR329" s="302"/>
      <c r="AS329" s="302"/>
    </row>
    <row r="330" spans="1:45" ht="37.5" outlineLevel="1">
      <c r="A330" s="678"/>
      <c r="B330" s="353" t="s">
        <v>555</v>
      </c>
      <c r="C330" s="654"/>
      <c r="D330" s="357" t="s">
        <v>1499</v>
      </c>
      <c r="E330" s="265" t="s">
        <v>52</v>
      </c>
      <c r="F330" s="678"/>
      <c r="G330" s="280" t="s">
        <v>1500</v>
      </c>
      <c r="H330" s="338" t="s">
        <v>62</v>
      </c>
      <c r="I330" s="301" t="s">
        <v>84</v>
      </c>
      <c r="J330" s="357" t="s">
        <v>2463</v>
      </c>
      <c r="K330" s="272">
        <v>75</v>
      </c>
      <c r="L330" s="265" t="s">
        <v>3353</v>
      </c>
      <c r="M330" s="265"/>
      <c r="N330" s="302">
        <v>131</v>
      </c>
      <c r="O330" s="305"/>
      <c r="P330" s="76"/>
      <c r="Q330" s="314"/>
      <c r="R330" s="265" t="s">
        <v>60</v>
      </c>
      <c r="S330" s="71">
        <v>47.9</v>
      </c>
      <c r="T330" s="314">
        <v>1979</v>
      </c>
      <c r="U330" s="314">
        <v>60</v>
      </c>
      <c r="V330" s="302">
        <v>100</v>
      </c>
      <c r="W330" s="272" t="s">
        <v>372</v>
      </c>
      <c r="X330" s="265" t="s">
        <v>29</v>
      </c>
      <c r="Y330" s="305">
        <v>107</v>
      </c>
      <c r="Z330" s="265"/>
      <c r="AA330" s="265"/>
      <c r="AB330" s="301" t="s">
        <v>32</v>
      </c>
      <c r="AC330" s="314"/>
      <c r="AD330" s="302">
        <f t="shared" si="10"/>
        <v>0</v>
      </c>
      <c r="AE330" s="302"/>
      <c r="AF330" s="302"/>
      <c r="AG330" s="302"/>
      <c r="AH330" s="302"/>
      <c r="AI330" s="302"/>
      <c r="AJ330" s="302"/>
      <c r="AK330" s="302"/>
      <c r="AL330" s="302"/>
      <c r="AM330" s="302"/>
      <c r="AN330" s="302"/>
      <c r="AO330" s="302"/>
      <c r="AP330" s="302"/>
      <c r="AQ330" s="302"/>
      <c r="AR330" s="302"/>
      <c r="AS330" s="302"/>
    </row>
    <row r="331" spans="1:45" ht="56.25" outlineLevel="1">
      <c r="A331" s="678"/>
      <c r="B331" s="353" t="s">
        <v>555</v>
      </c>
      <c r="C331" s="653" t="s">
        <v>972</v>
      </c>
      <c r="D331" s="357" t="s">
        <v>1501</v>
      </c>
      <c r="E331" s="265" t="s">
        <v>43</v>
      </c>
      <c r="F331" s="678"/>
      <c r="G331" s="280" t="s">
        <v>1502</v>
      </c>
      <c r="H331" s="338" t="s">
        <v>62</v>
      </c>
      <c r="I331" s="301" t="s">
        <v>380</v>
      </c>
      <c r="J331" s="301" t="s">
        <v>2320</v>
      </c>
      <c r="K331" s="265">
        <v>43</v>
      </c>
      <c r="L331" s="265" t="s">
        <v>3354</v>
      </c>
      <c r="M331" s="265"/>
      <c r="N331" s="302">
        <v>827</v>
      </c>
      <c r="O331" s="305"/>
      <c r="P331" s="76"/>
      <c r="Q331" s="314"/>
      <c r="R331" s="265" t="s">
        <v>60</v>
      </c>
      <c r="S331" s="71">
        <v>261.8</v>
      </c>
      <c r="T331" s="314">
        <v>2025</v>
      </c>
      <c r="U331" s="314">
        <v>60</v>
      </c>
      <c r="V331" s="302">
        <v>0</v>
      </c>
      <c r="W331" s="265" t="s">
        <v>346</v>
      </c>
      <c r="X331" s="272" t="s">
        <v>29</v>
      </c>
      <c r="Y331" s="305">
        <v>587</v>
      </c>
      <c r="Z331" s="316"/>
      <c r="AA331" s="272"/>
      <c r="AB331" s="301" t="s">
        <v>32</v>
      </c>
      <c r="AC331" s="334"/>
      <c r="AD331" s="302">
        <f t="shared" si="10"/>
        <v>0</v>
      </c>
      <c r="AE331" s="289"/>
      <c r="AF331" s="289"/>
      <c r="AG331" s="302"/>
      <c r="AH331" s="302"/>
      <c r="AI331" s="302"/>
      <c r="AJ331" s="302"/>
      <c r="AK331" s="302"/>
      <c r="AL331" s="302"/>
      <c r="AM331" s="302"/>
      <c r="AN331" s="302"/>
      <c r="AO331" s="302"/>
      <c r="AP331" s="302"/>
      <c r="AQ331" s="302"/>
      <c r="AR331" s="302"/>
      <c r="AS331" s="302"/>
    </row>
    <row r="332" spans="1:45" ht="56.25" outlineLevel="1">
      <c r="A332" s="678"/>
      <c r="B332" s="353" t="s">
        <v>555</v>
      </c>
      <c r="C332" s="654"/>
      <c r="D332" s="357" t="s">
        <v>1503</v>
      </c>
      <c r="E332" s="265" t="s">
        <v>52</v>
      </c>
      <c r="F332" s="678"/>
      <c r="G332" s="280" t="s">
        <v>1504</v>
      </c>
      <c r="H332" s="338" t="s">
        <v>62</v>
      </c>
      <c r="I332" s="301" t="s">
        <v>82</v>
      </c>
      <c r="J332" s="357" t="s">
        <v>2464</v>
      </c>
      <c r="K332" s="272">
        <v>24</v>
      </c>
      <c r="L332" s="265" t="s">
        <v>3073</v>
      </c>
      <c r="M332" s="265"/>
      <c r="N332" s="302">
        <v>568</v>
      </c>
      <c r="O332" s="305"/>
      <c r="P332" s="76"/>
      <c r="Q332" s="314"/>
      <c r="R332" s="272" t="s">
        <v>28</v>
      </c>
      <c r="S332" s="71">
        <v>63.1</v>
      </c>
      <c r="T332" s="314">
        <v>1970</v>
      </c>
      <c r="U332" s="314">
        <v>60</v>
      </c>
      <c r="V332" s="302">
        <v>100</v>
      </c>
      <c r="W332" s="272" t="s">
        <v>372</v>
      </c>
      <c r="X332" s="265" t="s">
        <v>29</v>
      </c>
      <c r="Y332" s="305">
        <v>526</v>
      </c>
      <c r="Z332" s="265"/>
      <c r="AA332" s="265"/>
      <c r="AB332" s="301" t="s">
        <v>3417</v>
      </c>
      <c r="AC332" s="314">
        <v>2034</v>
      </c>
      <c r="AD332" s="302">
        <f t="shared" si="10"/>
        <v>160000</v>
      </c>
      <c r="AE332" s="302"/>
      <c r="AF332" s="302">
        <v>160000</v>
      </c>
      <c r="AG332" s="302"/>
      <c r="AH332" s="302"/>
      <c r="AI332" s="302"/>
      <c r="AJ332" s="302"/>
      <c r="AK332" s="302"/>
      <c r="AL332" s="302"/>
      <c r="AM332" s="302"/>
      <c r="AN332" s="302"/>
      <c r="AO332" s="302"/>
      <c r="AP332" s="302"/>
      <c r="AQ332" s="302"/>
      <c r="AR332" s="302">
        <v>160000</v>
      </c>
      <c r="AS332" s="302"/>
    </row>
    <row r="333" spans="1:45" ht="56.25" outlineLevel="1">
      <c r="A333" s="678"/>
      <c r="B333" s="353" t="s">
        <v>555</v>
      </c>
      <c r="C333" s="653" t="s">
        <v>973</v>
      </c>
      <c r="D333" s="357" t="s">
        <v>1505</v>
      </c>
      <c r="E333" s="265" t="s">
        <v>43</v>
      </c>
      <c r="F333" s="678"/>
      <c r="G333" s="280" t="s">
        <v>1506</v>
      </c>
      <c r="H333" s="338" t="s">
        <v>62</v>
      </c>
      <c r="I333" s="301" t="s">
        <v>86</v>
      </c>
      <c r="J333" s="357" t="s">
        <v>2774</v>
      </c>
      <c r="K333" s="272">
        <v>13</v>
      </c>
      <c r="L333" s="265"/>
      <c r="M333" s="265"/>
      <c r="N333" s="302">
        <v>995</v>
      </c>
      <c r="O333" s="302">
        <v>1105</v>
      </c>
      <c r="P333" s="76">
        <v>25</v>
      </c>
      <c r="Q333" s="76">
        <v>2</v>
      </c>
      <c r="R333" s="272" t="s">
        <v>28</v>
      </c>
      <c r="S333" s="71">
        <v>312.3</v>
      </c>
      <c r="T333" s="314">
        <v>2015</v>
      </c>
      <c r="U333" s="314">
        <v>60</v>
      </c>
      <c r="V333" s="314">
        <v>58.92</v>
      </c>
      <c r="W333" s="265" t="s">
        <v>346</v>
      </c>
      <c r="X333" s="265" t="s">
        <v>29</v>
      </c>
      <c r="Y333" s="305">
        <v>901</v>
      </c>
      <c r="Z333" s="314">
        <v>1002</v>
      </c>
      <c r="AA333" s="272">
        <v>15</v>
      </c>
      <c r="AB333" s="301" t="s">
        <v>32</v>
      </c>
      <c r="AC333" s="314"/>
      <c r="AD333" s="302">
        <f t="shared" si="10"/>
        <v>0</v>
      </c>
      <c r="AE333" s="302"/>
      <c r="AF333" s="302"/>
      <c r="AG333" s="302"/>
      <c r="AH333" s="302"/>
      <c r="AI333" s="302"/>
      <c r="AJ333" s="302"/>
      <c r="AK333" s="302"/>
      <c r="AL333" s="302"/>
      <c r="AM333" s="302"/>
      <c r="AN333" s="302"/>
      <c r="AO333" s="302"/>
      <c r="AP333" s="302"/>
      <c r="AQ333" s="302"/>
      <c r="AR333" s="302"/>
      <c r="AS333" s="302"/>
    </row>
    <row r="334" spans="1:45" ht="56.25" outlineLevel="1">
      <c r="A334" s="678"/>
      <c r="B334" s="353" t="s">
        <v>555</v>
      </c>
      <c r="C334" s="678"/>
      <c r="D334" s="357" t="s">
        <v>1507</v>
      </c>
      <c r="E334" s="265" t="s">
        <v>52</v>
      </c>
      <c r="F334" s="678"/>
      <c r="G334" s="280" t="s">
        <v>1508</v>
      </c>
      <c r="H334" s="338"/>
      <c r="I334" s="301"/>
      <c r="J334" s="360"/>
      <c r="K334" s="265">
        <v>28</v>
      </c>
      <c r="L334" s="265" t="s">
        <v>3074</v>
      </c>
      <c r="M334" s="265" t="s">
        <v>3074</v>
      </c>
      <c r="N334" s="302">
        <v>94</v>
      </c>
      <c r="O334" s="305"/>
      <c r="P334" s="76"/>
      <c r="Q334" s="76"/>
      <c r="R334" s="76"/>
      <c r="S334" s="76"/>
      <c r="T334" s="76"/>
      <c r="U334" s="76"/>
      <c r="V334" s="305"/>
      <c r="W334" s="76"/>
      <c r="X334" s="76"/>
      <c r="Y334" s="305">
        <v>18</v>
      </c>
      <c r="Z334" s="265"/>
      <c r="AA334" s="265"/>
      <c r="AB334" s="301" t="s">
        <v>32</v>
      </c>
      <c r="AC334" s="314"/>
      <c r="AD334" s="302">
        <f t="shared" si="10"/>
        <v>0</v>
      </c>
      <c r="AE334" s="302"/>
      <c r="AF334" s="302"/>
      <c r="AG334" s="302"/>
      <c r="AH334" s="302"/>
      <c r="AI334" s="302"/>
      <c r="AJ334" s="302"/>
      <c r="AK334" s="302"/>
      <c r="AL334" s="302"/>
      <c r="AM334" s="302"/>
      <c r="AN334" s="302"/>
      <c r="AO334" s="302"/>
      <c r="AP334" s="302"/>
      <c r="AQ334" s="302"/>
      <c r="AR334" s="302"/>
      <c r="AS334" s="302"/>
    </row>
    <row r="335" spans="1:45" ht="56.25" outlineLevel="1">
      <c r="A335" s="678"/>
      <c r="B335" s="353" t="s">
        <v>555</v>
      </c>
      <c r="C335" s="678"/>
      <c r="D335" s="357" t="s">
        <v>1509</v>
      </c>
      <c r="E335" s="265" t="s">
        <v>52</v>
      </c>
      <c r="F335" s="678"/>
      <c r="G335" s="280" t="s">
        <v>1510</v>
      </c>
      <c r="H335" s="338"/>
      <c r="I335" s="301"/>
      <c r="J335" s="360"/>
      <c r="K335" s="318">
        <v>27</v>
      </c>
      <c r="L335" s="332" t="s">
        <v>3075</v>
      </c>
      <c r="M335" s="332" t="s">
        <v>3075</v>
      </c>
      <c r="N335" s="302">
        <v>30</v>
      </c>
      <c r="O335" s="305"/>
      <c r="P335" s="314"/>
      <c r="Q335" s="314"/>
      <c r="R335" s="272"/>
      <c r="S335" s="314"/>
      <c r="T335" s="314"/>
      <c r="U335" s="314"/>
      <c r="V335" s="302"/>
      <c r="W335" s="265"/>
      <c r="X335" s="265"/>
      <c r="Y335" s="305">
        <v>12</v>
      </c>
      <c r="Z335" s="265"/>
      <c r="AA335" s="265"/>
      <c r="AB335" s="301" t="s">
        <v>32</v>
      </c>
      <c r="AC335" s="314"/>
      <c r="AD335" s="302">
        <f t="shared" si="10"/>
        <v>0</v>
      </c>
      <c r="AE335" s="291"/>
      <c r="AF335" s="291"/>
      <c r="AG335" s="291"/>
      <c r="AH335" s="291"/>
      <c r="AI335" s="291"/>
      <c r="AJ335" s="291"/>
      <c r="AK335" s="291"/>
      <c r="AL335" s="291"/>
      <c r="AM335" s="291"/>
      <c r="AN335" s="291"/>
      <c r="AO335" s="291"/>
      <c r="AP335" s="291"/>
      <c r="AQ335" s="291"/>
      <c r="AR335" s="291"/>
      <c r="AS335" s="291"/>
    </row>
    <row r="336" spans="1:45" ht="56.25" outlineLevel="1">
      <c r="A336" s="678"/>
      <c r="B336" s="353" t="s">
        <v>555</v>
      </c>
      <c r="C336" s="678"/>
      <c r="D336" s="357" t="s">
        <v>1511</v>
      </c>
      <c r="E336" s="265" t="s">
        <v>52</v>
      </c>
      <c r="F336" s="678"/>
      <c r="G336" s="280" t="s">
        <v>1512</v>
      </c>
      <c r="H336" s="338" t="s">
        <v>62</v>
      </c>
      <c r="I336" s="301" t="s">
        <v>386</v>
      </c>
      <c r="J336" s="357" t="s">
        <v>2775</v>
      </c>
      <c r="K336" s="272">
        <v>22</v>
      </c>
      <c r="L336" s="265" t="s">
        <v>3073</v>
      </c>
      <c r="M336" s="265"/>
      <c r="N336" s="302">
        <v>169</v>
      </c>
      <c r="O336" s="305"/>
      <c r="P336" s="76"/>
      <c r="Q336" s="314"/>
      <c r="R336" s="272" t="s">
        <v>28</v>
      </c>
      <c r="S336" s="71">
        <v>50.9</v>
      </c>
      <c r="T336" s="314">
        <v>1973</v>
      </c>
      <c r="U336" s="314">
        <v>60</v>
      </c>
      <c r="V336" s="302">
        <v>100</v>
      </c>
      <c r="W336" s="272" t="s">
        <v>372</v>
      </c>
      <c r="X336" s="265" t="s">
        <v>29</v>
      </c>
      <c r="Y336" s="305">
        <v>153</v>
      </c>
      <c r="Z336" s="265"/>
      <c r="AA336" s="265"/>
      <c r="AB336" s="301" t="s">
        <v>32</v>
      </c>
      <c r="AC336" s="314"/>
      <c r="AD336" s="302">
        <f t="shared" si="10"/>
        <v>0</v>
      </c>
      <c r="AE336" s="302"/>
      <c r="AF336" s="302"/>
      <c r="AG336" s="302"/>
      <c r="AH336" s="302"/>
      <c r="AI336" s="302"/>
      <c r="AJ336" s="302"/>
      <c r="AK336" s="302"/>
      <c r="AL336" s="302"/>
      <c r="AM336" s="302"/>
      <c r="AN336" s="302"/>
      <c r="AO336" s="302"/>
      <c r="AP336" s="302"/>
      <c r="AQ336" s="302"/>
      <c r="AR336" s="302"/>
      <c r="AS336" s="302"/>
    </row>
    <row r="337" spans="1:45" ht="56.25" outlineLevel="1">
      <c r="A337" s="678"/>
      <c r="B337" s="353" t="s">
        <v>555</v>
      </c>
      <c r="C337" s="678"/>
      <c r="D337" s="357" t="s">
        <v>1513</v>
      </c>
      <c r="E337" s="265" t="s">
        <v>52</v>
      </c>
      <c r="F337" s="678"/>
      <c r="G337" s="280" t="s">
        <v>1514</v>
      </c>
      <c r="H337" s="338"/>
      <c r="I337" s="301"/>
      <c r="J337" s="360"/>
      <c r="K337" s="332">
        <v>25</v>
      </c>
      <c r="L337" s="332" t="s">
        <v>3076</v>
      </c>
      <c r="M337" s="332" t="s">
        <v>3076</v>
      </c>
      <c r="N337" s="302">
        <v>32</v>
      </c>
      <c r="O337" s="305"/>
      <c r="P337" s="76"/>
      <c r="Q337" s="76"/>
      <c r="R337" s="76"/>
      <c r="S337" s="76"/>
      <c r="T337" s="76"/>
      <c r="U337" s="76"/>
      <c r="V337" s="305"/>
      <c r="W337" s="76"/>
      <c r="X337" s="76"/>
      <c r="Y337" s="305">
        <v>9</v>
      </c>
      <c r="Z337" s="265"/>
      <c r="AA337" s="265"/>
      <c r="AB337" s="301" t="s">
        <v>32</v>
      </c>
      <c r="AC337" s="314"/>
      <c r="AD337" s="302">
        <f t="shared" si="10"/>
        <v>0</v>
      </c>
      <c r="AE337" s="302"/>
      <c r="AF337" s="302"/>
      <c r="AG337" s="302"/>
      <c r="AH337" s="302"/>
      <c r="AI337" s="302"/>
      <c r="AJ337" s="302"/>
      <c r="AK337" s="302"/>
      <c r="AL337" s="302"/>
      <c r="AM337" s="302"/>
      <c r="AN337" s="302"/>
      <c r="AO337" s="302"/>
      <c r="AP337" s="302"/>
      <c r="AQ337" s="302"/>
      <c r="AR337" s="302"/>
      <c r="AS337" s="302"/>
    </row>
    <row r="338" spans="1:45" ht="56.25" outlineLevel="1">
      <c r="A338" s="654"/>
      <c r="B338" s="353" t="s">
        <v>555</v>
      </c>
      <c r="C338" s="654"/>
      <c r="D338" s="301" t="s">
        <v>1515</v>
      </c>
      <c r="E338" s="265" t="s">
        <v>52</v>
      </c>
      <c r="F338" s="654"/>
      <c r="G338" s="280" t="s">
        <v>1516</v>
      </c>
      <c r="H338" s="338"/>
      <c r="I338" s="301"/>
      <c r="J338" s="360"/>
      <c r="K338" s="318">
        <v>18</v>
      </c>
      <c r="L338" s="332" t="s">
        <v>3077</v>
      </c>
      <c r="M338" s="332" t="s">
        <v>3077</v>
      </c>
      <c r="N338" s="305">
        <v>19</v>
      </c>
      <c r="O338" s="305"/>
      <c r="P338" s="76"/>
      <c r="Q338" s="76"/>
      <c r="R338" s="272"/>
      <c r="S338" s="76"/>
      <c r="T338" s="76"/>
      <c r="U338" s="76"/>
      <c r="V338" s="305"/>
      <c r="W338" s="272"/>
      <c r="X338" s="272"/>
      <c r="Y338" s="305">
        <v>11</v>
      </c>
      <c r="Z338" s="272"/>
      <c r="AA338" s="272"/>
      <c r="AB338" s="301" t="s">
        <v>32</v>
      </c>
      <c r="AC338" s="314"/>
      <c r="AD338" s="302">
        <f t="shared" si="10"/>
        <v>0</v>
      </c>
      <c r="AE338" s="302"/>
      <c r="AF338" s="302"/>
      <c r="AG338" s="302"/>
      <c r="AH338" s="302"/>
      <c r="AI338" s="302"/>
      <c r="AJ338" s="305"/>
      <c r="AK338" s="305"/>
      <c r="AL338" s="305"/>
      <c r="AM338" s="305"/>
      <c r="AN338" s="305"/>
      <c r="AO338" s="305"/>
      <c r="AP338" s="305"/>
      <c r="AQ338" s="305"/>
      <c r="AR338" s="305"/>
      <c r="AS338" s="305"/>
    </row>
    <row r="339" spans="1:45" s="440" customFormat="1" ht="37.5">
      <c r="A339" s="297"/>
      <c r="B339" s="439" t="s">
        <v>556</v>
      </c>
      <c r="C339" s="439"/>
      <c r="D339" s="439"/>
      <c r="E339" s="297"/>
      <c r="F339" s="297"/>
      <c r="G339" s="297"/>
      <c r="H339" s="439"/>
      <c r="I339" s="470"/>
      <c r="J339" s="470"/>
      <c r="K339" s="297"/>
      <c r="L339" s="297"/>
      <c r="M339" s="297"/>
      <c r="N339" s="288"/>
      <c r="O339" s="288"/>
      <c r="P339" s="297"/>
      <c r="Q339" s="297"/>
      <c r="R339" s="297"/>
      <c r="S339" s="288"/>
      <c r="T339" s="297"/>
      <c r="U339" s="297"/>
      <c r="V339" s="288"/>
      <c r="W339" s="297"/>
      <c r="X339" s="297"/>
      <c r="Y339" s="273"/>
      <c r="Z339" s="297"/>
      <c r="AA339" s="297"/>
      <c r="AB339" s="270"/>
      <c r="AC339" s="297"/>
      <c r="AD339" s="288"/>
      <c r="AE339" s="288"/>
      <c r="AF339" s="288"/>
      <c r="AG339" s="288"/>
      <c r="AH339" s="288"/>
      <c r="AI339" s="288"/>
      <c r="AJ339" s="288"/>
      <c r="AK339" s="288"/>
      <c r="AL339" s="288"/>
      <c r="AM339" s="288"/>
      <c r="AN339" s="288"/>
      <c r="AO339" s="288"/>
      <c r="AP339" s="288"/>
      <c r="AQ339" s="288"/>
      <c r="AR339" s="288"/>
      <c r="AS339" s="288"/>
    </row>
    <row r="340" spans="1:45" s="471" customFormat="1" ht="75" customHeight="1" outlineLevel="1">
      <c r="A340" s="671">
        <v>8</v>
      </c>
      <c r="B340" s="272" t="s">
        <v>556</v>
      </c>
      <c r="C340" s="272" t="s">
        <v>907</v>
      </c>
      <c r="D340" s="357" t="s">
        <v>644</v>
      </c>
      <c r="E340" s="265" t="s">
        <v>42</v>
      </c>
      <c r="F340" s="671" t="s">
        <v>2258</v>
      </c>
      <c r="G340" s="278" t="s">
        <v>453</v>
      </c>
      <c r="H340" s="271" t="s">
        <v>62</v>
      </c>
      <c r="I340" s="299" t="s">
        <v>102</v>
      </c>
      <c r="J340" s="357" t="s">
        <v>2465</v>
      </c>
      <c r="K340" s="272"/>
      <c r="L340" s="272"/>
      <c r="M340" s="272"/>
      <c r="N340" s="305">
        <v>3565</v>
      </c>
      <c r="O340" s="305">
        <v>5195</v>
      </c>
      <c r="P340" s="76">
        <v>72</v>
      </c>
      <c r="Q340" s="76">
        <v>68</v>
      </c>
      <c r="R340" s="272" t="s">
        <v>61</v>
      </c>
      <c r="S340" s="80">
        <v>2972.1</v>
      </c>
      <c r="T340" s="76">
        <v>1976</v>
      </c>
      <c r="U340" s="76">
        <v>85</v>
      </c>
      <c r="V340" s="305">
        <v>32</v>
      </c>
      <c r="W340" s="255" t="s">
        <v>103</v>
      </c>
      <c r="X340" s="272" t="s">
        <v>29</v>
      </c>
      <c r="Y340" s="305">
        <v>3480</v>
      </c>
      <c r="Z340" s="272">
        <v>4987</v>
      </c>
      <c r="AA340" s="272">
        <v>50</v>
      </c>
      <c r="AB340" s="252" t="s">
        <v>413</v>
      </c>
      <c r="AC340" s="76">
        <v>2026</v>
      </c>
      <c r="AD340" s="305">
        <f t="shared" ref="AD340:AD351" si="11">SUM(AE340:AI340)</f>
        <v>0</v>
      </c>
      <c r="AE340" s="302"/>
      <c r="AF340" s="302"/>
      <c r="AG340" s="302"/>
      <c r="AH340" s="302"/>
      <c r="AI340" s="302"/>
      <c r="AJ340" s="302"/>
      <c r="AK340" s="302"/>
      <c r="AL340" s="302"/>
      <c r="AM340" s="302"/>
      <c r="AN340" s="302"/>
      <c r="AO340" s="302"/>
      <c r="AP340" s="302"/>
      <c r="AQ340" s="302"/>
      <c r="AR340" s="302"/>
      <c r="AS340" s="302"/>
    </row>
    <row r="341" spans="1:45" s="471" customFormat="1" ht="56.25" outlineLevel="1">
      <c r="A341" s="671"/>
      <c r="B341" s="272" t="s">
        <v>556</v>
      </c>
      <c r="C341" s="272" t="s">
        <v>974</v>
      </c>
      <c r="D341" s="357" t="s">
        <v>1517</v>
      </c>
      <c r="E341" s="272" t="s">
        <v>43</v>
      </c>
      <c r="F341" s="671"/>
      <c r="G341" s="317" t="s">
        <v>1518</v>
      </c>
      <c r="H341" s="338" t="s">
        <v>62</v>
      </c>
      <c r="I341" s="360" t="s">
        <v>375</v>
      </c>
      <c r="J341" s="357" t="s">
        <v>2466</v>
      </c>
      <c r="K341" s="272">
        <v>60</v>
      </c>
      <c r="L341" s="265"/>
      <c r="M341" s="272"/>
      <c r="N341" s="305">
        <v>49</v>
      </c>
      <c r="O341" s="305"/>
      <c r="P341" s="76"/>
      <c r="Q341" s="76"/>
      <c r="R341" s="265" t="s">
        <v>60</v>
      </c>
      <c r="S341" s="76">
        <v>30</v>
      </c>
      <c r="T341" s="76">
        <v>1979</v>
      </c>
      <c r="U341" s="76">
        <v>40</v>
      </c>
      <c r="V341" s="305">
        <v>100</v>
      </c>
      <c r="W341" s="272" t="s">
        <v>372</v>
      </c>
      <c r="X341" s="77" t="s">
        <v>29</v>
      </c>
      <c r="Y341" s="305">
        <v>35</v>
      </c>
      <c r="Z341" s="77"/>
      <c r="AA341" s="77"/>
      <c r="AB341" s="301" t="s">
        <v>3414</v>
      </c>
      <c r="AC341" s="314">
        <v>2026</v>
      </c>
      <c r="AD341" s="305">
        <f t="shared" si="11"/>
        <v>0</v>
      </c>
      <c r="AE341" s="302"/>
      <c r="AF341" s="302"/>
      <c r="AG341" s="302"/>
      <c r="AH341" s="302"/>
      <c r="AI341" s="302"/>
      <c r="AJ341" s="302"/>
      <c r="AK341" s="302"/>
      <c r="AL341" s="302"/>
      <c r="AM341" s="302"/>
      <c r="AN341" s="302"/>
      <c r="AO341" s="302"/>
      <c r="AP341" s="302"/>
      <c r="AQ341" s="302"/>
      <c r="AR341" s="302"/>
      <c r="AS341" s="302"/>
    </row>
    <row r="342" spans="1:45" s="471" customFormat="1" ht="56.25" outlineLevel="1">
      <c r="A342" s="671"/>
      <c r="B342" s="272" t="s">
        <v>556</v>
      </c>
      <c r="C342" s="688" t="s">
        <v>975</v>
      </c>
      <c r="D342" s="357" t="s">
        <v>1519</v>
      </c>
      <c r="E342" s="272" t="s">
        <v>43</v>
      </c>
      <c r="F342" s="671"/>
      <c r="G342" s="317" t="s">
        <v>1520</v>
      </c>
      <c r="H342" s="338" t="s">
        <v>62</v>
      </c>
      <c r="I342" s="360" t="s">
        <v>375</v>
      </c>
      <c r="J342" s="357" t="s">
        <v>2846</v>
      </c>
      <c r="K342" s="272">
        <v>33</v>
      </c>
      <c r="L342" s="265"/>
      <c r="M342" s="272"/>
      <c r="N342" s="305">
        <v>413</v>
      </c>
      <c r="O342" s="305"/>
      <c r="P342" s="76"/>
      <c r="Q342" s="76"/>
      <c r="R342" s="265" t="s">
        <v>60</v>
      </c>
      <c r="S342" s="80">
        <v>78.8</v>
      </c>
      <c r="T342" s="76">
        <v>1979</v>
      </c>
      <c r="U342" s="76">
        <v>60</v>
      </c>
      <c r="V342" s="305">
        <v>100</v>
      </c>
      <c r="W342" s="272">
        <v>2020</v>
      </c>
      <c r="X342" s="272" t="s">
        <v>29</v>
      </c>
      <c r="Y342" s="305">
        <v>377</v>
      </c>
      <c r="Z342" s="305"/>
      <c r="AA342" s="272"/>
      <c r="AB342" s="301" t="s">
        <v>3417</v>
      </c>
      <c r="AC342" s="76">
        <v>2029</v>
      </c>
      <c r="AD342" s="305">
        <f t="shared" si="11"/>
        <v>165890</v>
      </c>
      <c r="AE342" s="302"/>
      <c r="AF342" s="302">
        <v>165890</v>
      </c>
      <c r="AG342" s="305"/>
      <c r="AH342" s="305"/>
      <c r="AI342" s="305"/>
      <c r="AJ342" s="305"/>
      <c r="AK342" s="305"/>
      <c r="AL342" s="305"/>
      <c r="AM342" s="302">
        <v>165890</v>
      </c>
      <c r="AN342" s="305"/>
      <c r="AO342" s="305"/>
      <c r="AP342" s="305"/>
      <c r="AQ342" s="305"/>
      <c r="AR342" s="305"/>
      <c r="AS342" s="305"/>
    </row>
    <row r="343" spans="1:45" s="471" customFormat="1" ht="56.25" outlineLevel="1">
      <c r="A343" s="671"/>
      <c r="B343" s="272" t="s">
        <v>556</v>
      </c>
      <c r="C343" s="689"/>
      <c r="D343" s="357" t="s">
        <v>1521</v>
      </c>
      <c r="E343" s="272" t="s">
        <v>52</v>
      </c>
      <c r="F343" s="671"/>
      <c r="G343" s="317" t="s">
        <v>1522</v>
      </c>
      <c r="H343" s="338" t="s">
        <v>62</v>
      </c>
      <c r="I343" s="360" t="s">
        <v>375</v>
      </c>
      <c r="J343" s="357" t="s">
        <v>2467</v>
      </c>
      <c r="K343" s="272">
        <v>35</v>
      </c>
      <c r="L343" s="265"/>
      <c r="M343" s="272"/>
      <c r="N343" s="305">
        <v>157</v>
      </c>
      <c r="O343" s="305"/>
      <c r="P343" s="76"/>
      <c r="Q343" s="76"/>
      <c r="R343" s="265" t="s">
        <v>60</v>
      </c>
      <c r="S343" s="80">
        <v>10.5</v>
      </c>
      <c r="T343" s="76">
        <v>1978</v>
      </c>
      <c r="U343" s="76">
        <v>40</v>
      </c>
      <c r="V343" s="305">
        <v>100</v>
      </c>
      <c r="W343" s="272">
        <v>2014</v>
      </c>
      <c r="X343" s="77" t="s">
        <v>29</v>
      </c>
      <c r="Y343" s="305">
        <v>116</v>
      </c>
      <c r="Z343" s="77"/>
      <c r="AA343" s="77"/>
      <c r="AB343" s="301" t="s">
        <v>3439</v>
      </c>
      <c r="AC343" s="76">
        <v>2031</v>
      </c>
      <c r="AD343" s="305">
        <f t="shared" si="11"/>
        <v>70000</v>
      </c>
      <c r="AE343" s="305"/>
      <c r="AF343" s="305">
        <v>70000</v>
      </c>
      <c r="AG343" s="305"/>
      <c r="AH343" s="305"/>
      <c r="AI343" s="305"/>
      <c r="AJ343" s="305"/>
      <c r="AK343" s="305"/>
      <c r="AL343" s="305"/>
      <c r="AM343" s="305"/>
      <c r="AN343" s="305"/>
      <c r="AO343" s="305">
        <v>70000</v>
      </c>
      <c r="AP343" s="305"/>
      <c r="AQ343" s="305"/>
      <c r="AR343" s="305"/>
      <c r="AS343" s="305"/>
    </row>
    <row r="344" spans="1:45" s="471" customFormat="1" ht="56.25" outlineLevel="1">
      <c r="A344" s="671"/>
      <c r="B344" s="272" t="s">
        <v>556</v>
      </c>
      <c r="C344" s="272" t="s">
        <v>976</v>
      </c>
      <c r="D344" s="357" t="s">
        <v>1523</v>
      </c>
      <c r="E344" s="272" t="s">
        <v>43</v>
      </c>
      <c r="F344" s="671"/>
      <c r="G344" s="317" t="s">
        <v>1524</v>
      </c>
      <c r="H344" s="338" t="s">
        <v>62</v>
      </c>
      <c r="I344" s="360" t="s">
        <v>375</v>
      </c>
      <c r="J344" s="357" t="s">
        <v>2468</v>
      </c>
      <c r="K344" s="272">
        <v>16</v>
      </c>
      <c r="L344" s="265"/>
      <c r="M344" s="272"/>
      <c r="N344" s="305">
        <v>311</v>
      </c>
      <c r="O344" s="305"/>
      <c r="P344" s="76"/>
      <c r="Q344" s="76"/>
      <c r="R344" s="265" t="s">
        <v>60</v>
      </c>
      <c r="S344" s="80">
        <v>57.2</v>
      </c>
      <c r="T344" s="76">
        <v>1979</v>
      </c>
      <c r="U344" s="76">
        <v>60</v>
      </c>
      <c r="V344" s="305">
        <v>100</v>
      </c>
      <c r="W344" s="272" t="s">
        <v>372</v>
      </c>
      <c r="X344" s="272" t="s">
        <v>29</v>
      </c>
      <c r="Y344" s="305">
        <v>243</v>
      </c>
      <c r="Z344" s="305"/>
      <c r="AA344" s="272"/>
      <c r="AB344" s="357" t="s">
        <v>3416</v>
      </c>
      <c r="AC344" s="76">
        <v>2029</v>
      </c>
      <c r="AD344" s="305">
        <f t="shared" si="11"/>
        <v>160000</v>
      </c>
      <c r="AE344" s="305"/>
      <c r="AF344" s="305">
        <v>160000</v>
      </c>
      <c r="AG344" s="305"/>
      <c r="AH344" s="305"/>
      <c r="AI344" s="305"/>
      <c r="AJ344" s="305"/>
      <c r="AK344" s="305"/>
      <c r="AL344" s="305"/>
      <c r="AM344" s="305">
        <v>160000</v>
      </c>
      <c r="AN344" s="305"/>
      <c r="AO344" s="305"/>
      <c r="AP344" s="305"/>
      <c r="AQ344" s="305"/>
      <c r="AR344" s="305"/>
      <c r="AS344" s="305"/>
    </row>
    <row r="345" spans="1:45" s="471" customFormat="1" ht="56.25" outlineLevel="1">
      <c r="A345" s="671"/>
      <c r="B345" s="272" t="s">
        <v>556</v>
      </c>
      <c r="C345" s="272" t="s">
        <v>2618</v>
      </c>
      <c r="D345" s="357" t="s">
        <v>1525</v>
      </c>
      <c r="E345" s="272" t="s">
        <v>43</v>
      </c>
      <c r="F345" s="671"/>
      <c r="G345" s="317" t="s">
        <v>1526</v>
      </c>
      <c r="H345" s="338" t="s">
        <v>62</v>
      </c>
      <c r="I345" s="360" t="s">
        <v>382</v>
      </c>
      <c r="J345" s="357" t="s">
        <v>2847</v>
      </c>
      <c r="K345" s="272">
        <v>50</v>
      </c>
      <c r="L345" s="265"/>
      <c r="M345" s="272"/>
      <c r="N345" s="305">
        <v>448</v>
      </c>
      <c r="O345" s="305"/>
      <c r="P345" s="76"/>
      <c r="Q345" s="76"/>
      <c r="R345" s="272" t="s">
        <v>28</v>
      </c>
      <c r="S345" s="80">
        <v>231.4</v>
      </c>
      <c r="T345" s="76">
        <v>2024</v>
      </c>
      <c r="U345" s="76">
        <v>40</v>
      </c>
      <c r="V345" s="305">
        <v>7.5</v>
      </c>
      <c r="W345" s="265" t="s">
        <v>346</v>
      </c>
      <c r="X345" s="77" t="s">
        <v>29</v>
      </c>
      <c r="Y345" s="305">
        <v>132</v>
      </c>
      <c r="Z345" s="265"/>
      <c r="AA345" s="265"/>
      <c r="AB345" s="301" t="s">
        <v>32</v>
      </c>
      <c r="AC345" s="314"/>
      <c r="AD345" s="305">
        <f t="shared" si="11"/>
        <v>0</v>
      </c>
      <c r="AE345" s="302"/>
      <c r="AF345" s="302"/>
      <c r="AG345" s="305"/>
      <c r="AH345" s="305"/>
      <c r="AI345" s="305"/>
      <c r="AJ345" s="305"/>
      <c r="AK345" s="305"/>
      <c r="AL345" s="305"/>
      <c r="AM345" s="305"/>
      <c r="AN345" s="305"/>
      <c r="AO345" s="305"/>
      <c r="AP345" s="305"/>
      <c r="AQ345" s="305"/>
      <c r="AR345" s="305"/>
      <c r="AS345" s="305"/>
    </row>
    <row r="346" spans="1:45" s="471" customFormat="1" ht="56.25" outlineLevel="1">
      <c r="A346" s="671"/>
      <c r="B346" s="272" t="s">
        <v>556</v>
      </c>
      <c r="C346" s="272" t="s">
        <v>977</v>
      </c>
      <c r="D346" s="357" t="s">
        <v>1527</v>
      </c>
      <c r="E346" s="272" t="s">
        <v>43</v>
      </c>
      <c r="F346" s="671"/>
      <c r="G346" s="317" t="s">
        <v>1528</v>
      </c>
      <c r="H346" s="338" t="s">
        <v>62</v>
      </c>
      <c r="I346" s="360" t="s">
        <v>387</v>
      </c>
      <c r="J346" s="357" t="s">
        <v>2907</v>
      </c>
      <c r="K346" s="272">
        <v>25</v>
      </c>
      <c r="L346" s="265"/>
      <c r="M346" s="272"/>
      <c r="N346" s="305">
        <v>59</v>
      </c>
      <c r="O346" s="305"/>
      <c r="P346" s="76"/>
      <c r="Q346" s="76"/>
      <c r="R346" s="265" t="s">
        <v>60</v>
      </c>
      <c r="S346" s="80">
        <v>16.2</v>
      </c>
      <c r="T346" s="76">
        <v>1979</v>
      </c>
      <c r="U346" s="76">
        <v>60</v>
      </c>
      <c r="V346" s="305">
        <v>100</v>
      </c>
      <c r="W346" s="272" t="s">
        <v>372</v>
      </c>
      <c r="X346" s="272" t="s">
        <v>29</v>
      </c>
      <c r="Y346" s="305">
        <v>41</v>
      </c>
      <c r="Z346" s="265"/>
      <c r="AA346" s="265"/>
      <c r="AB346" s="301" t="s">
        <v>3414</v>
      </c>
      <c r="AC346" s="314">
        <v>2026</v>
      </c>
      <c r="AD346" s="305">
        <f t="shared" si="11"/>
        <v>0</v>
      </c>
      <c r="AE346" s="305"/>
      <c r="AF346" s="305"/>
      <c r="AG346" s="305"/>
      <c r="AH346" s="305"/>
      <c r="AI346" s="305"/>
      <c r="AJ346" s="305"/>
      <c r="AK346" s="305"/>
      <c r="AL346" s="305"/>
      <c r="AM346" s="305"/>
      <c r="AN346" s="305"/>
      <c r="AO346" s="305"/>
      <c r="AP346" s="305"/>
      <c r="AQ346" s="305"/>
      <c r="AR346" s="305"/>
      <c r="AS346" s="305"/>
    </row>
    <row r="347" spans="1:45" s="471" customFormat="1" ht="37.5" outlineLevel="1">
      <c r="A347" s="671"/>
      <c r="B347" s="272" t="s">
        <v>556</v>
      </c>
      <c r="C347" s="688" t="s">
        <v>978</v>
      </c>
      <c r="D347" s="357" t="s">
        <v>1529</v>
      </c>
      <c r="E347" s="272" t="s">
        <v>43</v>
      </c>
      <c r="F347" s="671"/>
      <c r="G347" s="317" t="s">
        <v>1530</v>
      </c>
      <c r="H347" s="338" t="s">
        <v>62</v>
      </c>
      <c r="I347" s="360" t="s">
        <v>375</v>
      </c>
      <c r="J347" s="357" t="s">
        <v>2469</v>
      </c>
      <c r="K347" s="272">
        <v>46</v>
      </c>
      <c r="L347" s="265"/>
      <c r="M347" s="272"/>
      <c r="N347" s="305">
        <v>83</v>
      </c>
      <c r="O347" s="305"/>
      <c r="P347" s="76"/>
      <c r="Q347" s="76"/>
      <c r="R347" s="265" t="s">
        <v>60</v>
      </c>
      <c r="S347" s="80">
        <v>23.1</v>
      </c>
      <c r="T347" s="76">
        <v>1984</v>
      </c>
      <c r="U347" s="76">
        <v>40</v>
      </c>
      <c r="V347" s="305">
        <v>100</v>
      </c>
      <c r="W347" s="272" t="s">
        <v>372</v>
      </c>
      <c r="X347" s="77" t="s">
        <v>29</v>
      </c>
      <c r="Y347" s="305">
        <v>73</v>
      </c>
      <c r="Z347" s="77"/>
      <c r="AA347" s="77"/>
      <c r="AB347" s="301" t="s">
        <v>32</v>
      </c>
      <c r="AC347" s="314"/>
      <c r="AD347" s="305">
        <f t="shared" si="11"/>
        <v>0</v>
      </c>
      <c r="AE347" s="305"/>
      <c r="AF347" s="305"/>
      <c r="AG347" s="305"/>
      <c r="AH347" s="305"/>
      <c r="AI347" s="305"/>
      <c r="AJ347" s="305"/>
      <c r="AK347" s="305"/>
      <c r="AL347" s="305"/>
      <c r="AM347" s="305"/>
      <c r="AN347" s="305"/>
      <c r="AO347" s="305"/>
      <c r="AP347" s="305"/>
      <c r="AQ347" s="305"/>
      <c r="AR347" s="305"/>
      <c r="AS347" s="305"/>
    </row>
    <row r="348" spans="1:45" s="471" customFormat="1" ht="75" outlineLevel="1">
      <c r="A348" s="671"/>
      <c r="B348" s="272" t="s">
        <v>556</v>
      </c>
      <c r="C348" s="689"/>
      <c r="D348" s="357" t="s">
        <v>1531</v>
      </c>
      <c r="E348" s="272" t="s">
        <v>52</v>
      </c>
      <c r="F348" s="671"/>
      <c r="G348" s="317" t="s">
        <v>1532</v>
      </c>
      <c r="H348" s="338"/>
      <c r="I348" s="360"/>
      <c r="J348" s="360"/>
      <c r="K348" s="318">
        <v>41</v>
      </c>
      <c r="L348" s="318">
        <v>41</v>
      </c>
      <c r="M348" s="318" t="s">
        <v>3323</v>
      </c>
      <c r="N348" s="305">
        <v>63</v>
      </c>
      <c r="O348" s="305"/>
      <c r="P348" s="76"/>
      <c r="Q348" s="76"/>
      <c r="R348" s="272"/>
      <c r="S348" s="76"/>
      <c r="T348" s="76"/>
      <c r="U348" s="76"/>
      <c r="V348" s="305"/>
      <c r="W348" s="272"/>
      <c r="X348" s="272"/>
      <c r="Y348" s="305">
        <v>53</v>
      </c>
      <c r="Z348" s="77"/>
      <c r="AA348" s="77"/>
      <c r="AB348" s="301" t="s">
        <v>32</v>
      </c>
      <c r="AC348" s="314"/>
      <c r="AD348" s="305">
        <f t="shared" si="11"/>
        <v>0</v>
      </c>
      <c r="AE348" s="305"/>
      <c r="AF348" s="305"/>
      <c r="AG348" s="305"/>
      <c r="AH348" s="305"/>
      <c r="AI348" s="305"/>
      <c r="AJ348" s="305"/>
      <c r="AK348" s="305"/>
      <c r="AL348" s="305"/>
      <c r="AM348" s="305"/>
      <c r="AN348" s="305"/>
      <c r="AO348" s="305"/>
      <c r="AP348" s="305"/>
      <c r="AQ348" s="305"/>
      <c r="AR348" s="305"/>
      <c r="AS348" s="305"/>
    </row>
    <row r="349" spans="1:45" s="471" customFormat="1" ht="56.25" outlineLevel="1">
      <c r="A349" s="671"/>
      <c r="B349" s="272" t="s">
        <v>556</v>
      </c>
      <c r="C349" s="272" t="s">
        <v>979</v>
      </c>
      <c r="D349" s="357" t="s">
        <v>1533</v>
      </c>
      <c r="E349" s="272" t="s">
        <v>43</v>
      </c>
      <c r="F349" s="671"/>
      <c r="G349" s="278" t="s">
        <v>1534</v>
      </c>
      <c r="H349" s="338"/>
      <c r="I349" s="357"/>
      <c r="J349" s="357"/>
      <c r="K349" s="318">
        <v>48</v>
      </c>
      <c r="L349" s="318">
        <v>48</v>
      </c>
      <c r="M349" s="318">
        <v>48</v>
      </c>
      <c r="N349" s="305">
        <v>269</v>
      </c>
      <c r="O349" s="305"/>
      <c r="P349" s="76"/>
      <c r="Q349" s="76"/>
      <c r="R349" s="272"/>
      <c r="S349" s="80"/>
      <c r="T349" s="76"/>
      <c r="U349" s="76"/>
      <c r="V349" s="305"/>
      <c r="W349" s="272"/>
      <c r="X349" s="77"/>
      <c r="Y349" s="305">
        <v>115</v>
      </c>
      <c r="Z349" s="77"/>
      <c r="AA349" s="77"/>
      <c r="AB349" s="301" t="s">
        <v>32</v>
      </c>
      <c r="AC349" s="272"/>
      <c r="AD349" s="305">
        <f t="shared" si="11"/>
        <v>0</v>
      </c>
      <c r="AE349" s="305"/>
      <c r="AF349" s="305"/>
      <c r="AG349" s="305"/>
      <c r="AH349" s="305"/>
      <c r="AI349" s="305"/>
      <c r="AJ349" s="305"/>
      <c r="AK349" s="305"/>
      <c r="AL349" s="305"/>
      <c r="AM349" s="305"/>
      <c r="AN349" s="305"/>
      <c r="AO349" s="305"/>
      <c r="AP349" s="305"/>
      <c r="AQ349" s="305"/>
      <c r="AR349" s="305"/>
      <c r="AS349" s="305"/>
    </row>
    <row r="350" spans="1:45" s="471" customFormat="1" ht="75" outlineLevel="1">
      <c r="A350" s="671"/>
      <c r="B350" s="272" t="s">
        <v>556</v>
      </c>
      <c r="C350" s="688" t="s">
        <v>941</v>
      </c>
      <c r="D350" s="357" t="s">
        <v>1535</v>
      </c>
      <c r="E350" s="272" t="s">
        <v>43</v>
      </c>
      <c r="F350" s="671"/>
      <c r="G350" s="317" t="s">
        <v>1536</v>
      </c>
      <c r="H350" s="338" t="s">
        <v>62</v>
      </c>
      <c r="I350" s="360" t="s">
        <v>375</v>
      </c>
      <c r="J350" s="357" t="s">
        <v>2470</v>
      </c>
      <c r="K350" s="272">
        <v>37</v>
      </c>
      <c r="L350" s="265"/>
      <c r="M350" s="272"/>
      <c r="N350" s="305">
        <v>362</v>
      </c>
      <c r="O350" s="305"/>
      <c r="P350" s="76"/>
      <c r="Q350" s="76"/>
      <c r="R350" s="265" t="s">
        <v>60</v>
      </c>
      <c r="S350" s="80">
        <v>51.4</v>
      </c>
      <c r="T350" s="76">
        <v>1991</v>
      </c>
      <c r="U350" s="76">
        <v>85</v>
      </c>
      <c r="V350" s="305">
        <v>100</v>
      </c>
      <c r="W350" s="272" t="s">
        <v>104</v>
      </c>
      <c r="X350" s="272" t="s">
        <v>29</v>
      </c>
      <c r="Y350" s="305">
        <v>366</v>
      </c>
      <c r="Z350" s="305"/>
      <c r="AA350" s="272"/>
      <c r="AB350" s="301" t="s">
        <v>3417</v>
      </c>
      <c r="AC350" s="76">
        <v>2031</v>
      </c>
      <c r="AD350" s="305">
        <f t="shared" si="11"/>
        <v>165890</v>
      </c>
      <c r="AE350" s="302"/>
      <c r="AF350" s="302">
        <v>165890</v>
      </c>
      <c r="AG350" s="305"/>
      <c r="AH350" s="305"/>
      <c r="AI350" s="305"/>
      <c r="AJ350" s="305"/>
      <c r="AK350" s="305"/>
      <c r="AL350" s="302"/>
      <c r="AM350" s="302"/>
      <c r="AN350" s="305"/>
      <c r="AO350" s="305">
        <v>165890</v>
      </c>
      <c r="AP350" s="305"/>
      <c r="AQ350" s="305"/>
      <c r="AR350" s="305"/>
      <c r="AS350" s="305"/>
    </row>
    <row r="351" spans="1:45" s="471" customFormat="1" ht="37.5" outlineLevel="1">
      <c r="A351" s="671"/>
      <c r="B351" s="272" t="s">
        <v>556</v>
      </c>
      <c r="C351" s="689"/>
      <c r="D351" s="357" t="s">
        <v>1537</v>
      </c>
      <c r="E351" s="272" t="s">
        <v>52</v>
      </c>
      <c r="F351" s="671"/>
      <c r="G351" s="317" t="s">
        <v>1538</v>
      </c>
      <c r="H351" s="338" t="s">
        <v>62</v>
      </c>
      <c r="I351" s="360" t="s">
        <v>375</v>
      </c>
      <c r="J351" s="357" t="s">
        <v>2471</v>
      </c>
      <c r="K351" s="272">
        <v>58</v>
      </c>
      <c r="L351" s="265"/>
      <c r="M351" s="272"/>
      <c r="N351" s="305">
        <v>177</v>
      </c>
      <c r="O351" s="305"/>
      <c r="P351" s="76"/>
      <c r="Q351" s="76"/>
      <c r="R351" s="265" t="s">
        <v>60</v>
      </c>
      <c r="S351" s="80">
        <v>54.3</v>
      </c>
      <c r="T351" s="76">
        <v>1974</v>
      </c>
      <c r="U351" s="76">
        <v>60</v>
      </c>
      <c r="V351" s="305">
        <v>100</v>
      </c>
      <c r="W351" s="272" t="s">
        <v>372</v>
      </c>
      <c r="X351" s="272" t="s">
        <v>29</v>
      </c>
      <c r="Y351" s="305">
        <v>105</v>
      </c>
      <c r="Z351" s="265"/>
      <c r="AA351" s="265"/>
      <c r="AB351" s="301" t="s">
        <v>32</v>
      </c>
      <c r="AC351" s="83"/>
      <c r="AD351" s="305">
        <f t="shared" si="11"/>
        <v>0</v>
      </c>
      <c r="AE351" s="305"/>
      <c r="AF351" s="305"/>
      <c r="AG351" s="305"/>
      <c r="AH351" s="305"/>
      <c r="AI351" s="305"/>
      <c r="AJ351" s="305"/>
      <c r="AK351" s="305"/>
      <c r="AL351" s="305"/>
      <c r="AM351" s="305"/>
      <c r="AN351" s="305"/>
      <c r="AO351" s="305"/>
      <c r="AP351" s="305"/>
      <c r="AQ351" s="305"/>
      <c r="AR351" s="305"/>
      <c r="AS351" s="305"/>
    </row>
    <row r="352" spans="1:45" s="440" customFormat="1">
      <c r="A352" s="297"/>
      <c r="B352" s="439" t="s">
        <v>549</v>
      </c>
      <c r="C352" s="439"/>
      <c r="D352" s="439"/>
      <c r="E352" s="297"/>
      <c r="F352" s="297"/>
      <c r="G352" s="469"/>
      <c r="H352" s="470"/>
      <c r="I352" s="470"/>
      <c r="J352" s="470"/>
      <c r="K352" s="297"/>
      <c r="L352" s="297"/>
      <c r="M352" s="297"/>
      <c r="N352" s="288"/>
      <c r="O352" s="288"/>
      <c r="P352" s="297"/>
      <c r="Q352" s="297"/>
      <c r="R352" s="297"/>
      <c r="S352" s="288"/>
      <c r="T352" s="297"/>
      <c r="U352" s="297"/>
      <c r="V352" s="288"/>
      <c r="W352" s="297"/>
      <c r="X352" s="297"/>
      <c r="Y352" s="273"/>
      <c r="Z352" s="297"/>
      <c r="AA352" s="297"/>
      <c r="AB352" s="270"/>
      <c r="AC352" s="297"/>
      <c r="AD352" s="288"/>
      <c r="AE352" s="288"/>
      <c r="AF352" s="288"/>
      <c r="AG352" s="288"/>
      <c r="AH352" s="288"/>
      <c r="AI352" s="288"/>
      <c r="AJ352" s="288"/>
      <c r="AK352" s="288"/>
      <c r="AL352" s="288"/>
      <c r="AM352" s="288"/>
      <c r="AN352" s="288"/>
      <c r="AO352" s="288"/>
      <c r="AP352" s="288"/>
      <c r="AQ352" s="288"/>
      <c r="AR352" s="288"/>
      <c r="AS352" s="288"/>
    </row>
    <row r="353" spans="1:45" ht="75" customHeight="1" outlineLevel="1">
      <c r="A353" s="655">
        <v>9</v>
      </c>
      <c r="B353" s="280" t="s">
        <v>549</v>
      </c>
      <c r="C353" s="265"/>
      <c r="D353" s="301" t="s">
        <v>645</v>
      </c>
      <c r="E353" s="265" t="s">
        <v>42</v>
      </c>
      <c r="F353" s="655" t="s">
        <v>2259</v>
      </c>
      <c r="G353" s="278" t="s">
        <v>31</v>
      </c>
      <c r="H353" s="338" t="s">
        <v>62</v>
      </c>
      <c r="I353" s="357" t="s">
        <v>31</v>
      </c>
      <c r="J353" s="357" t="s">
        <v>2848</v>
      </c>
      <c r="K353" s="272"/>
      <c r="L353" s="272"/>
      <c r="M353" s="272"/>
      <c r="N353" s="305">
        <v>11886</v>
      </c>
      <c r="O353" s="305">
        <v>11735</v>
      </c>
      <c r="P353" s="76">
        <v>250</v>
      </c>
      <c r="Q353" s="76">
        <v>478</v>
      </c>
      <c r="R353" s="272" t="s">
        <v>28</v>
      </c>
      <c r="S353" s="80">
        <v>1192.7</v>
      </c>
      <c r="T353" s="76">
        <v>1972</v>
      </c>
      <c r="U353" s="76">
        <v>85</v>
      </c>
      <c r="V353" s="305">
        <v>100</v>
      </c>
      <c r="W353" s="272" t="s">
        <v>372</v>
      </c>
      <c r="X353" s="77" t="s">
        <v>29</v>
      </c>
      <c r="Y353" s="305">
        <v>10062</v>
      </c>
      <c r="Z353" s="272">
        <v>10541</v>
      </c>
      <c r="AA353" s="272">
        <v>200</v>
      </c>
      <c r="AB353" s="301" t="s">
        <v>3402</v>
      </c>
      <c r="AC353" s="76">
        <v>2032</v>
      </c>
      <c r="AD353" s="305">
        <f t="shared" si="9"/>
        <v>119270</v>
      </c>
      <c r="AE353" s="302"/>
      <c r="AF353" s="302">
        <v>119270</v>
      </c>
      <c r="AG353" s="305"/>
      <c r="AH353" s="305"/>
      <c r="AI353" s="305"/>
      <c r="AJ353" s="302"/>
      <c r="AK353" s="302"/>
      <c r="AL353" s="305"/>
      <c r="AM353" s="305"/>
      <c r="AN353" s="305"/>
      <c r="AO353" s="305"/>
      <c r="AP353" s="305">
        <v>119270</v>
      </c>
      <c r="AQ353" s="305"/>
      <c r="AR353" s="305"/>
      <c r="AS353" s="305"/>
    </row>
    <row r="354" spans="1:45" ht="56.25" outlineLevel="1">
      <c r="A354" s="655"/>
      <c r="B354" s="265" t="s">
        <v>549</v>
      </c>
      <c r="C354" s="653" t="s">
        <v>980</v>
      </c>
      <c r="D354" s="301" t="s">
        <v>1539</v>
      </c>
      <c r="E354" s="265" t="s">
        <v>43</v>
      </c>
      <c r="F354" s="655"/>
      <c r="G354" s="278" t="s">
        <v>1540</v>
      </c>
      <c r="H354" s="338" t="s">
        <v>62</v>
      </c>
      <c r="I354" s="357" t="s">
        <v>384</v>
      </c>
      <c r="J354" s="357" t="s">
        <v>2472</v>
      </c>
      <c r="K354" s="272">
        <v>88</v>
      </c>
      <c r="L354" s="272" t="s">
        <v>3078</v>
      </c>
      <c r="M354" s="272"/>
      <c r="N354" s="305">
        <v>765</v>
      </c>
      <c r="O354" s="305"/>
      <c r="P354" s="76"/>
      <c r="Q354" s="76"/>
      <c r="R354" s="265" t="s">
        <v>60</v>
      </c>
      <c r="S354" s="80">
        <v>45.3</v>
      </c>
      <c r="T354" s="76">
        <v>1978</v>
      </c>
      <c r="U354" s="76">
        <v>60</v>
      </c>
      <c r="V354" s="305">
        <v>100</v>
      </c>
      <c r="W354" s="272" t="s">
        <v>372</v>
      </c>
      <c r="X354" s="77" t="s">
        <v>29</v>
      </c>
      <c r="Y354" s="305">
        <v>735</v>
      </c>
      <c r="Z354" s="269"/>
      <c r="AA354" s="269"/>
      <c r="AB354" s="357" t="s">
        <v>3431</v>
      </c>
      <c r="AC354" s="76">
        <v>2031</v>
      </c>
      <c r="AD354" s="305">
        <f t="shared" si="9"/>
        <v>261800</v>
      </c>
      <c r="AE354" s="302"/>
      <c r="AF354" s="302">
        <v>261800</v>
      </c>
      <c r="AG354" s="305"/>
      <c r="AH354" s="305"/>
      <c r="AI354" s="305"/>
      <c r="AJ354" s="305"/>
      <c r="AK354" s="302"/>
      <c r="AL354" s="305"/>
      <c r="AM354" s="302"/>
      <c r="AN354" s="305"/>
      <c r="AO354" s="302">
        <v>261800</v>
      </c>
      <c r="AP354" s="305"/>
      <c r="AQ354" s="305"/>
      <c r="AR354" s="305"/>
      <c r="AS354" s="305"/>
    </row>
    <row r="355" spans="1:45" ht="56.25" outlineLevel="1">
      <c r="A355" s="655"/>
      <c r="B355" s="265" t="s">
        <v>549</v>
      </c>
      <c r="C355" s="654"/>
      <c r="D355" s="301" t="s">
        <v>1541</v>
      </c>
      <c r="E355" s="265" t="s">
        <v>52</v>
      </c>
      <c r="F355" s="655"/>
      <c r="G355" s="278" t="s">
        <v>1542</v>
      </c>
      <c r="H355" s="338"/>
      <c r="I355" s="357"/>
      <c r="J355" s="360"/>
      <c r="K355" s="318">
        <v>75</v>
      </c>
      <c r="L355" s="319" t="s">
        <v>3079</v>
      </c>
      <c r="M355" s="319" t="s">
        <v>3079</v>
      </c>
      <c r="N355" s="305">
        <v>3</v>
      </c>
      <c r="O355" s="305"/>
      <c r="P355" s="76"/>
      <c r="Q355" s="76"/>
      <c r="R355" s="272"/>
      <c r="S355" s="76"/>
      <c r="T355" s="76"/>
      <c r="U355" s="76"/>
      <c r="V355" s="305"/>
      <c r="W355" s="272"/>
      <c r="X355" s="272"/>
      <c r="Y355" s="305">
        <v>0</v>
      </c>
      <c r="Z355" s="265"/>
      <c r="AA355" s="265"/>
      <c r="AB355" s="301" t="s">
        <v>32</v>
      </c>
      <c r="AC355" s="314"/>
      <c r="AD355" s="305">
        <f t="shared" si="9"/>
        <v>0</v>
      </c>
      <c r="AE355" s="302"/>
      <c r="AF355" s="302"/>
      <c r="AG355" s="302"/>
      <c r="AH355" s="302"/>
      <c r="AI355" s="302"/>
      <c r="AJ355" s="302"/>
      <c r="AK355" s="302"/>
      <c r="AL355" s="302"/>
      <c r="AM355" s="302"/>
      <c r="AN355" s="302"/>
      <c r="AO355" s="302"/>
      <c r="AP355" s="302"/>
      <c r="AQ355" s="302"/>
      <c r="AR355" s="302"/>
      <c r="AS355" s="302"/>
    </row>
    <row r="356" spans="1:45" ht="56.25" outlineLevel="1">
      <c r="A356" s="655"/>
      <c r="B356" s="265" t="s">
        <v>549</v>
      </c>
      <c r="C356" s="265" t="s">
        <v>2619</v>
      </c>
      <c r="D356" s="301" t="s">
        <v>636</v>
      </c>
      <c r="E356" s="265" t="s">
        <v>43</v>
      </c>
      <c r="F356" s="655"/>
      <c r="G356" s="278" t="s">
        <v>1543</v>
      </c>
      <c r="H356" s="338" t="s">
        <v>62</v>
      </c>
      <c r="I356" s="357" t="s">
        <v>383</v>
      </c>
      <c r="J356" s="357" t="s">
        <v>2849</v>
      </c>
      <c r="K356" s="272">
        <v>166</v>
      </c>
      <c r="L356" s="272"/>
      <c r="M356" s="272"/>
      <c r="N356" s="305">
        <v>674</v>
      </c>
      <c r="O356" s="305">
        <v>771</v>
      </c>
      <c r="P356" s="76">
        <v>30</v>
      </c>
      <c r="Q356" s="76">
        <v>19</v>
      </c>
      <c r="R356" s="265" t="s">
        <v>60</v>
      </c>
      <c r="S356" s="80">
        <v>278</v>
      </c>
      <c r="T356" s="76">
        <v>1980</v>
      </c>
      <c r="U356" s="76">
        <v>60</v>
      </c>
      <c r="V356" s="305">
        <v>100</v>
      </c>
      <c r="W356" s="272" t="s">
        <v>372</v>
      </c>
      <c r="X356" s="77" t="s">
        <v>29</v>
      </c>
      <c r="Y356" s="305">
        <v>579</v>
      </c>
      <c r="Z356" s="272"/>
      <c r="AA356" s="272"/>
      <c r="AB356" s="301" t="s">
        <v>3423</v>
      </c>
      <c r="AC356" s="272">
        <v>2026</v>
      </c>
      <c r="AD356" s="305">
        <f t="shared" si="9"/>
        <v>0</v>
      </c>
      <c r="AE356" s="302"/>
      <c r="AF356" s="302"/>
      <c r="AG356" s="305"/>
      <c r="AH356" s="305"/>
      <c r="AI356" s="305"/>
      <c r="AJ356" s="305"/>
      <c r="AK356" s="305"/>
      <c r="AL356" s="305"/>
      <c r="AM356" s="305"/>
      <c r="AN356" s="305"/>
      <c r="AO356" s="305"/>
      <c r="AP356" s="305"/>
      <c r="AQ356" s="305"/>
      <c r="AR356" s="302"/>
      <c r="AS356" s="302"/>
    </row>
    <row r="357" spans="1:45" ht="75" outlineLevel="1">
      <c r="A357" s="655"/>
      <c r="B357" s="265" t="s">
        <v>549</v>
      </c>
      <c r="C357" s="653" t="s">
        <v>981</v>
      </c>
      <c r="D357" s="301" t="s">
        <v>1544</v>
      </c>
      <c r="E357" s="265" t="s">
        <v>43</v>
      </c>
      <c r="F357" s="655"/>
      <c r="G357" s="278" t="s">
        <v>1545</v>
      </c>
      <c r="H357" s="338" t="s">
        <v>62</v>
      </c>
      <c r="I357" s="360" t="s">
        <v>375</v>
      </c>
      <c r="J357" s="357" t="s">
        <v>2473</v>
      </c>
      <c r="K357" s="272">
        <v>65</v>
      </c>
      <c r="L357" s="272" t="s">
        <v>3080</v>
      </c>
      <c r="M357" s="272"/>
      <c r="N357" s="305">
        <v>245</v>
      </c>
      <c r="O357" s="305"/>
      <c r="P357" s="76"/>
      <c r="Q357" s="76"/>
      <c r="R357" s="265" t="s">
        <v>60</v>
      </c>
      <c r="S357" s="80">
        <v>46.3</v>
      </c>
      <c r="T357" s="76">
        <v>1969</v>
      </c>
      <c r="U357" s="76">
        <v>60</v>
      </c>
      <c r="V357" s="305">
        <v>100</v>
      </c>
      <c r="W357" s="272" t="s">
        <v>372</v>
      </c>
      <c r="X357" s="77" t="s">
        <v>29</v>
      </c>
      <c r="Y357" s="305">
        <v>167</v>
      </c>
      <c r="Z357" s="305"/>
      <c r="AA357" s="272"/>
      <c r="AB357" s="301" t="s">
        <v>32</v>
      </c>
      <c r="AC357" s="305"/>
      <c r="AD357" s="305">
        <f t="shared" si="9"/>
        <v>0</v>
      </c>
      <c r="AE357" s="305"/>
      <c r="AF357" s="305"/>
      <c r="AG357" s="305"/>
      <c r="AH357" s="305"/>
      <c r="AI357" s="305"/>
      <c r="AJ357" s="305"/>
      <c r="AK357" s="305"/>
      <c r="AL357" s="305"/>
      <c r="AM357" s="305"/>
      <c r="AN357" s="305"/>
      <c r="AO357" s="305"/>
      <c r="AP357" s="305"/>
      <c r="AQ357" s="305"/>
      <c r="AR357" s="305"/>
      <c r="AS357" s="305"/>
    </row>
    <row r="358" spans="1:45" ht="75" outlineLevel="1">
      <c r="A358" s="655"/>
      <c r="B358" s="265" t="s">
        <v>549</v>
      </c>
      <c r="C358" s="678"/>
      <c r="D358" s="301" t="s">
        <v>1546</v>
      </c>
      <c r="E358" s="265" t="s">
        <v>52</v>
      </c>
      <c r="F358" s="655"/>
      <c r="G358" s="278" t="s">
        <v>1547</v>
      </c>
      <c r="H358" s="338" t="s">
        <v>62</v>
      </c>
      <c r="I358" s="360" t="s">
        <v>375</v>
      </c>
      <c r="J358" s="357" t="s">
        <v>2474</v>
      </c>
      <c r="K358" s="272">
        <v>69</v>
      </c>
      <c r="L358" s="272" t="s">
        <v>3080</v>
      </c>
      <c r="M358" s="272"/>
      <c r="N358" s="305">
        <v>152</v>
      </c>
      <c r="O358" s="305"/>
      <c r="P358" s="76"/>
      <c r="Q358" s="76"/>
      <c r="R358" s="265" t="s">
        <v>60</v>
      </c>
      <c r="S358" s="80">
        <v>48</v>
      </c>
      <c r="T358" s="76">
        <v>1978</v>
      </c>
      <c r="U358" s="76">
        <v>60</v>
      </c>
      <c r="V358" s="305">
        <v>100</v>
      </c>
      <c r="W358" s="272" t="s">
        <v>372</v>
      </c>
      <c r="X358" s="77" t="s">
        <v>29</v>
      </c>
      <c r="Y358" s="305">
        <v>96</v>
      </c>
      <c r="Z358" s="305"/>
      <c r="AA358" s="272"/>
      <c r="AB358" s="301" t="s">
        <v>32</v>
      </c>
      <c r="AC358" s="305"/>
      <c r="AD358" s="305">
        <f t="shared" si="9"/>
        <v>0</v>
      </c>
      <c r="AE358" s="305"/>
      <c r="AF358" s="305"/>
      <c r="AG358" s="305"/>
      <c r="AH358" s="305"/>
      <c r="AI358" s="305"/>
      <c r="AJ358" s="305"/>
      <c r="AK358" s="305"/>
      <c r="AL358" s="305"/>
      <c r="AM358" s="305"/>
      <c r="AN358" s="305"/>
      <c r="AO358" s="305"/>
      <c r="AP358" s="305"/>
      <c r="AQ358" s="305"/>
      <c r="AR358" s="305"/>
      <c r="AS358" s="305"/>
    </row>
    <row r="359" spans="1:45" ht="75" outlineLevel="1">
      <c r="A359" s="655"/>
      <c r="B359" s="265" t="s">
        <v>549</v>
      </c>
      <c r="C359" s="654"/>
      <c r="D359" s="301" t="s">
        <v>1548</v>
      </c>
      <c r="E359" s="265" t="s">
        <v>52</v>
      </c>
      <c r="F359" s="655"/>
      <c r="G359" s="278" t="s">
        <v>1549</v>
      </c>
      <c r="H359" s="338"/>
      <c r="I359" s="357"/>
      <c r="J359" s="357"/>
      <c r="K359" s="318">
        <v>52</v>
      </c>
      <c r="L359" s="319" t="s">
        <v>3081</v>
      </c>
      <c r="M359" s="319" t="s">
        <v>3081</v>
      </c>
      <c r="N359" s="305">
        <v>36</v>
      </c>
      <c r="O359" s="305"/>
      <c r="P359" s="76"/>
      <c r="Q359" s="76"/>
      <c r="R359" s="272"/>
      <c r="S359" s="76"/>
      <c r="T359" s="76"/>
      <c r="U359" s="76"/>
      <c r="V359" s="305"/>
      <c r="W359" s="272" t="s">
        <v>372</v>
      </c>
      <c r="X359" s="77" t="s">
        <v>29</v>
      </c>
      <c r="Y359" s="305">
        <v>0</v>
      </c>
      <c r="Z359" s="77"/>
      <c r="AA359" s="77"/>
      <c r="AB359" s="301" t="s">
        <v>32</v>
      </c>
      <c r="AC359" s="314"/>
      <c r="AD359" s="305">
        <f t="shared" si="9"/>
        <v>0</v>
      </c>
      <c r="AE359" s="302"/>
      <c r="AF359" s="302"/>
      <c r="AG359" s="305"/>
      <c r="AH359" s="305"/>
      <c r="AI359" s="305"/>
      <c r="AJ359" s="305"/>
      <c r="AK359" s="305"/>
      <c r="AL359" s="305"/>
      <c r="AM359" s="305"/>
      <c r="AN359" s="305"/>
      <c r="AO359" s="305"/>
      <c r="AP359" s="305"/>
      <c r="AQ359" s="305"/>
      <c r="AR359" s="305"/>
      <c r="AS359" s="305"/>
    </row>
    <row r="360" spans="1:45" ht="37.5" outlineLevel="1">
      <c r="A360" s="655"/>
      <c r="B360" s="265" t="s">
        <v>549</v>
      </c>
      <c r="C360" s="653" t="s">
        <v>982</v>
      </c>
      <c r="D360" s="301" t="s">
        <v>1550</v>
      </c>
      <c r="E360" s="265" t="s">
        <v>43</v>
      </c>
      <c r="F360" s="655"/>
      <c r="G360" s="278" t="s">
        <v>1551</v>
      </c>
      <c r="H360" s="338" t="s">
        <v>62</v>
      </c>
      <c r="I360" s="357" t="s">
        <v>1551</v>
      </c>
      <c r="J360" s="357" t="s">
        <v>2475</v>
      </c>
      <c r="K360" s="272">
        <v>75</v>
      </c>
      <c r="L360" s="272"/>
      <c r="M360" s="272"/>
      <c r="N360" s="305">
        <v>1096</v>
      </c>
      <c r="O360" s="305">
        <v>1378</v>
      </c>
      <c r="P360" s="76">
        <v>7</v>
      </c>
      <c r="Q360" s="76">
        <v>31</v>
      </c>
      <c r="R360" s="265" t="s">
        <v>60</v>
      </c>
      <c r="S360" s="272">
        <v>619.1</v>
      </c>
      <c r="T360" s="76">
        <v>1986</v>
      </c>
      <c r="U360" s="76">
        <v>85</v>
      </c>
      <c r="V360" s="305">
        <v>15</v>
      </c>
      <c r="W360" s="272">
        <v>2024</v>
      </c>
      <c r="X360" s="77" t="s">
        <v>29</v>
      </c>
      <c r="Y360" s="305">
        <v>621</v>
      </c>
      <c r="Z360" s="272">
        <v>1105</v>
      </c>
      <c r="AA360" s="272">
        <v>30</v>
      </c>
      <c r="AB360" s="301" t="s">
        <v>32</v>
      </c>
      <c r="AC360" s="76"/>
      <c r="AD360" s="305">
        <f t="shared" si="9"/>
        <v>0</v>
      </c>
      <c r="AE360" s="302"/>
      <c r="AF360" s="302"/>
      <c r="AG360" s="305"/>
      <c r="AH360" s="305"/>
      <c r="AI360" s="305"/>
      <c r="AJ360" s="305"/>
      <c r="AK360" s="305"/>
      <c r="AL360" s="305"/>
      <c r="AM360" s="305"/>
      <c r="AN360" s="305"/>
      <c r="AO360" s="305"/>
      <c r="AP360" s="305"/>
      <c r="AQ360" s="305"/>
      <c r="AR360" s="305"/>
      <c r="AS360" s="305"/>
    </row>
    <row r="361" spans="1:45" ht="75" outlineLevel="1">
      <c r="A361" s="655"/>
      <c r="B361" s="265" t="s">
        <v>549</v>
      </c>
      <c r="C361" s="678"/>
      <c r="D361" s="301" t="s">
        <v>1280</v>
      </c>
      <c r="E361" s="265" t="s">
        <v>52</v>
      </c>
      <c r="F361" s="655"/>
      <c r="G361" s="278" t="s">
        <v>1552</v>
      </c>
      <c r="H361" s="338"/>
      <c r="I361" s="357"/>
      <c r="J361" s="360"/>
      <c r="K361" s="318">
        <v>115</v>
      </c>
      <c r="L361" s="318" t="s">
        <v>3082</v>
      </c>
      <c r="M361" s="318" t="s">
        <v>3082</v>
      </c>
      <c r="N361" s="305">
        <v>50</v>
      </c>
      <c r="O361" s="305"/>
      <c r="P361" s="76"/>
      <c r="Q361" s="76"/>
      <c r="R361" s="272"/>
      <c r="S361" s="76"/>
      <c r="T361" s="76"/>
      <c r="U361" s="76"/>
      <c r="V361" s="305"/>
      <c r="W361" s="272"/>
      <c r="X361" s="272"/>
      <c r="Y361" s="305">
        <v>15</v>
      </c>
      <c r="Z361" s="269"/>
      <c r="AA361" s="269"/>
      <c r="AB361" s="301" t="s">
        <v>32</v>
      </c>
      <c r="AC361" s="314"/>
      <c r="AD361" s="305">
        <f t="shared" si="9"/>
        <v>0</v>
      </c>
      <c r="AE361" s="302"/>
      <c r="AF361" s="302"/>
      <c r="AG361" s="305"/>
      <c r="AH361" s="305"/>
      <c r="AI361" s="305"/>
      <c r="AJ361" s="305"/>
      <c r="AK361" s="305"/>
      <c r="AL361" s="305"/>
      <c r="AM361" s="305"/>
      <c r="AN361" s="305"/>
      <c r="AO361" s="305"/>
      <c r="AP361" s="305"/>
      <c r="AQ361" s="305"/>
      <c r="AR361" s="305"/>
      <c r="AS361" s="305"/>
    </row>
    <row r="362" spans="1:45" ht="75" outlineLevel="1">
      <c r="A362" s="655"/>
      <c r="B362" s="265" t="s">
        <v>549</v>
      </c>
      <c r="C362" s="654"/>
      <c r="D362" s="301" t="s">
        <v>1553</v>
      </c>
      <c r="E362" s="265" t="s">
        <v>52</v>
      </c>
      <c r="F362" s="655"/>
      <c r="G362" s="278" t="s">
        <v>1554</v>
      </c>
      <c r="H362" s="338" t="s">
        <v>62</v>
      </c>
      <c r="I362" s="360" t="s">
        <v>375</v>
      </c>
      <c r="J362" s="357" t="s">
        <v>2776</v>
      </c>
      <c r="K362" s="272">
        <v>93</v>
      </c>
      <c r="L362" s="272" t="s">
        <v>3083</v>
      </c>
      <c r="M362" s="272"/>
      <c r="N362" s="305">
        <v>70</v>
      </c>
      <c r="O362" s="305"/>
      <c r="P362" s="76"/>
      <c r="Q362" s="76"/>
      <c r="R362" s="265" t="s">
        <v>60</v>
      </c>
      <c r="S362" s="80">
        <v>48</v>
      </c>
      <c r="T362" s="76">
        <v>1972</v>
      </c>
      <c r="U362" s="76">
        <v>60</v>
      </c>
      <c r="V362" s="305">
        <v>100</v>
      </c>
      <c r="W362" s="272" t="s">
        <v>372</v>
      </c>
      <c r="X362" s="77" t="s">
        <v>29</v>
      </c>
      <c r="Y362" s="305">
        <v>35</v>
      </c>
      <c r="Z362" s="265"/>
      <c r="AA362" s="265"/>
      <c r="AB362" s="301" t="s">
        <v>3413</v>
      </c>
      <c r="AC362" s="314">
        <v>2028</v>
      </c>
      <c r="AD362" s="305">
        <f t="shared" si="9"/>
        <v>0</v>
      </c>
      <c r="AE362" s="302"/>
      <c r="AF362" s="302"/>
      <c r="AG362" s="305"/>
      <c r="AH362" s="305"/>
      <c r="AI362" s="305"/>
      <c r="AJ362" s="305"/>
      <c r="AK362" s="305"/>
      <c r="AL362" s="305"/>
      <c r="AM362" s="305"/>
      <c r="AN362" s="305"/>
      <c r="AO362" s="305"/>
      <c r="AP362" s="305"/>
      <c r="AQ362" s="305"/>
      <c r="AR362" s="305"/>
      <c r="AS362" s="305"/>
    </row>
    <row r="363" spans="1:45" ht="56.25" outlineLevel="1">
      <c r="A363" s="655"/>
      <c r="B363" s="265" t="s">
        <v>549</v>
      </c>
      <c r="C363" s="265" t="s">
        <v>983</v>
      </c>
      <c r="D363" s="301" t="s">
        <v>1555</v>
      </c>
      <c r="E363" s="265" t="s">
        <v>43</v>
      </c>
      <c r="F363" s="655"/>
      <c r="G363" s="278" t="s">
        <v>1556</v>
      </c>
      <c r="H363" s="338" t="s">
        <v>62</v>
      </c>
      <c r="I363" s="357" t="s">
        <v>386</v>
      </c>
      <c r="J363" s="357" t="s">
        <v>2850</v>
      </c>
      <c r="K363" s="272">
        <v>80</v>
      </c>
      <c r="L363" s="272" t="s">
        <v>3084</v>
      </c>
      <c r="M363" s="272"/>
      <c r="N363" s="305">
        <v>633</v>
      </c>
      <c r="O363" s="305"/>
      <c r="P363" s="76"/>
      <c r="Q363" s="76"/>
      <c r="R363" s="265" t="s">
        <v>60</v>
      </c>
      <c r="S363" s="80">
        <v>45</v>
      </c>
      <c r="T363" s="76">
        <v>1976</v>
      </c>
      <c r="U363" s="76">
        <v>60</v>
      </c>
      <c r="V363" s="305">
        <v>100</v>
      </c>
      <c r="W363" s="272" t="s">
        <v>372</v>
      </c>
      <c r="X363" s="77" t="s">
        <v>29</v>
      </c>
      <c r="Y363" s="305">
        <v>549</v>
      </c>
      <c r="Z363" s="77"/>
      <c r="AA363" s="77"/>
      <c r="AB363" s="301" t="s">
        <v>3417</v>
      </c>
      <c r="AC363" s="314">
        <v>2034</v>
      </c>
      <c r="AD363" s="305">
        <f t="shared" si="9"/>
        <v>165890</v>
      </c>
      <c r="AE363" s="302"/>
      <c r="AF363" s="302">
        <v>165890</v>
      </c>
      <c r="AG363" s="305"/>
      <c r="AH363" s="305"/>
      <c r="AI363" s="305"/>
      <c r="AJ363" s="305"/>
      <c r="AK363" s="305"/>
      <c r="AL363" s="305"/>
      <c r="AM363" s="302"/>
      <c r="AN363" s="302"/>
      <c r="AO363" s="305"/>
      <c r="AP363" s="305"/>
      <c r="AQ363" s="305"/>
      <c r="AR363" s="302">
        <v>165890</v>
      </c>
      <c r="AS363" s="305"/>
    </row>
    <row r="364" spans="1:45" ht="37.5" outlineLevel="1">
      <c r="A364" s="655"/>
      <c r="B364" s="265" t="s">
        <v>549</v>
      </c>
      <c r="C364" s="653" t="s">
        <v>984</v>
      </c>
      <c r="D364" s="301" t="s">
        <v>1557</v>
      </c>
      <c r="E364" s="265" t="s">
        <v>43</v>
      </c>
      <c r="F364" s="655"/>
      <c r="G364" s="278" t="s">
        <v>1558</v>
      </c>
      <c r="H364" s="338" t="s">
        <v>62</v>
      </c>
      <c r="I364" s="357" t="s">
        <v>1558</v>
      </c>
      <c r="J364" s="357" t="s">
        <v>2908</v>
      </c>
      <c r="K364" s="272">
        <v>43</v>
      </c>
      <c r="L364" s="272"/>
      <c r="M364" s="272"/>
      <c r="N364" s="305">
        <v>1102</v>
      </c>
      <c r="O364" s="305">
        <v>1474</v>
      </c>
      <c r="P364" s="76">
        <v>9</v>
      </c>
      <c r="Q364" s="76">
        <v>21</v>
      </c>
      <c r="R364" s="272" t="s">
        <v>28</v>
      </c>
      <c r="S364" s="80">
        <v>400.1</v>
      </c>
      <c r="T364" s="76">
        <v>1986</v>
      </c>
      <c r="U364" s="76">
        <v>85</v>
      </c>
      <c r="V364" s="305">
        <v>15</v>
      </c>
      <c r="W364" s="272">
        <v>2024</v>
      </c>
      <c r="X364" s="77" t="s">
        <v>29</v>
      </c>
      <c r="Y364" s="305">
        <v>870</v>
      </c>
      <c r="Z364" s="272">
        <v>1345</v>
      </c>
      <c r="AA364" s="272">
        <v>25</v>
      </c>
      <c r="AB364" s="301" t="s">
        <v>32</v>
      </c>
      <c r="AC364" s="76"/>
      <c r="AD364" s="305">
        <f t="shared" si="9"/>
        <v>0</v>
      </c>
      <c r="AE364" s="302"/>
      <c r="AF364" s="302"/>
      <c r="AG364" s="305"/>
      <c r="AH364" s="305"/>
      <c r="AI364" s="305"/>
      <c r="AJ364" s="305"/>
      <c r="AK364" s="305"/>
      <c r="AL364" s="305"/>
      <c r="AM364" s="305"/>
      <c r="AN364" s="305"/>
      <c r="AO364" s="305"/>
      <c r="AP364" s="305"/>
      <c r="AQ364" s="305"/>
      <c r="AR364" s="305"/>
      <c r="AS364" s="305"/>
    </row>
    <row r="365" spans="1:45" ht="56.25" outlineLevel="1">
      <c r="A365" s="655"/>
      <c r="B365" s="265" t="s">
        <v>549</v>
      </c>
      <c r="C365" s="678"/>
      <c r="D365" s="301" t="s">
        <v>1389</v>
      </c>
      <c r="E365" s="265" t="s">
        <v>52</v>
      </c>
      <c r="F365" s="655"/>
      <c r="G365" s="278" t="s">
        <v>1559</v>
      </c>
      <c r="H365" s="338" t="s">
        <v>62</v>
      </c>
      <c r="I365" s="360" t="s">
        <v>375</v>
      </c>
      <c r="J365" s="357" t="s">
        <v>2909</v>
      </c>
      <c r="K365" s="272">
        <v>18</v>
      </c>
      <c r="L365" s="272" t="s">
        <v>3085</v>
      </c>
      <c r="M365" s="272"/>
      <c r="N365" s="305">
        <v>131</v>
      </c>
      <c r="O365" s="305"/>
      <c r="P365" s="76"/>
      <c r="Q365" s="76"/>
      <c r="R365" s="265" t="s">
        <v>60</v>
      </c>
      <c r="S365" s="80">
        <v>41</v>
      </c>
      <c r="T365" s="76">
        <v>1966</v>
      </c>
      <c r="U365" s="76">
        <v>60</v>
      </c>
      <c r="V365" s="305">
        <v>100</v>
      </c>
      <c r="W365" s="272" t="s">
        <v>372</v>
      </c>
      <c r="X365" s="77" t="s">
        <v>29</v>
      </c>
      <c r="Y365" s="305">
        <v>73</v>
      </c>
      <c r="Z365" s="305"/>
      <c r="AA365" s="272"/>
      <c r="AB365" s="301" t="s">
        <v>32</v>
      </c>
      <c r="AC365" s="305"/>
      <c r="AD365" s="305">
        <f t="shared" si="9"/>
        <v>0</v>
      </c>
      <c r="AE365" s="305"/>
      <c r="AF365" s="305"/>
      <c r="AG365" s="305"/>
      <c r="AH365" s="305"/>
      <c r="AI365" s="305"/>
      <c r="AJ365" s="305"/>
      <c r="AK365" s="305"/>
      <c r="AL365" s="305"/>
      <c r="AM365" s="305"/>
      <c r="AN365" s="305"/>
      <c r="AO365" s="305"/>
      <c r="AP365" s="305"/>
      <c r="AQ365" s="305"/>
      <c r="AR365" s="305"/>
      <c r="AS365" s="305"/>
    </row>
    <row r="366" spans="1:45" ht="56.25" outlineLevel="1">
      <c r="A366" s="655"/>
      <c r="B366" s="265" t="s">
        <v>549</v>
      </c>
      <c r="C366" s="678"/>
      <c r="D366" s="301" t="s">
        <v>1560</v>
      </c>
      <c r="E366" s="265" t="s">
        <v>52</v>
      </c>
      <c r="F366" s="655"/>
      <c r="G366" s="278" t="s">
        <v>1561</v>
      </c>
      <c r="H366" s="338"/>
      <c r="I366" s="360"/>
      <c r="J366" s="360"/>
      <c r="K366" s="318">
        <v>22</v>
      </c>
      <c r="L366" s="318" t="s">
        <v>3086</v>
      </c>
      <c r="M366" s="318" t="s">
        <v>3086</v>
      </c>
      <c r="N366" s="305">
        <v>44</v>
      </c>
      <c r="O366" s="305"/>
      <c r="P366" s="76"/>
      <c r="Q366" s="76"/>
      <c r="R366" s="272"/>
      <c r="S366" s="76"/>
      <c r="T366" s="76"/>
      <c r="U366" s="76"/>
      <c r="V366" s="305"/>
      <c r="W366" s="272"/>
      <c r="X366" s="272"/>
      <c r="Y366" s="305">
        <v>8</v>
      </c>
      <c r="Z366" s="269"/>
      <c r="AA366" s="269"/>
      <c r="AB366" s="301" t="s">
        <v>32</v>
      </c>
      <c r="AC366" s="314"/>
      <c r="AD366" s="305">
        <f t="shared" si="9"/>
        <v>0</v>
      </c>
      <c r="AE366" s="302"/>
      <c r="AF366" s="302"/>
      <c r="AG366" s="302"/>
      <c r="AH366" s="302"/>
      <c r="AI366" s="302"/>
      <c r="AJ366" s="302"/>
      <c r="AK366" s="302"/>
      <c r="AL366" s="302"/>
      <c r="AM366" s="302"/>
      <c r="AN366" s="302"/>
      <c r="AO366" s="302"/>
      <c r="AP366" s="302"/>
      <c r="AQ366" s="302"/>
      <c r="AR366" s="302"/>
      <c r="AS366" s="302"/>
    </row>
    <row r="367" spans="1:45" ht="56.25" outlineLevel="1">
      <c r="A367" s="655"/>
      <c r="B367" s="265" t="s">
        <v>549</v>
      </c>
      <c r="C367" s="654"/>
      <c r="D367" s="301" t="s">
        <v>1562</v>
      </c>
      <c r="E367" s="265" t="s">
        <v>52</v>
      </c>
      <c r="F367" s="655"/>
      <c r="G367" s="278" t="s">
        <v>1563</v>
      </c>
      <c r="H367" s="338" t="s">
        <v>62</v>
      </c>
      <c r="I367" s="360" t="s">
        <v>375</v>
      </c>
      <c r="J367" s="357" t="s">
        <v>2476</v>
      </c>
      <c r="K367" s="272">
        <v>5</v>
      </c>
      <c r="L367" s="78" t="s">
        <v>3087</v>
      </c>
      <c r="M367" s="272"/>
      <c r="N367" s="305">
        <v>620</v>
      </c>
      <c r="O367" s="305"/>
      <c r="P367" s="76"/>
      <c r="Q367" s="76"/>
      <c r="R367" s="265" t="s">
        <v>60</v>
      </c>
      <c r="S367" s="80">
        <v>45</v>
      </c>
      <c r="T367" s="76">
        <v>1961</v>
      </c>
      <c r="U367" s="76">
        <v>60</v>
      </c>
      <c r="V367" s="305">
        <v>100</v>
      </c>
      <c r="W367" s="272" t="s">
        <v>372</v>
      </c>
      <c r="X367" s="77" t="s">
        <v>29</v>
      </c>
      <c r="Y367" s="305">
        <v>578</v>
      </c>
      <c r="Z367" s="265"/>
      <c r="AA367" s="265"/>
      <c r="AB367" s="301" t="s">
        <v>3417</v>
      </c>
      <c r="AC367" s="76">
        <v>2032</v>
      </c>
      <c r="AD367" s="305">
        <f t="shared" si="9"/>
        <v>165890</v>
      </c>
      <c r="AE367" s="302"/>
      <c r="AF367" s="302">
        <v>165890</v>
      </c>
      <c r="AG367" s="305"/>
      <c r="AH367" s="305"/>
      <c r="AI367" s="305"/>
      <c r="AJ367" s="305"/>
      <c r="AK367" s="305"/>
      <c r="AL367" s="305"/>
      <c r="AM367" s="305"/>
      <c r="AN367" s="305"/>
      <c r="AO367" s="305"/>
      <c r="AP367" s="305">
        <v>165890</v>
      </c>
      <c r="AQ367" s="305"/>
      <c r="AR367" s="305"/>
      <c r="AS367" s="305"/>
    </row>
    <row r="368" spans="1:45" ht="75" outlineLevel="1">
      <c r="A368" s="655"/>
      <c r="B368" s="265" t="s">
        <v>549</v>
      </c>
      <c r="C368" s="653" t="s">
        <v>985</v>
      </c>
      <c r="D368" s="301" t="s">
        <v>1564</v>
      </c>
      <c r="E368" s="265" t="s">
        <v>43</v>
      </c>
      <c r="F368" s="655"/>
      <c r="G368" s="278" t="s">
        <v>1565</v>
      </c>
      <c r="H368" s="338" t="s">
        <v>62</v>
      </c>
      <c r="I368" s="357" t="s">
        <v>384</v>
      </c>
      <c r="J368" s="357" t="s">
        <v>2777</v>
      </c>
      <c r="K368" s="272">
        <v>108</v>
      </c>
      <c r="L368" s="272" t="s">
        <v>3088</v>
      </c>
      <c r="M368" s="272"/>
      <c r="N368" s="305">
        <v>368</v>
      </c>
      <c r="O368" s="305"/>
      <c r="P368" s="76"/>
      <c r="Q368" s="76"/>
      <c r="R368" s="265" t="s">
        <v>60</v>
      </c>
      <c r="S368" s="80">
        <v>232.4</v>
      </c>
      <c r="T368" s="76">
        <v>1976</v>
      </c>
      <c r="U368" s="76">
        <v>60</v>
      </c>
      <c r="V368" s="305">
        <v>100</v>
      </c>
      <c r="W368" s="272" t="s">
        <v>372</v>
      </c>
      <c r="X368" s="77" t="s">
        <v>29</v>
      </c>
      <c r="Y368" s="305">
        <v>218</v>
      </c>
      <c r="Z368" s="265"/>
      <c r="AA368" s="265"/>
      <c r="AB368" s="301" t="s">
        <v>3417</v>
      </c>
      <c r="AC368" s="272">
        <v>2031</v>
      </c>
      <c r="AD368" s="305">
        <f t="shared" si="9"/>
        <v>165890</v>
      </c>
      <c r="AE368" s="302"/>
      <c r="AF368" s="302">
        <v>165890</v>
      </c>
      <c r="AG368" s="305"/>
      <c r="AH368" s="305"/>
      <c r="AI368" s="305"/>
      <c r="AJ368" s="305"/>
      <c r="AK368" s="305"/>
      <c r="AL368" s="305"/>
      <c r="AM368" s="305"/>
      <c r="AN368" s="305"/>
      <c r="AO368" s="305">
        <v>165890</v>
      </c>
      <c r="AP368" s="305"/>
      <c r="AQ368" s="305"/>
      <c r="AR368" s="305"/>
      <c r="AS368" s="305"/>
    </row>
    <row r="369" spans="1:45" ht="75" outlineLevel="1">
      <c r="A369" s="655"/>
      <c r="B369" s="265" t="s">
        <v>549</v>
      </c>
      <c r="C369" s="678"/>
      <c r="D369" s="301" t="s">
        <v>1566</v>
      </c>
      <c r="E369" s="265" t="s">
        <v>52</v>
      </c>
      <c r="F369" s="655"/>
      <c r="G369" s="278" t="s">
        <v>1567</v>
      </c>
      <c r="H369" s="338" t="s">
        <v>62</v>
      </c>
      <c r="I369" s="360" t="s">
        <v>375</v>
      </c>
      <c r="J369" s="357" t="s">
        <v>2477</v>
      </c>
      <c r="K369" s="272">
        <v>5</v>
      </c>
      <c r="L369" s="272" t="s">
        <v>3089</v>
      </c>
      <c r="M369" s="272"/>
      <c r="N369" s="305">
        <v>49</v>
      </c>
      <c r="O369" s="305"/>
      <c r="P369" s="76"/>
      <c r="Q369" s="76"/>
      <c r="R369" s="265" t="s">
        <v>60</v>
      </c>
      <c r="S369" s="80">
        <v>47</v>
      </c>
      <c r="T369" s="76">
        <v>1976</v>
      </c>
      <c r="U369" s="76">
        <v>60</v>
      </c>
      <c r="V369" s="305">
        <v>100</v>
      </c>
      <c r="W369" s="272" t="s">
        <v>372</v>
      </c>
      <c r="X369" s="77" t="s">
        <v>29</v>
      </c>
      <c r="Y369" s="305">
        <v>25</v>
      </c>
      <c r="Z369" s="77"/>
      <c r="AA369" s="77"/>
      <c r="AB369" s="301" t="s">
        <v>3412</v>
      </c>
      <c r="AC369" s="314">
        <v>2026</v>
      </c>
      <c r="AD369" s="305">
        <f t="shared" si="9"/>
        <v>0</v>
      </c>
      <c r="AE369" s="302"/>
      <c r="AF369" s="302"/>
      <c r="AG369" s="305"/>
      <c r="AH369" s="305"/>
      <c r="AI369" s="305"/>
      <c r="AJ369" s="305"/>
      <c r="AK369" s="305"/>
      <c r="AL369" s="305"/>
      <c r="AM369" s="305"/>
      <c r="AN369" s="305"/>
      <c r="AO369" s="305"/>
      <c r="AP369" s="305"/>
      <c r="AQ369" s="305"/>
      <c r="AR369" s="305"/>
      <c r="AS369" s="305"/>
    </row>
    <row r="370" spans="1:45" ht="75" outlineLevel="1">
      <c r="A370" s="655"/>
      <c r="B370" s="265" t="s">
        <v>549</v>
      </c>
      <c r="C370" s="654"/>
      <c r="D370" s="301" t="s">
        <v>1568</v>
      </c>
      <c r="E370" s="265" t="s">
        <v>52</v>
      </c>
      <c r="F370" s="655"/>
      <c r="G370" s="278" t="s">
        <v>1569</v>
      </c>
      <c r="H370" s="338" t="s">
        <v>62</v>
      </c>
      <c r="I370" s="360" t="s">
        <v>375</v>
      </c>
      <c r="J370" s="357" t="s">
        <v>2478</v>
      </c>
      <c r="K370" s="272">
        <v>18</v>
      </c>
      <c r="L370" s="272" t="s">
        <v>3090</v>
      </c>
      <c r="M370" s="272"/>
      <c r="N370" s="305">
        <v>96</v>
      </c>
      <c r="O370" s="305"/>
      <c r="P370" s="76"/>
      <c r="Q370" s="76"/>
      <c r="R370" s="265" t="s">
        <v>60</v>
      </c>
      <c r="S370" s="80">
        <v>47</v>
      </c>
      <c r="T370" s="76">
        <v>1980</v>
      </c>
      <c r="U370" s="76">
        <v>60</v>
      </c>
      <c r="V370" s="305">
        <v>100</v>
      </c>
      <c r="W370" s="272" t="s">
        <v>372</v>
      </c>
      <c r="X370" s="77" t="s">
        <v>29</v>
      </c>
      <c r="Y370" s="305">
        <v>53</v>
      </c>
      <c r="Z370" s="77"/>
      <c r="AA370" s="77"/>
      <c r="AB370" s="301" t="s">
        <v>32</v>
      </c>
      <c r="AC370" s="314"/>
      <c r="AD370" s="305">
        <f t="shared" si="9"/>
        <v>0</v>
      </c>
      <c r="AE370" s="302"/>
      <c r="AF370" s="302"/>
      <c r="AG370" s="305"/>
      <c r="AH370" s="305"/>
      <c r="AI370" s="305"/>
      <c r="AJ370" s="305"/>
      <c r="AK370" s="305"/>
      <c r="AL370" s="305"/>
      <c r="AM370" s="305"/>
      <c r="AN370" s="305"/>
      <c r="AO370" s="305"/>
      <c r="AP370" s="305"/>
      <c r="AQ370" s="305"/>
      <c r="AR370" s="305"/>
      <c r="AS370" s="305"/>
    </row>
    <row r="371" spans="1:45" ht="56.25" outlineLevel="1">
      <c r="A371" s="655"/>
      <c r="B371" s="265" t="s">
        <v>549</v>
      </c>
      <c r="C371" s="688" t="s">
        <v>986</v>
      </c>
      <c r="D371" s="357" t="s">
        <v>1570</v>
      </c>
      <c r="E371" s="265" t="s">
        <v>43</v>
      </c>
      <c r="F371" s="655"/>
      <c r="G371" s="278" t="s">
        <v>1571</v>
      </c>
      <c r="H371" s="338"/>
      <c r="I371" s="357"/>
      <c r="J371" s="360"/>
      <c r="K371" s="318">
        <v>85</v>
      </c>
      <c r="L371" s="318" t="s">
        <v>3091</v>
      </c>
      <c r="M371" s="318" t="s">
        <v>3091</v>
      </c>
      <c r="N371" s="305">
        <v>88</v>
      </c>
      <c r="O371" s="305"/>
      <c r="P371" s="76"/>
      <c r="Q371" s="76"/>
      <c r="R371" s="272"/>
      <c r="S371" s="76"/>
      <c r="T371" s="76"/>
      <c r="U371" s="76"/>
      <c r="V371" s="305"/>
      <c r="W371" s="272"/>
      <c r="X371" s="272"/>
      <c r="Y371" s="305">
        <v>65</v>
      </c>
      <c r="Z371" s="77"/>
      <c r="AA371" s="77"/>
      <c r="AB371" s="301" t="s">
        <v>32</v>
      </c>
      <c r="AC371" s="314"/>
      <c r="AD371" s="305">
        <f t="shared" si="9"/>
        <v>0</v>
      </c>
      <c r="AE371" s="302"/>
      <c r="AF371" s="302"/>
      <c r="AG371" s="305"/>
      <c r="AH371" s="305"/>
      <c r="AI371" s="305"/>
      <c r="AJ371" s="305"/>
      <c r="AK371" s="305"/>
      <c r="AL371" s="305"/>
      <c r="AM371" s="305"/>
      <c r="AN371" s="305"/>
      <c r="AO371" s="305"/>
      <c r="AP371" s="305"/>
      <c r="AQ371" s="305"/>
      <c r="AR371" s="305"/>
      <c r="AS371" s="305"/>
    </row>
    <row r="372" spans="1:45" ht="56.25" outlineLevel="1">
      <c r="A372" s="655"/>
      <c r="B372" s="265" t="s">
        <v>549</v>
      </c>
      <c r="C372" s="689"/>
      <c r="D372" s="357" t="s">
        <v>1572</v>
      </c>
      <c r="E372" s="265" t="s">
        <v>52</v>
      </c>
      <c r="F372" s="655"/>
      <c r="G372" s="278" t="s">
        <v>1573</v>
      </c>
      <c r="H372" s="338" t="s">
        <v>62</v>
      </c>
      <c r="I372" s="360" t="s">
        <v>375</v>
      </c>
      <c r="J372" s="357" t="s">
        <v>2479</v>
      </c>
      <c r="K372" s="272">
        <v>90</v>
      </c>
      <c r="L372" s="272" t="s">
        <v>3092</v>
      </c>
      <c r="M372" s="272"/>
      <c r="N372" s="305">
        <v>270</v>
      </c>
      <c r="O372" s="305"/>
      <c r="P372" s="76"/>
      <c r="Q372" s="76"/>
      <c r="R372" s="265" t="s">
        <v>60</v>
      </c>
      <c r="S372" s="80">
        <v>48</v>
      </c>
      <c r="T372" s="76">
        <v>1973</v>
      </c>
      <c r="U372" s="76">
        <v>60</v>
      </c>
      <c r="V372" s="305">
        <v>100</v>
      </c>
      <c r="W372" s="272" t="s">
        <v>372</v>
      </c>
      <c r="X372" s="77" t="s">
        <v>29</v>
      </c>
      <c r="Y372" s="305">
        <v>193</v>
      </c>
      <c r="Z372" s="305"/>
      <c r="AA372" s="272"/>
      <c r="AB372" s="301" t="s">
        <v>32</v>
      </c>
      <c r="AC372" s="76"/>
      <c r="AD372" s="305">
        <f t="shared" si="9"/>
        <v>0</v>
      </c>
      <c r="AE372" s="302"/>
      <c r="AF372" s="302"/>
      <c r="AG372" s="305"/>
      <c r="AH372" s="305"/>
      <c r="AI372" s="305"/>
      <c r="AJ372" s="305"/>
      <c r="AK372" s="302"/>
      <c r="AL372" s="302"/>
      <c r="AM372" s="305"/>
      <c r="AN372" s="305"/>
      <c r="AO372" s="305"/>
      <c r="AP372" s="305"/>
      <c r="AQ372" s="302"/>
      <c r="AR372" s="305"/>
      <c r="AS372" s="305"/>
    </row>
    <row r="373" spans="1:45" ht="75" outlineLevel="1">
      <c r="A373" s="655"/>
      <c r="B373" s="265" t="s">
        <v>549</v>
      </c>
      <c r="C373" s="265" t="s">
        <v>1092</v>
      </c>
      <c r="D373" s="301" t="s">
        <v>1574</v>
      </c>
      <c r="E373" s="265" t="s">
        <v>43</v>
      </c>
      <c r="F373" s="655"/>
      <c r="G373" s="278" t="s">
        <v>1575</v>
      </c>
      <c r="H373" s="338" t="s">
        <v>62</v>
      </c>
      <c r="I373" s="360" t="s">
        <v>375</v>
      </c>
      <c r="J373" s="357" t="s">
        <v>2480</v>
      </c>
      <c r="K373" s="272">
        <v>74</v>
      </c>
      <c r="L373" s="272" t="s">
        <v>3093</v>
      </c>
      <c r="M373" s="272"/>
      <c r="N373" s="305">
        <v>416</v>
      </c>
      <c r="O373" s="305"/>
      <c r="P373" s="76"/>
      <c r="Q373" s="76"/>
      <c r="R373" s="265" t="s">
        <v>60</v>
      </c>
      <c r="S373" s="80">
        <v>468</v>
      </c>
      <c r="T373" s="76">
        <v>1966</v>
      </c>
      <c r="U373" s="76">
        <v>60</v>
      </c>
      <c r="V373" s="305">
        <v>100</v>
      </c>
      <c r="W373" s="272" t="s">
        <v>372</v>
      </c>
      <c r="X373" s="77" t="s">
        <v>29</v>
      </c>
      <c r="Y373" s="305">
        <v>386</v>
      </c>
      <c r="Z373" s="269"/>
      <c r="AA373" s="269"/>
      <c r="AB373" s="301" t="s">
        <v>32</v>
      </c>
      <c r="AC373" s="314"/>
      <c r="AD373" s="305">
        <f t="shared" si="9"/>
        <v>0</v>
      </c>
      <c r="AE373" s="302"/>
      <c r="AF373" s="302"/>
      <c r="AG373" s="305"/>
      <c r="AH373" s="305"/>
      <c r="AI373" s="305"/>
      <c r="AJ373" s="305"/>
      <c r="AK373" s="305"/>
      <c r="AL373" s="305"/>
      <c r="AM373" s="305"/>
      <c r="AN373" s="305"/>
      <c r="AO373" s="305"/>
      <c r="AP373" s="305"/>
      <c r="AQ373" s="305"/>
      <c r="AR373" s="305"/>
      <c r="AS373" s="305"/>
    </row>
    <row r="374" spans="1:45" ht="56.25" outlineLevel="1">
      <c r="A374" s="655"/>
      <c r="B374" s="265" t="s">
        <v>549</v>
      </c>
      <c r="C374" s="265" t="s">
        <v>1093</v>
      </c>
      <c r="D374" s="301" t="s">
        <v>1576</v>
      </c>
      <c r="E374" s="265" t="s">
        <v>43</v>
      </c>
      <c r="F374" s="655"/>
      <c r="G374" s="278" t="s">
        <v>1577</v>
      </c>
      <c r="H374" s="338" t="s">
        <v>62</v>
      </c>
      <c r="I374" s="357" t="s">
        <v>1577</v>
      </c>
      <c r="J374" s="357" t="s">
        <v>2851</v>
      </c>
      <c r="K374" s="272">
        <v>85</v>
      </c>
      <c r="L374" s="265"/>
      <c r="M374" s="265"/>
      <c r="N374" s="305">
        <v>1650</v>
      </c>
      <c r="O374" s="305">
        <v>1682</v>
      </c>
      <c r="P374" s="76">
        <v>15</v>
      </c>
      <c r="Q374" s="76">
        <v>7</v>
      </c>
      <c r="R374" s="272" t="s">
        <v>28</v>
      </c>
      <c r="S374" s="80">
        <v>898.8</v>
      </c>
      <c r="T374" s="76">
        <v>1956</v>
      </c>
      <c r="U374" s="76">
        <v>85</v>
      </c>
      <c r="V374" s="76">
        <v>44.33</v>
      </c>
      <c r="W374" s="272">
        <v>2017</v>
      </c>
      <c r="X374" s="77" t="s">
        <v>29</v>
      </c>
      <c r="Y374" s="305">
        <v>1283</v>
      </c>
      <c r="Z374" s="272">
        <v>1554</v>
      </c>
      <c r="AA374" s="77">
        <v>15</v>
      </c>
      <c r="AB374" s="301" t="s">
        <v>32</v>
      </c>
      <c r="AC374" s="76"/>
      <c r="AD374" s="305">
        <f t="shared" si="9"/>
        <v>0</v>
      </c>
      <c r="AE374" s="305"/>
      <c r="AF374" s="305"/>
      <c r="AG374" s="305"/>
      <c r="AH374" s="305"/>
      <c r="AI374" s="305"/>
      <c r="AJ374" s="305"/>
      <c r="AK374" s="305"/>
      <c r="AL374" s="305"/>
      <c r="AM374" s="305"/>
      <c r="AN374" s="305"/>
      <c r="AO374" s="305"/>
      <c r="AP374" s="305"/>
      <c r="AQ374" s="305"/>
      <c r="AR374" s="305"/>
      <c r="AS374" s="305"/>
    </row>
    <row r="375" spans="1:45" ht="37.5" outlineLevel="1">
      <c r="A375" s="655"/>
      <c r="B375" s="265" t="s">
        <v>549</v>
      </c>
      <c r="C375" s="653" t="s">
        <v>987</v>
      </c>
      <c r="D375" s="301" t="s">
        <v>1578</v>
      </c>
      <c r="E375" s="265" t="s">
        <v>43</v>
      </c>
      <c r="F375" s="655"/>
      <c r="G375" s="278" t="s">
        <v>1579</v>
      </c>
      <c r="H375" s="338" t="s">
        <v>62</v>
      </c>
      <c r="I375" s="357" t="s">
        <v>86</v>
      </c>
      <c r="J375" s="357" t="s">
        <v>2852</v>
      </c>
      <c r="K375" s="272">
        <v>65</v>
      </c>
      <c r="L375" s="272"/>
      <c r="M375" s="272"/>
      <c r="N375" s="305">
        <v>757</v>
      </c>
      <c r="O375" s="305">
        <v>1338</v>
      </c>
      <c r="P375" s="76">
        <v>10</v>
      </c>
      <c r="Q375" s="76">
        <v>16</v>
      </c>
      <c r="R375" s="265" t="s">
        <v>60</v>
      </c>
      <c r="S375" s="80">
        <v>920.9</v>
      </c>
      <c r="T375" s="76">
        <v>1963</v>
      </c>
      <c r="U375" s="76">
        <v>85</v>
      </c>
      <c r="V375" s="305">
        <v>15</v>
      </c>
      <c r="W375" s="272">
        <v>2024</v>
      </c>
      <c r="X375" s="77" t="s">
        <v>29</v>
      </c>
      <c r="Y375" s="305">
        <v>687</v>
      </c>
      <c r="Z375" s="272">
        <v>1142</v>
      </c>
      <c r="AA375" s="272">
        <v>25</v>
      </c>
      <c r="AB375" s="301" t="s">
        <v>32</v>
      </c>
      <c r="AC375" s="76"/>
      <c r="AD375" s="305">
        <f t="shared" si="9"/>
        <v>0</v>
      </c>
      <c r="AE375" s="302"/>
      <c r="AF375" s="302"/>
      <c r="AG375" s="305"/>
      <c r="AH375" s="305"/>
      <c r="AI375" s="305"/>
      <c r="AJ375" s="305"/>
      <c r="AK375" s="302"/>
      <c r="AL375" s="305"/>
      <c r="AM375" s="305"/>
      <c r="AN375" s="305"/>
      <c r="AO375" s="305"/>
      <c r="AP375" s="305"/>
      <c r="AQ375" s="305"/>
      <c r="AR375" s="305"/>
      <c r="AS375" s="305"/>
    </row>
    <row r="376" spans="1:45" s="472" customFormat="1" ht="56.25" outlineLevel="1">
      <c r="A376" s="655"/>
      <c r="B376" s="265" t="s">
        <v>549</v>
      </c>
      <c r="C376" s="678"/>
      <c r="D376" s="357" t="s">
        <v>2223</v>
      </c>
      <c r="E376" s="265" t="s">
        <v>52</v>
      </c>
      <c r="F376" s="655"/>
      <c r="G376" s="278" t="s">
        <v>1571</v>
      </c>
      <c r="H376" s="338"/>
      <c r="I376" s="357"/>
      <c r="J376" s="360"/>
      <c r="K376" s="318">
        <v>22</v>
      </c>
      <c r="L376" s="318" t="s">
        <v>3091</v>
      </c>
      <c r="M376" s="318" t="s">
        <v>3091</v>
      </c>
      <c r="N376" s="305">
        <v>28</v>
      </c>
      <c r="O376" s="305"/>
      <c r="P376" s="76"/>
      <c r="Q376" s="76"/>
      <c r="R376" s="272"/>
      <c r="S376" s="76"/>
      <c r="T376" s="76"/>
      <c r="U376" s="76"/>
      <c r="V376" s="305"/>
      <c r="W376" s="272"/>
      <c r="X376" s="272"/>
      <c r="Y376" s="305">
        <v>0</v>
      </c>
      <c r="Z376" s="77"/>
      <c r="AA376" s="77"/>
      <c r="AB376" s="301" t="s">
        <v>32</v>
      </c>
      <c r="AC376" s="314"/>
      <c r="AD376" s="305">
        <f t="shared" si="9"/>
        <v>0</v>
      </c>
      <c r="AE376" s="302"/>
      <c r="AF376" s="302"/>
      <c r="AG376" s="305"/>
      <c r="AH376" s="305"/>
      <c r="AI376" s="305"/>
      <c r="AJ376" s="305"/>
      <c r="AK376" s="305"/>
      <c r="AL376" s="305"/>
      <c r="AM376" s="305"/>
      <c r="AN376" s="305"/>
      <c r="AO376" s="305"/>
      <c r="AP376" s="305"/>
      <c r="AQ376" s="305"/>
      <c r="AR376" s="305"/>
      <c r="AS376" s="305"/>
    </row>
    <row r="377" spans="1:45" ht="56.25" outlineLevel="1">
      <c r="A377" s="655"/>
      <c r="B377" s="265" t="s">
        <v>549</v>
      </c>
      <c r="C377" s="654"/>
      <c r="D377" s="357" t="s">
        <v>2224</v>
      </c>
      <c r="E377" s="265" t="s">
        <v>52</v>
      </c>
      <c r="F377" s="655"/>
      <c r="G377" s="278" t="s">
        <v>2225</v>
      </c>
      <c r="H377" s="338"/>
      <c r="I377" s="357"/>
      <c r="J377" s="360"/>
      <c r="K377" s="318">
        <v>65</v>
      </c>
      <c r="L377" s="318" t="s">
        <v>3094</v>
      </c>
      <c r="M377" s="318" t="s">
        <v>3094</v>
      </c>
      <c r="N377" s="305">
        <v>145</v>
      </c>
      <c r="O377" s="305"/>
      <c r="P377" s="76"/>
      <c r="Q377" s="76"/>
      <c r="R377" s="272"/>
      <c r="S377" s="76"/>
      <c r="T377" s="76"/>
      <c r="U377" s="76"/>
      <c r="V377" s="305"/>
      <c r="W377" s="272"/>
      <c r="X377" s="272"/>
      <c r="Y377" s="305">
        <v>121</v>
      </c>
      <c r="Z377" s="77"/>
      <c r="AA377" s="77"/>
      <c r="AB377" s="301" t="s">
        <v>32</v>
      </c>
      <c r="AC377" s="314"/>
      <c r="AD377" s="305">
        <f t="shared" si="9"/>
        <v>0</v>
      </c>
      <c r="AE377" s="302"/>
      <c r="AF377" s="302"/>
      <c r="AG377" s="305"/>
      <c r="AH377" s="305"/>
      <c r="AI377" s="305"/>
      <c r="AJ377" s="305"/>
      <c r="AK377" s="305"/>
      <c r="AL377" s="305"/>
      <c r="AM377" s="305"/>
      <c r="AN377" s="305"/>
      <c r="AO377" s="305"/>
      <c r="AP377" s="305"/>
      <c r="AQ377" s="305"/>
      <c r="AR377" s="305"/>
      <c r="AS377" s="305"/>
    </row>
    <row r="378" spans="1:45" ht="56.25" outlineLevel="1">
      <c r="A378" s="655"/>
      <c r="B378" s="265" t="s">
        <v>549</v>
      </c>
      <c r="C378" s="653" t="s">
        <v>908</v>
      </c>
      <c r="D378" s="301" t="s">
        <v>1126</v>
      </c>
      <c r="E378" s="265" t="s">
        <v>43</v>
      </c>
      <c r="F378" s="655"/>
      <c r="G378" s="278" t="s">
        <v>1580</v>
      </c>
      <c r="H378" s="338" t="s">
        <v>62</v>
      </c>
      <c r="I378" s="357" t="s">
        <v>1580</v>
      </c>
      <c r="J378" s="357"/>
      <c r="K378" s="272">
        <v>32</v>
      </c>
      <c r="L378" s="265"/>
      <c r="M378" s="265"/>
      <c r="N378" s="305">
        <v>2913</v>
      </c>
      <c r="O378" s="305">
        <v>3025</v>
      </c>
      <c r="P378" s="76">
        <v>25</v>
      </c>
      <c r="Q378" s="76">
        <v>25</v>
      </c>
      <c r="R378" s="272" t="s">
        <v>28</v>
      </c>
      <c r="S378" s="272">
        <v>448.87</v>
      </c>
      <c r="T378" s="76">
        <v>2024</v>
      </c>
      <c r="U378" s="76">
        <v>60</v>
      </c>
      <c r="V378" s="305">
        <v>0</v>
      </c>
      <c r="W378" s="265" t="s">
        <v>346</v>
      </c>
      <c r="X378" s="77" t="s">
        <v>29</v>
      </c>
      <c r="Y378" s="305">
        <v>2133</v>
      </c>
      <c r="Z378" s="269" t="s">
        <v>406</v>
      </c>
      <c r="AA378" s="272">
        <v>25</v>
      </c>
      <c r="AB378" s="301" t="s">
        <v>32</v>
      </c>
      <c r="AC378" s="314"/>
      <c r="AD378" s="305">
        <f t="shared" si="9"/>
        <v>0</v>
      </c>
      <c r="AE378" s="302"/>
      <c r="AF378" s="302"/>
      <c r="AG378" s="302"/>
      <c r="AH378" s="302"/>
      <c r="AI378" s="302"/>
      <c r="AJ378" s="302"/>
      <c r="AK378" s="302"/>
      <c r="AL378" s="302"/>
      <c r="AM378" s="302"/>
      <c r="AN378" s="302"/>
      <c r="AO378" s="302"/>
      <c r="AP378" s="302"/>
      <c r="AQ378" s="302"/>
      <c r="AR378" s="302"/>
      <c r="AS378" s="302"/>
    </row>
    <row r="379" spans="1:45" ht="75" outlineLevel="1">
      <c r="A379" s="655"/>
      <c r="B379" s="265" t="s">
        <v>549</v>
      </c>
      <c r="C379" s="654"/>
      <c r="D379" s="301" t="s">
        <v>1207</v>
      </c>
      <c r="E379" s="265" t="s">
        <v>52</v>
      </c>
      <c r="F379" s="655"/>
      <c r="G379" s="278" t="s">
        <v>1581</v>
      </c>
      <c r="H379" s="338" t="s">
        <v>62</v>
      </c>
      <c r="I379" s="360" t="s">
        <v>375</v>
      </c>
      <c r="J379" s="357" t="s">
        <v>2481</v>
      </c>
      <c r="K379" s="272">
        <v>47</v>
      </c>
      <c r="L379" s="272" t="s">
        <v>3095</v>
      </c>
      <c r="M379" s="272"/>
      <c r="N379" s="305">
        <v>246</v>
      </c>
      <c r="O379" s="305"/>
      <c r="P379" s="76"/>
      <c r="Q379" s="76"/>
      <c r="R379" s="265" t="s">
        <v>60</v>
      </c>
      <c r="S379" s="80">
        <v>40</v>
      </c>
      <c r="T379" s="76">
        <v>1973</v>
      </c>
      <c r="U379" s="76">
        <v>60</v>
      </c>
      <c r="V379" s="305">
        <v>100</v>
      </c>
      <c r="W379" s="272" t="s">
        <v>372</v>
      </c>
      <c r="X379" s="77" t="s">
        <v>29</v>
      </c>
      <c r="Y379" s="305">
        <v>196</v>
      </c>
      <c r="Z379" s="305"/>
      <c r="AA379" s="272"/>
      <c r="AB379" s="301" t="s">
        <v>32</v>
      </c>
      <c r="AC379" s="314"/>
      <c r="AD379" s="305">
        <f t="shared" si="9"/>
        <v>0</v>
      </c>
      <c r="AE379" s="302"/>
      <c r="AF379" s="302"/>
      <c r="AG379" s="302"/>
      <c r="AH379" s="302"/>
      <c r="AI379" s="302"/>
      <c r="AJ379" s="302"/>
      <c r="AK379" s="302"/>
      <c r="AL379" s="302"/>
      <c r="AM379" s="302"/>
      <c r="AN379" s="302"/>
      <c r="AO379" s="302"/>
      <c r="AP379" s="302"/>
      <c r="AQ379" s="302"/>
      <c r="AR379" s="305"/>
      <c r="AS379" s="305"/>
    </row>
    <row r="380" spans="1:45" ht="75" outlineLevel="1">
      <c r="A380" s="655"/>
      <c r="B380" s="265" t="s">
        <v>549</v>
      </c>
      <c r="C380" s="653" t="s">
        <v>988</v>
      </c>
      <c r="D380" s="301" t="s">
        <v>1582</v>
      </c>
      <c r="E380" s="265" t="s">
        <v>43</v>
      </c>
      <c r="F380" s="655"/>
      <c r="G380" s="278" t="s">
        <v>1583</v>
      </c>
      <c r="H380" s="338" t="s">
        <v>62</v>
      </c>
      <c r="I380" s="357" t="s">
        <v>86</v>
      </c>
      <c r="J380" s="357" t="s">
        <v>2853</v>
      </c>
      <c r="K380" s="272">
        <v>35</v>
      </c>
      <c r="L380" s="272"/>
      <c r="M380" s="272"/>
      <c r="N380" s="305">
        <v>1446</v>
      </c>
      <c r="O380" s="305">
        <v>1304</v>
      </c>
      <c r="P380" s="76">
        <v>13</v>
      </c>
      <c r="Q380" s="76">
        <v>26</v>
      </c>
      <c r="R380" s="272" t="s">
        <v>28</v>
      </c>
      <c r="S380" s="272">
        <v>1531.3</v>
      </c>
      <c r="T380" s="76">
        <v>1965</v>
      </c>
      <c r="U380" s="76">
        <v>85</v>
      </c>
      <c r="V380" s="305">
        <v>100</v>
      </c>
      <c r="W380" s="272" t="s">
        <v>372</v>
      </c>
      <c r="X380" s="77" t="s">
        <v>29</v>
      </c>
      <c r="Y380" s="305">
        <v>1434</v>
      </c>
      <c r="Z380" s="272">
        <v>1950</v>
      </c>
      <c r="AA380" s="272">
        <v>30</v>
      </c>
      <c r="AB380" s="301" t="s">
        <v>3394</v>
      </c>
      <c r="AC380" s="76">
        <v>2026</v>
      </c>
      <c r="AD380" s="305">
        <f t="shared" si="9"/>
        <v>0</v>
      </c>
      <c r="AE380" s="302"/>
      <c r="AF380" s="302"/>
      <c r="AG380" s="305"/>
      <c r="AH380" s="305"/>
      <c r="AI380" s="305"/>
      <c r="AJ380" s="305"/>
      <c r="AK380" s="305"/>
      <c r="AL380" s="305"/>
      <c r="AM380" s="305"/>
      <c r="AN380" s="305"/>
      <c r="AO380" s="305"/>
      <c r="AP380" s="305"/>
      <c r="AQ380" s="305"/>
      <c r="AR380" s="305"/>
      <c r="AS380" s="305"/>
    </row>
    <row r="381" spans="1:45" ht="56.25" outlineLevel="1">
      <c r="A381" s="655"/>
      <c r="B381" s="265" t="s">
        <v>549</v>
      </c>
      <c r="C381" s="678"/>
      <c r="D381" s="301" t="s">
        <v>1584</v>
      </c>
      <c r="E381" s="265" t="s">
        <v>52</v>
      </c>
      <c r="F381" s="655"/>
      <c r="G381" s="317" t="s">
        <v>1585</v>
      </c>
      <c r="H381" s="338" t="s">
        <v>62</v>
      </c>
      <c r="I381" s="360" t="s">
        <v>375</v>
      </c>
      <c r="J381" s="301" t="s">
        <v>2477</v>
      </c>
      <c r="K381" s="272">
        <v>60</v>
      </c>
      <c r="L381" s="272" t="s">
        <v>3096</v>
      </c>
      <c r="M381" s="272"/>
      <c r="N381" s="305">
        <v>255</v>
      </c>
      <c r="O381" s="305"/>
      <c r="P381" s="76"/>
      <c r="Q381" s="76"/>
      <c r="R381" s="265" t="s">
        <v>60</v>
      </c>
      <c r="S381" s="80">
        <v>44</v>
      </c>
      <c r="T381" s="76">
        <v>1981</v>
      </c>
      <c r="U381" s="76">
        <v>60</v>
      </c>
      <c r="V381" s="305">
        <v>100</v>
      </c>
      <c r="W381" s="272" t="s">
        <v>372</v>
      </c>
      <c r="X381" s="77" t="s">
        <v>29</v>
      </c>
      <c r="Y381" s="305">
        <v>253</v>
      </c>
      <c r="Z381" s="305"/>
      <c r="AA381" s="272"/>
      <c r="AB381" s="301" t="s">
        <v>32</v>
      </c>
      <c r="AC381" s="76"/>
      <c r="AD381" s="305">
        <f t="shared" si="9"/>
        <v>0</v>
      </c>
      <c r="AE381" s="302"/>
      <c r="AF381" s="302"/>
      <c r="AG381" s="305"/>
      <c r="AH381" s="305"/>
      <c r="AI381" s="305"/>
      <c r="AJ381" s="305"/>
      <c r="AK381" s="305"/>
      <c r="AL381" s="305"/>
      <c r="AM381" s="302"/>
      <c r="AN381" s="305"/>
      <c r="AO381" s="305"/>
      <c r="AP381" s="305"/>
      <c r="AQ381" s="305"/>
      <c r="AR381" s="305"/>
      <c r="AS381" s="305"/>
    </row>
    <row r="382" spans="1:45" ht="56.25" outlineLevel="1">
      <c r="A382" s="655"/>
      <c r="B382" s="265" t="s">
        <v>549</v>
      </c>
      <c r="C382" s="678"/>
      <c r="D382" s="301" t="s">
        <v>1586</v>
      </c>
      <c r="E382" s="265" t="s">
        <v>52</v>
      </c>
      <c r="F382" s="655"/>
      <c r="G382" s="278" t="s">
        <v>1587</v>
      </c>
      <c r="H382" s="338"/>
      <c r="I382" s="360"/>
      <c r="J382" s="360"/>
      <c r="K382" s="318">
        <v>39</v>
      </c>
      <c r="L382" s="318" t="s">
        <v>3097</v>
      </c>
      <c r="M382" s="318" t="s">
        <v>3097</v>
      </c>
      <c r="N382" s="305">
        <v>113</v>
      </c>
      <c r="O382" s="305"/>
      <c r="P382" s="76"/>
      <c r="Q382" s="76"/>
      <c r="R382" s="272"/>
      <c r="S382" s="76"/>
      <c r="T382" s="76"/>
      <c r="U382" s="76"/>
      <c r="V382" s="305"/>
      <c r="W382" s="272"/>
      <c r="X382" s="272"/>
      <c r="Y382" s="305">
        <v>102</v>
      </c>
      <c r="Z382" s="269"/>
      <c r="AA382" s="269"/>
      <c r="AB382" s="301" t="s">
        <v>32</v>
      </c>
      <c r="AC382" s="314"/>
      <c r="AD382" s="305">
        <f t="shared" si="9"/>
        <v>0</v>
      </c>
      <c r="AE382" s="302"/>
      <c r="AF382" s="302"/>
      <c r="AG382" s="305"/>
      <c r="AH382" s="305"/>
      <c r="AI382" s="305"/>
      <c r="AJ382" s="305"/>
      <c r="AK382" s="305"/>
      <c r="AL382" s="305"/>
      <c r="AM382" s="305"/>
      <c r="AN382" s="305"/>
      <c r="AO382" s="305"/>
      <c r="AP382" s="305"/>
      <c r="AQ382" s="305"/>
      <c r="AR382" s="305"/>
      <c r="AS382" s="305"/>
    </row>
    <row r="383" spans="1:45" ht="56.25" outlineLevel="1">
      <c r="A383" s="655"/>
      <c r="B383" s="265" t="s">
        <v>549</v>
      </c>
      <c r="C383" s="678"/>
      <c r="D383" s="301" t="s">
        <v>1588</v>
      </c>
      <c r="E383" s="265" t="s">
        <v>52</v>
      </c>
      <c r="F383" s="655"/>
      <c r="G383" s="278" t="s">
        <v>1589</v>
      </c>
      <c r="H383" s="338" t="s">
        <v>62</v>
      </c>
      <c r="I383" s="360" t="s">
        <v>375</v>
      </c>
      <c r="J383" s="357" t="s">
        <v>2482</v>
      </c>
      <c r="K383" s="272">
        <v>53</v>
      </c>
      <c r="L383" s="272" t="s">
        <v>3098</v>
      </c>
      <c r="M383" s="272"/>
      <c r="N383" s="305">
        <v>155</v>
      </c>
      <c r="O383" s="305"/>
      <c r="P383" s="76"/>
      <c r="Q383" s="76"/>
      <c r="R383" s="265" t="s">
        <v>60</v>
      </c>
      <c r="S383" s="80">
        <v>50</v>
      </c>
      <c r="T383" s="76">
        <v>1971</v>
      </c>
      <c r="U383" s="76">
        <v>60</v>
      </c>
      <c r="V383" s="305">
        <v>100</v>
      </c>
      <c r="W383" s="272" t="s">
        <v>372</v>
      </c>
      <c r="X383" s="77" t="s">
        <v>29</v>
      </c>
      <c r="Y383" s="305">
        <v>97</v>
      </c>
      <c r="Z383" s="305"/>
      <c r="AA383" s="272"/>
      <c r="AB383" s="301" t="s">
        <v>32</v>
      </c>
      <c r="AC383" s="71"/>
      <c r="AD383" s="305">
        <f t="shared" si="9"/>
        <v>0</v>
      </c>
      <c r="AE383" s="302"/>
      <c r="AF383" s="302"/>
      <c r="AG383" s="302"/>
      <c r="AH383" s="302"/>
      <c r="AI383" s="302"/>
      <c r="AJ383" s="302"/>
      <c r="AK383" s="302"/>
      <c r="AL383" s="302"/>
      <c r="AM383" s="302"/>
      <c r="AN383" s="302"/>
      <c r="AO383" s="302"/>
      <c r="AP383" s="302"/>
      <c r="AQ383" s="302"/>
      <c r="AR383" s="305"/>
      <c r="AS383" s="305"/>
    </row>
    <row r="384" spans="1:45" ht="56.25" outlineLevel="1">
      <c r="A384" s="655"/>
      <c r="B384" s="265" t="s">
        <v>549</v>
      </c>
      <c r="C384" s="654"/>
      <c r="D384" s="301" t="s">
        <v>1590</v>
      </c>
      <c r="E384" s="265" t="s">
        <v>52</v>
      </c>
      <c r="F384" s="655"/>
      <c r="G384" s="278" t="s">
        <v>1591</v>
      </c>
      <c r="H384" s="338" t="s">
        <v>62</v>
      </c>
      <c r="I384" s="360" t="s">
        <v>375</v>
      </c>
      <c r="J384" s="357" t="s">
        <v>2483</v>
      </c>
      <c r="K384" s="272">
        <v>43</v>
      </c>
      <c r="L384" s="272" t="s">
        <v>3099</v>
      </c>
      <c r="M384" s="272"/>
      <c r="N384" s="305">
        <v>54</v>
      </c>
      <c r="O384" s="305"/>
      <c r="P384" s="76"/>
      <c r="Q384" s="76"/>
      <c r="R384" s="265" t="s">
        <v>60</v>
      </c>
      <c r="S384" s="272">
        <v>23.4</v>
      </c>
      <c r="T384" s="76">
        <v>1965</v>
      </c>
      <c r="U384" s="76">
        <v>60</v>
      </c>
      <c r="V384" s="305">
        <v>100</v>
      </c>
      <c r="W384" s="272" t="s">
        <v>372</v>
      </c>
      <c r="X384" s="77" t="s">
        <v>29</v>
      </c>
      <c r="Y384" s="305">
        <v>52</v>
      </c>
      <c r="Z384" s="265"/>
      <c r="AA384" s="265"/>
      <c r="AB384" s="301" t="s">
        <v>32</v>
      </c>
      <c r="AC384" s="314"/>
      <c r="AD384" s="305">
        <f t="shared" si="9"/>
        <v>0</v>
      </c>
      <c r="AE384" s="302"/>
      <c r="AF384" s="302"/>
      <c r="AG384" s="305"/>
      <c r="AH384" s="305"/>
      <c r="AI384" s="305"/>
      <c r="AJ384" s="305"/>
      <c r="AK384" s="305"/>
      <c r="AL384" s="305"/>
      <c r="AM384" s="305"/>
      <c r="AN384" s="305"/>
      <c r="AO384" s="305"/>
      <c r="AP384" s="305"/>
      <c r="AQ384" s="305"/>
      <c r="AR384" s="305"/>
      <c r="AS384" s="305"/>
    </row>
    <row r="385" spans="1:45" s="440" customFormat="1">
      <c r="A385" s="297"/>
      <c r="B385" s="439" t="s">
        <v>557</v>
      </c>
      <c r="C385" s="439"/>
      <c r="D385" s="439"/>
      <c r="E385" s="297"/>
      <c r="F385" s="297"/>
      <c r="G385" s="469"/>
      <c r="H385" s="470"/>
      <c r="I385" s="470"/>
      <c r="J385" s="470"/>
      <c r="K385" s="297"/>
      <c r="L385" s="297"/>
      <c r="M385" s="297"/>
      <c r="N385" s="288"/>
      <c r="O385" s="288"/>
      <c r="P385" s="297"/>
      <c r="Q385" s="297"/>
      <c r="R385" s="297"/>
      <c r="S385" s="288"/>
      <c r="T385" s="297"/>
      <c r="U385" s="297"/>
      <c r="V385" s="288"/>
      <c r="W385" s="297"/>
      <c r="X385" s="297"/>
      <c r="Y385" s="273"/>
      <c r="Z385" s="297"/>
      <c r="AA385" s="297"/>
      <c r="AB385" s="270"/>
      <c r="AC385" s="297"/>
      <c r="AD385" s="288"/>
      <c r="AE385" s="288"/>
      <c r="AF385" s="288"/>
      <c r="AG385" s="288"/>
      <c r="AH385" s="288"/>
      <c r="AI385" s="288"/>
      <c r="AJ385" s="288"/>
      <c r="AK385" s="288"/>
      <c r="AL385" s="288"/>
      <c r="AM385" s="288"/>
      <c r="AN385" s="288"/>
      <c r="AO385" s="288"/>
      <c r="AP385" s="288"/>
      <c r="AQ385" s="288"/>
      <c r="AR385" s="288"/>
      <c r="AS385" s="288"/>
    </row>
    <row r="386" spans="1:45" s="471" customFormat="1" ht="75" customHeight="1" outlineLevel="1">
      <c r="A386" s="671">
        <v>10</v>
      </c>
      <c r="B386" s="351" t="s">
        <v>557</v>
      </c>
      <c r="C386" s="272"/>
      <c r="D386" s="357" t="s">
        <v>646</v>
      </c>
      <c r="E386" s="272" t="s">
        <v>42</v>
      </c>
      <c r="F386" s="671" t="s">
        <v>2260</v>
      </c>
      <c r="G386" s="271" t="s">
        <v>31</v>
      </c>
      <c r="H386" s="271" t="s">
        <v>62</v>
      </c>
      <c r="I386" s="357" t="s">
        <v>31</v>
      </c>
      <c r="J386" s="360" t="s">
        <v>2910</v>
      </c>
      <c r="K386" s="272"/>
      <c r="L386" s="272"/>
      <c r="M386" s="272"/>
      <c r="N386" s="305">
        <v>10058</v>
      </c>
      <c r="O386" s="305">
        <v>11106</v>
      </c>
      <c r="P386" s="76">
        <v>412</v>
      </c>
      <c r="Q386" s="281">
        <v>334</v>
      </c>
      <c r="R386" s="265" t="s">
        <v>60</v>
      </c>
      <c r="S386" s="80">
        <v>917.4</v>
      </c>
      <c r="T386" s="76">
        <v>1979</v>
      </c>
      <c r="U386" s="76">
        <v>85</v>
      </c>
      <c r="V386" s="305">
        <v>100</v>
      </c>
      <c r="W386" s="272" t="s">
        <v>372</v>
      </c>
      <c r="X386" s="272" t="s">
        <v>29</v>
      </c>
      <c r="Y386" s="305">
        <v>11050</v>
      </c>
      <c r="Z386" s="265">
        <v>12486</v>
      </c>
      <c r="AA386" s="265">
        <v>120</v>
      </c>
      <c r="AB386" s="274" t="s">
        <v>3407</v>
      </c>
      <c r="AC386" s="314">
        <v>2031</v>
      </c>
      <c r="AD386" s="305">
        <f>SUM(AE386:AI386)</f>
        <v>3894244.3</v>
      </c>
      <c r="AE386" s="305"/>
      <c r="AF386" s="305">
        <v>3894244.3</v>
      </c>
      <c r="AG386" s="305"/>
      <c r="AH386" s="305"/>
      <c r="AI386" s="305"/>
      <c r="AJ386" s="305"/>
      <c r="AK386" s="305"/>
      <c r="AL386" s="305"/>
      <c r="AM386" s="305"/>
      <c r="AN386" s="305"/>
      <c r="AO386" s="305">
        <v>3894244.3</v>
      </c>
      <c r="AP386" s="305"/>
      <c r="AQ386" s="305"/>
      <c r="AR386" s="305"/>
      <c r="AS386" s="305"/>
    </row>
    <row r="387" spans="1:45" s="471" customFormat="1" ht="56.25" outlineLevel="1">
      <c r="A387" s="671"/>
      <c r="B387" s="351" t="s">
        <v>557</v>
      </c>
      <c r="C387" s="272" t="s">
        <v>989</v>
      </c>
      <c r="D387" s="81" t="s">
        <v>1592</v>
      </c>
      <c r="E387" s="272" t="s">
        <v>43</v>
      </c>
      <c r="F387" s="671"/>
      <c r="G387" s="317" t="s">
        <v>1593</v>
      </c>
      <c r="H387" s="338" t="s">
        <v>62</v>
      </c>
      <c r="I387" s="360" t="s">
        <v>86</v>
      </c>
      <c r="J387" s="360" t="s">
        <v>2321</v>
      </c>
      <c r="K387" s="272">
        <v>15</v>
      </c>
      <c r="L387" s="78"/>
      <c r="M387" s="272"/>
      <c r="N387" s="305">
        <v>751</v>
      </c>
      <c r="O387" s="305">
        <v>1280</v>
      </c>
      <c r="P387" s="76">
        <v>40</v>
      </c>
      <c r="Q387" s="76">
        <v>40</v>
      </c>
      <c r="R387" s="78" t="s">
        <v>28</v>
      </c>
      <c r="S387" s="80">
        <v>389.4</v>
      </c>
      <c r="T387" s="76">
        <v>2024</v>
      </c>
      <c r="U387" s="76">
        <v>85</v>
      </c>
      <c r="V387" s="305">
        <v>0</v>
      </c>
      <c r="W387" s="265" t="s">
        <v>346</v>
      </c>
      <c r="X387" s="77" t="s">
        <v>29</v>
      </c>
      <c r="Y387" s="305">
        <v>444</v>
      </c>
      <c r="Z387" s="305">
        <v>1025</v>
      </c>
      <c r="AA387" s="83">
        <v>20</v>
      </c>
      <c r="AB387" s="301" t="s">
        <v>32</v>
      </c>
      <c r="AC387" s="83"/>
      <c r="AD387" s="305">
        <f t="shared" ref="AD387:AD418" si="12">SUM(AE387:AI387)</f>
        <v>0</v>
      </c>
      <c r="AE387" s="305"/>
      <c r="AF387" s="305"/>
      <c r="AG387" s="302"/>
      <c r="AH387" s="302"/>
      <c r="AI387" s="302"/>
      <c r="AJ387" s="302"/>
      <c r="AK387" s="302"/>
      <c r="AL387" s="302"/>
      <c r="AM387" s="302"/>
      <c r="AN387" s="302"/>
      <c r="AO387" s="302"/>
      <c r="AP387" s="302"/>
      <c r="AQ387" s="302"/>
      <c r="AR387" s="302"/>
      <c r="AS387" s="302"/>
    </row>
    <row r="388" spans="1:45" s="471" customFormat="1" ht="56.25" outlineLevel="1">
      <c r="A388" s="671"/>
      <c r="B388" s="351" t="s">
        <v>557</v>
      </c>
      <c r="C388" s="82" t="s">
        <v>990</v>
      </c>
      <c r="D388" s="81" t="s">
        <v>1594</v>
      </c>
      <c r="E388" s="272" t="s">
        <v>52</v>
      </c>
      <c r="F388" s="671"/>
      <c r="G388" s="317" t="s">
        <v>1595</v>
      </c>
      <c r="H388" s="338" t="s">
        <v>62</v>
      </c>
      <c r="I388" s="360" t="s">
        <v>82</v>
      </c>
      <c r="J388" s="357" t="s">
        <v>2484</v>
      </c>
      <c r="K388" s="272">
        <v>41</v>
      </c>
      <c r="L388" s="272" t="s">
        <v>3100</v>
      </c>
      <c r="M388" s="272"/>
      <c r="N388" s="305">
        <v>284</v>
      </c>
      <c r="O388" s="305"/>
      <c r="P388" s="76"/>
      <c r="Q388" s="76"/>
      <c r="R388" s="265" t="s">
        <v>60</v>
      </c>
      <c r="S388" s="272">
        <v>190.8</v>
      </c>
      <c r="T388" s="76">
        <v>1970</v>
      </c>
      <c r="U388" s="76">
        <v>40</v>
      </c>
      <c r="V388" s="305">
        <v>100</v>
      </c>
      <c r="W388" s="272" t="s">
        <v>372</v>
      </c>
      <c r="X388" s="77" t="s">
        <v>29</v>
      </c>
      <c r="Y388" s="305">
        <v>83</v>
      </c>
      <c r="Z388" s="305"/>
      <c r="AA388" s="272"/>
      <c r="AB388" s="301" t="s">
        <v>3417</v>
      </c>
      <c r="AC388" s="76">
        <v>2032</v>
      </c>
      <c r="AD388" s="305">
        <f t="shared" si="12"/>
        <v>160000</v>
      </c>
      <c r="AE388" s="302"/>
      <c r="AF388" s="302">
        <v>160000</v>
      </c>
      <c r="AG388" s="302"/>
      <c r="AH388" s="302"/>
      <c r="AI388" s="302"/>
      <c r="AJ388" s="302"/>
      <c r="AK388" s="302"/>
      <c r="AL388" s="302"/>
      <c r="AM388" s="302"/>
      <c r="AN388" s="305"/>
      <c r="AO388" s="305"/>
      <c r="AP388" s="302">
        <v>160000</v>
      </c>
      <c r="AQ388" s="305"/>
      <c r="AR388" s="305"/>
      <c r="AS388" s="305"/>
    </row>
    <row r="389" spans="1:45" s="471" customFormat="1" ht="56.25" outlineLevel="1">
      <c r="A389" s="671"/>
      <c r="B389" s="351" t="s">
        <v>557</v>
      </c>
      <c r="C389" s="695" t="s">
        <v>991</v>
      </c>
      <c r="D389" s="81" t="s">
        <v>1596</v>
      </c>
      <c r="E389" s="272" t="s">
        <v>43</v>
      </c>
      <c r="F389" s="671"/>
      <c r="G389" s="317" t="s">
        <v>1597</v>
      </c>
      <c r="H389" s="338" t="s">
        <v>62</v>
      </c>
      <c r="I389" s="360" t="s">
        <v>90</v>
      </c>
      <c r="J389" s="360" t="s">
        <v>2485</v>
      </c>
      <c r="K389" s="272">
        <v>27</v>
      </c>
      <c r="L389" s="78" t="s">
        <v>3101</v>
      </c>
      <c r="M389" s="272"/>
      <c r="N389" s="305">
        <v>388</v>
      </c>
      <c r="O389" s="305"/>
      <c r="P389" s="76"/>
      <c r="Q389" s="76"/>
      <c r="R389" s="265" t="s">
        <v>60</v>
      </c>
      <c r="S389" s="272">
        <v>48.9</v>
      </c>
      <c r="T389" s="76">
        <v>1979</v>
      </c>
      <c r="U389" s="76">
        <v>60</v>
      </c>
      <c r="V389" s="305">
        <v>100</v>
      </c>
      <c r="W389" s="272" t="s">
        <v>372</v>
      </c>
      <c r="X389" s="77" t="s">
        <v>29</v>
      </c>
      <c r="Y389" s="305">
        <v>176</v>
      </c>
      <c r="Z389" s="305"/>
      <c r="AA389" s="272"/>
      <c r="AB389" s="301" t="s">
        <v>3417</v>
      </c>
      <c r="AC389" s="76">
        <v>2032</v>
      </c>
      <c r="AD389" s="305">
        <f t="shared" si="12"/>
        <v>165890</v>
      </c>
      <c r="AE389" s="302"/>
      <c r="AF389" s="302">
        <v>165890</v>
      </c>
      <c r="AG389" s="302"/>
      <c r="AH389" s="302"/>
      <c r="AI389" s="302"/>
      <c r="AJ389" s="305"/>
      <c r="AK389" s="302"/>
      <c r="AL389" s="302"/>
      <c r="AM389" s="305"/>
      <c r="AN389" s="305"/>
      <c r="AO389" s="305"/>
      <c r="AP389" s="302">
        <v>165890</v>
      </c>
      <c r="AQ389" s="305"/>
      <c r="AR389" s="305"/>
      <c r="AS389" s="305"/>
    </row>
    <row r="390" spans="1:45" s="471" customFormat="1" ht="56.25" outlineLevel="1">
      <c r="A390" s="671"/>
      <c r="B390" s="351" t="s">
        <v>557</v>
      </c>
      <c r="C390" s="654"/>
      <c r="D390" s="81" t="s">
        <v>1598</v>
      </c>
      <c r="E390" s="272" t="s">
        <v>52</v>
      </c>
      <c r="F390" s="671"/>
      <c r="G390" s="317" t="s">
        <v>1599</v>
      </c>
      <c r="H390" s="338" t="s">
        <v>62</v>
      </c>
      <c r="I390" s="360" t="s">
        <v>375</v>
      </c>
      <c r="J390" s="360" t="s">
        <v>2854</v>
      </c>
      <c r="K390" s="78">
        <v>37</v>
      </c>
      <c r="L390" s="272" t="s">
        <v>3102</v>
      </c>
      <c r="M390" s="272"/>
      <c r="N390" s="305">
        <v>285</v>
      </c>
      <c r="O390" s="305"/>
      <c r="P390" s="76"/>
      <c r="Q390" s="76"/>
      <c r="R390" s="265" t="s">
        <v>60</v>
      </c>
      <c r="S390" s="76">
        <v>24</v>
      </c>
      <c r="T390" s="76">
        <v>1975</v>
      </c>
      <c r="U390" s="76">
        <v>40</v>
      </c>
      <c r="V390" s="305">
        <v>88</v>
      </c>
      <c r="W390" s="272">
        <v>2016</v>
      </c>
      <c r="X390" s="77" t="s">
        <v>29</v>
      </c>
      <c r="Y390" s="305">
        <v>142</v>
      </c>
      <c r="Z390" s="265"/>
      <c r="AA390" s="265"/>
      <c r="AB390" s="301" t="s">
        <v>32</v>
      </c>
      <c r="AC390" s="314"/>
      <c r="AD390" s="305">
        <f t="shared" si="12"/>
        <v>0</v>
      </c>
      <c r="AE390" s="305"/>
      <c r="AF390" s="305"/>
      <c r="AG390" s="305"/>
      <c r="AH390" s="305"/>
      <c r="AI390" s="305"/>
      <c r="AJ390" s="305"/>
      <c r="AK390" s="305"/>
      <c r="AL390" s="305"/>
      <c r="AM390" s="305"/>
      <c r="AN390" s="305"/>
      <c r="AO390" s="305"/>
      <c r="AP390" s="305"/>
      <c r="AQ390" s="305"/>
      <c r="AR390" s="305"/>
      <c r="AS390" s="305"/>
    </row>
    <row r="391" spans="1:45" s="471" customFormat="1" ht="75" outlineLevel="1">
      <c r="A391" s="671"/>
      <c r="B391" s="351" t="s">
        <v>557</v>
      </c>
      <c r="C391" s="695" t="s">
        <v>992</v>
      </c>
      <c r="D391" s="81" t="s">
        <v>1600</v>
      </c>
      <c r="E391" s="272" t="s">
        <v>43</v>
      </c>
      <c r="F391" s="671"/>
      <c r="G391" s="317" t="s">
        <v>1601</v>
      </c>
      <c r="H391" s="338" t="s">
        <v>62</v>
      </c>
      <c r="I391" s="360" t="s">
        <v>391</v>
      </c>
      <c r="J391" s="360" t="s">
        <v>2855</v>
      </c>
      <c r="K391" s="272">
        <v>70</v>
      </c>
      <c r="L391" s="78"/>
      <c r="M391" s="272"/>
      <c r="N391" s="305">
        <v>820</v>
      </c>
      <c r="O391" s="305">
        <v>1447</v>
      </c>
      <c r="P391" s="76">
        <v>38</v>
      </c>
      <c r="Q391" s="76">
        <v>2</v>
      </c>
      <c r="R391" s="265" t="s">
        <v>60</v>
      </c>
      <c r="S391" s="272">
        <v>169.4</v>
      </c>
      <c r="T391" s="76">
        <v>1980</v>
      </c>
      <c r="U391" s="76">
        <v>40</v>
      </c>
      <c r="V391" s="305">
        <v>100</v>
      </c>
      <c r="W391" s="272" t="s">
        <v>372</v>
      </c>
      <c r="X391" s="77" t="s">
        <v>29</v>
      </c>
      <c r="Y391" s="305">
        <v>534</v>
      </c>
      <c r="Z391" s="77" t="s">
        <v>407</v>
      </c>
      <c r="AA391" s="83">
        <v>15</v>
      </c>
      <c r="AB391" s="301" t="s">
        <v>3408</v>
      </c>
      <c r="AC391" s="76">
        <v>2031</v>
      </c>
      <c r="AD391" s="305">
        <f t="shared" si="12"/>
        <v>50000</v>
      </c>
      <c r="AE391" s="302"/>
      <c r="AF391" s="302">
        <v>50000</v>
      </c>
      <c r="AG391" s="305"/>
      <c r="AH391" s="305"/>
      <c r="AI391" s="305"/>
      <c r="AJ391" s="305"/>
      <c r="AK391" s="305"/>
      <c r="AL391" s="305"/>
      <c r="AM391" s="305"/>
      <c r="AN391" s="302"/>
      <c r="AO391" s="302">
        <v>50000</v>
      </c>
      <c r="AP391" s="305"/>
      <c r="AQ391" s="305"/>
      <c r="AR391" s="305"/>
      <c r="AS391" s="305"/>
    </row>
    <row r="392" spans="1:45" s="471" customFormat="1" ht="56.25" outlineLevel="1">
      <c r="A392" s="671"/>
      <c r="B392" s="351" t="s">
        <v>557</v>
      </c>
      <c r="C392" s="678"/>
      <c r="D392" s="81" t="s">
        <v>1602</v>
      </c>
      <c r="E392" s="272" t="s">
        <v>52</v>
      </c>
      <c r="F392" s="671"/>
      <c r="G392" s="317" t="s">
        <v>1603</v>
      </c>
      <c r="H392" s="338"/>
      <c r="I392" s="360"/>
      <c r="J392" s="360"/>
      <c r="K392" s="318">
        <v>48</v>
      </c>
      <c r="L392" s="337" t="s">
        <v>3103</v>
      </c>
      <c r="M392" s="337" t="s">
        <v>3103</v>
      </c>
      <c r="N392" s="305">
        <v>82</v>
      </c>
      <c r="O392" s="305"/>
      <c r="P392" s="76"/>
      <c r="Q392" s="76"/>
      <c r="R392" s="305"/>
      <c r="S392" s="76"/>
      <c r="T392" s="76"/>
      <c r="U392" s="76"/>
      <c r="V392" s="305"/>
      <c r="W392" s="305"/>
      <c r="X392" s="272"/>
      <c r="Y392" s="305">
        <v>51</v>
      </c>
      <c r="Z392" s="77"/>
      <c r="AA392" s="265"/>
      <c r="AB392" s="301" t="s">
        <v>32</v>
      </c>
      <c r="AC392" s="314"/>
      <c r="AD392" s="305">
        <f t="shared" si="12"/>
        <v>0</v>
      </c>
      <c r="AE392" s="305"/>
      <c r="AF392" s="305"/>
      <c r="AG392" s="305"/>
      <c r="AH392" s="305"/>
      <c r="AI392" s="305"/>
      <c r="AJ392" s="305"/>
      <c r="AK392" s="305"/>
      <c r="AL392" s="305"/>
      <c r="AM392" s="305"/>
      <c r="AN392" s="305"/>
      <c r="AO392" s="305"/>
      <c r="AP392" s="305"/>
      <c r="AQ392" s="305"/>
      <c r="AR392" s="305"/>
      <c r="AS392" s="305"/>
    </row>
    <row r="393" spans="1:45" s="471" customFormat="1" ht="56.25" outlineLevel="1">
      <c r="A393" s="671"/>
      <c r="B393" s="351" t="s">
        <v>557</v>
      </c>
      <c r="C393" s="654"/>
      <c r="D393" s="81" t="s">
        <v>1604</v>
      </c>
      <c r="E393" s="272" t="s">
        <v>52</v>
      </c>
      <c r="F393" s="671"/>
      <c r="G393" s="317" t="s">
        <v>1605</v>
      </c>
      <c r="H393" s="338" t="s">
        <v>62</v>
      </c>
      <c r="I393" s="360" t="s">
        <v>390</v>
      </c>
      <c r="J393" s="360" t="s">
        <v>2322</v>
      </c>
      <c r="K393" s="272">
        <v>48</v>
      </c>
      <c r="L393" s="77" t="s">
        <v>3103</v>
      </c>
      <c r="M393" s="272"/>
      <c r="N393" s="305">
        <v>413</v>
      </c>
      <c r="O393" s="305"/>
      <c r="P393" s="76"/>
      <c r="Q393" s="76"/>
      <c r="R393" s="265" t="s">
        <v>60</v>
      </c>
      <c r="S393" s="80">
        <v>177.4</v>
      </c>
      <c r="T393" s="76">
        <v>1971</v>
      </c>
      <c r="U393" s="76">
        <v>60</v>
      </c>
      <c r="V393" s="305">
        <v>65</v>
      </c>
      <c r="W393" s="272">
        <v>2024</v>
      </c>
      <c r="X393" s="77" t="s">
        <v>29</v>
      </c>
      <c r="Y393" s="305">
        <v>351</v>
      </c>
      <c r="Z393" s="77"/>
      <c r="AA393" s="77"/>
      <c r="AB393" s="301" t="s">
        <v>3417</v>
      </c>
      <c r="AC393" s="314">
        <v>2031</v>
      </c>
      <c r="AD393" s="305">
        <f t="shared" si="12"/>
        <v>165890</v>
      </c>
      <c r="AE393" s="305"/>
      <c r="AF393" s="305">
        <v>165890</v>
      </c>
      <c r="AG393" s="305"/>
      <c r="AH393" s="305"/>
      <c r="AI393" s="305"/>
      <c r="AJ393" s="305"/>
      <c r="AK393" s="305"/>
      <c r="AL393" s="305"/>
      <c r="AM393" s="305"/>
      <c r="AN393" s="305"/>
      <c r="AO393" s="305">
        <v>165890</v>
      </c>
      <c r="AP393" s="305"/>
      <c r="AQ393" s="305"/>
      <c r="AR393" s="305"/>
      <c r="AS393" s="305"/>
    </row>
    <row r="394" spans="1:45" s="471" customFormat="1" ht="56.25" outlineLevel="1">
      <c r="A394" s="671"/>
      <c r="B394" s="351" t="s">
        <v>557</v>
      </c>
      <c r="C394" s="695" t="s">
        <v>993</v>
      </c>
      <c r="D394" s="696" t="s">
        <v>1606</v>
      </c>
      <c r="E394" s="671" t="s">
        <v>43</v>
      </c>
      <c r="F394" s="671"/>
      <c r="G394" s="682" t="s">
        <v>1607</v>
      </c>
      <c r="H394" s="681" t="s">
        <v>62</v>
      </c>
      <c r="I394" s="357" t="s">
        <v>380</v>
      </c>
      <c r="J394" s="360" t="s">
        <v>416</v>
      </c>
      <c r="K394" s="272"/>
      <c r="L394" s="78"/>
      <c r="M394" s="272"/>
      <c r="N394" s="305">
        <v>620</v>
      </c>
      <c r="O394" s="305"/>
      <c r="P394" s="76"/>
      <c r="Q394" s="76"/>
      <c r="R394" s="265" t="s">
        <v>60</v>
      </c>
      <c r="S394" s="80">
        <v>145.26</v>
      </c>
      <c r="T394" s="76">
        <v>1975</v>
      </c>
      <c r="U394" s="76">
        <v>40</v>
      </c>
      <c r="V394" s="305">
        <v>100</v>
      </c>
      <c r="W394" s="272" t="s">
        <v>372</v>
      </c>
      <c r="X394" s="77" t="s">
        <v>29</v>
      </c>
      <c r="Y394" s="305">
        <v>303</v>
      </c>
      <c r="Z394" s="265"/>
      <c r="AA394" s="265"/>
      <c r="AB394" s="301" t="s">
        <v>3417</v>
      </c>
      <c r="AC394" s="314">
        <v>2033</v>
      </c>
      <c r="AD394" s="305">
        <f t="shared" si="12"/>
        <v>165890</v>
      </c>
      <c r="AE394" s="305"/>
      <c r="AF394" s="302">
        <v>165890</v>
      </c>
      <c r="AG394" s="305"/>
      <c r="AH394" s="305"/>
      <c r="AI394" s="305"/>
      <c r="AJ394" s="305"/>
      <c r="AK394" s="305"/>
      <c r="AL394" s="302"/>
      <c r="AM394" s="302"/>
      <c r="AN394" s="305"/>
      <c r="AO394" s="305"/>
      <c r="AP394" s="305"/>
      <c r="AQ394" s="302">
        <v>165890</v>
      </c>
      <c r="AR394" s="305"/>
      <c r="AS394" s="305"/>
    </row>
    <row r="395" spans="1:45" s="471" customFormat="1" ht="56.25" outlineLevel="1">
      <c r="A395" s="671"/>
      <c r="B395" s="351" t="s">
        <v>557</v>
      </c>
      <c r="C395" s="718"/>
      <c r="D395" s="697"/>
      <c r="E395" s="671"/>
      <c r="F395" s="671"/>
      <c r="G395" s="682"/>
      <c r="H395" s="681"/>
      <c r="I395" s="360" t="s">
        <v>454</v>
      </c>
      <c r="J395" s="360" t="s">
        <v>2856</v>
      </c>
      <c r="K395" s="272">
        <v>69</v>
      </c>
      <c r="L395" s="78" t="s">
        <v>3104</v>
      </c>
      <c r="M395" s="272"/>
      <c r="N395" s="305"/>
      <c r="O395" s="305"/>
      <c r="P395" s="76"/>
      <c r="Q395" s="76"/>
      <c r="R395" s="265" t="s">
        <v>60</v>
      </c>
      <c r="S395" s="80">
        <v>496.9</v>
      </c>
      <c r="T395" s="76">
        <v>1960</v>
      </c>
      <c r="U395" s="76">
        <v>40</v>
      </c>
      <c r="V395" s="305">
        <v>100</v>
      </c>
      <c r="W395" s="272" t="s">
        <v>372</v>
      </c>
      <c r="X395" s="77" t="s">
        <v>29</v>
      </c>
      <c r="Y395" s="305"/>
      <c r="Z395" s="265"/>
      <c r="AA395" s="265"/>
      <c r="AB395" s="301" t="s">
        <v>412</v>
      </c>
      <c r="AC395" s="314">
        <v>2026</v>
      </c>
      <c r="AD395" s="305">
        <f t="shared" si="12"/>
        <v>0</v>
      </c>
      <c r="AE395" s="305"/>
      <c r="AF395" s="305"/>
      <c r="AG395" s="305"/>
      <c r="AH395" s="305"/>
      <c r="AI395" s="305"/>
      <c r="AJ395" s="305"/>
      <c r="AK395" s="305"/>
      <c r="AL395" s="305"/>
      <c r="AM395" s="305"/>
      <c r="AN395" s="305"/>
      <c r="AO395" s="305"/>
      <c r="AP395" s="305"/>
      <c r="AQ395" s="305"/>
      <c r="AR395" s="305"/>
      <c r="AS395" s="305"/>
    </row>
    <row r="396" spans="1:45" s="471" customFormat="1" ht="56.25" outlineLevel="1">
      <c r="A396" s="671"/>
      <c r="B396" s="351" t="s">
        <v>557</v>
      </c>
      <c r="C396" s="718"/>
      <c r="D396" s="81" t="s">
        <v>1270</v>
      </c>
      <c r="E396" s="272" t="s">
        <v>52</v>
      </c>
      <c r="F396" s="671"/>
      <c r="G396" s="317" t="s">
        <v>1608</v>
      </c>
      <c r="H396" s="338" t="s">
        <v>62</v>
      </c>
      <c r="I396" s="360" t="s">
        <v>375</v>
      </c>
      <c r="J396" s="360" t="s">
        <v>2719</v>
      </c>
      <c r="K396" s="272">
        <v>64</v>
      </c>
      <c r="L396" s="272" t="s">
        <v>3105</v>
      </c>
      <c r="M396" s="272"/>
      <c r="N396" s="305">
        <v>160</v>
      </c>
      <c r="O396" s="305"/>
      <c r="P396" s="76"/>
      <c r="Q396" s="76"/>
      <c r="R396" s="265" t="s">
        <v>60</v>
      </c>
      <c r="S396" s="76">
        <v>27.5</v>
      </c>
      <c r="T396" s="76">
        <v>1972</v>
      </c>
      <c r="U396" s="76">
        <v>60</v>
      </c>
      <c r="V396" s="305">
        <v>80</v>
      </c>
      <c r="W396" s="272">
        <v>2018</v>
      </c>
      <c r="X396" s="77" t="s">
        <v>29</v>
      </c>
      <c r="Y396" s="305">
        <v>93</v>
      </c>
      <c r="Z396" s="77"/>
      <c r="AA396" s="77"/>
      <c r="AB396" s="301" t="s">
        <v>32</v>
      </c>
      <c r="AC396" s="314"/>
      <c r="AD396" s="305">
        <f t="shared" si="12"/>
        <v>0</v>
      </c>
      <c r="AE396" s="305"/>
      <c r="AF396" s="305"/>
      <c r="AG396" s="305"/>
      <c r="AH396" s="305"/>
      <c r="AI396" s="305"/>
      <c r="AJ396" s="305"/>
      <c r="AK396" s="305"/>
      <c r="AL396" s="305"/>
      <c r="AM396" s="305"/>
      <c r="AN396" s="305"/>
      <c r="AO396" s="305"/>
      <c r="AP396" s="305"/>
      <c r="AQ396" s="305"/>
      <c r="AR396" s="305"/>
      <c r="AS396" s="305"/>
    </row>
    <row r="397" spans="1:45" s="471" customFormat="1" ht="37.5" outlineLevel="1">
      <c r="A397" s="671"/>
      <c r="B397" s="351" t="s">
        <v>557</v>
      </c>
      <c r="C397" s="719"/>
      <c r="D397" s="81" t="s">
        <v>1609</v>
      </c>
      <c r="E397" s="272" t="s">
        <v>52</v>
      </c>
      <c r="F397" s="671"/>
      <c r="G397" s="317" t="s">
        <v>1610</v>
      </c>
      <c r="H397" s="338" t="s">
        <v>62</v>
      </c>
      <c r="I397" s="360" t="s">
        <v>86</v>
      </c>
      <c r="J397" s="360" t="s">
        <v>2486</v>
      </c>
      <c r="K397" s="272">
        <v>39</v>
      </c>
      <c r="L397" s="78"/>
      <c r="M397" s="272"/>
      <c r="N397" s="305">
        <v>577</v>
      </c>
      <c r="O397" s="305">
        <v>1393</v>
      </c>
      <c r="P397" s="76">
        <v>40</v>
      </c>
      <c r="Q397" s="76">
        <v>10</v>
      </c>
      <c r="R397" s="265" t="s">
        <v>60</v>
      </c>
      <c r="S397" s="80">
        <v>232.3</v>
      </c>
      <c r="T397" s="76">
        <v>1967</v>
      </c>
      <c r="U397" s="76">
        <v>40</v>
      </c>
      <c r="V397" s="305">
        <v>70</v>
      </c>
      <c r="W397" s="272" t="s">
        <v>372</v>
      </c>
      <c r="X397" s="77" t="s">
        <v>29</v>
      </c>
      <c r="Y397" s="305">
        <v>373</v>
      </c>
      <c r="Z397" s="272">
        <v>1204</v>
      </c>
      <c r="AA397" s="272">
        <v>15</v>
      </c>
      <c r="AB397" s="301" t="s">
        <v>32</v>
      </c>
      <c r="AC397" s="314"/>
      <c r="AD397" s="305">
        <f t="shared" si="12"/>
        <v>0</v>
      </c>
      <c r="AE397" s="305"/>
      <c r="AF397" s="305"/>
      <c r="AG397" s="305"/>
      <c r="AH397" s="305"/>
      <c r="AI397" s="305"/>
      <c r="AJ397" s="305"/>
      <c r="AK397" s="305"/>
      <c r="AL397" s="305"/>
      <c r="AM397" s="305"/>
      <c r="AN397" s="305"/>
      <c r="AO397" s="305"/>
      <c r="AP397" s="305"/>
      <c r="AQ397" s="305"/>
      <c r="AR397" s="305"/>
      <c r="AS397" s="305"/>
    </row>
    <row r="398" spans="1:45" s="471" customFormat="1" ht="56.25" outlineLevel="1">
      <c r="A398" s="671"/>
      <c r="B398" s="351" t="s">
        <v>557</v>
      </c>
      <c r="C398" s="695" t="s">
        <v>994</v>
      </c>
      <c r="D398" s="81" t="s">
        <v>1611</v>
      </c>
      <c r="E398" s="272" t="s">
        <v>43</v>
      </c>
      <c r="F398" s="671"/>
      <c r="G398" s="317" t="s">
        <v>1612</v>
      </c>
      <c r="H398" s="338" t="s">
        <v>62</v>
      </c>
      <c r="I398" s="360" t="s">
        <v>86</v>
      </c>
      <c r="J398" s="360" t="s">
        <v>2857</v>
      </c>
      <c r="K398" s="272">
        <v>59</v>
      </c>
      <c r="L398" s="272"/>
      <c r="M398" s="272"/>
      <c r="N398" s="305">
        <v>304</v>
      </c>
      <c r="O398" s="305">
        <v>1018</v>
      </c>
      <c r="P398" s="76">
        <v>15</v>
      </c>
      <c r="Q398" s="76">
        <v>3</v>
      </c>
      <c r="R398" s="272" t="s">
        <v>28</v>
      </c>
      <c r="S398" s="272">
        <v>1346.8</v>
      </c>
      <c r="T398" s="76">
        <v>1963</v>
      </c>
      <c r="U398" s="76">
        <v>60</v>
      </c>
      <c r="V398" s="305">
        <v>100</v>
      </c>
      <c r="W398" s="272" t="s">
        <v>372</v>
      </c>
      <c r="X398" s="77" t="s">
        <v>29</v>
      </c>
      <c r="Y398" s="305">
        <v>203</v>
      </c>
      <c r="Z398" s="305"/>
      <c r="AA398" s="272"/>
      <c r="AB398" s="301" t="s">
        <v>3437</v>
      </c>
      <c r="AC398" s="76">
        <v>2034</v>
      </c>
      <c r="AD398" s="305">
        <f t="shared" si="12"/>
        <v>261800</v>
      </c>
      <c r="AE398" s="305"/>
      <c r="AF398" s="305">
        <v>261800</v>
      </c>
      <c r="AG398" s="305"/>
      <c r="AH398" s="305"/>
      <c r="AI398" s="305"/>
      <c r="AJ398" s="305"/>
      <c r="AK398" s="305"/>
      <c r="AL398" s="305"/>
      <c r="AM398" s="305"/>
      <c r="AN398" s="305"/>
      <c r="AO398" s="305"/>
      <c r="AP398" s="305"/>
      <c r="AQ398" s="305"/>
      <c r="AR398" s="305">
        <v>261800</v>
      </c>
      <c r="AS398" s="305"/>
    </row>
    <row r="399" spans="1:45" s="471" customFormat="1" ht="75" outlineLevel="1">
      <c r="A399" s="671"/>
      <c r="B399" s="351" t="s">
        <v>557</v>
      </c>
      <c r="C399" s="654"/>
      <c r="D399" s="81" t="s">
        <v>1613</v>
      </c>
      <c r="E399" s="272" t="s">
        <v>52</v>
      </c>
      <c r="F399" s="671"/>
      <c r="G399" s="317" t="s">
        <v>1614</v>
      </c>
      <c r="H399" s="338" t="s">
        <v>62</v>
      </c>
      <c r="I399" s="360" t="s">
        <v>375</v>
      </c>
      <c r="J399" s="360" t="s">
        <v>2487</v>
      </c>
      <c r="K399" s="272">
        <v>54</v>
      </c>
      <c r="L399" s="272" t="s">
        <v>3106</v>
      </c>
      <c r="M399" s="272"/>
      <c r="N399" s="305">
        <v>321</v>
      </c>
      <c r="O399" s="305"/>
      <c r="P399" s="76"/>
      <c r="Q399" s="76"/>
      <c r="R399" s="265" t="s">
        <v>60</v>
      </c>
      <c r="S399" s="80">
        <v>131.69999999999999</v>
      </c>
      <c r="T399" s="76">
        <v>1968</v>
      </c>
      <c r="U399" s="76">
        <v>40</v>
      </c>
      <c r="V399" s="305">
        <v>88</v>
      </c>
      <c r="W399" s="272">
        <v>2016</v>
      </c>
      <c r="X399" s="77" t="s">
        <v>29</v>
      </c>
      <c r="Y399" s="305">
        <v>101</v>
      </c>
      <c r="Z399" s="77"/>
      <c r="AA399" s="269"/>
      <c r="AB399" s="301" t="s">
        <v>32</v>
      </c>
      <c r="AC399" s="314"/>
      <c r="AD399" s="305">
        <f t="shared" si="12"/>
        <v>0</v>
      </c>
      <c r="AE399" s="305"/>
      <c r="AF399" s="305"/>
      <c r="AG399" s="305"/>
      <c r="AH399" s="305"/>
      <c r="AI399" s="305"/>
      <c r="AJ399" s="305"/>
      <c r="AK399" s="305"/>
      <c r="AL399" s="305"/>
      <c r="AM399" s="305"/>
      <c r="AN399" s="305"/>
      <c r="AO399" s="305"/>
      <c r="AP399" s="305"/>
      <c r="AQ399" s="305"/>
      <c r="AR399" s="305"/>
      <c r="AS399" s="305"/>
    </row>
    <row r="400" spans="1:45" s="471" customFormat="1" ht="75" outlineLevel="1">
      <c r="A400" s="671"/>
      <c r="B400" s="351" t="s">
        <v>557</v>
      </c>
      <c r="C400" s="82" t="s">
        <v>995</v>
      </c>
      <c r="D400" s="81" t="s">
        <v>1615</v>
      </c>
      <c r="E400" s="272" t="s">
        <v>52</v>
      </c>
      <c r="F400" s="671"/>
      <c r="G400" s="317" t="s">
        <v>1616</v>
      </c>
      <c r="H400" s="338" t="s">
        <v>62</v>
      </c>
      <c r="I400" s="360" t="s">
        <v>375</v>
      </c>
      <c r="J400" s="360" t="s">
        <v>2488</v>
      </c>
      <c r="K400" s="272">
        <v>52</v>
      </c>
      <c r="L400" s="78" t="s">
        <v>3107</v>
      </c>
      <c r="M400" s="78"/>
      <c r="N400" s="305">
        <v>463</v>
      </c>
      <c r="O400" s="305"/>
      <c r="P400" s="76"/>
      <c r="Q400" s="76"/>
      <c r="R400" s="265" t="s">
        <v>60</v>
      </c>
      <c r="S400" s="80">
        <v>20.3</v>
      </c>
      <c r="T400" s="76">
        <v>1969</v>
      </c>
      <c r="U400" s="76">
        <v>40</v>
      </c>
      <c r="V400" s="305">
        <v>94</v>
      </c>
      <c r="W400" s="272">
        <v>2014</v>
      </c>
      <c r="X400" s="77" t="s">
        <v>29</v>
      </c>
      <c r="Y400" s="305">
        <v>340</v>
      </c>
      <c r="Z400" s="77"/>
      <c r="AA400" s="77"/>
      <c r="AB400" s="301" t="s">
        <v>3417</v>
      </c>
      <c r="AC400" s="76">
        <v>2032</v>
      </c>
      <c r="AD400" s="305">
        <f t="shared" si="12"/>
        <v>160000</v>
      </c>
      <c r="AE400" s="305"/>
      <c r="AF400" s="305">
        <v>160000</v>
      </c>
      <c r="AG400" s="305"/>
      <c r="AH400" s="305"/>
      <c r="AI400" s="305"/>
      <c r="AJ400" s="305"/>
      <c r="AK400" s="305"/>
      <c r="AL400" s="305"/>
      <c r="AM400" s="305"/>
      <c r="AN400" s="305"/>
      <c r="AO400" s="305"/>
      <c r="AP400" s="305">
        <v>160000</v>
      </c>
      <c r="AQ400" s="305"/>
      <c r="AR400" s="305"/>
      <c r="AS400" s="305"/>
    </row>
    <row r="401" spans="1:45" s="471" customFormat="1" ht="75" outlineLevel="1">
      <c r="A401" s="671"/>
      <c r="B401" s="351" t="s">
        <v>557</v>
      </c>
      <c r="C401" s="688" t="s">
        <v>996</v>
      </c>
      <c r="D401" s="81" t="s">
        <v>1617</v>
      </c>
      <c r="E401" s="272" t="s">
        <v>43</v>
      </c>
      <c r="F401" s="671"/>
      <c r="G401" s="317" t="s">
        <v>1618</v>
      </c>
      <c r="H401" s="338" t="s">
        <v>62</v>
      </c>
      <c r="I401" s="360" t="s">
        <v>86</v>
      </c>
      <c r="J401" s="360" t="s">
        <v>2489</v>
      </c>
      <c r="K401" s="272">
        <v>26</v>
      </c>
      <c r="L401" s="78"/>
      <c r="M401" s="272"/>
      <c r="N401" s="305">
        <v>787</v>
      </c>
      <c r="O401" s="305">
        <v>1254</v>
      </c>
      <c r="P401" s="76">
        <v>25</v>
      </c>
      <c r="Q401" s="76">
        <v>4</v>
      </c>
      <c r="R401" s="265" t="s">
        <v>60</v>
      </c>
      <c r="S401" s="272">
        <v>1050</v>
      </c>
      <c r="T401" s="76">
        <v>1970</v>
      </c>
      <c r="U401" s="76">
        <v>40</v>
      </c>
      <c r="V401" s="305">
        <v>100</v>
      </c>
      <c r="W401" s="272" t="s">
        <v>372</v>
      </c>
      <c r="X401" s="77" t="s">
        <v>29</v>
      </c>
      <c r="Y401" s="305">
        <v>596</v>
      </c>
      <c r="Z401" s="77" t="s">
        <v>408</v>
      </c>
      <c r="AA401" s="83">
        <v>15</v>
      </c>
      <c r="AB401" s="301" t="s">
        <v>3408</v>
      </c>
      <c r="AC401" s="76">
        <v>2031</v>
      </c>
      <c r="AD401" s="305">
        <f t="shared" si="12"/>
        <v>105000</v>
      </c>
      <c r="AE401" s="302"/>
      <c r="AF401" s="302">
        <v>105000</v>
      </c>
      <c r="AG401" s="305"/>
      <c r="AH401" s="305"/>
      <c r="AI401" s="305"/>
      <c r="AJ401" s="305"/>
      <c r="AK401" s="305"/>
      <c r="AL401" s="305"/>
      <c r="AM401" s="305"/>
      <c r="AN401" s="305"/>
      <c r="AO401" s="305">
        <v>105000</v>
      </c>
      <c r="AP401" s="305"/>
      <c r="AQ401" s="305"/>
      <c r="AR401" s="305"/>
      <c r="AS401" s="305"/>
    </row>
    <row r="402" spans="1:45" s="471" customFormat="1" ht="75" outlineLevel="1">
      <c r="A402" s="671"/>
      <c r="B402" s="351" t="s">
        <v>557</v>
      </c>
      <c r="C402" s="690"/>
      <c r="D402" s="81" t="s">
        <v>2226</v>
      </c>
      <c r="E402" s="272" t="s">
        <v>52</v>
      </c>
      <c r="F402" s="671"/>
      <c r="G402" s="278" t="s">
        <v>2227</v>
      </c>
      <c r="H402" s="338"/>
      <c r="I402" s="357"/>
      <c r="J402" s="360"/>
      <c r="K402" s="318">
        <v>25</v>
      </c>
      <c r="L402" s="319" t="s">
        <v>3108</v>
      </c>
      <c r="M402" s="319" t="s">
        <v>3108</v>
      </c>
      <c r="N402" s="305">
        <v>157</v>
      </c>
      <c r="O402" s="305"/>
      <c r="P402" s="76"/>
      <c r="Q402" s="76"/>
      <c r="R402" s="272"/>
      <c r="S402" s="76"/>
      <c r="T402" s="76"/>
      <c r="U402" s="76"/>
      <c r="V402" s="305"/>
      <c r="W402" s="77"/>
      <c r="X402" s="272"/>
      <c r="Y402" s="305">
        <v>82</v>
      </c>
      <c r="Z402" s="77"/>
      <c r="AA402" s="265"/>
      <c r="AB402" s="301" t="s">
        <v>32</v>
      </c>
      <c r="AC402" s="314"/>
      <c r="AD402" s="305">
        <f t="shared" si="12"/>
        <v>0</v>
      </c>
      <c r="AE402" s="305"/>
      <c r="AF402" s="305"/>
      <c r="AG402" s="305"/>
      <c r="AH402" s="305"/>
      <c r="AI402" s="305"/>
      <c r="AJ402" s="305"/>
      <c r="AK402" s="305"/>
      <c r="AL402" s="305"/>
      <c r="AM402" s="305"/>
      <c r="AN402" s="305"/>
      <c r="AO402" s="305"/>
      <c r="AP402" s="305"/>
      <c r="AQ402" s="305"/>
      <c r="AR402" s="305"/>
      <c r="AS402" s="305"/>
    </row>
    <row r="403" spans="1:45" s="471" customFormat="1" ht="75" outlineLevel="1">
      <c r="A403" s="671"/>
      <c r="B403" s="351" t="s">
        <v>557</v>
      </c>
      <c r="C403" s="690"/>
      <c r="D403" s="81" t="s">
        <v>1619</v>
      </c>
      <c r="E403" s="272" t="s">
        <v>52</v>
      </c>
      <c r="F403" s="671"/>
      <c r="G403" s="317" t="s">
        <v>1620</v>
      </c>
      <c r="H403" s="338" t="s">
        <v>62</v>
      </c>
      <c r="I403" s="360" t="s">
        <v>375</v>
      </c>
      <c r="J403" s="360" t="s">
        <v>2778</v>
      </c>
      <c r="K403" s="272">
        <v>51</v>
      </c>
      <c r="L403" s="78" t="s">
        <v>3109</v>
      </c>
      <c r="M403" s="272"/>
      <c r="N403" s="305">
        <v>176</v>
      </c>
      <c r="O403" s="305"/>
      <c r="P403" s="76"/>
      <c r="Q403" s="76"/>
      <c r="R403" s="265" t="s">
        <v>60</v>
      </c>
      <c r="S403" s="80">
        <v>13.8</v>
      </c>
      <c r="T403" s="76">
        <v>1968</v>
      </c>
      <c r="U403" s="76">
        <v>60</v>
      </c>
      <c r="V403" s="305">
        <v>92</v>
      </c>
      <c r="W403" s="77" t="s">
        <v>105</v>
      </c>
      <c r="X403" s="77" t="s">
        <v>29</v>
      </c>
      <c r="Y403" s="305">
        <v>54</v>
      </c>
      <c r="Z403" s="77"/>
      <c r="AA403" s="265"/>
      <c r="AB403" s="301" t="s">
        <v>32</v>
      </c>
      <c r="AC403" s="314"/>
      <c r="AD403" s="305">
        <f t="shared" si="12"/>
        <v>0</v>
      </c>
      <c r="AE403" s="305"/>
      <c r="AF403" s="305"/>
      <c r="AG403" s="305"/>
      <c r="AH403" s="305"/>
      <c r="AI403" s="305"/>
      <c r="AJ403" s="305"/>
      <c r="AK403" s="305"/>
      <c r="AL403" s="305"/>
      <c r="AM403" s="305"/>
      <c r="AN403" s="305"/>
      <c r="AO403" s="305"/>
      <c r="AP403" s="305"/>
      <c r="AQ403" s="305"/>
      <c r="AR403" s="305"/>
      <c r="AS403" s="305"/>
    </row>
    <row r="404" spans="1:45" s="471" customFormat="1" ht="75" outlineLevel="1">
      <c r="A404" s="671"/>
      <c r="B404" s="351" t="s">
        <v>557</v>
      </c>
      <c r="C404" s="690"/>
      <c r="D404" s="81" t="s">
        <v>1621</v>
      </c>
      <c r="E404" s="272" t="s">
        <v>52</v>
      </c>
      <c r="F404" s="671"/>
      <c r="G404" s="317" t="s">
        <v>1622</v>
      </c>
      <c r="H404" s="338" t="s">
        <v>62</v>
      </c>
      <c r="I404" s="360" t="s">
        <v>90</v>
      </c>
      <c r="J404" s="360" t="s">
        <v>2490</v>
      </c>
      <c r="K404" s="272">
        <v>17</v>
      </c>
      <c r="L404" s="78" t="s">
        <v>3110</v>
      </c>
      <c r="M404" s="78"/>
      <c r="N404" s="305">
        <v>89</v>
      </c>
      <c r="O404" s="305"/>
      <c r="P404" s="76"/>
      <c r="Q404" s="76"/>
      <c r="R404" s="265" t="s">
        <v>60</v>
      </c>
      <c r="S404" s="272">
        <v>125.2</v>
      </c>
      <c r="T404" s="76">
        <v>1968</v>
      </c>
      <c r="U404" s="76">
        <v>60</v>
      </c>
      <c r="V404" s="305">
        <v>100</v>
      </c>
      <c r="W404" s="272" t="s">
        <v>372</v>
      </c>
      <c r="X404" s="77" t="s">
        <v>29</v>
      </c>
      <c r="Y404" s="305">
        <v>45</v>
      </c>
      <c r="Z404" s="77"/>
      <c r="AA404" s="77"/>
      <c r="AB404" s="301" t="s">
        <v>32</v>
      </c>
      <c r="AC404" s="314"/>
      <c r="AD404" s="305">
        <f t="shared" si="12"/>
        <v>0</v>
      </c>
      <c r="AE404" s="305"/>
      <c r="AF404" s="305"/>
      <c r="AG404" s="305"/>
      <c r="AH404" s="305"/>
      <c r="AI404" s="305"/>
      <c r="AJ404" s="305"/>
      <c r="AK404" s="305"/>
      <c r="AL404" s="305"/>
      <c r="AM404" s="305"/>
      <c r="AN404" s="305"/>
      <c r="AO404" s="305"/>
      <c r="AP404" s="305"/>
      <c r="AQ404" s="305"/>
      <c r="AR404" s="305"/>
      <c r="AS404" s="305"/>
    </row>
    <row r="405" spans="1:45" s="471" customFormat="1" ht="75" outlineLevel="1">
      <c r="A405" s="671"/>
      <c r="B405" s="351" t="s">
        <v>557</v>
      </c>
      <c r="C405" s="689"/>
      <c r="D405" s="81" t="s">
        <v>1407</v>
      </c>
      <c r="E405" s="272" t="s">
        <v>52</v>
      </c>
      <c r="F405" s="671"/>
      <c r="G405" s="317" t="s">
        <v>1623</v>
      </c>
      <c r="H405" s="338" t="s">
        <v>62</v>
      </c>
      <c r="I405" s="360" t="s">
        <v>90</v>
      </c>
      <c r="J405" s="360" t="s">
        <v>2491</v>
      </c>
      <c r="K405" s="272">
        <v>35</v>
      </c>
      <c r="L405" s="78" t="s">
        <v>3111</v>
      </c>
      <c r="M405" s="272"/>
      <c r="N405" s="305">
        <v>132</v>
      </c>
      <c r="O405" s="305"/>
      <c r="P405" s="76"/>
      <c r="Q405" s="76"/>
      <c r="R405" s="265" t="s">
        <v>60</v>
      </c>
      <c r="S405" s="80">
        <v>150.9</v>
      </c>
      <c r="T405" s="76">
        <v>1978</v>
      </c>
      <c r="U405" s="76">
        <v>60</v>
      </c>
      <c r="V405" s="305">
        <v>100</v>
      </c>
      <c r="W405" s="272" t="s">
        <v>372</v>
      </c>
      <c r="X405" s="77" t="s">
        <v>29</v>
      </c>
      <c r="Y405" s="305">
        <v>59</v>
      </c>
      <c r="Z405" s="77"/>
      <c r="AA405" s="77"/>
      <c r="AB405" s="301" t="s">
        <v>32</v>
      </c>
      <c r="AC405" s="314"/>
      <c r="AD405" s="305">
        <f t="shared" si="12"/>
        <v>0</v>
      </c>
      <c r="AE405" s="305"/>
      <c r="AF405" s="305"/>
      <c r="AG405" s="305"/>
      <c r="AH405" s="305"/>
      <c r="AI405" s="305"/>
      <c r="AJ405" s="305"/>
      <c r="AK405" s="305"/>
      <c r="AL405" s="305"/>
      <c r="AM405" s="305"/>
      <c r="AN405" s="305"/>
      <c r="AO405" s="305"/>
      <c r="AP405" s="305"/>
      <c r="AQ405" s="305"/>
      <c r="AR405" s="305"/>
      <c r="AS405" s="305"/>
    </row>
    <row r="406" spans="1:45" s="471" customFormat="1" ht="56.25" customHeight="1" outlineLevel="1">
      <c r="A406" s="671"/>
      <c r="B406" s="351" t="s">
        <v>557</v>
      </c>
      <c r="C406" s="695" t="s">
        <v>1075</v>
      </c>
      <c r="D406" s="81" t="s">
        <v>2648</v>
      </c>
      <c r="E406" s="272" t="s">
        <v>52</v>
      </c>
      <c r="F406" s="671"/>
      <c r="G406" s="317" t="s">
        <v>1624</v>
      </c>
      <c r="H406" s="338"/>
      <c r="I406" s="360"/>
      <c r="J406" s="360"/>
      <c r="K406" s="318">
        <v>40</v>
      </c>
      <c r="L406" s="319" t="s">
        <v>3355</v>
      </c>
      <c r="M406" s="318" t="s">
        <v>3324</v>
      </c>
      <c r="N406" s="305">
        <v>20</v>
      </c>
      <c r="O406" s="305"/>
      <c r="P406" s="76"/>
      <c r="Q406" s="76"/>
      <c r="R406" s="272"/>
      <c r="S406" s="76"/>
      <c r="T406" s="76"/>
      <c r="U406" s="76"/>
      <c r="V406" s="305"/>
      <c r="W406" s="272"/>
      <c r="X406" s="272"/>
      <c r="Y406" s="305">
        <v>0</v>
      </c>
      <c r="Z406" s="77"/>
      <c r="AA406" s="77"/>
      <c r="AB406" s="301" t="s">
        <v>32</v>
      </c>
      <c r="AC406" s="314"/>
      <c r="AD406" s="305">
        <f t="shared" si="12"/>
        <v>0</v>
      </c>
      <c r="AE406" s="302"/>
      <c r="AF406" s="302"/>
      <c r="AG406" s="302"/>
      <c r="AH406" s="302"/>
      <c r="AI406" s="302"/>
      <c r="AJ406" s="302"/>
      <c r="AK406" s="302"/>
      <c r="AL406" s="302"/>
      <c r="AM406" s="302"/>
      <c r="AN406" s="302"/>
      <c r="AO406" s="302"/>
      <c r="AP406" s="302"/>
      <c r="AQ406" s="302"/>
      <c r="AR406" s="302"/>
      <c r="AS406" s="302"/>
    </row>
    <row r="407" spans="1:45" s="471" customFormat="1" ht="75" outlineLevel="1">
      <c r="A407" s="671"/>
      <c r="B407" s="351" t="s">
        <v>557</v>
      </c>
      <c r="C407" s="678"/>
      <c r="D407" s="81" t="s">
        <v>1625</v>
      </c>
      <c r="E407" s="272" t="s">
        <v>52</v>
      </c>
      <c r="F407" s="671"/>
      <c r="G407" s="317" t="s">
        <v>1626</v>
      </c>
      <c r="H407" s="338" t="s">
        <v>62</v>
      </c>
      <c r="I407" s="360" t="s">
        <v>375</v>
      </c>
      <c r="J407" s="360" t="s">
        <v>2492</v>
      </c>
      <c r="K407" s="272">
        <v>12</v>
      </c>
      <c r="L407" s="78" t="s">
        <v>3112</v>
      </c>
      <c r="M407" s="272"/>
      <c r="N407" s="305">
        <v>257</v>
      </c>
      <c r="O407" s="305"/>
      <c r="P407" s="76"/>
      <c r="Q407" s="76"/>
      <c r="R407" s="265" t="s">
        <v>60</v>
      </c>
      <c r="S407" s="76">
        <v>67</v>
      </c>
      <c r="T407" s="76">
        <v>1984</v>
      </c>
      <c r="U407" s="76">
        <v>40</v>
      </c>
      <c r="V407" s="305">
        <v>100</v>
      </c>
      <c r="W407" s="272" t="s">
        <v>372</v>
      </c>
      <c r="X407" s="77" t="s">
        <v>29</v>
      </c>
      <c r="Y407" s="305">
        <v>124</v>
      </c>
      <c r="Z407" s="305"/>
      <c r="AA407" s="272"/>
      <c r="AB407" s="301" t="s">
        <v>32</v>
      </c>
      <c r="AC407" s="76"/>
      <c r="AD407" s="305">
        <f t="shared" si="12"/>
        <v>0</v>
      </c>
      <c r="AE407" s="302"/>
      <c r="AF407" s="302"/>
      <c r="AG407" s="305"/>
      <c r="AH407" s="305"/>
      <c r="AI407" s="305"/>
      <c r="AJ407" s="305"/>
      <c r="AK407" s="305"/>
      <c r="AL407" s="302"/>
      <c r="AM407" s="305"/>
      <c r="AN407" s="305"/>
      <c r="AO407" s="305"/>
      <c r="AP407" s="305"/>
      <c r="AQ407" s="305"/>
      <c r="AR407" s="305"/>
      <c r="AS407" s="305"/>
    </row>
    <row r="408" spans="1:45" s="471" customFormat="1" ht="75" outlineLevel="1">
      <c r="A408" s="671"/>
      <c r="B408" s="351" t="s">
        <v>557</v>
      </c>
      <c r="C408" s="654"/>
      <c r="D408" s="81" t="s">
        <v>1627</v>
      </c>
      <c r="E408" s="272" t="s">
        <v>52</v>
      </c>
      <c r="F408" s="671"/>
      <c r="G408" s="317" t="s">
        <v>1628</v>
      </c>
      <c r="H408" s="338" t="s">
        <v>62</v>
      </c>
      <c r="I408" s="360" t="s">
        <v>375</v>
      </c>
      <c r="J408" s="360" t="s">
        <v>2493</v>
      </c>
      <c r="K408" s="272">
        <v>42</v>
      </c>
      <c r="L408" s="272" t="s">
        <v>3113</v>
      </c>
      <c r="M408" s="78"/>
      <c r="N408" s="305">
        <v>206</v>
      </c>
      <c r="O408" s="305"/>
      <c r="P408" s="76"/>
      <c r="Q408" s="76"/>
      <c r="R408" s="265" t="s">
        <v>60</v>
      </c>
      <c r="S408" s="80">
        <v>259.8</v>
      </c>
      <c r="T408" s="76">
        <v>1968</v>
      </c>
      <c r="U408" s="76">
        <v>40</v>
      </c>
      <c r="V408" s="305">
        <v>95</v>
      </c>
      <c r="W408" s="272">
        <v>2012</v>
      </c>
      <c r="X408" s="77" t="s">
        <v>29</v>
      </c>
      <c r="Y408" s="305">
        <v>80</v>
      </c>
      <c r="Z408" s="77"/>
      <c r="AA408" s="269"/>
      <c r="AB408" s="301" t="s">
        <v>32</v>
      </c>
      <c r="AC408" s="314"/>
      <c r="AD408" s="305">
        <f t="shared" si="12"/>
        <v>0</v>
      </c>
      <c r="AE408" s="305"/>
      <c r="AF408" s="305"/>
      <c r="AG408" s="305"/>
      <c r="AH408" s="305"/>
      <c r="AI408" s="305"/>
      <c r="AJ408" s="305"/>
      <c r="AK408" s="305"/>
      <c r="AL408" s="305"/>
      <c r="AM408" s="305"/>
      <c r="AN408" s="305"/>
      <c r="AO408" s="305"/>
      <c r="AP408" s="305"/>
      <c r="AQ408" s="305"/>
      <c r="AR408" s="305"/>
      <c r="AS408" s="305"/>
    </row>
    <row r="409" spans="1:45" s="471" customFormat="1" ht="56.25" outlineLevel="1">
      <c r="A409" s="671"/>
      <c r="B409" s="351" t="s">
        <v>557</v>
      </c>
      <c r="C409" s="695" t="s">
        <v>997</v>
      </c>
      <c r="D409" s="696" t="s">
        <v>1629</v>
      </c>
      <c r="E409" s="671" t="s">
        <v>43</v>
      </c>
      <c r="F409" s="671"/>
      <c r="G409" s="682" t="s">
        <v>1630</v>
      </c>
      <c r="H409" s="338" t="s">
        <v>62</v>
      </c>
      <c r="I409" s="360" t="s">
        <v>377</v>
      </c>
      <c r="J409" s="360" t="s">
        <v>2911</v>
      </c>
      <c r="K409" s="272">
        <v>12</v>
      </c>
      <c r="L409" s="272"/>
      <c r="M409" s="272"/>
      <c r="N409" s="305">
        <v>1111</v>
      </c>
      <c r="O409" s="305">
        <v>1701</v>
      </c>
      <c r="P409" s="76">
        <v>40</v>
      </c>
      <c r="Q409" s="76"/>
      <c r="R409" s="78" t="s">
        <v>28</v>
      </c>
      <c r="S409" s="80">
        <v>448.87</v>
      </c>
      <c r="T409" s="76">
        <v>2025</v>
      </c>
      <c r="U409" s="76">
        <v>85</v>
      </c>
      <c r="V409" s="305">
        <v>0</v>
      </c>
      <c r="W409" s="265" t="s">
        <v>346</v>
      </c>
      <c r="X409" s="77" t="s">
        <v>29</v>
      </c>
      <c r="Y409" s="305">
        <v>818</v>
      </c>
      <c r="Z409" s="77" t="s">
        <v>409</v>
      </c>
      <c r="AA409" s="272">
        <v>40</v>
      </c>
      <c r="AB409" s="301" t="s">
        <v>32</v>
      </c>
      <c r="AC409" s="314"/>
      <c r="AD409" s="305">
        <f t="shared" si="12"/>
        <v>0</v>
      </c>
      <c r="AE409" s="305"/>
      <c r="AF409" s="305"/>
      <c r="AG409" s="302"/>
      <c r="AH409" s="302"/>
      <c r="AI409" s="302"/>
      <c r="AJ409" s="302"/>
      <c r="AK409" s="302"/>
      <c r="AL409" s="302"/>
      <c r="AM409" s="302"/>
      <c r="AN409" s="302"/>
      <c r="AO409" s="302"/>
      <c r="AP409" s="302"/>
      <c r="AQ409" s="302"/>
      <c r="AR409" s="302"/>
      <c r="AS409" s="302"/>
    </row>
    <row r="410" spans="1:45" s="471" customFormat="1" ht="56.25" outlineLevel="1">
      <c r="A410" s="671"/>
      <c r="B410" s="351" t="s">
        <v>557</v>
      </c>
      <c r="C410" s="718"/>
      <c r="D410" s="697"/>
      <c r="E410" s="671"/>
      <c r="F410" s="671"/>
      <c r="G410" s="682"/>
      <c r="H410" s="338" t="s">
        <v>62</v>
      </c>
      <c r="I410" s="360" t="s">
        <v>389</v>
      </c>
      <c r="J410" s="360" t="s">
        <v>2911</v>
      </c>
      <c r="K410" s="272"/>
      <c r="L410" s="272"/>
      <c r="M410" s="272"/>
      <c r="N410" s="305"/>
      <c r="O410" s="305"/>
      <c r="P410" s="76"/>
      <c r="Q410" s="76"/>
      <c r="R410" s="265" t="s">
        <v>60</v>
      </c>
      <c r="S410" s="80">
        <v>157.4</v>
      </c>
      <c r="T410" s="76">
        <v>1954</v>
      </c>
      <c r="U410" s="76">
        <v>40</v>
      </c>
      <c r="V410" s="305">
        <v>56.09</v>
      </c>
      <c r="W410" s="272" t="s">
        <v>372</v>
      </c>
      <c r="X410" s="77" t="s">
        <v>29</v>
      </c>
      <c r="Y410" s="305"/>
      <c r="Z410" s="77"/>
      <c r="AA410" s="272"/>
      <c r="AB410" s="301" t="s">
        <v>412</v>
      </c>
      <c r="AC410" s="314">
        <v>2026</v>
      </c>
      <c r="AD410" s="305">
        <f t="shared" si="12"/>
        <v>0</v>
      </c>
      <c r="AE410" s="305"/>
      <c r="AF410" s="305"/>
      <c r="AG410" s="302"/>
      <c r="AH410" s="302"/>
      <c r="AI410" s="302"/>
      <c r="AJ410" s="302"/>
      <c r="AK410" s="302"/>
      <c r="AL410" s="302"/>
      <c r="AM410" s="302"/>
      <c r="AN410" s="302"/>
      <c r="AO410" s="302"/>
      <c r="AP410" s="302"/>
      <c r="AQ410" s="302"/>
      <c r="AR410" s="302"/>
      <c r="AS410" s="302"/>
    </row>
    <row r="411" spans="1:45" s="471" customFormat="1" ht="75" outlineLevel="1">
      <c r="A411" s="671"/>
      <c r="B411" s="351" t="s">
        <v>557</v>
      </c>
      <c r="C411" s="654"/>
      <c r="D411" s="81" t="s">
        <v>1631</v>
      </c>
      <c r="E411" s="272" t="s">
        <v>52</v>
      </c>
      <c r="F411" s="671"/>
      <c r="G411" s="317" t="s">
        <v>1632</v>
      </c>
      <c r="H411" s="338" t="s">
        <v>62</v>
      </c>
      <c r="I411" s="360" t="s">
        <v>375</v>
      </c>
      <c r="J411" s="360" t="s">
        <v>2323</v>
      </c>
      <c r="K411" s="272">
        <v>37</v>
      </c>
      <c r="L411" s="272" t="s">
        <v>3114</v>
      </c>
      <c r="M411" s="272"/>
      <c r="N411" s="305">
        <v>160</v>
      </c>
      <c r="O411" s="305"/>
      <c r="P411" s="76"/>
      <c r="Q411" s="76"/>
      <c r="R411" s="265" t="s">
        <v>60</v>
      </c>
      <c r="S411" s="76">
        <v>58.5</v>
      </c>
      <c r="T411" s="76">
        <v>1969</v>
      </c>
      <c r="U411" s="76">
        <v>40</v>
      </c>
      <c r="V411" s="305">
        <v>100</v>
      </c>
      <c r="W411" s="272" t="s">
        <v>372</v>
      </c>
      <c r="X411" s="77" t="s">
        <v>29</v>
      </c>
      <c r="Y411" s="305">
        <v>58</v>
      </c>
      <c r="Z411" s="305"/>
      <c r="AA411" s="272"/>
      <c r="AB411" s="301" t="s">
        <v>32</v>
      </c>
      <c r="AC411" s="314"/>
      <c r="AD411" s="305">
        <f t="shared" si="12"/>
        <v>0</v>
      </c>
      <c r="AE411" s="302"/>
      <c r="AF411" s="302"/>
      <c r="AG411" s="302"/>
      <c r="AH411" s="302"/>
      <c r="AI411" s="302"/>
      <c r="AJ411" s="302"/>
      <c r="AK411" s="302"/>
      <c r="AL411" s="302"/>
      <c r="AM411" s="302"/>
      <c r="AN411" s="302"/>
      <c r="AO411" s="302"/>
      <c r="AP411" s="305"/>
      <c r="AQ411" s="305"/>
      <c r="AR411" s="305"/>
      <c r="AS411" s="305"/>
    </row>
    <row r="412" spans="1:45" s="471" customFormat="1" ht="93.75" outlineLevel="1">
      <c r="A412" s="671"/>
      <c r="B412" s="351" t="s">
        <v>557</v>
      </c>
      <c r="C412" s="695" t="s">
        <v>998</v>
      </c>
      <c r="D412" s="81" t="s">
        <v>1304</v>
      </c>
      <c r="E412" s="272" t="s">
        <v>43</v>
      </c>
      <c r="F412" s="671"/>
      <c r="G412" s="317" t="s">
        <v>1633</v>
      </c>
      <c r="H412" s="338" t="s">
        <v>62</v>
      </c>
      <c r="I412" s="360" t="s">
        <v>375</v>
      </c>
      <c r="J412" s="360" t="s">
        <v>2324</v>
      </c>
      <c r="K412" s="272">
        <v>51</v>
      </c>
      <c r="L412" s="78" t="s">
        <v>3115</v>
      </c>
      <c r="M412" s="272"/>
      <c r="N412" s="305">
        <v>420</v>
      </c>
      <c r="O412" s="305"/>
      <c r="P412" s="76"/>
      <c r="Q412" s="76"/>
      <c r="R412" s="265" t="s">
        <v>60</v>
      </c>
      <c r="S412" s="76">
        <v>32</v>
      </c>
      <c r="T412" s="76">
        <v>1970</v>
      </c>
      <c r="U412" s="76">
        <v>40</v>
      </c>
      <c r="V412" s="305">
        <v>68</v>
      </c>
      <c r="W412" s="272">
        <v>2021</v>
      </c>
      <c r="X412" s="77" t="s">
        <v>29</v>
      </c>
      <c r="Y412" s="305">
        <v>379</v>
      </c>
      <c r="Z412" s="77"/>
      <c r="AA412" s="265"/>
      <c r="AB412" s="301" t="s">
        <v>32</v>
      </c>
      <c r="AC412" s="314"/>
      <c r="AD412" s="305">
        <f t="shared" si="12"/>
        <v>0</v>
      </c>
      <c r="AE412" s="305"/>
      <c r="AF412" s="305"/>
      <c r="AG412" s="305"/>
      <c r="AH412" s="305"/>
      <c r="AI412" s="305"/>
      <c r="AJ412" s="305"/>
      <c r="AK412" s="305"/>
      <c r="AL412" s="305"/>
      <c r="AM412" s="305"/>
      <c r="AN412" s="305"/>
      <c r="AO412" s="305"/>
      <c r="AP412" s="305"/>
      <c r="AQ412" s="305"/>
      <c r="AR412" s="305"/>
      <c r="AS412" s="305"/>
    </row>
    <row r="413" spans="1:45" s="471" customFormat="1" ht="93.75" outlineLevel="1">
      <c r="A413" s="671"/>
      <c r="B413" s="351" t="s">
        <v>557</v>
      </c>
      <c r="C413" s="654"/>
      <c r="D413" s="81" t="s">
        <v>1634</v>
      </c>
      <c r="E413" s="272" t="s">
        <v>52</v>
      </c>
      <c r="F413" s="671"/>
      <c r="G413" s="317" t="s">
        <v>1635</v>
      </c>
      <c r="H413" s="338" t="s">
        <v>62</v>
      </c>
      <c r="I413" s="360" t="s">
        <v>375</v>
      </c>
      <c r="J413" s="360" t="s">
        <v>2494</v>
      </c>
      <c r="K413" s="272">
        <v>44</v>
      </c>
      <c r="L413" s="78" t="s">
        <v>3116</v>
      </c>
      <c r="M413" s="272"/>
      <c r="N413" s="305">
        <v>97</v>
      </c>
      <c r="O413" s="305"/>
      <c r="P413" s="76"/>
      <c r="Q413" s="76"/>
      <c r="R413" s="265" t="s">
        <v>60</v>
      </c>
      <c r="S413" s="80">
        <v>213.3</v>
      </c>
      <c r="T413" s="76">
        <v>1978</v>
      </c>
      <c r="U413" s="76">
        <v>60</v>
      </c>
      <c r="V413" s="305">
        <v>100</v>
      </c>
      <c r="W413" s="272" t="s">
        <v>372</v>
      </c>
      <c r="X413" s="77" t="s">
        <v>29</v>
      </c>
      <c r="Y413" s="305">
        <v>43</v>
      </c>
      <c r="Z413" s="77"/>
      <c r="AA413" s="265"/>
      <c r="AB413" s="301" t="s">
        <v>32</v>
      </c>
      <c r="AC413" s="314"/>
      <c r="AD413" s="305">
        <f t="shared" si="12"/>
        <v>0</v>
      </c>
      <c r="AE413" s="305"/>
      <c r="AF413" s="305"/>
      <c r="AG413" s="305"/>
      <c r="AH413" s="305"/>
      <c r="AI413" s="305"/>
      <c r="AJ413" s="305"/>
      <c r="AK413" s="305"/>
      <c r="AL413" s="305"/>
      <c r="AM413" s="305"/>
      <c r="AN413" s="305"/>
      <c r="AO413" s="305"/>
      <c r="AP413" s="305"/>
      <c r="AQ413" s="305"/>
      <c r="AR413" s="305"/>
      <c r="AS413" s="305"/>
    </row>
    <row r="414" spans="1:45" s="471" customFormat="1" ht="93.75" outlineLevel="1">
      <c r="A414" s="671"/>
      <c r="B414" s="351" t="s">
        <v>557</v>
      </c>
      <c r="C414" s="695" t="s">
        <v>999</v>
      </c>
      <c r="D414" s="81" t="s">
        <v>1636</v>
      </c>
      <c r="E414" s="272" t="s">
        <v>43</v>
      </c>
      <c r="F414" s="671"/>
      <c r="G414" s="317" t="s">
        <v>1637</v>
      </c>
      <c r="H414" s="338" t="s">
        <v>62</v>
      </c>
      <c r="I414" s="360" t="s">
        <v>375</v>
      </c>
      <c r="J414" s="360" t="s">
        <v>2325</v>
      </c>
      <c r="K414" s="272">
        <v>65</v>
      </c>
      <c r="L414" s="272" t="s">
        <v>3117</v>
      </c>
      <c r="M414" s="272"/>
      <c r="N414" s="305">
        <v>549</v>
      </c>
      <c r="O414" s="305"/>
      <c r="P414" s="76"/>
      <c r="Q414" s="76"/>
      <c r="R414" s="265" t="s">
        <v>60</v>
      </c>
      <c r="S414" s="76">
        <v>120</v>
      </c>
      <c r="T414" s="76">
        <v>1971</v>
      </c>
      <c r="U414" s="76">
        <v>40</v>
      </c>
      <c r="V414" s="305">
        <v>100</v>
      </c>
      <c r="W414" s="272">
        <v>2013</v>
      </c>
      <c r="X414" s="77" t="s">
        <v>29</v>
      </c>
      <c r="Y414" s="305">
        <v>449</v>
      </c>
      <c r="Z414" s="77"/>
      <c r="AA414" s="269"/>
      <c r="AB414" s="301" t="s">
        <v>32</v>
      </c>
      <c r="AC414" s="314"/>
      <c r="AD414" s="305">
        <f t="shared" si="12"/>
        <v>0</v>
      </c>
      <c r="AE414" s="305"/>
      <c r="AF414" s="305"/>
      <c r="AG414" s="305"/>
      <c r="AH414" s="305"/>
      <c r="AI414" s="305"/>
      <c r="AJ414" s="305"/>
      <c r="AK414" s="305"/>
      <c r="AL414" s="305"/>
      <c r="AM414" s="305"/>
      <c r="AN414" s="305"/>
      <c r="AO414" s="305"/>
      <c r="AP414" s="305"/>
      <c r="AQ414" s="305"/>
      <c r="AR414" s="305"/>
      <c r="AS414" s="305"/>
    </row>
    <row r="415" spans="1:45" s="471" customFormat="1" ht="93.75" outlineLevel="1">
      <c r="A415" s="671"/>
      <c r="B415" s="351" t="s">
        <v>557</v>
      </c>
      <c r="C415" s="678"/>
      <c r="D415" s="81" t="s">
        <v>1638</v>
      </c>
      <c r="E415" s="272" t="s">
        <v>52</v>
      </c>
      <c r="F415" s="671"/>
      <c r="G415" s="317" t="s">
        <v>1639</v>
      </c>
      <c r="H415" s="338" t="s">
        <v>62</v>
      </c>
      <c r="I415" s="360" t="s">
        <v>375</v>
      </c>
      <c r="J415" s="360" t="s">
        <v>2326</v>
      </c>
      <c r="K415" s="272">
        <v>77</v>
      </c>
      <c r="L415" s="78" t="s">
        <v>3118</v>
      </c>
      <c r="M415" s="272"/>
      <c r="N415" s="305">
        <v>33</v>
      </c>
      <c r="O415" s="305"/>
      <c r="P415" s="76"/>
      <c r="Q415" s="76"/>
      <c r="R415" s="265" t="s">
        <v>60</v>
      </c>
      <c r="S415" s="76">
        <v>62</v>
      </c>
      <c r="T415" s="76">
        <v>1972</v>
      </c>
      <c r="U415" s="76">
        <v>40</v>
      </c>
      <c r="V415" s="305">
        <v>100</v>
      </c>
      <c r="W415" s="272" t="s">
        <v>372</v>
      </c>
      <c r="X415" s="77" t="s">
        <v>29</v>
      </c>
      <c r="Y415" s="305">
        <v>0</v>
      </c>
      <c r="Z415" s="77"/>
      <c r="AA415" s="265"/>
      <c r="AB415" s="301" t="s">
        <v>3412</v>
      </c>
      <c r="AC415" s="314">
        <v>2026</v>
      </c>
      <c r="AD415" s="305">
        <f t="shared" si="12"/>
        <v>0</v>
      </c>
      <c r="AE415" s="302"/>
      <c r="AF415" s="302"/>
      <c r="AG415" s="302"/>
      <c r="AH415" s="302"/>
      <c r="AI415" s="302"/>
      <c r="AJ415" s="302"/>
      <c r="AK415" s="302"/>
      <c r="AL415" s="302"/>
      <c r="AM415" s="302"/>
      <c r="AN415" s="302"/>
      <c r="AO415" s="302"/>
      <c r="AP415" s="302"/>
      <c r="AQ415" s="302"/>
      <c r="AR415" s="302"/>
      <c r="AS415" s="302"/>
    </row>
    <row r="416" spans="1:45" s="471" customFormat="1" ht="93.75" outlineLevel="1">
      <c r="A416" s="671"/>
      <c r="B416" s="351" t="s">
        <v>557</v>
      </c>
      <c r="C416" s="678"/>
      <c r="D416" s="81" t="s">
        <v>1640</v>
      </c>
      <c r="E416" s="272" t="s">
        <v>52</v>
      </c>
      <c r="F416" s="671"/>
      <c r="G416" s="317" t="s">
        <v>1641</v>
      </c>
      <c r="H416" s="338" t="s">
        <v>62</v>
      </c>
      <c r="I416" s="360" t="s">
        <v>375</v>
      </c>
      <c r="J416" s="360" t="s">
        <v>2495</v>
      </c>
      <c r="K416" s="272">
        <v>72</v>
      </c>
      <c r="L416" s="78" t="s">
        <v>3119</v>
      </c>
      <c r="M416" s="272"/>
      <c r="N416" s="305">
        <v>60</v>
      </c>
      <c r="O416" s="305"/>
      <c r="P416" s="76"/>
      <c r="Q416" s="76"/>
      <c r="R416" s="265" t="s">
        <v>60</v>
      </c>
      <c r="S416" s="76">
        <v>76.5</v>
      </c>
      <c r="T416" s="76">
        <v>1971</v>
      </c>
      <c r="U416" s="76">
        <v>60</v>
      </c>
      <c r="V416" s="305">
        <v>100</v>
      </c>
      <c r="W416" s="272" t="s">
        <v>372</v>
      </c>
      <c r="X416" s="77" t="s">
        <v>29</v>
      </c>
      <c r="Y416" s="305">
        <v>23</v>
      </c>
      <c r="Z416" s="77"/>
      <c r="AA416" s="77"/>
      <c r="AB416" s="301" t="s">
        <v>3412</v>
      </c>
      <c r="AC416" s="314">
        <v>2028</v>
      </c>
      <c r="AD416" s="305">
        <f t="shared" si="12"/>
        <v>0</v>
      </c>
      <c r="AE416" s="305"/>
      <c r="AF416" s="305"/>
      <c r="AG416" s="305"/>
      <c r="AH416" s="305"/>
      <c r="AI416" s="305"/>
      <c r="AJ416" s="305"/>
      <c r="AK416" s="305"/>
      <c r="AL416" s="305"/>
      <c r="AM416" s="305"/>
      <c r="AN416" s="305"/>
      <c r="AO416" s="305"/>
      <c r="AP416" s="305"/>
      <c r="AQ416" s="305"/>
      <c r="AR416" s="305"/>
      <c r="AS416" s="305"/>
    </row>
    <row r="417" spans="1:45" s="471" customFormat="1" ht="93.75" outlineLevel="1">
      <c r="A417" s="671"/>
      <c r="B417" s="351" t="s">
        <v>557</v>
      </c>
      <c r="C417" s="678"/>
      <c r="D417" s="81" t="s">
        <v>1642</v>
      </c>
      <c r="E417" s="272" t="s">
        <v>52</v>
      </c>
      <c r="F417" s="671"/>
      <c r="G417" s="317" t="s">
        <v>1643</v>
      </c>
      <c r="H417" s="338" t="s">
        <v>62</v>
      </c>
      <c r="I417" s="360" t="s">
        <v>375</v>
      </c>
      <c r="J417" s="360" t="s">
        <v>2327</v>
      </c>
      <c r="K417" s="272">
        <v>83</v>
      </c>
      <c r="L417" s="78" t="s">
        <v>3120</v>
      </c>
      <c r="M417" s="272"/>
      <c r="N417" s="305">
        <v>72</v>
      </c>
      <c r="O417" s="305"/>
      <c r="P417" s="76"/>
      <c r="Q417" s="76"/>
      <c r="R417" s="265" t="s">
        <v>60</v>
      </c>
      <c r="S417" s="76">
        <v>68</v>
      </c>
      <c r="T417" s="76">
        <v>1968</v>
      </c>
      <c r="U417" s="76">
        <v>60</v>
      </c>
      <c r="V417" s="305">
        <v>100</v>
      </c>
      <c r="W417" s="272" t="s">
        <v>372</v>
      </c>
      <c r="X417" s="77" t="s">
        <v>29</v>
      </c>
      <c r="Y417" s="305">
        <v>27</v>
      </c>
      <c r="Z417" s="77"/>
      <c r="AA417" s="77"/>
      <c r="AB417" s="301" t="s">
        <v>3412</v>
      </c>
      <c r="AC417" s="314">
        <v>2028</v>
      </c>
      <c r="AD417" s="305">
        <f t="shared" si="12"/>
        <v>0</v>
      </c>
      <c r="AE417" s="305"/>
      <c r="AF417" s="305"/>
      <c r="AG417" s="305"/>
      <c r="AH417" s="305"/>
      <c r="AI417" s="305"/>
      <c r="AJ417" s="305"/>
      <c r="AK417" s="305"/>
      <c r="AL417" s="305"/>
      <c r="AM417" s="305"/>
      <c r="AN417" s="305"/>
      <c r="AO417" s="305"/>
      <c r="AP417" s="305"/>
      <c r="AQ417" s="305"/>
      <c r="AR417" s="305"/>
      <c r="AS417" s="305"/>
    </row>
    <row r="418" spans="1:45" s="471" customFormat="1" ht="56.25" outlineLevel="1">
      <c r="A418" s="671"/>
      <c r="B418" s="351" t="s">
        <v>557</v>
      </c>
      <c r="C418" s="654"/>
      <c r="D418" s="81" t="s">
        <v>1644</v>
      </c>
      <c r="E418" s="272" t="s">
        <v>43</v>
      </c>
      <c r="F418" s="671"/>
      <c r="G418" s="317" t="s">
        <v>1645</v>
      </c>
      <c r="H418" s="338" t="s">
        <v>62</v>
      </c>
      <c r="I418" s="360" t="s">
        <v>1645</v>
      </c>
      <c r="J418" s="360" t="s">
        <v>2496</v>
      </c>
      <c r="K418" s="272">
        <v>72</v>
      </c>
      <c r="L418" s="78"/>
      <c r="M418" s="272"/>
      <c r="N418" s="305">
        <v>382</v>
      </c>
      <c r="O418" s="305">
        <v>1500</v>
      </c>
      <c r="P418" s="76">
        <v>50</v>
      </c>
      <c r="Q418" s="76">
        <v>19</v>
      </c>
      <c r="R418" s="272" t="s">
        <v>28</v>
      </c>
      <c r="S418" s="76">
        <v>314.10000000000002</v>
      </c>
      <c r="T418" s="76">
        <v>2017</v>
      </c>
      <c r="U418" s="76">
        <v>40</v>
      </c>
      <c r="V418" s="305">
        <v>16</v>
      </c>
      <c r="W418" s="265" t="s">
        <v>346</v>
      </c>
      <c r="X418" s="77" t="s">
        <v>29</v>
      </c>
      <c r="Y418" s="305">
        <v>359</v>
      </c>
      <c r="Z418" s="305">
        <v>1452</v>
      </c>
      <c r="AA418" s="272">
        <v>25</v>
      </c>
      <c r="AB418" s="301" t="s">
        <v>32</v>
      </c>
      <c r="AC418" s="314"/>
      <c r="AD418" s="305">
        <f t="shared" si="12"/>
        <v>0</v>
      </c>
      <c r="AE418" s="305"/>
      <c r="AF418" s="305"/>
      <c r="AG418" s="305"/>
      <c r="AH418" s="305"/>
      <c r="AI418" s="305"/>
      <c r="AJ418" s="305"/>
      <c r="AK418" s="305"/>
      <c r="AL418" s="305"/>
      <c r="AM418" s="305"/>
      <c r="AN418" s="305"/>
      <c r="AO418" s="305"/>
      <c r="AP418" s="305"/>
      <c r="AQ418" s="305"/>
      <c r="AR418" s="305"/>
      <c r="AS418" s="305"/>
    </row>
    <row r="419" spans="1:45" s="440" customFormat="1">
      <c r="A419" s="297"/>
      <c r="B419" s="439" t="s">
        <v>558</v>
      </c>
      <c r="C419" s="439"/>
      <c r="D419" s="439"/>
      <c r="E419" s="297"/>
      <c r="F419" s="297"/>
      <c r="G419" s="469"/>
      <c r="H419" s="470"/>
      <c r="I419" s="470"/>
      <c r="J419" s="470"/>
      <c r="K419" s="297"/>
      <c r="L419" s="297"/>
      <c r="M419" s="297"/>
      <c r="N419" s="288"/>
      <c r="O419" s="288"/>
      <c r="P419" s="297"/>
      <c r="Q419" s="297"/>
      <c r="R419" s="297"/>
      <c r="S419" s="288"/>
      <c r="T419" s="297"/>
      <c r="U419" s="297"/>
      <c r="V419" s="288"/>
      <c r="W419" s="297"/>
      <c r="X419" s="297"/>
      <c r="Y419" s="273"/>
      <c r="Z419" s="297"/>
      <c r="AA419" s="297"/>
      <c r="AB419" s="270"/>
      <c r="AC419" s="297"/>
      <c r="AD419" s="288"/>
      <c r="AE419" s="288"/>
      <c r="AF419" s="288"/>
      <c r="AG419" s="288"/>
      <c r="AH419" s="288"/>
      <c r="AI419" s="288"/>
      <c r="AJ419" s="288"/>
      <c r="AK419" s="288"/>
      <c r="AL419" s="288"/>
      <c r="AM419" s="288"/>
      <c r="AN419" s="288"/>
      <c r="AO419" s="288"/>
      <c r="AP419" s="288"/>
      <c r="AQ419" s="288"/>
      <c r="AR419" s="288"/>
      <c r="AS419" s="288"/>
    </row>
    <row r="420" spans="1:45" ht="75" customHeight="1" outlineLevel="1">
      <c r="A420" s="655">
        <v>11</v>
      </c>
      <c r="B420" s="353" t="s">
        <v>564</v>
      </c>
      <c r="C420" s="265" t="s">
        <v>909</v>
      </c>
      <c r="D420" s="301" t="s">
        <v>647</v>
      </c>
      <c r="E420" s="265" t="s">
        <v>42</v>
      </c>
      <c r="F420" s="692" t="s">
        <v>2261</v>
      </c>
      <c r="G420" s="283" t="s">
        <v>30</v>
      </c>
      <c r="H420" s="271" t="s">
        <v>62</v>
      </c>
      <c r="I420" s="294" t="s">
        <v>349</v>
      </c>
      <c r="J420" s="301" t="s">
        <v>2497</v>
      </c>
      <c r="K420" s="272"/>
      <c r="L420" s="272"/>
      <c r="M420" s="272"/>
      <c r="N420" s="302">
        <v>4808</v>
      </c>
      <c r="O420" s="305">
        <v>6897</v>
      </c>
      <c r="P420" s="314">
        <v>273</v>
      </c>
      <c r="Q420" s="314">
        <v>114</v>
      </c>
      <c r="R420" s="284" t="s">
        <v>28</v>
      </c>
      <c r="S420" s="300">
        <v>2090</v>
      </c>
      <c r="T420" s="339">
        <v>1973</v>
      </c>
      <c r="U420" s="314">
        <v>85</v>
      </c>
      <c r="V420" s="296">
        <v>100</v>
      </c>
      <c r="W420" s="265" t="s">
        <v>106</v>
      </c>
      <c r="X420" s="269" t="s">
        <v>29</v>
      </c>
      <c r="Y420" s="305">
        <v>4190</v>
      </c>
      <c r="Z420" s="305">
        <v>6314</v>
      </c>
      <c r="AA420" s="265">
        <v>100</v>
      </c>
      <c r="AB420" s="252" t="s">
        <v>892</v>
      </c>
      <c r="AC420" s="255" t="s">
        <v>298</v>
      </c>
      <c r="AD420" s="370">
        <f>SUM(AE420:AI420)</f>
        <v>0</v>
      </c>
      <c r="AE420" s="302"/>
      <c r="AF420" s="370"/>
      <c r="AG420" s="370"/>
      <c r="AH420" s="370"/>
      <c r="AI420" s="370"/>
      <c r="AJ420" s="370"/>
      <c r="AK420" s="370"/>
      <c r="AL420" s="370"/>
      <c r="AM420" s="302"/>
      <c r="AN420" s="302"/>
      <c r="AO420" s="302"/>
      <c r="AP420" s="302"/>
      <c r="AQ420" s="302"/>
      <c r="AR420" s="302"/>
      <c r="AS420" s="302"/>
    </row>
    <row r="421" spans="1:45" ht="56.25" outlineLevel="1">
      <c r="A421" s="655"/>
      <c r="B421" s="353" t="s">
        <v>564</v>
      </c>
      <c r="C421" s="265" t="s">
        <v>1000</v>
      </c>
      <c r="D421" s="301" t="s">
        <v>1646</v>
      </c>
      <c r="E421" s="265" t="s">
        <v>43</v>
      </c>
      <c r="F421" s="693"/>
      <c r="G421" s="280" t="s">
        <v>1647</v>
      </c>
      <c r="H421" s="338" t="s">
        <v>62</v>
      </c>
      <c r="I421" s="301" t="s">
        <v>382</v>
      </c>
      <c r="J421" s="294" t="s">
        <v>2498</v>
      </c>
      <c r="K421" s="284">
        <v>11</v>
      </c>
      <c r="L421" s="284" t="s">
        <v>3356</v>
      </c>
      <c r="M421" s="284"/>
      <c r="N421" s="302">
        <v>835</v>
      </c>
      <c r="O421" s="305"/>
      <c r="P421" s="314"/>
      <c r="Q421" s="314"/>
      <c r="R421" s="284" t="s">
        <v>28</v>
      </c>
      <c r="S421" s="300">
        <v>217</v>
      </c>
      <c r="T421" s="339">
        <v>1968</v>
      </c>
      <c r="U421" s="314">
        <v>60</v>
      </c>
      <c r="V421" s="296">
        <v>100</v>
      </c>
      <c r="W421" s="272" t="s">
        <v>372</v>
      </c>
      <c r="X421" s="269" t="s">
        <v>29</v>
      </c>
      <c r="Y421" s="305">
        <v>609</v>
      </c>
      <c r="Z421" s="77"/>
      <c r="AA421" s="265"/>
      <c r="AB421" s="357" t="s">
        <v>3431</v>
      </c>
      <c r="AC421" s="314">
        <v>2028</v>
      </c>
      <c r="AD421" s="370">
        <f t="shared" ref="AD421:AD445" si="13">SUM(AE421:AI421)</f>
        <v>261800</v>
      </c>
      <c r="AE421" s="302"/>
      <c r="AF421" s="302">
        <v>261800</v>
      </c>
      <c r="AG421" s="302"/>
      <c r="AH421" s="302"/>
      <c r="AI421" s="302"/>
      <c r="AJ421" s="302"/>
      <c r="AK421" s="302"/>
      <c r="AL421" s="302">
        <v>261800</v>
      </c>
      <c r="AM421" s="302"/>
      <c r="AN421" s="302"/>
      <c r="AO421" s="302"/>
      <c r="AP421" s="302"/>
      <c r="AQ421" s="302"/>
      <c r="AR421" s="302"/>
      <c r="AS421" s="302"/>
    </row>
    <row r="422" spans="1:45" ht="56.25" outlineLevel="1">
      <c r="A422" s="655"/>
      <c r="B422" s="353" t="s">
        <v>564</v>
      </c>
      <c r="C422" s="653" t="s">
        <v>1001</v>
      </c>
      <c r="D422" s="301" t="s">
        <v>1648</v>
      </c>
      <c r="E422" s="265" t="s">
        <v>43</v>
      </c>
      <c r="F422" s="693"/>
      <c r="G422" s="278" t="s">
        <v>1649</v>
      </c>
      <c r="H422" s="338" t="s">
        <v>62</v>
      </c>
      <c r="I422" s="360" t="s">
        <v>375</v>
      </c>
      <c r="J422" s="294" t="s">
        <v>2499</v>
      </c>
      <c r="K422" s="284">
        <v>35</v>
      </c>
      <c r="L422" s="284" t="s">
        <v>3350</v>
      </c>
      <c r="M422" s="284"/>
      <c r="N422" s="302">
        <v>431</v>
      </c>
      <c r="O422" s="305"/>
      <c r="P422" s="76"/>
      <c r="Q422" s="314"/>
      <c r="R422" s="265" t="s">
        <v>60</v>
      </c>
      <c r="S422" s="71">
        <v>10</v>
      </c>
      <c r="T422" s="314">
        <v>1972</v>
      </c>
      <c r="U422" s="314">
        <v>60</v>
      </c>
      <c r="V422" s="302">
        <v>100</v>
      </c>
      <c r="W422" s="272" t="s">
        <v>372</v>
      </c>
      <c r="X422" s="77" t="s">
        <v>29</v>
      </c>
      <c r="Y422" s="305">
        <v>285</v>
      </c>
      <c r="Z422" s="77"/>
      <c r="AA422" s="265"/>
      <c r="AB422" s="301" t="s">
        <v>3417</v>
      </c>
      <c r="AC422" s="76">
        <v>2030</v>
      </c>
      <c r="AD422" s="370">
        <f t="shared" si="13"/>
        <v>165890</v>
      </c>
      <c r="AE422" s="302"/>
      <c r="AF422" s="302">
        <v>165890</v>
      </c>
      <c r="AG422" s="302"/>
      <c r="AH422" s="302"/>
      <c r="AI422" s="302"/>
      <c r="AJ422" s="302"/>
      <c r="AK422" s="302"/>
      <c r="AL422" s="302"/>
      <c r="AM422" s="302"/>
      <c r="AN422" s="302">
        <v>165890</v>
      </c>
      <c r="AO422" s="302"/>
      <c r="AP422" s="302"/>
      <c r="AQ422" s="302"/>
      <c r="AR422" s="302"/>
      <c r="AS422" s="302"/>
    </row>
    <row r="423" spans="1:45" ht="56.25" outlineLevel="1">
      <c r="A423" s="655"/>
      <c r="B423" s="353" t="s">
        <v>564</v>
      </c>
      <c r="C423" s="678"/>
      <c r="D423" s="301" t="s">
        <v>1650</v>
      </c>
      <c r="E423" s="265" t="s">
        <v>52</v>
      </c>
      <c r="F423" s="693"/>
      <c r="G423" s="278" t="s">
        <v>1651</v>
      </c>
      <c r="H423" s="338" t="s">
        <v>62</v>
      </c>
      <c r="I423" s="360" t="s">
        <v>375</v>
      </c>
      <c r="J423" s="294" t="s">
        <v>2500</v>
      </c>
      <c r="K423" s="284">
        <v>50</v>
      </c>
      <c r="L423" s="284" t="s">
        <v>3347</v>
      </c>
      <c r="M423" s="284"/>
      <c r="N423" s="302">
        <v>395</v>
      </c>
      <c r="O423" s="305"/>
      <c r="P423" s="76"/>
      <c r="Q423" s="314"/>
      <c r="R423" s="265" t="s">
        <v>60</v>
      </c>
      <c r="S423" s="284">
        <v>10.3</v>
      </c>
      <c r="T423" s="339">
        <v>1994</v>
      </c>
      <c r="U423" s="314">
        <v>60</v>
      </c>
      <c r="V423" s="302">
        <v>52</v>
      </c>
      <c r="W423" s="272" t="s">
        <v>372</v>
      </c>
      <c r="X423" s="77" t="s">
        <v>29</v>
      </c>
      <c r="Y423" s="305">
        <v>197</v>
      </c>
      <c r="Z423" s="77"/>
      <c r="AA423" s="77"/>
      <c r="AB423" s="301" t="s">
        <v>3417</v>
      </c>
      <c r="AC423" s="314">
        <v>2029</v>
      </c>
      <c r="AD423" s="370">
        <f t="shared" si="13"/>
        <v>165890</v>
      </c>
      <c r="AE423" s="302"/>
      <c r="AF423" s="302">
        <v>165890</v>
      </c>
      <c r="AG423" s="302"/>
      <c r="AH423" s="302"/>
      <c r="AI423" s="302"/>
      <c r="AJ423" s="302"/>
      <c r="AK423" s="302"/>
      <c r="AL423" s="302"/>
      <c r="AM423" s="302">
        <v>165890</v>
      </c>
      <c r="AN423" s="302"/>
      <c r="AO423" s="302"/>
      <c r="AP423" s="302"/>
      <c r="AQ423" s="302"/>
      <c r="AR423" s="302"/>
      <c r="AS423" s="302"/>
    </row>
    <row r="424" spans="1:45" ht="56.25" outlineLevel="1">
      <c r="A424" s="655"/>
      <c r="B424" s="353" t="s">
        <v>564</v>
      </c>
      <c r="C424" s="654"/>
      <c r="D424" s="301" t="s">
        <v>1652</v>
      </c>
      <c r="E424" s="265" t="s">
        <v>52</v>
      </c>
      <c r="F424" s="693"/>
      <c r="G424" s="278" t="s">
        <v>1653</v>
      </c>
      <c r="H424" s="338" t="s">
        <v>62</v>
      </c>
      <c r="I424" s="360" t="s">
        <v>375</v>
      </c>
      <c r="J424" s="294" t="s">
        <v>2501</v>
      </c>
      <c r="K424" s="284">
        <v>45</v>
      </c>
      <c r="L424" s="284" t="s">
        <v>3343</v>
      </c>
      <c r="M424" s="284"/>
      <c r="N424" s="302">
        <v>172</v>
      </c>
      <c r="O424" s="305"/>
      <c r="P424" s="314"/>
      <c r="Q424" s="314"/>
      <c r="R424" s="265" t="s">
        <v>60</v>
      </c>
      <c r="S424" s="300">
        <v>346.2</v>
      </c>
      <c r="T424" s="339">
        <v>1970</v>
      </c>
      <c r="U424" s="314">
        <v>60</v>
      </c>
      <c r="V424" s="302">
        <v>100</v>
      </c>
      <c r="W424" s="272" t="s">
        <v>372</v>
      </c>
      <c r="X424" s="77" t="s">
        <v>29</v>
      </c>
      <c r="Y424" s="305">
        <v>129</v>
      </c>
      <c r="Z424" s="77"/>
      <c r="AA424" s="77"/>
      <c r="AB424" s="301" t="s">
        <v>3440</v>
      </c>
      <c r="AC424" s="83">
        <v>2030</v>
      </c>
      <c r="AD424" s="370">
        <f t="shared" si="13"/>
        <v>165890</v>
      </c>
      <c r="AE424" s="302"/>
      <c r="AF424" s="302">
        <v>165890</v>
      </c>
      <c r="AG424" s="302"/>
      <c r="AH424" s="302"/>
      <c r="AI424" s="302"/>
      <c r="AJ424" s="302"/>
      <c r="AK424" s="302"/>
      <c r="AL424" s="302"/>
      <c r="AM424" s="302"/>
      <c r="AN424" s="302">
        <v>165890</v>
      </c>
      <c r="AO424" s="302"/>
      <c r="AP424" s="302"/>
      <c r="AQ424" s="302"/>
      <c r="AR424" s="302"/>
      <c r="AS424" s="302"/>
    </row>
    <row r="425" spans="1:45" ht="56.25" outlineLevel="1">
      <c r="A425" s="655"/>
      <c r="B425" s="353" t="s">
        <v>564</v>
      </c>
      <c r="C425" s="265" t="s">
        <v>1002</v>
      </c>
      <c r="D425" s="301" t="s">
        <v>1654</v>
      </c>
      <c r="E425" s="265" t="s">
        <v>43</v>
      </c>
      <c r="F425" s="693"/>
      <c r="G425" s="278" t="s">
        <v>1655</v>
      </c>
      <c r="H425" s="338" t="s">
        <v>62</v>
      </c>
      <c r="I425" s="360" t="s">
        <v>375</v>
      </c>
      <c r="J425" s="294" t="s">
        <v>2502</v>
      </c>
      <c r="K425" s="284">
        <v>45</v>
      </c>
      <c r="L425" s="284" t="s">
        <v>3343</v>
      </c>
      <c r="M425" s="265"/>
      <c r="N425" s="302">
        <v>301</v>
      </c>
      <c r="O425" s="305"/>
      <c r="P425" s="314"/>
      <c r="Q425" s="314"/>
      <c r="R425" s="284" t="s">
        <v>28</v>
      </c>
      <c r="S425" s="300">
        <v>62</v>
      </c>
      <c r="T425" s="339">
        <v>1990</v>
      </c>
      <c r="U425" s="314">
        <v>60</v>
      </c>
      <c r="V425" s="302">
        <v>65</v>
      </c>
      <c r="W425" s="272" t="s">
        <v>372</v>
      </c>
      <c r="X425" s="77" t="s">
        <v>29</v>
      </c>
      <c r="Y425" s="305">
        <v>261</v>
      </c>
      <c r="Z425" s="77"/>
      <c r="AA425" s="83"/>
      <c r="AB425" s="301" t="s">
        <v>3417</v>
      </c>
      <c r="AC425" s="314">
        <v>2028</v>
      </c>
      <c r="AD425" s="370">
        <f t="shared" si="13"/>
        <v>165890</v>
      </c>
      <c r="AE425" s="302"/>
      <c r="AF425" s="302">
        <v>165890</v>
      </c>
      <c r="AG425" s="302"/>
      <c r="AH425" s="302"/>
      <c r="AI425" s="302"/>
      <c r="AJ425" s="302"/>
      <c r="AK425" s="302"/>
      <c r="AL425" s="302">
        <v>165890</v>
      </c>
      <c r="AM425" s="302"/>
      <c r="AN425" s="302"/>
      <c r="AO425" s="302"/>
      <c r="AP425" s="302"/>
      <c r="AQ425" s="302"/>
      <c r="AR425" s="302"/>
      <c r="AS425" s="302"/>
    </row>
    <row r="426" spans="1:45" ht="112.5" outlineLevel="1">
      <c r="A426" s="655"/>
      <c r="B426" s="353" t="s">
        <v>564</v>
      </c>
      <c r="C426" s="653" t="s">
        <v>1003</v>
      </c>
      <c r="D426" s="301" t="s">
        <v>1656</v>
      </c>
      <c r="E426" s="265" t="s">
        <v>52</v>
      </c>
      <c r="F426" s="693"/>
      <c r="G426" s="278" t="s">
        <v>1657</v>
      </c>
      <c r="H426" s="338"/>
      <c r="I426" s="357"/>
      <c r="J426" s="360"/>
      <c r="K426" s="272">
        <v>20</v>
      </c>
      <c r="L426" s="272" t="s">
        <v>3357</v>
      </c>
      <c r="M426" s="272" t="s">
        <v>3357</v>
      </c>
      <c r="N426" s="305">
        <v>401</v>
      </c>
      <c r="O426" s="305"/>
      <c r="P426" s="76"/>
      <c r="Q426" s="76"/>
      <c r="R426" s="272"/>
      <c r="S426" s="76"/>
      <c r="T426" s="76"/>
      <c r="U426" s="76"/>
      <c r="V426" s="305"/>
      <c r="W426" s="272"/>
      <c r="X426" s="272"/>
      <c r="Y426" s="305">
        <v>207</v>
      </c>
      <c r="Z426" s="77"/>
      <c r="AA426" s="83"/>
      <c r="AB426" s="301" t="s">
        <v>3420</v>
      </c>
      <c r="AC426" s="314">
        <v>2026</v>
      </c>
      <c r="AD426" s="370">
        <f t="shared" si="13"/>
        <v>0</v>
      </c>
      <c r="AE426" s="302"/>
      <c r="AF426" s="302"/>
      <c r="AG426" s="302"/>
      <c r="AH426" s="302"/>
      <c r="AI426" s="302"/>
      <c r="AJ426" s="302"/>
      <c r="AK426" s="302"/>
      <c r="AL426" s="302"/>
      <c r="AM426" s="302"/>
      <c r="AN426" s="302"/>
      <c r="AO426" s="302"/>
      <c r="AP426" s="302"/>
      <c r="AQ426" s="302"/>
      <c r="AR426" s="302"/>
      <c r="AS426" s="302"/>
    </row>
    <row r="427" spans="1:45" ht="37.5" outlineLevel="1">
      <c r="A427" s="655"/>
      <c r="B427" s="353" t="s">
        <v>564</v>
      </c>
      <c r="C427" s="654"/>
      <c r="D427" s="301" t="s">
        <v>1658</v>
      </c>
      <c r="E427" s="265" t="s">
        <v>43</v>
      </c>
      <c r="F427" s="693"/>
      <c r="G427" s="278" t="s">
        <v>1659</v>
      </c>
      <c r="H427" s="338"/>
      <c r="I427" s="357"/>
      <c r="J427" s="360"/>
      <c r="K427" s="284">
        <v>15</v>
      </c>
      <c r="L427" s="284" t="s">
        <v>3358</v>
      </c>
      <c r="M427" s="284" t="s">
        <v>3358</v>
      </c>
      <c r="N427" s="302">
        <v>58</v>
      </c>
      <c r="O427" s="305"/>
      <c r="P427" s="76"/>
      <c r="Q427" s="76"/>
      <c r="R427" s="272"/>
      <c r="S427" s="76"/>
      <c r="T427" s="76"/>
      <c r="U427" s="76"/>
      <c r="V427" s="305"/>
      <c r="W427" s="272"/>
      <c r="X427" s="272"/>
      <c r="Y427" s="305">
        <v>15</v>
      </c>
      <c r="Z427" s="77"/>
      <c r="AA427" s="83"/>
      <c r="AB427" s="301" t="s">
        <v>32</v>
      </c>
      <c r="AC427" s="314"/>
      <c r="AD427" s="370">
        <f t="shared" si="13"/>
        <v>0</v>
      </c>
      <c r="AE427" s="302"/>
      <c r="AF427" s="302"/>
      <c r="AG427" s="302"/>
      <c r="AH427" s="302"/>
      <c r="AI427" s="302"/>
      <c r="AJ427" s="302"/>
      <c r="AK427" s="302"/>
      <c r="AL427" s="302"/>
      <c r="AM427" s="302"/>
      <c r="AN427" s="302"/>
      <c r="AO427" s="302"/>
      <c r="AP427" s="302"/>
      <c r="AQ427" s="302"/>
      <c r="AR427" s="302"/>
      <c r="AS427" s="302"/>
    </row>
    <row r="428" spans="1:45" ht="56.25" outlineLevel="1">
      <c r="A428" s="655"/>
      <c r="B428" s="353" t="s">
        <v>564</v>
      </c>
      <c r="C428" s="265" t="s">
        <v>1004</v>
      </c>
      <c r="D428" s="301" t="s">
        <v>1660</v>
      </c>
      <c r="E428" s="265" t="s">
        <v>43</v>
      </c>
      <c r="F428" s="693"/>
      <c r="G428" s="278" t="s">
        <v>1661</v>
      </c>
      <c r="H428" s="338" t="s">
        <v>62</v>
      </c>
      <c r="I428" s="360" t="s">
        <v>375</v>
      </c>
      <c r="J428" s="294" t="s">
        <v>2503</v>
      </c>
      <c r="K428" s="284">
        <v>18</v>
      </c>
      <c r="L428" s="284" t="s">
        <v>3359</v>
      </c>
      <c r="M428" s="265"/>
      <c r="N428" s="302">
        <v>597</v>
      </c>
      <c r="O428" s="305"/>
      <c r="P428" s="76"/>
      <c r="Q428" s="314"/>
      <c r="R428" s="265" t="s">
        <v>60</v>
      </c>
      <c r="S428" s="284">
        <v>86.3</v>
      </c>
      <c r="T428" s="339">
        <v>1978</v>
      </c>
      <c r="U428" s="314">
        <v>60</v>
      </c>
      <c r="V428" s="302">
        <v>100</v>
      </c>
      <c r="W428" s="272" t="s">
        <v>372</v>
      </c>
      <c r="X428" s="77" t="s">
        <v>29</v>
      </c>
      <c r="Y428" s="305">
        <v>679</v>
      </c>
      <c r="Z428" s="77"/>
      <c r="AA428" s="83"/>
      <c r="AB428" s="301" t="s">
        <v>3417</v>
      </c>
      <c r="AC428" s="314">
        <v>2028</v>
      </c>
      <c r="AD428" s="370">
        <f t="shared" si="13"/>
        <v>165890</v>
      </c>
      <c r="AE428" s="302"/>
      <c r="AF428" s="302">
        <v>165890</v>
      </c>
      <c r="AG428" s="302"/>
      <c r="AH428" s="302"/>
      <c r="AI428" s="302"/>
      <c r="AJ428" s="302"/>
      <c r="AK428" s="302"/>
      <c r="AL428" s="302">
        <v>165890</v>
      </c>
      <c r="AM428" s="302"/>
      <c r="AN428" s="302"/>
      <c r="AO428" s="302"/>
      <c r="AP428" s="302"/>
      <c r="AQ428" s="302"/>
      <c r="AR428" s="302"/>
      <c r="AS428" s="302"/>
    </row>
    <row r="429" spans="1:45" ht="56.25" outlineLevel="1">
      <c r="A429" s="655"/>
      <c r="B429" s="353" t="s">
        <v>564</v>
      </c>
      <c r="C429" s="653" t="s">
        <v>1005</v>
      </c>
      <c r="D429" s="301" t="s">
        <v>1662</v>
      </c>
      <c r="E429" s="265" t="s">
        <v>43</v>
      </c>
      <c r="F429" s="693"/>
      <c r="G429" s="278" t="s">
        <v>1663</v>
      </c>
      <c r="H429" s="338" t="s">
        <v>62</v>
      </c>
      <c r="I429" s="360" t="s">
        <v>375</v>
      </c>
      <c r="J429" s="294" t="s">
        <v>2504</v>
      </c>
      <c r="K429" s="284">
        <v>40</v>
      </c>
      <c r="L429" s="284" t="s">
        <v>3355</v>
      </c>
      <c r="M429" s="265"/>
      <c r="N429" s="302">
        <v>286</v>
      </c>
      <c r="O429" s="305"/>
      <c r="P429" s="76"/>
      <c r="Q429" s="314"/>
      <c r="R429" s="265" t="s">
        <v>60</v>
      </c>
      <c r="S429" s="300">
        <v>11</v>
      </c>
      <c r="T429" s="339">
        <v>1985</v>
      </c>
      <c r="U429" s="314">
        <v>60</v>
      </c>
      <c r="V429" s="302">
        <v>80</v>
      </c>
      <c r="W429" s="272" t="s">
        <v>372</v>
      </c>
      <c r="X429" s="77" t="s">
        <v>29</v>
      </c>
      <c r="Y429" s="305">
        <v>222</v>
      </c>
      <c r="Z429" s="77"/>
      <c r="AA429" s="83"/>
      <c r="AB429" s="301" t="s">
        <v>3417</v>
      </c>
      <c r="AC429" s="314">
        <v>2029</v>
      </c>
      <c r="AD429" s="370">
        <f t="shared" si="13"/>
        <v>165890</v>
      </c>
      <c r="AE429" s="302"/>
      <c r="AF429" s="302">
        <v>165890</v>
      </c>
      <c r="AG429" s="302"/>
      <c r="AH429" s="302"/>
      <c r="AI429" s="302"/>
      <c r="AJ429" s="302"/>
      <c r="AK429" s="302"/>
      <c r="AL429" s="302"/>
      <c r="AM429" s="302">
        <v>165890</v>
      </c>
      <c r="AN429" s="302"/>
      <c r="AO429" s="302"/>
      <c r="AP429" s="302"/>
      <c r="AQ429" s="302"/>
      <c r="AR429" s="302"/>
      <c r="AS429" s="302"/>
    </row>
    <row r="430" spans="1:45" ht="37.5" outlineLevel="1">
      <c r="A430" s="655"/>
      <c r="B430" s="353" t="s">
        <v>564</v>
      </c>
      <c r="C430" s="654"/>
      <c r="D430" s="301" t="s">
        <v>1664</v>
      </c>
      <c r="E430" s="265" t="s">
        <v>52</v>
      </c>
      <c r="F430" s="693"/>
      <c r="G430" s="278" t="s">
        <v>1665</v>
      </c>
      <c r="H430" s="338" t="s">
        <v>62</v>
      </c>
      <c r="I430" s="360" t="s">
        <v>375</v>
      </c>
      <c r="J430" s="294" t="s">
        <v>2505</v>
      </c>
      <c r="K430" s="284">
        <v>30</v>
      </c>
      <c r="L430" s="284" t="s">
        <v>3348</v>
      </c>
      <c r="M430" s="265"/>
      <c r="N430" s="302">
        <v>86</v>
      </c>
      <c r="O430" s="305"/>
      <c r="P430" s="76"/>
      <c r="Q430" s="314"/>
      <c r="R430" s="265" t="s">
        <v>60</v>
      </c>
      <c r="S430" s="284">
        <v>8.4</v>
      </c>
      <c r="T430" s="339">
        <v>1978</v>
      </c>
      <c r="U430" s="314">
        <v>60</v>
      </c>
      <c r="V430" s="302">
        <v>100</v>
      </c>
      <c r="W430" s="272" t="s">
        <v>372</v>
      </c>
      <c r="X430" s="77" t="s">
        <v>29</v>
      </c>
      <c r="Y430" s="305">
        <v>76</v>
      </c>
      <c r="Z430" s="77"/>
      <c r="AA430" s="83"/>
      <c r="AB430" s="301" t="s">
        <v>32</v>
      </c>
      <c r="AC430" s="71"/>
      <c r="AD430" s="370">
        <f t="shared" si="13"/>
        <v>0</v>
      </c>
      <c r="AE430" s="302"/>
      <c r="AF430" s="302"/>
      <c r="AG430" s="302"/>
      <c r="AH430" s="302"/>
      <c r="AI430" s="302"/>
      <c r="AJ430" s="302"/>
      <c r="AK430" s="302"/>
      <c r="AL430" s="302"/>
      <c r="AM430" s="302"/>
      <c r="AN430" s="302"/>
      <c r="AO430" s="302"/>
      <c r="AP430" s="302"/>
      <c r="AQ430" s="302"/>
      <c r="AR430" s="302"/>
      <c r="AS430" s="302"/>
    </row>
    <row r="431" spans="1:45" ht="56.25" outlineLevel="1">
      <c r="A431" s="655"/>
      <c r="B431" s="353" t="s">
        <v>564</v>
      </c>
      <c r="C431" s="653" t="s">
        <v>1006</v>
      </c>
      <c r="D431" s="675" t="s">
        <v>1666</v>
      </c>
      <c r="E431" s="655" t="s">
        <v>43</v>
      </c>
      <c r="F431" s="693"/>
      <c r="G431" s="691" t="s">
        <v>1667</v>
      </c>
      <c r="H431" s="338" t="s">
        <v>62</v>
      </c>
      <c r="I431" s="217" t="s">
        <v>86</v>
      </c>
      <c r="J431" s="340" t="s">
        <v>2506</v>
      </c>
      <c r="K431" s="284">
        <v>45</v>
      </c>
      <c r="L431" s="284"/>
      <c r="M431" s="284"/>
      <c r="N431" s="302">
        <v>1135</v>
      </c>
      <c r="O431" s="305">
        <v>2448</v>
      </c>
      <c r="P431" s="314">
        <v>152</v>
      </c>
      <c r="Q431" s="314">
        <v>10</v>
      </c>
      <c r="R431" s="284" t="s">
        <v>28</v>
      </c>
      <c r="S431" s="300">
        <v>1780.6</v>
      </c>
      <c r="T431" s="339">
        <v>1987</v>
      </c>
      <c r="U431" s="314">
        <v>60</v>
      </c>
      <c r="V431" s="296">
        <v>100</v>
      </c>
      <c r="W431" s="272" t="s">
        <v>372</v>
      </c>
      <c r="X431" s="269" t="s">
        <v>29</v>
      </c>
      <c r="Y431" s="305">
        <v>827</v>
      </c>
      <c r="Z431" s="272">
        <v>2166</v>
      </c>
      <c r="AA431" s="272">
        <v>15</v>
      </c>
      <c r="AB431" s="301" t="s">
        <v>3404</v>
      </c>
      <c r="AC431" s="314">
        <v>2034</v>
      </c>
      <c r="AD431" s="370">
        <f t="shared" si="13"/>
        <v>448870</v>
      </c>
      <c r="AE431" s="292"/>
      <c r="AF431" s="292">
        <v>448870</v>
      </c>
      <c r="AG431" s="292"/>
      <c r="AH431" s="292"/>
      <c r="AI431" s="292"/>
      <c r="AJ431" s="292"/>
      <c r="AK431" s="292"/>
      <c r="AL431" s="293"/>
      <c r="AM431" s="293"/>
      <c r="AN431" s="292"/>
      <c r="AO431" s="292"/>
      <c r="AP431" s="292"/>
      <c r="AQ431" s="292"/>
      <c r="AR431" s="292">
        <v>448870</v>
      </c>
      <c r="AS431" s="292"/>
    </row>
    <row r="432" spans="1:45" ht="37.5" outlineLevel="1">
      <c r="A432" s="655"/>
      <c r="B432" s="353" t="s">
        <v>564</v>
      </c>
      <c r="C432" s="678"/>
      <c r="D432" s="676"/>
      <c r="E432" s="655"/>
      <c r="F432" s="693"/>
      <c r="G432" s="691"/>
      <c r="H432" s="280" t="s">
        <v>37</v>
      </c>
      <c r="I432" s="360" t="s">
        <v>107</v>
      </c>
      <c r="J432" s="341"/>
      <c r="K432" s="284"/>
      <c r="L432" s="284"/>
      <c r="M432" s="284"/>
      <c r="N432" s="296"/>
      <c r="O432" s="296"/>
      <c r="P432" s="314" t="s">
        <v>48</v>
      </c>
      <c r="Q432" s="314" t="s">
        <v>48</v>
      </c>
      <c r="R432" s="284" t="s">
        <v>28</v>
      </c>
      <c r="S432" s="71">
        <v>240</v>
      </c>
      <c r="T432" s="339">
        <v>1968</v>
      </c>
      <c r="U432" s="314">
        <v>85</v>
      </c>
      <c r="V432" s="296">
        <v>100</v>
      </c>
      <c r="W432" s="272" t="s">
        <v>372</v>
      </c>
      <c r="X432" s="269" t="s">
        <v>29</v>
      </c>
      <c r="Y432" s="305"/>
      <c r="Z432" s="77"/>
      <c r="AA432" s="314" t="s">
        <v>48</v>
      </c>
      <c r="AB432" s="301" t="s">
        <v>32</v>
      </c>
      <c r="AC432" s="314"/>
      <c r="AD432" s="370">
        <f t="shared" si="13"/>
        <v>0</v>
      </c>
      <c r="AE432" s="302"/>
      <c r="AF432" s="302"/>
      <c r="AG432" s="302"/>
      <c r="AH432" s="302"/>
      <c r="AI432" s="302"/>
      <c r="AJ432" s="302"/>
      <c r="AK432" s="302"/>
      <c r="AL432" s="302"/>
      <c r="AM432" s="302"/>
      <c r="AN432" s="302"/>
      <c r="AO432" s="302"/>
      <c r="AP432" s="302"/>
      <c r="AQ432" s="302"/>
      <c r="AR432" s="302"/>
      <c r="AS432" s="302"/>
    </row>
    <row r="433" spans="1:45" ht="75" outlineLevel="1">
      <c r="A433" s="655"/>
      <c r="B433" s="353" t="s">
        <v>564</v>
      </c>
      <c r="C433" s="678"/>
      <c r="D433" s="301" t="s">
        <v>1280</v>
      </c>
      <c r="E433" s="265" t="s">
        <v>52</v>
      </c>
      <c r="F433" s="693"/>
      <c r="G433" s="278" t="s">
        <v>1668</v>
      </c>
      <c r="H433" s="338"/>
      <c r="I433" s="357"/>
      <c r="J433" s="360"/>
      <c r="K433" s="284">
        <v>60</v>
      </c>
      <c r="L433" s="284" t="s">
        <v>3390</v>
      </c>
      <c r="M433" s="284" t="s">
        <v>3390</v>
      </c>
      <c r="N433" s="302">
        <v>52</v>
      </c>
      <c r="O433" s="305"/>
      <c r="P433" s="76"/>
      <c r="Q433" s="76"/>
      <c r="R433" s="272"/>
      <c r="S433" s="76"/>
      <c r="T433" s="76"/>
      <c r="U433" s="76"/>
      <c r="V433" s="305"/>
      <c r="W433" s="272"/>
      <c r="X433" s="272"/>
      <c r="Y433" s="305">
        <v>25</v>
      </c>
      <c r="Z433" s="77"/>
      <c r="AA433" s="83"/>
      <c r="AB433" s="301" t="s">
        <v>32</v>
      </c>
      <c r="AC433" s="314"/>
      <c r="AD433" s="370">
        <f t="shared" si="13"/>
        <v>0</v>
      </c>
      <c r="AE433" s="302"/>
      <c r="AF433" s="302"/>
      <c r="AG433" s="302"/>
      <c r="AH433" s="302"/>
      <c r="AI433" s="302"/>
      <c r="AJ433" s="302"/>
      <c r="AK433" s="302"/>
      <c r="AL433" s="302"/>
      <c r="AM433" s="302"/>
      <c r="AN433" s="302"/>
      <c r="AO433" s="302"/>
      <c r="AP433" s="302"/>
      <c r="AQ433" s="302"/>
      <c r="AR433" s="302"/>
      <c r="AS433" s="302"/>
    </row>
    <row r="434" spans="1:45" ht="75" outlineLevel="1">
      <c r="A434" s="655"/>
      <c r="B434" s="353" t="s">
        <v>564</v>
      </c>
      <c r="C434" s="654"/>
      <c r="D434" s="301" t="s">
        <v>1669</v>
      </c>
      <c r="E434" s="265" t="s">
        <v>52</v>
      </c>
      <c r="F434" s="693"/>
      <c r="G434" s="342" t="s">
        <v>1670</v>
      </c>
      <c r="H434" s="338"/>
      <c r="I434" s="217"/>
      <c r="J434" s="360"/>
      <c r="K434" s="318">
        <v>45</v>
      </c>
      <c r="L434" s="343" t="s">
        <v>3391</v>
      </c>
      <c r="M434" s="343" t="s">
        <v>3391</v>
      </c>
      <c r="N434" s="305">
        <v>1187</v>
      </c>
      <c r="O434" s="305"/>
      <c r="P434" s="76"/>
      <c r="Q434" s="76"/>
      <c r="R434" s="272"/>
      <c r="S434" s="76"/>
      <c r="T434" s="76"/>
      <c r="U434" s="76"/>
      <c r="V434" s="305"/>
      <c r="W434" s="272"/>
      <c r="X434" s="272"/>
      <c r="Y434" s="305">
        <v>947</v>
      </c>
      <c r="Z434" s="77"/>
      <c r="AA434" s="265"/>
      <c r="AB434" s="301" t="s">
        <v>32</v>
      </c>
      <c r="AC434" s="314"/>
      <c r="AD434" s="370">
        <f t="shared" si="13"/>
        <v>0</v>
      </c>
      <c r="AE434" s="305"/>
      <c r="AF434" s="305"/>
      <c r="AG434" s="305"/>
      <c r="AH434" s="305"/>
      <c r="AI434" s="305"/>
      <c r="AJ434" s="305"/>
      <c r="AK434" s="305"/>
      <c r="AL434" s="305"/>
      <c r="AM434" s="305"/>
      <c r="AN434" s="305"/>
      <c r="AO434" s="305"/>
      <c r="AP434" s="305"/>
      <c r="AQ434" s="305"/>
      <c r="AR434" s="305"/>
      <c r="AS434" s="305"/>
    </row>
    <row r="435" spans="1:45" ht="75" outlineLevel="1">
      <c r="A435" s="655"/>
      <c r="B435" s="353" t="s">
        <v>564</v>
      </c>
      <c r="C435" s="265" t="s">
        <v>1094</v>
      </c>
      <c r="D435" s="301" t="s">
        <v>1671</v>
      </c>
      <c r="E435" s="265" t="s">
        <v>85</v>
      </c>
      <c r="F435" s="693"/>
      <c r="G435" s="278" t="s">
        <v>1672</v>
      </c>
      <c r="H435" s="338" t="s">
        <v>62</v>
      </c>
      <c r="I435" s="360" t="s">
        <v>375</v>
      </c>
      <c r="J435" s="294" t="s">
        <v>2779</v>
      </c>
      <c r="K435" s="284">
        <v>99</v>
      </c>
      <c r="L435" s="284" t="s">
        <v>3121</v>
      </c>
      <c r="M435" s="284"/>
      <c r="N435" s="302">
        <v>287</v>
      </c>
      <c r="O435" s="305"/>
      <c r="P435" s="76"/>
      <c r="Q435" s="314"/>
      <c r="R435" s="265" t="s">
        <v>60</v>
      </c>
      <c r="S435" s="284">
        <v>11.25</v>
      </c>
      <c r="T435" s="339">
        <v>1995</v>
      </c>
      <c r="U435" s="314">
        <v>60</v>
      </c>
      <c r="V435" s="302">
        <v>85</v>
      </c>
      <c r="W435" s="272" t="s">
        <v>372</v>
      </c>
      <c r="X435" s="77" t="s">
        <v>29</v>
      </c>
      <c r="Y435" s="305">
        <v>257</v>
      </c>
      <c r="Z435" s="77"/>
      <c r="AA435" s="83"/>
      <c r="AB435" s="301" t="s">
        <v>3417</v>
      </c>
      <c r="AC435" s="314">
        <v>2029</v>
      </c>
      <c r="AD435" s="370">
        <f t="shared" si="13"/>
        <v>165890</v>
      </c>
      <c r="AE435" s="302"/>
      <c r="AF435" s="302">
        <v>165890</v>
      </c>
      <c r="AG435" s="302"/>
      <c r="AH435" s="302"/>
      <c r="AI435" s="302"/>
      <c r="AJ435" s="302"/>
      <c r="AK435" s="302"/>
      <c r="AL435" s="302"/>
      <c r="AM435" s="302">
        <v>165890</v>
      </c>
      <c r="AN435" s="302"/>
      <c r="AO435" s="302"/>
      <c r="AP435" s="302"/>
      <c r="AQ435" s="302"/>
      <c r="AR435" s="302"/>
      <c r="AS435" s="302"/>
    </row>
    <row r="436" spans="1:45" ht="56.25" outlineLevel="1">
      <c r="A436" s="655"/>
      <c r="B436" s="353" t="s">
        <v>564</v>
      </c>
      <c r="C436" s="653" t="s">
        <v>1007</v>
      </c>
      <c r="D436" s="301" t="s">
        <v>1673</v>
      </c>
      <c r="E436" s="265" t="s">
        <v>43</v>
      </c>
      <c r="F436" s="693"/>
      <c r="G436" s="342" t="s">
        <v>1674</v>
      </c>
      <c r="H436" s="338" t="s">
        <v>62</v>
      </c>
      <c r="I436" s="217" t="s">
        <v>86</v>
      </c>
      <c r="J436" s="294" t="s">
        <v>2507</v>
      </c>
      <c r="K436" s="284">
        <v>35</v>
      </c>
      <c r="L436" s="265"/>
      <c r="M436" s="265"/>
      <c r="N436" s="302">
        <v>1758</v>
      </c>
      <c r="O436" s="305">
        <v>2873</v>
      </c>
      <c r="P436" s="314">
        <v>79</v>
      </c>
      <c r="Q436" s="314">
        <v>15</v>
      </c>
      <c r="R436" s="284" t="s">
        <v>28</v>
      </c>
      <c r="S436" s="300">
        <v>332.05</v>
      </c>
      <c r="T436" s="339">
        <v>2023</v>
      </c>
      <c r="U436" s="314">
        <v>60</v>
      </c>
      <c r="V436" s="296">
        <v>1</v>
      </c>
      <c r="W436" s="265" t="s">
        <v>346</v>
      </c>
      <c r="X436" s="269" t="s">
        <v>29</v>
      </c>
      <c r="Y436" s="305">
        <v>1476</v>
      </c>
      <c r="Z436" s="272">
        <v>2541</v>
      </c>
      <c r="AA436" s="272">
        <v>15</v>
      </c>
      <c r="AB436" s="301" t="s">
        <v>32</v>
      </c>
      <c r="AC436" s="314"/>
      <c r="AD436" s="370">
        <f t="shared" si="13"/>
        <v>0</v>
      </c>
      <c r="AE436" s="302"/>
      <c r="AF436" s="302"/>
      <c r="AG436" s="302"/>
      <c r="AH436" s="302"/>
      <c r="AI436" s="302"/>
      <c r="AJ436" s="302"/>
      <c r="AK436" s="302"/>
      <c r="AL436" s="302"/>
      <c r="AM436" s="302"/>
      <c r="AN436" s="302"/>
      <c r="AO436" s="302"/>
      <c r="AP436" s="302"/>
      <c r="AQ436" s="302"/>
      <c r="AR436" s="302"/>
      <c r="AS436" s="302"/>
    </row>
    <row r="437" spans="1:45" ht="75" outlineLevel="1">
      <c r="A437" s="655"/>
      <c r="B437" s="353" t="s">
        <v>564</v>
      </c>
      <c r="C437" s="654"/>
      <c r="D437" s="301" t="s">
        <v>1315</v>
      </c>
      <c r="E437" s="265" t="s">
        <v>52</v>
      </c>
      <c r="F437" s="693"/>
      <c r="G437" s="278" t="s">
        <v>1675</v>
      </c>
      <c r="H437" s="338" t="s">
        <v>62</v>
      </c>
      <c r="I437" s="360" t="s">
        <v>375</v>
      </c>
      <c r="J437" s="294" t="s">
        <v>2780</v>
      </c>
      <c r="K437" s="284">
        <v>45</v>
      </c>
      <c r="L437" s="284" t="s">
        <v>3122</v>
      </c>
      <c r="M437" s="284"/>
      <c r="N437" s="302">
        <v>602</v>
      </c>
      <c r="O437" s="305"/>
      <c r="P437" s="314"/>
      <c r="Q437" s="314"/>
      <c r="R437" s="284" t="s">
        <v>28</v>
      </c>
      <c r="S437" s="284">
        <v>71.2</v>
      </c>
      <c r="T437" s="339">
        <v>2023</v>
      </c>
      <c r="U437" s="314">
        <v>60</v>
      </c>
      <c r="V437" s="302">
        <v>1</v>
      </c>
      <c r="W437" s="265" t="s">
        <v>346</v>
      </c>
      <c r="X437" s="77" t="s">
        <v>29</v>
      </c>
      <c r="Y437" s="305">
        <v>542</v>
      </c>
      <c r="Z437" s="77"/>
      <c r="AA437" s="83"/>
      <c r="AB437" s="301" t="s">
        <v>32</v>
      </c>
      <c r="AC437" s="314"/>
      <c r="AD437" s="370">
        <f t="shared" si="13"/>
        <v>0</v>
      </c>
      <c r="AE437" s="302"/>
      <c r="AF437" s="302"/>
      <c r="AG437" s="302"/>
      <c r="AH437" s="302"/>
      <c r="AI437" s="302"/>
      <c r="AJ437" s="302"/>
      <c r="AK437" s="302"/>
      <c r="AL437" s="302"/>
      <c r="AM437" s="302"/>
      <c r="AN437" s="302"/>
      <c r="AO437" s="302"/>
      <c r="AP437" s="302"/>
      <c r="AQ437" s="302"/>
      <c r="AR437" s="302"/>
      <c r="AS437" s="302"/>
    </row>
    <row r="438" spans="1:45" ht="75" outlineLevel="1">
      <c r="A438" s="655"/>
      <c r="B438" s="353" t="s">
        <v>564</v>
      </c>
      <c r="C438" s="653" t="s">
        <v>1008</v>
      </c>
      <c r="D438" s="301" t="s">
        <v>1676</v>
      </c>
      <c r="E438" s="265" t="s">
        <v>43</v>
      </c>
      <c r="F438" s="693"/>
      <c r="G438" s="280" t="s">
        <v>1677</v>
      </c>
      <c r="H438" s="338" t="s">
        <v>62</v>
      </c>
      <c r="I438" s="357" t="s">
        <v>384</v>
      </c>
      <c r="J438" s="294" t="s">
        <v>2508</v>
      </c>
      <c r="K438" s="284">
        <v>80</v>
      </c>
      <c r="L438" s="284" t="s">
        <v>3123</v>
      </c>
      <c r="M438" s="284"/>
      <c r="N438" s="302">
        <v>1003</v>
      </c>
      <c r="O438" s="305"/>
      <c r="P438" s="76"/>
      <c r="Q438" s="314"/>
      <c r="R438" s="265" t="s">
        <v>60</v>
      </c>
      <c r="S438" s="284">
        <v>11.4</v>
      </c>
      <c r="T438" s="339">
        <v>1990</v>
      </c>
      <c r="U438" s="314">
        <v>60</v>
      </c>
      <c r="V438" s="302">
        <v>75</v>
      </c>
      <c r="W438" s="272" t="s">
        <v>372</v>
      </c>
      <c r="X438" s="269" t="s">
        <v>29</v>
      </c>
      <c r="Y438" s="305">
        <v>865</v>
      </c>
      <c r="Z438" s="77"/>
      <c r="AA438" s="83"/>
      <c r="AB438" s="357" t="s">
        <v>3431</v>
      </c>
      <c r="AC438" s="314">
        <v>2029</v>
      </c>
      <c r="AD438" s="370">
        <f t="shared" si="13"/>
        <v>261800</v>
      </c>
      <c r="AE438" s="302"/>
      <c r="AF438" s="302">
        <v>261800</v>
      </c>
      <c r="AG438" s="302"/>
      <c r="AH438" s="302"/>
      <c r="AI438" s="302"/>
      <c r="AJ438" s="302"/>
      <c r="AK438" s="302"/>
      <c r="AL438" s="302"/>
      <c r="AM438" s="302">
        <v>261800</v>
      </c>
      <c r="AO438" s="302"/>
      <c r="AP438" s="302"/>
      <c r="AQ438" s="302"/>
      <c r="AR438" s="302"/>
      <c r="AS438" s="302"/>
    </row>
    <row r="439" spans="1:45" ht="75" outlineLevel="1">
      <c r="A439" s="655"/>
      <c r="B439" s="353" t="s">
        <v>564</v>
      </c>
      <c r="C439" s="678"/>
      <c r="D439" s="301" t="s">
        <v>1678</v>
      </c>
      <c r="E439" s="265" t="s">
        <v>52</v>
      </c>
      <c r="F439" s="693"/>
      <c r="G439" s="278" t="s">
        <v>1679</v>
      </c>
      <c r="H439" s="338"/>
      <c r="I439" s="357"/>
      <c r="J439" s="360"/>
      <c r="K439" s="284">
        <v>102</v>
      </c>
      <c r="L439" s="284" t="s">
        <v>3124</v>
      </c>
      <c r="M439" s="284" t="s">
        <v>3124</v>
      </c>
      <c r="N439" s="302">
        <v>31</v>
      </c>
      <c r="O439" s="305"/>
      <c r="P439" s="76"/>
      <c r="Q439" s="76"/>
      <c r="R439" s="272"/>
      <c r="S439" s="76"/>
      <c r="T439" s="76"/>
      <c r="U439" s="76"/>
      <c r="V439" s="305"/>
      <c r="W439" s="272"/>
      <c r="X439" s="272"/>
      <c r="Y439" s="305">
        <v>0</v>
      </c>
      <c r="Z439" s="77"/>
      <c r="AA439" s="83"/>
      <c r="AB439" s="301" t="s">
        <v>32</v>
      </c>
      <c r="AC439" s="314"/>
      <c r="AD439" s="370">
        <f t="shared" si="13"/>
        <v>0</v>
      </c>
      <c r="AE439" s="302"/>
      <c r="AF439" s="302"/>
      <c r="AG439" s="302"/>
      <c r="AH439" s="302"/>
      <c r="AI439" s="302"/>
      <c r="AJ439" s="302"/>
      <c r="AK439" s="302"/>
      <c r="AL439" s="302"/>
      <c r="AM439" s="302"/>
      <c r="AN439" s="302"/>
      <c r="AO439" s="302"/>
      <c r="AP439" s="302"/>
      <c r="AQ439" s="302"/>
      <c r="AR439" s="302"/>
      <c r="AS439" s="302"/>
    </row>
    <row r="440" spans="1:45" ht="75" outlineLevel="1">
      <c r="A440" s="655"/>
      <c r="B440" s="353" t="s">
        <v>564</v>
      </c>
      <c r="C440" s="654"/>
      <c r="D440" s="301" t="s">
        <v>1680</v>
      </c>
      <c r="E440" s="265" t="s">
        <v>52</v>
      </c>
      <c r="F440" s="693"/>
      <c r="G440" s="278" t="s">
        <v>1681</v>
      </c>
      <c r="H440" s="338"/>
      <c r="I440" s="357"/>
      <c r="J440" s="360"/>
      <c r="K440" s="284">
        <v>74</v>
      </c>
      <c r="L440" s="284" t="s">
        <v>3125</v>
      </c>
      <c r="M440" s="284" t="s">
        <v>3125</v>
      </c>
      <c r="N440" s="302">
        <v>93</v>
      </c>
      <c r="O440" s="305"/>
      <c r="P440" s="76"/>
      <c r="Q440" s="76"/>
      <c r="R440" s="272"/>
      <c r="S440" s="76"/>
      <c r="T440" s="76"/>
      <c r="U440" s="76"/>
      <c r="V440" s="305"/>
      <c r="W440" s="272"/>
      <c r="X440" s="272"/>
      <c r="Y440" s="305">
        <v>59</v>
      </c>
      <c r="Z440" s="77"/>
      <c r="AA440" s="83"/>
      <c r="AB440" s="301" t="s">
        <v>32</v>
      </c>
      <c r="AC440" s="314"/>
      <c r="AD440" s="370">
        <f t="shared" si="13"/>
        <v>0</v>
      </c>
      <c r="AE440" s="302"/>
      <c r="AF440" s="302"/>
      <c r="AG440" s="302"/>
      <c r="AH440" s="302"/>
      <c r="AI440" s="302"/>
      <c r="AJ440" s="302"/>
      <c r="AK440" s="302"/>
      <c r="AL440" s="302"/>
      <c r="AM440" s="302"/>
      <c r="AN440" s="302"/>
      <c r="AO440" s="302"/>
      <c r="AP440" s="302"/>
      <c r="AQ440" s="302"/>
      <c r="AR440" s="302"/>
      <c r="AS440" s="302"/>
    </row>
    <row r="441" spans="1:45" ht="37.5" outlineLevel="1">
      <c r="A441" s="655"/>
      <c r="B441" s="353" t="s">
        <v>564</v>
      </c>
      <c r="C441" s="653" t="s">
        <v>1009</v>
      </c>
      <c r="D441" s="301" t="s">
        <v>1682</v>
      </c>
      <c r="E441" s="265" t="s">
        <v>43</v>
      </c>
      <c r="F441" s="693"/>
      <c r="G441" s="342" t="s">
        <v>1683</v>
      </c>
      <c r="H441" s="338" t="s">
        <v>62</v>
      </c>
      <c r="I441" s="217" t="s">
        <v>376</v>
      </c>
      <c r="J441" s="294" t="s">
        <v>2509</v>
      </c>
      <c r="K441" s="284">
        <v>44</v>
      </c>
      <c r="L441" s="265"/>
      <c r="M441" s="265"/>
      <c r="N441" s="302">
        <v>211</v>
      </c>
      <c r="O441" s="305">
        <v>2665</v>
      </c>
      <c r="P441" s="314">
        <v>22</v>
      </c>
      <c r="Q441" s="314">
        <v>21</v>
      </c>
      <c r="R441" s="284" t="s">
        <v>28</v>
      </c>
      <c r="S441" s="300">
        <v>144</v>
      </c>
      <c r="T441" s="339">
        <v>2005</v>
      </c>
      <c r="U441" s="314">
        <v>60</v>
      </c>
      <c r="V441" s="296">
        <v>100</v>
      </c>
      <c r="W441" s="272" t="s">
        <v>372</v>
      </c>
      <c r="X441" s="269" t="s">
        <v>29</v>
      </c>
      <c r="Y441" s="305">
        <v>159</v>
      </c>
      <c r="Z441" s="77" t="s">
        <v>410</v>
      </c>
      <c r="AA441" s="265">
        <v>25</v>
      </c>
      <c r="AB441" s="301" t="s">
        <v>32</v>
      </c>
      <c r="AC441" s="314"/>
      <c r="AD441" s="370">
        <f t="shared" si="13"/>
        <v>0</v>
      </c>
      <c r="AE441" s="302"/>
      <c r="AF441" s="302"/>
      <c r="AG441" s="302"/>
      <c r="AH441" s="302"/>
      <c r="AI441" s="302"/>
      <c r="AJ441" s="302"/>
      <c r="AK441" s="302"/>
      <c r="AL441" s="302"/>
      <c r="AM441" s="302"/>
      <c r="AN441" s="302"/>
      <c r="AO441" s="302"/>
      <c r="AP441" s="302"/>
      <c r="AQ441" s="302"/>
      <c r="AR441" s="302"/>
      <c r="AS441" s="302"/>
    </row>
    <row r="442" spans="1:45" ht="75" outlineLevel="1">
      <c r="A442" s="655"/>
      <c r="B442" s="353" t="s">
        <v>564</v>
      </c>
      <c r="C442" s="678"/>
      <c r="D442" s="301" t="s">
        <v>1684</v>
      </c>
      <c r="E442" s="265" t="s">
        <v>52</v>
      </c>
      <c r="F442" s="693"/>
      <c r="G442" s="278" t="s">
        <v>1685</v>
      </c>
      <c r="H442" s="338" t="s">
        <v>62</v>
      </c>
      <c r="I442" s="360" t="s">
        <v>375</v>
      </c>
      <c r="J442" s="294" t="s">
        <v>2510</v>
      </c>
      <c r="K442" s="284">
        <v>65</v>
      </c>
      <c r="L442" s="284" t="s">
        <v>3392</v>
      </c>
      <c r="M442" s="284"/>
      <c r="N442" s="302">
        <v>21</v>
      </c>
      <c r="O442" s="305"/>
      <c r="P442" s="76"/>
      <c r="Q442" s="314"/>
      <c r="R442" s="265" t="s">
        <v>60</v>
      </c>
      <c r="S442" s="300">
        <v>6</v>
      </c>
      <c r="T442" s="339">
        <v>1954</v>
      </c>
      <c r="U442" s="314">
        <v>60</v>
      </c>
      <c r="V442" s="302">
        <v>100</v>
      </c>
      <c r="W442" s="272" t="s">
        <v>372</v>
      </c>
      <c r="X442" s="77" t="s">
        <v>29</v>
      </c>
      <c r="Y442" s="305">
        <v>0</v>
      </c>
      <c r="Z442" s="77"/>
      <c r="AA442" s="265"/>
      <c r="AB442" s="301" t="s">
        <v>3412</v>
      </c>
      <c r="AC442" s="314">
        <v>2026</v>
      </c>
      <c r="AD442" s="370">
        <f t="shared" si="13"/>
        <v>0</v>
      </c>
      <c r="AE442" s="302"/>
      <c r="AF442" s="302"/>
      <c r="AG442" s="302"/>
      <c r="AH442" s="302"/>
      <c r="AI442" s="302"/>
      <c r="AJ442" s="302"/>
      <c r="AK442" s="302"/>
      <c r="AL442" s="302"/>
      <c r="AM442" s="302"/>
      <c r="AN442" s="302"/>
      <c r="AO442" s="302"/>
      <c r="AP442" s="302"/>
      <c r="AQ442" s="302"/>
      <c r="AR442" s="302"/>
      <c r="AS442" s="302"/>
    </row>
    <row r="443" spans="1:45" ht="75" outlineLevel="1">
      <c r="A443" s="655"/>
      <c r="B443" s="353" t="s">
        <v>564</v>
      </c>
      <c r="C443" s="654"/>
      <c r="D443" s="301" t="s">
        <v>1686</v>
      </c>
      <c r="E443" s="265" t="s">
        <v>52</v>
      </c>
      <c r="F443" s="693"/>
      <c r="G443" s="278" t="s">
        <v>1687</v>
      </c>
      <c r="H443" s="338" t="s">
        <v>62</v>
      </c>
      <c r="I443" s="360" t="s">
        <v>375</v>
      </c>
      <c r="J443" s="294" t="s">
        <v>2511</v>
      </c>
      <c r="K443" s="284">
        <v>57</v>
      </c>
      <c r="L443" s="284" t="s">
        <v>3126</v>
      </c>
      <c r="M443" s="284"/>
      <c r="N443" s="302">
        <v>221</v>
      </c>
      <c r="O443" s="305"/>
      <c r="P443" s="76"/>
      <c r="Q443" s="314"/>
      <c r="R443" s="265" t="s">
        <v>60</v>
      </c>
      <c r="S443" s="300">
        <v>35</v>
      </c>
      <c r="T443" s="339">
        <v>1954</v>
      </c>
      <c r="U443" s="314">
        <v>60</v>
      </c>
      <c r="V443" s="302">
        <v>100</v>
      </c>
      <c r="W443" s="272" t="s">
        <v>372</v>
      </c>
      <c r="X443" s="77" t="s">
        <v>29</v>
      </c>
      <c r="Y443" s="305">
        <v>107</v>
      </c>
      <c r="Z443" s="77"/>
      <c r="AA443" s="83"/>
      <c r="AB443" s="301" t="s">
        <v>32</v>
      </c>
      <c r="AC443" s="314"/>
      <c r="AD443" s="370">
        <f t="shared" si="13"/>
        <v>0</v>
      </c>
      <c r="AE443" s="302"/>
      <c r="AF443" s="302"/>
      <c r="AG443" s="302"/>
      <c r="AH443" s="302"/>
      <c r="AI443" s="302"/>
      <c r="AJ443" s="302"/>
      <c r="AK443" s="302"/>
      <c r="AL443" s="302"/>
      <c r="AM443" s="302"/>
      <c r="AN443" s="302"/>
      <c r="AO443" s="302"/>
      <c r="AP443" s="302"/>
      <c r="AQ443" s="302"/>
      <c r="AR443" s="302"/>
      <c r="AS443" s="302"/>
    </row>
    <row r="444" spans="1:45" ht="75" outlineLevel="1">
      <c r="A444" s="655"/>
      <c r="B444" s="353" t="s">
        <v>564</v>
      </c>
      <c r="C444" s="265" t="s">
        <v>1010</v>
      </c>
      <c r="D444" s="301" t="s">
        <v>1688</v>
      </c>
      <c r="E444" s="265" t="s">
        <v>43</v>
      </c>
      <c r="F444" s="693"/>
      <c r="G444" s="278" t="s">
        <v>1689</v>
      </c>
      <c r="H444" s="338" t="s">
        <v>62</v>
      </c>
      <c r="I444" s="294" t="s">
        <v>386</v>
      </c>
      <c r="J444" s="294" t="s">
        <v>2512</v>
      </c>
      <c r="K444" s="284">
        <v>43</v>
      </c>
      <c r="L444" s="284" t="s">
        <v>3127</v>
      </c>
      <c r="M444" s="284"/>
      <c r="N444" s="302">
        <v>500</v>
      </c>
      <c r="O444" s="305"/>
      <c r="P444" s="314"/>
      <c r="Q444" s="314"/>
      <c r="R444" s="284" t="s">
        <v>28</v>
      </c>
      <c r="S444" s="300">
        <v>152</v>
      </c>
      <c r="T444" s="339">
        <v>1970</v>
      </c>
      <c r="U444" s="314">
        <v>60</v>
      </c>
      <c r="V444" s="296">
        <v>65</v>
      </c>
      <c r="W444" s="272">
        <v>2024</v>
      </c>
      <c r="X444" s="77" t="s">
        <v>29</v>
      </c>
      <c r="Y444" s="305">
        <v>430</v>
      </c>
      <c r="Z444" s="77"/>
      <c r="AA444" s="83"/>
      <c r="AB444" s="301" t="s">
        <v>32</v>
      </c>
      <c r="AC444" s="314"/>
      <c r="AD444" s="370">
        <f t="shared" si="13"/>
        <v>0</v>
      </c>
      <c r="AE444" s="302"/>
      <c r="AF444" s="302"/>
      <c r="AG444" s="302"/>
      <c r="AH444" s="302"/>
      <c r="AI444" s="302"/>
      <c r="AJ444" s="302"/>
      <c r="AK444" s="302"/>
      <c r="AL444" s="302"/>
      <c r="AM444" s="302"/>
      <c r="AN444" s="302"/>
      <c r="AO444" s="302"/>
      <c r="AP444" s="302"/>
      <c r="AQ444" s="302"/>
      <c r="AR444" s="302"/>
      <c r="AS444" s="302"/>
    </row>
    <row r="445" spans="1:45" ht="75" outlineLevel="1">
      <c r="A445" s="655"/>
      <c r="B445" s="353" t="s">
        <v>564</v>
      </c>
      <c r="C445" s="265" t="s">
        <v>2620</v>
      </c>
      <c r="D445" s="301" t="s">
        <v>1690</v>
      </c>
      <c r="E445" s="265" t="s">
        <v>85</v>
      </c>
      <c r="F445" s="694"/>
      <c r="G445" s="278" t="s">
        <v>1691</v>
      </c>
      <c r="H445" s="338" t="s">
        <v>62</v>
      </c>
      <c r="I445" s="357" t="s">
        <v>90</v>
      </c>
      <c r="J445" s="294" t="s">
        <v>2328</v>
      </c>
      <c r="K445" s="284">
        <v>25</v>
      </c>
      <c r="L445" s="284" t="s">
        <v>3393</v>
      </c>
      <c r="M445" s="284"/>
      <c r="N445" s="302">
        <v>610</v>
      </c>
      <c r="O445" s="305"/>
      <c r="P445" s="314"/>
      <c r="Q445" s="314"/>
      <c r="R445" s="284" t="s">
        <v>28</v>
      </c>
      <c r="S445" s="300">
        <v>152</v>
      </c>
      <c r="T445" s="339">
        <v>1961</v>
      </c>
      <c r="U445" s="314">
        <v>60</v>
      </c>
      <c r="V445" s="296">
        <v>65</v>
      </c>
      <c r="W445" s="272">
        <v>2024</v>
      </c>
      <c r="X445" s="77" t="s">
        <v>29</v>
      </c>
      <c r="Y445" s="305">
        <v>526</v>
      </c>
      <c r="Z445" s="77"/>
      <c r="AA445" s="83"/>
      <c r="AB445" s="301" t="s">
        <v>32</v>
      </c>
      <c r="AC445" s="314"/>
      <c r="AD445" s="370">
        <f t="shared" si="13"/>
        <v>0</v>
      </c>
      <c r="AE445" s="302"/>
      <c r="AF445" s="302"/>
      <c r="AG445" s="302"/>
      <c r="AH445" s="302"/>
      <c r="AI445" s="302"/>
      <c r="AJ445" s="302"/>
      <c r="AK445" s="302"/>
      <c r="AL445" s="302"/>
      <c r="AM445" s="302"/>
      <c r="AN445" s="302"/>
      <c r="AO445" s="302"/>
      <c r="AP445" s="302"/>
      <c r="AQ445" s="302"/>
      <c r="AR445" s="302"/>
      <c r="AS445" s="302"/>
    </row>
    <row r="446" spans="1:45" s="440" customFormat="1">
      <c r="A446" s="297"/>
      <c r="B446" s="439" t="s">
        <v>559</v>
      </c>
      <c r="C446" s="439"/>
      <c r="D446" s="439"/>
      <c r="E446" s="297"/>
      <c r="F446" s="297"/>
      <c r="G446" s="469"/>
      <c r="H446" s="470"/>
      <c r="I446" s="470"/>
      <c r="J446" s="470"/>
      <c r="K446" s="297"/>
      <c r="L446" s="297"/>
      <c r="M446" s="297"/>
      <c r="N446" s="288"/>
      <c r="O446" s="288"/>
      <c r="P446" s="297"/>
      <c r="Q446" s="297"/>
      <c r="R446" s="297"/>
      <c r="S446" s="288"/>
      <c r="T446" s="297"/>
      <c r="U446" s="297"/>
      <c r="V446" s="288"/>
      <c r="W446" s="297"/>
      <c r="X446" s="297"/>
      <c r="Y446" s="273"/>
      <c r="Z446" s="297"/>
      <c r="AA446" s="297"/>
      <c r="AB446" s="270"/>
      <c r="AC446" s="297"/>
      <c r="AD446" s="288"/>
      <c r="AE446" s="288"/>
      <c r="AF446" s="288"/>
      <c r="AG446" s="288"/>
      <c r="AH446" s="288"/>
      <c r="AI446" s="288"/>
      <c r="AJ446" s="288"/>
      <c r="AK446" s="288"/>
      <c r="AL446" s="288"/>
      <c r="AM446" s="288"/>
      <c r="AN446" s="288"/>
      <c r="AO446" s="288"/>
      <c r="AP446" s="288"/>
      <c r="AQ446" s="288"/>
      <c r="AR446" s="288"/>
      <c r="AS446" s="288"/>
    </row>
    <row r="447" spans="1:45" ht="75" customHeight="1" outlineLevel="1">
      <c r="A447" s="655">
        <v>12</v>
      </c>
      <c r="B447" s="353" t="s">
        <v>559</v>
      </c>
      <c r="C447" s="330"/>
      <c r="D447" s="301" t="s">
        <v>648</v>
      </c>
      <c r="E447" s="265" t="s">
        <v>42</v>
      </c>
      <c r="F447" s="655" t="s">
        <v>2262</v>
      </c>
      <c r="G447" s="283" t="s">
        <v>453</v>
      </c>
      <c r="H447" s="271" t="s">
        <v>62</v>
      </c>
      <c r="I447" s="294" t="s">
        <v>108</v>
      </c>
      <c r="J447" s="301" t="s">
        <v>2829</v>
      </c>
      <c r="K447" s="272"/>
      <c r="L447" s="272"/>
      <c r="M447" s="272"/>
      <c r="N447" s="302">
        <v>6716</v>
      </c>
      <c r="O447" s="302">
        <v>6716</v>
      </c>
      <c r="P447" s="314">
        <v>175</v>
      </c>
      <c r="Q447" s="314">
        <v>144</v>
      </c>
      <c r="R447" s="265" t="s">
        <v>28</v>
      </c>
      <c r="S447" s="344">
        <v>685.3</v>
      </c>
      <c r="T447" s="314">
        <v>2016</v>
      </c>
      <c r="U447" s="314">
        <v>100</v>
      </c>
      <c r="V447" s="302">
        <v>34.5</v>
      </c>
      <c r="W447" s="272" t="s">
        <v>372</v>
      </c>
      <c r="X447" s="269" t="s">
        <v>29</v>
      </c>
      <c r="Y447" s="305">
        <v>5828</v>
      </c>
      <c r="Z447" s="304">
        <v>8061</v>
      </c>
      <c r="AA447" s="265">
        <v>50</v>
      </c>
      <c r="AB447" s="301" t="s">
        <v>32</v>
      </c>
      <c r="AC447" s="314"/>
      <c r="AD447" s="302">
        <f>SUM(AE447:AI447)</f>
        <v>0</v>
      </c>
      <c r="AE447" s="302"/>
      <c r="AF447" s="302"/>
      <c r="AG447" s="302"/>
      <c r="AH447" s="302"/>
      <c r="AI447" s="302"/>
      <c r="AJ447" s="302"/>
      <c r="AK447" s="302"/>
      <c r="AL447" s="302"/>
      <c r="AM447" s="302"/>
      <c r="AN447" s="302"/>
      <c r="AO447" s="302"/>
      <c r="AP447" s="302"/>
      <c r="AQ447" s="302"/>
      <c r="AR447" s="302"/>
      <c r="AS447" s="302"/>
    </row>
    <row r="448" spans="1:45" ht="56.25" outlineLevel="1">
      <c r="A448" s="655"/>
      <c r="B448" s="353" t="s">
        <v>559</v>
      </c>
      <c r="C448" s="265" t="s">
        <v>1095</v>
      </c>
      <c r="D448" s="301" t="s">
        <v>1692</v>
      </c>
      <c r="E448" s="265" t="s">
        <v>43</v>
      </c>
      <c r="F448" s="655"/>
      <c r="G448" s="280" t="s">
        <v>1693</v>
      </c>
      <c r="H448" s="338" t="s">
        <v>62</v>
      </c>
      <c r="I448" s="301" t="s">
        <v>382</v>
      </c>
      <c r="J448" s="301" t="s">
        <v>2513</v>
      </c>
      <c r="K448" s="265">
        <v>4</v>
      </c>
      <c r="L448" s="265" t="s">
        <v>3360</v>
      </c>
      <c r="M448" s="265"/>
      <c r="N448" s="302">
        <v>655</v>
      </c>
      <c r="O448" s="305"/>
      <c r="P448" s="314"/>
      <c r="Q448" s="314"/>
      <c r="R448" s="265" t="s">
        <v>60</v>
      </c>
      <c r="S448" s="344">
        <v>56.3</v>
      </c>
      <c r="T448" s="314">
        <v>1978</v>
      </c>
      <c r="U448" s="314">
        <v>85</v>
      </c>
      <c r="V448" s="302">
        <v>100</v>
      </c>
      <c r="W448" s="272" t="s">
        <v>372</v>
      </c>
      <c r="X448" s="269" t="s">
        <v>29</v>
      </c>
      <c r="Y448" s="305">
        <v>521</v>
      </c>
      <c r="Z448" s="77"/>
      <c r="AA448" s="265"/>
      <c r="AB448" s="301" t="s">
        <v>3417</v>
      </c>
      <c r="AC448" s="314">
        <v>2034</v>
      </c>
      <c r="AD448" s="302">
        <f t="shared" ref="AD448:AD469" si="14">SUM(AE448:AI448)</f>
        <v>165890</v>
      </c>
      <c r="AE448" s="302"/>
      <c r="AF448" s="302">
        <v>165890</v>
      </c>
      <c r="AG448" s="302"/>
      <c r="AH448" s="302"/>
      <c r="AI448" s="302"/>
      <c r="AJ448" s="302"/>
      <c r="AK448" s="302"/>
      <c r="AL448" s="302"/>
      <c r="AM448" s="302"/>
      <c r="AN448" s="302"/>
      <c r="AO448" s="302"/>
      <c r="AP448" s="302"/>
      <c r="AQ448" s="302"/>
      <c r="AR448" s="302">
        <v>165890</v>
      </c>
      <c r="AS448" s="302"/>
    </row>
    <row r="449" spans="1:45" ht="37.5" outlineLevel="1">
      <c r="A449" s="655"/>
      <c r="B449" s="353" t="s">
        <v>559</v>
      </c>
      <c r="C449" s="265" t="s">
        <v>1096</v>
      </c>
      <c r="D449" s="301" t="s">
        <v>1694</v>
      </c>
      <c r="E449" s="265" t="s">
        <v>52</v>
      </c>
      <c r="F449" s="655"/>
      <c r="G449" s="278" t="s">
        <v>1695</v>
      </c>
      <c r="H449" s="338" t="s">
        <v>62</v>
      </c>
      <c r="I449" s="357" t="s">
        <v>90</v>
      </c>
      <c r="J449" s="301" t="s">
        <v>2514</v>
      </c>
      <c r="K449" s="265">
        <v>6</v>
      </c>
      <c r="L449" s="265" t="s">
        <v>3361</v>
      </c>
      <c r="M449" s="265"/>
      <c r="N449" s="302">
        <v>541</v>
      </c>
      <c r="O449" s="305"/>
      <c r="P449" s="314"/>
      <c r="Q449" s="314"/>
      <c r="R449" s="345" t="s">
        <v>28</v>
      </c>
      <c r="S449" s="265">
        <v>250</v>
      </c>
      <c r="T449" s="314">
        <v>1979</v>
      </c>
      <c r="U449" s="314">
        <v>40</v>
      </c>
      <c r="V449" s="302">
        <v>100</v>
      </c>
      <c r="W449" s="272" t="s">
        <v>372</v>
      </c>
      <c r="X449" s="77" t="s">
        <v>29</v>
      </c>
      <c r="Y449" s="305">
        <v>395</v>
      </c>
      <c r="Z449" s="77"/>
      <c r="AA449" s="265"/>
      <c r="AB449" s="301" t="s">
        <v>32</v>
      </c>
      <c r="AC449" s="314"/>
      <c r="AD449" s="302">
        <f t="shared" si="14"/>
        <v>0</v>
      </c>
      <c r="AE449" s="302"/>
      <c r="AF449" s="302"/>
      <c r="AG449" s="302"/>
      <c r="AH449" s="302"/>
      <c r="AI449" s="302"/>
      <c r="AJ449" s="302"/>
      <c r="AK449" s="302"/>
      <c r="AL449" s="302"/>
      <c r="AM449" s="302"/>
      <c r="AN449" s="302"/>
      <c r="AO449" s="302"/>
      <c r="AP449" s="302"/>
      <c r="AQ449" s="302"/>
      <c r="AR449" s="302"/>
      <c r="AS449" s="302"/>
    </row>
    <row r="450" spans="1:45" ht="93.75" outlineLevel="1">
      <c r="A450" s="655"/>
      <c r="B450" s="353" t="s">
        <v>559</v>
      </c>
      <c r="C450" s="653" t="s">
        <v>1097</v>
      </c>
      <c r="D450" s="301" t="s">
        <v>1417</v>
      </c>
      <c r="E450" s="265" t="s">
        <v>52</v>
      </c>
      <c r="F450" s="655"/>
      <c r="G450" s="278" t="s">
        <v>1696</v>
      </c>
      <c r="H450" s="338" t="s">
        <v>62</v>
      </c>
      <c r="I450" s="357" t="s">
        <v>90</v>
      </c>
      <c r="J450" s="301" t="s">
        <v>2515</v>
      </c>
      <c r="K450" s="265">
        <v>40</v>
      </c>
      <c r="L450" s="265" t="s">
        <v>3128</v>
      </c>
      <c r="M450" s="265"/>
      <c r="N450" s="302">
        <v>360</v>
      </c>
      <c r="O450" s="305"/>
      <c r="P450" s="76"/>
      <c r="Q450" s="314"/>
      <c r="R450" s="265" t="s">
        <v>60</v>
      </c>
      <c r="S450" s="265">
        <v>142.4</v>
      </c>
      <c r="T450" s="314">
        <v>1972</v>
      </c>
      <c r="U450" s="314">
        <v>40</v>
      </c>
      <c r="V450" s="314">
        <v>83.33</v>
      </c>
      <c r="W450" s="272" t="s">
        <v>372</v>
      </c>
      <c r="X450" s="77" t="s">
        <v>29</v>
      </c>
      <c r="Y450" s="305">
        <v>256</v>
      </c>
      <c r="Z450" s="77"/>
      <c r="AA450" s="77"/>
      <c r="AB450" s="301" t="s">
        <v>3402</v>
      </c>
      <c r="AC450" s="314">
        <v>2032</v>
      </c>
      <c r="AD450" s="302">
        <f t="shared" si="14"/>
        <v>50000</v>
      </c>
      <c r="AE450" s="302"/>
      <c r="AF450" s="302">
        <v>50000</v>
      </c>
      <c r="AG450" s="302"/>
      <c r="AH450" s="302"/>
      <c r="AI450" s="302"/>
      <c r="AJ450" s="302"/>
      <c r="AK450" s="302"/>
      <c r="AL450" s="302"/>
      <c r="AM450" s="302"/>
      <c r="AN450" s="302"/>
      <c r="AO450" s="302"/>
      <c r="AP450" s="302">
        <v>50000</v>
      </c>
      <c r="AQ450" s="302"/>
      <c r="AR450" s="302"/>
      <c r="AS450" s="302"/>
    </row>
    <row r="451" spans="1:45" ht="93.75" outlineLevel="1">
      <c r="A451" s="655"/>
      <c r="B451" s="353" t="s">
        <v>559</v>
      </c>
      <c r="C451" s="654"/>
      <c r="D451" s="301" t="s">
        <v>1697</v>
      </c>
      <c r="E451" s="265" t="s">
        <v>52</v>
      </c>
      <c r="F451" s="655"/>
      <c r="G451" s="278" t="s">
        <v>1698</v>
      </c>
      <c r="H451" s="338" t="s">
        <v>62</v>
      </c>
      <c r="I451" s="357" t="s">
        <v>90</v>
      </c>
      <c r="J451" s="301" t="s">
        <v>2781</v>
      </c>
      <c r="K451" s="265">
        <v>25</v>
      </c>
      <c r="L451" s="265" t="s">
        <v>3129</v>
      </c>
      <c r="M451" s="265"/>
      <c r="N451" s="302">
        <v>271</v>
      </c>
      <c r="O451" s="305"/>
      <c r="P451" s="314"/>
      <c r="Q451" s="314"/>
      <c r="R451" s="265" t="s">
        <v>28</v>
      </c>
      <c r="S451" s="71">
        <v>96</v>
      </c>
      <c r="T451" s="314">
        <v>1979</v>
      </c>
      <c r="U451" s="314">
        <v>40</v>
      </c>
      <c r="V451" s="314">
        <v>100</v>
      </c>
      <c r="W451" s="272" t="s">
        <v>372</v>
      </c>
      <c r="X451" s="77" t="s">
        <v>29</v>
      </c>
      <c r="Y451" s="305">
        <v>257</v>
      </c>
      <c r="Z451" s="77"/>
      <c r="AA451" s="77"/>
      <c r="AB451" s="301" t="s">
        <v>3402</v>
      </c>
      <c r="AC451" s="83">
        <v>2033</v>
      </c>
      <c r="AD451" s="302">
        <f t="shared" si="14"/>
        <v>50000</v>
      </c>
      <c r="AE451" s="302"/>
      <c r="AF451" s="302">
        <v>50000</v>
      </c>
      <c r="AG451" s="302"/>
      <c r="AH451" s="302"/>
      <c r="AI451" s="302"/>
      <c r="AJ451" s="302"/>
      <c r="AK451" s="302"/>
      <c r="AL451" s="302"/>
      <c r="AM451" s="302"/>
      <c r="AN451" s="302"/>
      <c r="AO451" s="302"/>
      <c r="AP451" s="302"/>
      <c r="AQ451" s="302">
        <v>50000</v>
      </c>
      <c r="AR451" s="302"/>
      <c r="AS451" s="302"/>
    </row>
    <row r="452" spans="1:45" ht="75" outlineLevel="1">
      <c r="A452" s="655"/>
      <c r="B452" s="353" t="s">
        <v>559</v>
      </c>
      <c r="C452" s="653" t="s">
        <v>1011</v>
      </c>
      <c r="D452" s="301" t="s">
        <v>1699</v>
      </c>
      <c r="E452" s="265" t="s">
        <v>52</v>
      </c>
      <c r="F452" s="655"/>
      <c r="G452" s="278" t="s">
        <v>1700</v>
      </c>
      <c r="H452" s="338" t="s">
        <v>62</v>
      </c>
      <c r="I452" s="357" t="s">
        <v>90</v>
      </c>
      <c r="J452" s="301" t="s">
        <v>2516</v>
      </c>
      <c r="K452" s="265">
        <v>70</v>
      </c>
      <c r="L452" s="265" t="s">
        <v>3130</v>
      </c>
      <c r="M452" s="265"/>
      <c r="N452" s="302">
        <v>366</v>
      </c>
      <c r="O452" s="305"/>
      <c r="P452" s="76"/>
      <c r="Q452" s="314"/>
      <c r="R452" s="265" t="s">
        <v>60</v>
      </c>
      <c r="S452" s="265">
        <v>135.6</v>
      </c>
      <c r="T452" s="314">
        <v>1979</v>
      </c>
      <c r="U452" s="314">
        <v>60</v>
      </c>
      <c r="V452" s="314">
        <v>100</v>
      </c>
      <c r="W452" s="272" t="s">
        <v>372</v>
      </c>
      <c r="X452" s="77" t="s">
        <v>29</v>
      </c>
      <c r="Y452" s="305">
        <v>308</v>
      </c>
      <c r="Z452" s="77"/>
      <c r="AA452" s="265"/>
      <c r="AB452" s="301" t="s">
        <v>3402</v>
      </c>
      <c r="AC452" s="314">
        <v>2035</v>
      </c>
      <c r="AD452" s="302">
        <f t="shared" si="14"/>
        <v>70000</v>
      </c>
      <c r="AE452" s="302"/>
      <c r="AF452" s="302">
        <v>70000</v>
      </c>
      <c r="AG452" s="302"/>
      <c r="AH452" s="302"/>
      <c r="AI452" s="302"/>
      <c r="AJ452" s="302"/>
      <c r="AK452" s="302"/>
      <c r="AL452" s="302"/>
      <c r="AM452" s="302"/>
      <c r="AN452" s="302"/>
      <c r="AO452" s="302"/>
      <c r="AP452" s="302"/>
      <c r="AQ452" s="302"/>
      <c r="AR452" s="302"/>
      <c r="AS452" s="302">
        <v>70000</v>
      </c>
    </row>
    <row r="453" spans="1:45" ht="75" outlineLevel="1">
      <c r="A453" s="655"/>
      <c r="B453" s="353" t="s">
        <v>559</v>
      </c>
      <c r="C453" s="654"/>
      <c r="D453" s="301" t="s">
        <v>1701</v>
      </c>
      <c r="E453" s="265" t="s">
        <v>52</v>
      </c>
      <c r="F453" s="655"/>
      <c r="G453" s="278" t="s">
        <v>1702</v>
      </c>
      <c r="H453" s="338" t="s">
        <v>62</v>
      </c>
      <c r="I453" s="357" t="s">
        <v>90</v>
      </c>
      <c r="J453" s="301" t="s">
        <v>2517</v>
      </c>
      <c r="K453" s="265">
        <v>68</v>
      </c>
      <c r="L453" s="265" t="s">
        <v>3131</v>
      </c>
      <c r="M453" s="265"/>
      <c r="N453" s="302">
        <v>85</v>
      </c>
      <c r="O453" s="305"/>
      <c r="P453" s="76"/>
      <c r="Q453" s="314"/>
      <c r="R453" s="265" t="s">
        <v>60</v>
      </c>
      <c r="S453" s="265">
        <v>93.6</v>
      </c>
      <c r="T453" s="314">
        <v>1979</v>
      </c>
      <c r="U453" s="314">
        <v>40</v>
      </c>
      <c r="V453" s="314">
        <v>100</v>
      </c>
      <c r="W453" s="272" t="s">
        <v>372</v>
      </c>
      <c r="X453" s="77" t="s">
        <v>29</v>
      </c>
      <c r="Y453" s="305">
        <v>60</v>
      </c>
      <c r="Z453" s="77"/>
      <c r="AA453" s="265"/>
      <c r="AB453" s="301" t="s">
        <v>32</v>
      </c>
      <c r="AC453" s="83"/>
      <c r="AD453" s="302">
        <f t="shared" si="14"/>
        <v>0</v>
      </c>
      <c r="AE453" s="302"/>
      <c r="AF453" s="302"/>
      <c r="AG453" s="302"/>
      <c r="AH453" s="302"/>
      <c r="AI453" s="302"/>
      <c r="AJ453" s="302"/>
      <c r="AK453" s="302"/>
      <c r="AL453" s="302"/>
      <c r="AM453" s="302"/>
      <c r="AN453" s="302"/>
      <c r="AO453" s="302"/>
      <c r="AP453" s="302"/>
      <c r="AQ453" s="302"/>
      <c r="AR453" s="302"/>
      <c r="AS453" s="302"/>
    </row>
    <row r="454" spans="1:45" ht="93.75" outlineLevel="1">
      <c r="A454" s="655"/>
      <c r="B454" s="353" t="s">
        <v>559</v>
      </c>
      <c r="C454" s="265" t="s">
        <v>1098</v>
      </c>
      <c r="D454" s="301" t="s">
        <v>1703</v>
      </c>
      <c r="E454" s="265" t="s">
        <v>52</v>
      </c>
      <c r="F454" s="655"/>
      <c r="G454" s="278" t="s">
        <v>1704</v>
      </c>
      <c r="H454" s="338" t="s">
        <v>62</v>
      </c>
      <c r="I454" s="357" t="s">
        <v>90</v>
      </c>
      <c r="J454" s="301" t="s">
        <v>2518</v>
      </c>
      <c r="K454" s="265">
        <v>76</v>
      </c>
      <c r="L454" s="265" t="s">
        <v>3132</v>
      </c>
      <c r="M454" s="265"/>
      <c r="N454" s="302">
        <v>217</v>
      </c>
      <c r="O454" s="305"/>
      <c r="P454" s="76"/>
      <c r="Q454" s="314"/>
      <c r="R454" s="265" t="s">
        <v>60</v>
      </c>
      <c r="S454" s="265">
        <v>56.3</v>
      </c>
      <c r="T454" s="314">
        <v>1976</v>
      </c>
      <c r="U454" s="314">
        <v>40</v>
      </c>
      <c r="V454" s="314">
        <v>100</v>
      </c>
      <c r="W454" s="272" t="s">
        <v>372</v>
      </c>
      <c r="X454" s="77" t="s">
        <v>29</v>
      </c>
      <c r="Y454" s="305">
        <v>147</v>
      </c>
      <c r="Z454" s="77"/>
      <c r="AA454" s="77"/>
      <c r="AB454" s="301" t="s">
        <v>32</v>
      </c>
      <c r="AC454" s="83"/>
      <c r="AD454" s="302">
        <f t="shared" si="14"/>
        <v>0</v>
      </c>
      <c r="AE454" s="302"/>
      <c r="AF454" s="302"/>
      <c r="AG454" s="302"/>
      <c r="AH454" s="302"/>
      <c r="AI454" s="302"/>
      <c r="AJ454" s="302"/>
      <c r="AK454" s="302"/>
      <c r="AL454" s="302"/>
      <c r="AM454" s="302"/>
      <c r="AN454" s="302"/>
      <c r="AO454" s="302"/>
      <c r="AP454" s="302"/>
      <c r="AQ454" s="302"/>
      <c r="AR454" s="302"/>
      <c r="AS454" s="302"/>
    </row>
    <row r="455" spans="1:45" ht="112.5" outlineLevel="1">
      <c r="A455" s="655"/>
      <c r="B455" s="353" t="s">
        <v>559</v>
      </c>
      <c r="C455" s="265" t="s">
        <v>2621</v>
      </c>
      <c r="D455" s="301" t="s">
        <v>1705</v>
      </c>
      <c r="E455" s="265" t="s">
        <v>85</v>
      </c>
      <c r="F455" s="655"/>
      <c r="G455" s="342" t="s">
        <v>1706</v>
      </c>
      <c r="H455" s="338" t="s">
        <v>62</v>
      </c>
      <c r="I455" s="217" t="s">
        <v>86</v>
      </c>
      <c r="J455" s="301" t="s">
        <v>2480</v>
      </c>
      <c r="K455" s="265">
        <v>53</v>
      </c>
      <c r="L455" s="265"/>
      <c r="M455" s="265"/>
      <c r="N455" s="302">
        <v>427</v>
      </c>
      <c r="O455" s="302">
        <v>1682</v>
      </c>
      <c r="P455" s="314">
        <v>25</v>
      </c>
      <c r="Q455" s="314">
        <v>17</v>
      </c>
      <c r="R455" s="265" t="s">
        <v>60</v>
      </c>
      <c r="S455" s="265">
        <v>74.400000000000006</v>
      </c>
      <c r="T455" s="314">
        <v>1978</v>
      </c>
      <c r="U455" s="314">
        <v>60</v>
      </c>
      <c r="V455" s="314">
        <v>100</v>
      </c>
      <c r="W455" s="272" t="s">
        <v>372</v>
      </c>
      <c r="X455" s="269" t="s">
        <v>29</v>
      </c>
      <c r="Y455" s="305">
        <v>281</v>
      </c>
      <c r="Z455" s="305">
        <v>1485</v>
      </c>
      <c r="AA455" s="272">
        <v>50</v>
      </c>
      <c r="AB455" s="301" t="s">
        <v>3395</v>
      </c>
      <c r="AC455" s="314">
        <v>2026</v>
      </c>
      <c r="AD455" s="302">
        <f t="shared" si="14"/>
        <v>0</v>
      </c>
      <c r="AE455" s="302"/>
      <c r="AF455" s="302"/>
      <c r="AG455" s="302"/>
      <c r="AH455" s="302"/>
      <c r="AI455" s="302"/>
      <c r="AJ455" s="302"/>
      <c r="AK455" s="302"/>
      <c r="AL455" s="302"/>
      <c r="AM455" s="302"/>
      <c r="AN455" s="302"/>
      <c r="AO455" s="302"/>
      <c r="AP455" s="302"/>
      <c r="AQ455" s="302"/>
      <c r="AR455" s="302"/>
      <c r="AS455" s="302"/>
    </row>
    <row r="456" spans="1:45" ht="75" outlineLevel="1">
      <c r="A456" s="655"/>
      <c r="B456" s="353" t="s">
        <v>559</v>
      </c>
      <c r="C456" s="265" t="s">
        <v>1099</v>
      </c>
      <c r="D456" s="301" t="s">
        <v>1707</v>
      </c>
      <c r="E456" s="265" t="s">
        <v>52</v>
      </c>
      <c r="F456" s="655"/>
      <c r="G456" s="278" t="s">
        <v>1708</v>
      </c>
      <c r="H456" s="338" t="s">
        <v>62</v>
      </c>
      <c r="I456" s="357" t="s">
        <v>90</v>
      </c>
      <c r="J456" s="301" t="s">
        <v>2519</v>
      </c>
      <c r="K456" s="265">
        <v>45</v>
      </c>
      <c r="L456" s="265" t="s">
        <v>3133</v>
      </c>
      <c r="M456" s="265"/>
      <c r="N456" s="302">
        <v>304</v>
      </c>
      <c r="O456" s="305"/>
      <c r="P456" s="76"/>
      <c r="Q456" s="314"/>
      <c r="R456" s="265" t="s">
        <v>60</v>
      </c>
      <c r="S456" s="265">
        <v>133.30000000000001</v>
      </c>
      <c r="T456" s="314">
        <v>1979</v>
      </c>
      <c r="U456" s="314">
        <v>60</v>
      </c>
      <c r="V456" s="314">
        <v>100</v>
      </c>
      <c r="W456" s="272" t="s">
        <v>372</v>
      </c>
      <c r="X456" s="77" t="s">
        <v>29</v>
      </c>
      <c r="Y456" s="305">
        <v>298</v>
      </c>
      <c r="Z456" s="77"/>
      <c r="AA456" s="77"/>
      <c r="AB456" s="301" t="s">
        <v>3417</v>
      </c>
      <c r="AC456" s="314">
        <v>2031</v>
      </c>
      <c r="AD456" s="302">
        <f t="shared" si="14"/>
        <v>165890</v>
      </c>
      <c r="AE456" s="302"/>
      <c r="AF456" s="302">
        <v>165890</v>
      </c>
      <c r="AG456" s="302"/>
      <c r="AH456" s="302"/>
      <c r="AI456" s="302"/>
      <c r="AJ456" s="302"/>
      <c r="AK456" s="302"/>
      <c r="AL456" s="302"/>
      <c r="AM456" s="302"/>
      <c r="AN456" s="302"/>
      <c r="AO456" s="302">
        <v>165890</v>
      </c>
      <c r="AP456" s="302"/>
      <c r="AQ456" s="302"/>
      <c r="AR456" s="302"/>
      <c r="AS456" s="302"/>
    </row>
    <row r="457" spans="1:45" ht="75" outlineLevel="1">
      <c r="A457" s="655"/>
      <c r="B457" s="353" t="s">
        <v>559</v>
      </c>
      <c r="C457" s="265" t="s">
        <v>1100</v>
      </c>
      <c r="D457" s="301" t="s">
        <v>1709</v>
      </c>
      <c r="E457" s="265" t="s">
        <v>52</v>
      </c>
      <c r="F457" s="655"/>
      <c r="G457" s="278" t="s">
        <v>1710</v>
      </c>
      <c r="H457" s="338" t="s">
        <v>62</v>
      </c>
      <c r="I457" s="357" t="s">
        <v>84</v>
      </c>
      <c r="J457" s="301" t="s">
        <v>2782</v>
      </c>
      <c r="K457" s="265">
        <v>90</v>
      </c>
      <c r="L457" s="265" t="s">
        <v>3134</v>
      </c>
      <c r="M457" s="265"/>
      <c r="N457" s="302">
        <v>393</v>
      </c>
      <c r="O457" s="305"/>
      <c r="P457" s="76"/>
      <c r="Q457" s="314"/>
      <c r="R457" s="265" t="s">
        <v>60</v>
      </c>
      <c r="S457" s="71">
        <v>120</v>
      </c>
      <c r="T457" s="314">
        <v>1979</v>
      </c>
      <c r="U457" s="314">
        <v>40</v>
      </c>
      <c r="V457" s="314">
        <v>100</v>
      </c>
      <c r="W457" s="272" t="s">
        <v>372</v>
      </c>
      <c r="X457" s="77" t="s">
        <v>29</v>
      </c>
      <c r="Y457" s="305">
        <v>241</v>
      </c>
      <c r="Z457" s="77"/>
      <c r="AA457" s="77"/>
      <c r="AB457" s="301" t="s">
        <v>3417</v>
      </c>
      <c r="AC457" s="314">
        <v>2031</v>
      </c>
      <c r="AD457" s="302">
        <f t="shared" si="14"/>
        <v>165890</v>
      </c>
      <c r="AE457" s="302"/>
      <c r="AF457" s="302">
        <v>165890</v>
      </c>
      <c r="AG457" s="302"/>
      <c r="AH457" s="302"/>
      <c r="AI457" s="302"/>
      <c r="AJ457" s="302"/>
      <c r="AK457" s="302"/>
      <c r="AL457" s="302"/>
      <c r="AM457" s="302"/>
      <c r="AN457" s="302"/>
      <c r="AO457" s="302">
        <v>165890</v>
      </c>
      <c r="AP457" s="302"/>
      <c r="AQ457" s="302"/>
      <c r="AR457" s="302"/>
      <c r="AS457" s="302"/>
    </row>
    <row r="458" spans="1:45" ht="56.25" outlineLevel="1">
      <c r="A458" s="655"/>
      <c r="B458" s="353" t="s">
        <v>559</v>
      </c>
      <c r="C458" s="653" t="s">
        <v>1012</v>
      </c>
      <c r="D458" s="301" t="s">
        <v>1711</v>
      </c>
      <c r="E458" s="265" t="s">
        <v>43</v>
      </c>
      <c r="F458" s="655"/>
      <c r="G458" s="280" t="s">
        <v>1712</v>
      </c>
      <c r="H458" s="338" t="s">
        <v>62</v>
      </c>
      <c r="I458" s="301" t="s">
        <v>376</v>
      </c>
      <c r="J458" s="301" t="s">
        <v>2520</v>
      </c>
      <c r="K458" s="265">
        <v>60</v>
      </c>
      <c r="L458" s="265"/>
      <c r="M458" s="265"/>
      <c r="N458" s="302">
        <v>670</v>
      </c>
      <c r="O458" s="302">
        <v>1390</v>
      </c>
      <c r="P458" s="314">
        <v>81</v>
      </c>
      <c r="Q458" s="314">
        <v>19</v>
      </c>
      <c r="R458" s="345" t="s">
        <v>28</v>
      </c>
      <c r="S458" s="71">
        <v>250</v>
      </c>
      <c r="T458" s="314">
        <v>1975</v>
      </c>
      <c r="U458" s="314">
        <v>40</v>
      </c>
      <c r="V458" s="314">
        <v>100</v>
      </c>
      <c r="W458" s="272" t="s">
        <v>372</v>
      </c>
      <c r="X458" s="269" t="s">
        <v>29</v>
      </c>
      <c r="Y458" s="305">
        <v>572</v>
      </c>
      <c r="Z458" s="272">
        <v>1241</v>
      </c>
      <c r="AA458" s="272">
        <v>25</v>
      </c>
      <c r="AB458" s="301" t="s">
        <v>3409</v>
      </c>
      <c r="AC458" s="314">
        <v>2032</v>
      </c>
      <c r="AD458" s="302">
        <f t="shared" si="14"/>
        <v>150000</v>
      </c>
      <c r="AE458" s="302"/>
      <c r="AF458" s="302">
        <v>150000</v>
      </c>
      <c r="AG458" s="302"/>
      <c r="AH458" s="302"/>
      <c r="AI458" s="302"/>
      <c r="AJ458" s="302"/>
      <c r="AK458" s="302"/>
      <c r="AL458" s="302"/>
      <c r="AM458" s="302"/>
      <c r="AN458" s="302"/>
      <c r="AO458" s="302"/>
      <c r="AP458" s="302">
        <v>150000</v>
      </c>
      <c r="AQ458" s="302"/>
      <c r="AR458" s="302"/>
      <c r="AS458" s="302"/>
    </row>
    <row r="459" spans="1:45" ht="75" outlineLevel="1">
      <c r="A459" s="655"/>
      <c r="B459" s="353" t="s">
        <v>559</v>
      </c>
      <c r="C459" s="678"/>
      <c r="D459" s="301" t="s">
        <v>1713</v>
      </c>
      <c r="E459" s="265" t="s">
        <v>52</v>
      </c>
      <c r="F459" s="655"/>
      <c r="G459" s="317" t="s">
        <v>1714</v>
      </c>
      <c r="H459" s="338"/>
      <c r="I459" s="360"/>
      <c r="J459" s="360"/>
      <c r="K459" s="318">
        <v>50</v>
      </c>
      <c r="L459" s="319" t="s">
        <v>3135</v>
      </c>
      <c r="M459" s="319" t="s">
        <v>3135</v>
      </c>
      <c r="N459" s="302">
        <v>59</v>
      </c>
      <c r="O459" s="305"/>
      <c r="P459" s="314"/>
      <c r="Q459" s="314"/>
      <c r="R459" s="265"/>
      <c r="S459" s="302"/>
      <c r="T459" s="314"/>
      <c r="U459" s="314"/>
      <c r="V459" s="314"/>
      <c r="W459" s="302"/>
      <c r="X459" s="302"/>
      <c r="Y459" s="305">
        <v>0</v>
      </c>
      <c r="Z459" s="77"/>
      <c r="AA459" s="77"/>
      <c r="AB459" s="301" t="s">
        <v>32</v>
      </c>
      <c r="AC459" s="314"/>
      <c r="AD459" s="302">
        <f t="shared" si="14"/>
        <v>0</v>
      </c>
      <c r="AE459" s="302"/>
      <c r="AF459" s="302"/>
      <c r="AG459" s="302"/>
      <c r="AH459" s="302"/>
      <c r="AI459" s="302"/>
      <c r="AJ459" s="302"/>
      <c r="AK459" s="302"/>
      <c r="AL459" s="302"/>
      <c r="AM459" s="302"/>
      <c r="AN459" s="302"/>
      <c r="AO459" s="302"/>
      <c r="AP459" s="302"/>
      <c r="AQ459" s="302"/>
      <c r="AR459" s="302"/>
      <c r="AS459" s="302"/>
    </row>
    <row r="460" spans="1:45" ht="75" outlineLevel="1">
      <c r="A460" s="655"/>
      <c r="B460" s="353" t="s">
        <v>559</v>
      </c>
      <c r="C460" s="654"/>
      <c r="D460" s="301" t="s">
        <v>1715</v>
      </c>
      <c r="E460" s="265" t="s">
        <v>52</v>
      </c>
      <c r="F460" s="655"/>
      <c r="G460" s="278" t="s">
        <v>1716</v>
      </c>
      <c r="H460" s="338" t="s">
        <v>62</v>
      </c>
      <c r="I460" s="357" t="s">
        <v>90</v>
      </c>
      <c r="J460" s="301" t="s">
        <v>2521</v>
      </c>
      <c r="K460" s="265">
        <v>60</v>
      </c>
      <c r="L460" s="265" t="s">
        <v>3136</v>
      </c>
      <c r="M460" s="265"/>
      <c r="N460" s="302">
        <v>282</v>
      </c>
      <c r="O460" s="305"/>
      <c r="P460" s="76"/>
      <c r="Q460" s="314"/>
      <c r="R460" s="265" t="s">
        <v>60</v>
      </c>
      <c r="S460" s="265">
        <v>50.7</v>
      </c>
      <c r="T460" s="314">
        <v>1978</v>
      </c>
      <c r="U460" s="314">
        <v>40</v>
      </c>
      <c r="V460" s="314">
        <v>100</v>
      </c>
      <c r="W460" s="272">
        <v>2019</v>
      </c>
      <c r="X460" s="77" t="s">
        <v>29</v>
      </c>
      <c r="Y460" s="305">
        <v>282</v>
      </c>
      <c r="Z460" s="77"/>
      <c r="AA460" s="269"/>
      <c r="AB460" s="301" t="s">
        <v>32</v>
      </c>
      <c r="AC460" s="314"/>
      <c r="AD460" s="302">
        <f t="shared" si="14"/>
        <v>0</v>
      </c>
      <c r="AE460" s="302"/>
      <c r="AF460" s="302"/>
      <c r="AG460" s="302"/>
      <c r="AH460" s="302"/>
      <c r="AI460" s="302"/>
      <c r="AJ460" s="302"/>
      <c r="AK460" s="302"/>
      <c r="AL460" s="302"/>
      <c r="AM460" s="302"/>
      <c r="AN460" s="302"/>
      <c r="AO460" s="302"/>
      <c r="AP460" s="302"/>
      <c r="AQ460" s="302"/>
      <c r="AR460" s="302"/>
      <c r="AS460" s="302"/>
    </row>
    <row r="461" spans="1:45" ht="75" outlineLevel="1">
      <c r="A461" s="655"/>
      <c r="B461" s="353" t="s">
        <v>559</v>
      </c>
      <c r="C461" s="265" t="s">
        <v>2622</v>
      </c>
      <c r="D461" s="301" t="s">
        <v>1717</v>
      </c>
      <c r="E461" s="265" t="s">
        <v>52</v>
      </c>
      <c r="F461" s="655"/>
      <c r="G461" s="278" t="s">
        <v>1718</v>
      </c>
      <c r="H461" s="338" t="s">
        <v>62</v>
      </c>
      <c r="I461" s="357" t="s">
        <v>90</v>
      </c>
      <c r="J461" s="301" t="s">
        <v>2783</v>
      </c>
      <c r="K461" s="265">
        <v>140</v>
      </c>
      <c r="L461" s="265" t="s">
        <v>3137</v>
      </c>
      <c r="M461" s="265"/>
      <c r="N461" s="302">
        <v>190</v>
      </c>
      <c r="O461" s="305"/>
      <c r="P461" s="314"/>
      <c r="Q461" s="314"/>
      <c r="R461" s="345" t="s">
        <v>28</v>
      </c>
      <c r="S461" s="265">
        <v>34.96</v>
      </c>
      <c r="T461" s="314">
        <v>1980</v>
      </c>
      <c r="U461" s="314">
        <v>60</v>
      </c>
      <c r="V461" s="314">
        <v>32.5</v>
      </c>
      <c r="W461" s="272" t="s">
        <v>372</v>
      </c>
      <c r="X461" s="77" t="s">
        <v>29</v>
      </c>
      <c r="Y461" s="305">
        <v>112</v>
      </c>
      <c r="Z461" s="77"/>
      <c r="AA461" s="77"/>
      <c r="AB461" s="301" t="s">
        <v>32</v>
      </c>
      <c r="AC461" s="314"/>
      <c r="AD461" s="302">
        <f t="shared" si="14"/>
        <v>0</v>
      </c>
      <c r="AE461" s="302"/>
      <c r="AF461" s="302"/>
      <c r="AG461" s="302"/>
      <c r="AH461" s="302"/>
      <c r="AI461" s="302"/>
      <c r="AJ461" s="302"/>
      <c r="AK461" s="302"/>
      <c r="AL461" s="302"/>
      <c r="AM461" s="302"/>
      <c r="AN461" s="302"/>
      <c r="AO461" s="302"/>
      <c r="AP461" s="302"/>
      <c r="AQ461" s="302"/>
      <c r="AR461" s="302"/>
      <c r="AS461" s="302"/>
    </row>
    <row r="462" spans="1:45" ht="75" outlineLevel="1">
      <c r="A462" s="655"/>
      <c r="B462" s="353" t="s">
        <v>559</v>
      </c>
      <c r="C462" s="265" t="s">
        <v>1101</v>
      </c>
      <c r="D462" s="301" t="s">
        <v>1719</v>
      </c>
      <c r="E462" s="265" t="s">
        <v>52</v>
      </c>
      <c r="F462" s="655"/>
      <c r="G462" s="278" t="s">
        <v>1720</v>
      </c>
      <c r="H462" s="338" t="s">
        <v>62</v>
      </c>
      <c r="I462" s="301" t="s">
        <v>90</v>
      </c>
      <c r="J462" s="301" t="s">
        <v>2522</v>
      </c>
      <c r="K462" s="265">
        <v>40</v>
      </c>
      <c r="L462" s="265" t="s">
        <v>3138</v>
      </c>
      <c r="M462" s="265"/>
      <c r="N462" s="302">
        <v>218</v>
      </c>
      <c r="O462" s="305"/>
      <c r="P462" s="76"/>
      <c r="Q462" s="314"/>
      <c r="R462" s="265" t="s">
        <v>60</v>
      </c>
      <c r="S462" s="265">
        <v>62.7</v>
      </c>
      <c r="T462" s="314">
        <v>2016</v>
      </c>
      <c r="U462" s="314">
        <v>60</v>
      </c>
      <c r="V462" s="314">
        <v>100</v>
      </c>
      <c r="W462" s="272" t="s">
        <v>372</v>
      </c>
      <c r="X462" s="269" t="s">
        <v>29</v>
      </c>
      <c r="Y462" s="305">
        <v>128</v>
      </c>
      <c r="Z462" s="77"/>
      <c r="AA462" s="77"/>
      <c r="AB462" s="301" t="s">
        <v>32</v>
      </c>
      <c r="AC462" s="314"/>
      <c r="AD462" s="302">
        <f t="shared" si="14"/>
        <v>0</v>
      </c>
      <c r="AE462" s="302"/>
      <c r="AF462" s="302"/>
      <c r="AG462" s="302"/>
      <c r="AH462" s="302"/>
      <c r="AI462" s="302"/>
      <c r="AJ462" s="302"/>
      <c r="AK462" s="302"/>
      <c r="AL462" s="302"/>
      <c r="AM462" s="302"/>
      <c r="AN462" s="302"/>
      <c r="AO462" s="302"/>
      <c r="AP462" s="302"/>
      <c r="AQ462" s="302"/>
      <c r="AR462" s="302"/>
      <c r="AS462" s="302"/>
    </row>
    <row r="463" spans="1:45" ht="75" outlineLevel="1">
      <c r="A463" s="655"/>
      <c r="B463" s="353" t="s">
        <v>559</v>
      </c>
      <c r="C463" s="265" t="s">
        <v>1102</v>
      </c>
      <c r="D463" s="301" t="s">
        <v>1721</v>
      </c>
      <c r="E463" s="265" t="s">
        <v>52</v>
      </c>
      <c r="F463" s="655"/>
      <c r="G463" s="278" t="s">
        <v>1722</v>
      </c>
      <c r="H463" s="338" t="s">
        <v>62</v>
      </c>
      <c r="I463" s="357" t="s">
        <v>90</v>
      </c>
      <c r="J463" s="301" t="s">
        <v>2523</v>
      </c>
      <c r="K463" s="265">
        <v>75</v>
      </c>
      <c r="L463" s="265" t="s">
        <v>3139</v>
      </c>
      <c r="M463" s="265"/>
      <c r="N463" s="302">
        <v>242</v>
      </c>
      <c r="O463" s="305"/>
      <c r="P463" s="76"/>
      <c r="Q463" s="314"/>
      <c r="R463" s="265" t="s">
        <v>60</v>
      </c>
      <c r="S463" s="265">
        <v>59.6</v>
      </c>
      <c r="T463" s="314">
        <v>1978</v>
      </c>
      <c r="U463" s="314">
        <v>40</v>
      </c>
      <c r="V463" s="314">
        <v>100</v>
      </c>
      <c r="W463" s="272" t="s">
        <v>372</v>
      </c>
      <c r="X463" s="77" t="s">
        <v>29</v>
      </c>
      <c r="Y463" s="305">
        <v>155</v>
      </c>
      <c r="Z463" s="77"/>
      <c r="AA463" s="77"/>
      <c r="AB463" s="301" t="s">
        <v>3421</v>
      </c>
      <c r="AC463" s="314">
        <v>2034</v>
      </c>
      <c r="AD463" s="302">
        <f t="shared" si="14"/>
        <v>160000</v>
      </c>
      <c r="AE463" s="305"/>
      <c r="AF463" s="305">
        <v>160000</v>
      </c>
      <c r="AG463" s="302"/>
      <c r="AH463" s="302"/>
      <c r="AI463" s="302"/>
      <c r="AJ463" s="302"/>
      <c r="AK463" s="302"/>
      <c r="AL463" s="302"/>
      <c r="AM463" s="302"/>
      <c r="AN463" s="302"/>
      <c r="AO463" s="302"/>
      <c r="AP463" s="302"/>
      <c r="AQ463" s="302"/>
      <c r="AR463" s="302">
        <v>160000</v>
      </c>
      <c r="AS463" s="302"/>
    </row>
    <row r="464" spans="1:45" ht="93.75" outlineLevel="1">
      <c r="A464" s="655"/>
      <c r="B464" s="353" t="s">
        <v>559</v>
      </c>
      <c r="C464" s="265" t="s">
        <v>1103</v>
      </c>
      <c r="D464" s="301" t="s">
        <v>1723</v>
      </c>
      <c r="E464" s="265" t="s">
        <v>52</v>
      </c>
      <c r="F464" s="655"/>
      <c r="G464" s="278" t="s">
        <v>1724</v>
      </c>
      <c r="H464" s="338" t="s">
        <v>62</v>
      </c>
      <c r="I464" s="357" t="s">
        <v>90</v>
      </c>
      <c r="J464" s="301" t="s">
        <v>2524</v>
      </c>
      <c r="K464" s="265">
        <v>18</v>
      </c>
      <c r="L464" s="265" t="s">
        <v>3140</v>
      </c>
      <c r="M464" s="265"/>
      <c r="N464" s="302">
        <v>275</v>
      </c>
      <c r="O464" s="305"/>
      <c r="P464" s="76"/>
      <c r="Q464" s="314"/>
      <c r="R464" s="265" t="s">
        <v>60</v>
      </c>
      <c r="S464" s="71">
        <v>51</v>
      </c>
      <c r="T464" s="314">
        <v>1978</v>
      </c>
      <c r="U464" s="314">
        <v>40</v>
      </c>
      <c r="V464" s="302">
        <v>100</v>
      </c>
      <c r="W464" s="272" t="s">
        <v>372</v>
      </c>
      <c r="X464" s="77" t="s">
        <v>29</v>
      </c>
      <c r="Y464" s="305">
        <v>171</v>
      </c>
      <c r="Z464" s="77"/>
      <c r="AA464" s="77"/>
      <c r="AB464" s="301" t="s">
        <v>32</v>
      </c>
      <c r="AC464" s="314"/>
      <c r="AD464" s="302">
        <f t="shared" si="14"/>
        <v>0</v>
      </c>
      <c r="AE464" s="302"/>
      <c r="AF464" s="302"/>
      <c r="AG464" s="302"/>
      <c r="AH464" s="302"/>
      <c r="AI464" s="302"/>
      <c r="AJ464" s="302"/>
      <c r="AK464" s="302"/>
      <c r="AL464" s="302"/>
      <c r="AM464" s="302"/>
      <c r="AN464" s="302"/>
      <c r="AO464" s="302"/>
      <c r="AP464" s="302"/>
      <c r="AQ464" s="302"/>
      <c r="AR464" s="302"/>
      <c r="AS464" s="302"/>
    </row>
    <row r="465" spans="1:45" ht="37.5" outlineLevel="1">
      <c r="A465" s="655"/>
      <c r="B465" s="353" t="s">
        <v>559</v>
      </c>
      <c r="C465" s="653" t="s">
        <v>1013</v>
      </c>
      <c r="D465" s="301" t="s">
        <v>1725</v>
      </c>
      <c r="E465" s="265" t="s">
        <v>43</v>
      </c>
      <c r="F465" s="655"/>
      <c r="G465" s="280" t="s">
        <v>1726</v>
      </c>
      <c r="H465" s="338" t="s">
        <v>62</v>
      </c>
      <c r="I465" s="301" t="s">
        <v>86</v>
      </c>
      <c r="J465" s="301" t="s">
        <v>2525</v>
      </c>
      <c r="K465" s="265">
        <v>36</v>
      </c>
      <c r="L465" s="265"/>
      <c r="M465" s="265"/>
      <c r="N465" s="302">
        <v>179</v>
      </c>
      <c r="O465" s="302">
        <v>1070</v>
      </c>
      <c r="P465" s="314">
        <v>14</v>
      </c>
      <c r="Q465" s="314">
        <v>14</v>
      </c>
      <c r="R465" s="265" t="s">
        <v>60</v>
      </c>
      <c r="S465" s="265">
        <v>121.15</v>
      </c>
      <c r="T465" s="314">
        <v>1979</v>
      </c>
      <c r="U465" s="314">
        <v>40</v>
      </c>
      <c r="V465" s="302">
        <v>100</v>
      </c>
      <c r="W465" s="272" t="s">
        <v>372</v>
      </c>
      <c r="X465" s="77" t="s">
        <v>29</v>
      </c>
      <c r="Y465" s="305">
        <v>55</v>
      </c>
      <c r="Z465" s="305"/>
      <c r="AA465" s="272"/>
      <c r="AB465" s="301" t="s">
        <v>32</v>
      </c>
      <c r="AC465" s="314"/>
      <c r="AD465" s="302">
        <f t="shared" si="14"/>
        <v>0</v>
      </c>
      <c r="AE465" s="302"/>
      <c r="AF465" s="302"/>
      <c r="AG465" s="302"/>
      <c r="AH465" s="302"/>
      <c r="AI465" s="302"/>
      <c r="AJ465" s="302"/>
      <c r="AK465" s="302"/>
      <c r="AL465" s="302"/>
      <c r="AM465" s="302"/>
      <c r="AN465" s="302"/>
      <c r="AO465" s="302"/>
      <c r="AP465" s="302"/>
      <c r="AQ465" s="302"/>
      <c r="AR465" s="302"/>
      <c r="AS465" s="302"/>
    </row>
    <row r="466" spans="1:45" ht="93.75" outlineLevel="1">
      <c r="A466" s="655"/>
      <c r="B466" s="353" t="s">
        <v>559</v>
      </c>
      <c r="C466" s="654"/>
      <c r="D466" s="301" t="s">
        <v>1727</v>
      </c>
      <c r="E466" s="265" t="s">
        <v>52</v>
      </c>
      <c r="F466" s="655"/>
      <c r="G466" s="278" t="s">
        <v>1728</v>
      </c>
      <c r="H466" s="338" t="s">
        <v>62</v>
      </c>
      <c r="I466" s="357" t="s">
        <v>90</v>
      </c>
      <c r="J466" s="301" t="s">
        <v>2526</v>
      </c>
      <c r="K466" s="265">
        <v>60</v>
      </c>
      <c r="L466" s="265" t="s">
        <v>3140</v>
      </c>
      <c r="M466" s="265"/>
      <c r="N466" s="302">
        <v>59</v>
      </c>
      <c r="O466" s="305"/>
      <c r="P466" s="76"/>
      <c r="Q466" s="314"/>
      <c r="R466" s="265" t="s">
        <v>60</v>
      </c>
      <c r="S466" s="265">
        <v>50.1</v>
      </c>
      <c r="T466" s="314">
        <v>1978</v>
      </c>
      <c r="U466" s="314">
        <v>40</v>
      </c>
      <c r="V466" s="302">
        <v>100</v>
      </c>
      <c r="W466" s="272" t="s">
        <v>372</v>
      </c>
      <c r="X466" s="77" t="s">
        <v>29</v>
      </c>
      <c r="Y466" s="305">
        <v>12</v>
      </c>
      <c r="Z466" s="77"/>
      <c r="AA466" s="269"/>
      <c r="AB466" s="301" t="s">
        <v>32</v>
      </c>
      <c r="AC466" s="314"/>
      <c r="AD466" s="302">
        <f t="shared" si="14"/>
        <v>0</v>
      </c>
      <c r="AE466" s="302"/>
      <c r="AF466" s="302"/>
      <c r="AG466" s="302"/>
      <c r="AH466" s="302"/>
      <c r="AI466" s="302"/>
      <c r="AJ466" s="302"/>
      <c r="AK466" s="302"/>
      <c r="AL466" s="302"/>
      <c r="AM466" s="302"/>
      <c r="AN466" s="302"/>
      <c r="AO466" s="302"/>
      <c r="AP466" s="302"/>
      <c r="AQ466" s="302"/>
      <c r="AR466" s="302"/>
      <c r="AS466" s="302"/>
    </row>
    <row r="467" spans="1:45" ht="75" outlineLevel="1">
      <c r="A467" s="655"/>
      <c r="B467" s="353" t="s">
        <v>559</v>
      </c>
      <c r="C467" s="653" t="s">
        <v>1104</v>
      </c>
      <c r="D467" s="301" t="s">
        <v>1729</v>
      </c>
      <c r="E467" s="265" t="s">
        <v>52</v>
      </c>
      <c r="F467" s="655"/>
      <c r="G467" s="278" t="s">
        <v>1730</v>
      </c>
      <c r="H467" s="338" t="s">
        <v>62</v>
      </c>
      <c r="I467" s="357" t="s">
        <v>90</v>
      </c>
      <c r="J467" s="301" t="s">
        <v>2329</v>
      </c>
      <c r="K467" s="265">
        <v>25</v>
      </c>
      <c r="L467" s="265" t="s">
        <v>3141</v>
      </c>
      <c r="M467" s="265"/>
      <c r="N467" s="302">
        <v>266</v>
      </c>
      <c r="O467" s="305"/>
      <c r="P467" s="76"/>
      <c r="Q467" s="314"/>
      <c r="R467" s="265" t="s">
        <v>60</v>
      </c>
      <c r="S467" s="265">
        <v>79.599999999999994</v>
      </c>
      <c r="T467" s="314">
        <v>1995</v>
      </c>
      <c r="U467" s="314">
        <v>40</v>
      </c>
      <c r="V467" s="302">
        <v>100</v>
      </c>
      <c r="W467" s="272" t="s">
        <v>372</v>
      </c>
      <c r="X467" s="77" t="s">
        <v>29</v>
      </c>
      <c r="Y467" s="305">
        <v>226</v>
      </c>
      <c r="Z467" s="77"/>
      <c r="AA467" s="269"/>
      <c r="AB467" s="301" t="s">
        <v>32</v>
      </c>
      <c r="AC467" s="314"/>
      <c r="AD467" s="302">
        <f t="shared" si="14"/>
        <v>0</v>
      </c>
      <c r="AE467" s="302"/>
      <c r="AF467" s="302"/>
      <c r="AG467" s="302"/>
      <c r="AH467" s="302"/>
      <c r="AI467" s="302"/>
      <c r="AJ467" s="302"/>
      <c r="AK467" s="302"/>
      <c r="AL467" s="302"/>
      <c r="AM467" s="302"/>
      <c r="AN467" s="302"/>
      <c r="AO467" s="302"/>
      <c r="AP467" s="302"/>
      <c r="AQ467" s="302"/>
      <c r="AR467" s="302"/>
      <c r="AS467" s="302"/>
    </row>
    <row r="468" spans="1:45" ht="75" outlineLevel="1">
      <c r="A468" s="655"/>
      <c r="B468" s="353" t="s">
        <v>559</v>
      </c>
      <c r="C468" s="654"/>
      <c r="D468" s="301" t="s">
        <v>1731</v>
      </c>
      <c r="E468" s="265" t="s">
        <v>43</v>
      </c>
      <c r="F468" s="655"/>
      <c r="G468" s="280" t="s">
        <v>1732</v>
      </c>
      <c r="H468" s="338" t="s">
        <v>62</v>
      </c>
      <c r="I468" s="301" t="s">
        <v>86</v>
      </c>
      <c r="J468" s="301" t="s">
        <v>2527</v>
      </c>
      <c r="K468" s="265">
        <v>30</v>
      </c>
      <c r="L468" s="78"/>
      <c r="M468" s="265"/>
      <c r="N468" s="302">
        <v>579</v>
      </c>
      <c r="O468" s="302">
        <v>1442</v>
      </c>
      <c r="P468" s="314">
        <v>20</v>
      </c>
      <c r="Q468" s="314">
        <v>15</v>
      </c>
      <c r="R468" s="265" t="s">
        <v>60</v>
      </c>
      <c r="S468" s="265">
        <v>308.10000000000002</v>
      </c>
      <c r="T468" s="314">
        <v>2014</v>
      </c>
      <c r="U468" s="314">
        <v>85</v>
      </c>
      <c r="V468" s="302">
        <v>100</v>
      </c>
      <c r="W468" s="272" t="s">
        <v>372</v>
      </c>
      <c r="X468" s="269" t="s">
        <v>29</v>
      </c>
      <c r="Y468" s="305">
        <v>487</v>
      </c>
      <c r="Z468" s="272"/>
      <c r="AA468" s="265"/>
      <c r="AB468" s="301" t="s">
        <v>3402</v>
      </c>
      <c r="AC468" s="314">
        <v>2031</v>
      </c>
      <c r="AD468" s="302">
        <f t="shared" si="14"/>
        <v>50000</v>
      </c>
      <c r="AE468" s="302"/>
      <c r="AF468" s="302">
        <v>50000</v>
      </c>
      <c r="AG468" s="302"/>
      <c r="AH468" s="302"/>
      <c r="AI468" s="302"/>
      <c r="AJ468" s="302"/>
      <c r="AK468" s="302"/>
      <c r="AL468" s="302"/>
      <c r="AM468" s="302"/>
      <c r="AN468" s="302"/>
      <c r="AO468" s="302">
        <v>50000</v>
      </c>
      <c r="AP468" s="302"/>
      <c r="AQ468" s="302"/>
      <c r="AR468" s="302"/>
      <c r="AS468" s="302"/>
    </row>
    <row r="469" spans="1:45" ht="75" outlineLevel="1">
      <c r="A469" s="655"/>
      <c r="B469" s="353" t="s">
        <v>559</v>
      </c>
      <c r="C469" s="265" t="s">
        <v>971</v>
      </c>
      <c r="D469" s="301" t="s">
        <v>1733</v>
      </c>
      <c r="E469" s="265" t="s">
        <v>52</v>
      </c>
      <c r="F469" s="655"/>
      <c r="G469" s="317" t="s">
        <v>1734</v>
      </c>
      <c r="H469" s="338"/>
      <c r="I469" s="360"/>
      <c r="J469" s="360"/>
      <c r="K469" s="318">
        <v>27</v>
      </c>
      <c r="L469" s="319" t="s">
        <v>3142</v>
      </c>
      <c r="M469" s="319" t="s">
        <v>3142</v>
      </c>
      <c r="N469" s="302">
        <v>104</v>
      </c>
      <c r="O469" s="305"/>
      <c r="P469" s="314"/>
      <c r="Q469" s="314"/>
      <c r="R469" s="265"/>
      <c r="S469" s="302"/>
      <c r="T469" s="314"/>
      <c r="U469" s="314"/>
      <c r="V469" s="302"/>
      <c r="W469" s="302"/>
      <c r="X469" s="302"/>
      <c r="Y469" s="305">
        <v>36</v>
      </c>
      <c r="Z469" s="77"/>
      <c r="AA469" s="265"/>
      <c r="AB469" s="301" t="s">
        <v>32</v>
      </c>
      <c r="AC469" s="314"/>
      <c r="AD469" s="302">
        <f t="shared" si="14"/>
        <v>0</v>
      </c>
      <c r="AE469" s="302"/>
      <c r="AF469" s="302"/>
      <c r="AG469" s="302"/>
      <c r="AH469" s="302"/>
      <c r="AI469" s="302"/>
      <c r="AJ469" s="302"/>
      <c r="AK469" s="302"/>
      <c r="AL469" s="302"/>
      <c r="AM469" s="302"/>
      <c r="AN469" s="302"/>
      <c r="AO469" s="302"/>
      <c r="AP469" s="302"/>
      <c r="AQ469" s="302"/>
      <c r="AR469" s="302"/>
      <c r="AS469" s="302"/>
    </row>
    <row r="470" spans="1:45" s="440" customFormat="1">
      <c r="A470" s="297"/>
      <c r="B470" s="439" t="s">
        <v>548</v>
      </c>
      <c r="C470" s="439"/>
      <c r="D470" s="439"/>
      <c r="E470" s="297"/>
      <c r="F470" s="297"/>
      <c r="G470" s="469"/>
      <c r="H470" s="470"/>
      <c r="I470" s="470"/>
      <c r="J470" s="470"/>
      <c r="K470" s="297"/>
      <c r="L470" s="297"/>
      <c r="M470" s="297"/>
      <c r="N470" s="288"/>
      <c r="O470" s="288"/>
      <c r="P470" s="297"/>
      <c r="Q470" s="297"/>
      <c r="R470" s="297"/>
      <c r="S470" s="288"/>
      <c r="T470" s="297"/>
      <c r="U470" s="297"/>
      <c r="V470" s="288"/>
      <c r="W470" s="297"/>
      <c r="X470" s="297"/>
      <c r="Y470" s="273"/>
      <c r="Z470" s="297"/>
      <c r="AA470" s="297"/>
      <c r="AB470" s="270"/>
      <c r="AC470" s="297"/>
      <c r="AD470" s="288"/>
      <c r="AE470" s="288"/>
      <c r="AF470" s="288"/>
      <c r="AG470" s="288"/>
      <c r="AH470" s="288"/>
      <c r="AI470" s="288"/>
      <c r="AJ470" s="288"/>
      <c r="AK470" s="288"/>
      <c r="AL470" s="288"/>
      <c r="AM470" s="288"/>
      <c r="AN470" s="288"/>
      <c r="AO470" s="288"/>
      <c r="AP470" s="288"/>
      <c r="AQ470" s="288"/>
      <c r="AR470" s="288"/>
      <c r="AS470" s="288"/>
    </row>
    <row r="471" spans="1:45" ht="75" customHeight="1" outlineLevel="2">
      <c r="A471" s="655">
        <v>13</v>
      </c>
      <c r="B471" s="265" t="s">
        <v>548</v>
      </c>
      <c r="C471" s="653" t="s">
        <v>910</v>
      </c>
      <c r="D471" s="301" t="s">
        <v>649</v>
      </c>
      <c r="E471" s="265" t="s">
        <v>85</v>
      </c>
      <c r="F471" s="655" t="s">
        <v>2263</v>
      </c>
      <c r="G471" s="280" t="s">
        <v>31</v>
      </c>
      <c r="H471" s="271" t="s">
        <v>62</v>
      </c>
      <c r="I471" s="301" t="s">
        <v>31</v>
      </c>
      <c r="J471" s="301" t="s">
        <v>2858</v>
      </c>
      <c r="K471" s="272"/>
      <c r="L471" s="272"/>
      <c r="M471" s="272"/>
      <c r="N471" s="302">
        <v>6937</v>
      </c>
      <c r="O471" s="302">
        <v>8126</v>
      </c>
      <c r="P471" s="314">
        <v>250</v>
      </c>
      <c r="Q471" s="314">
        <v>307</v>
      </c>
      <c r="R471" s="265" t="s">
        <v>28</v>
      </c>
      <c r="S471" s="265">
        <v>8304.2999999999993</v>
      </c>
      <c r="T471" s="314">
        <v>2017</v>
      </c>
      <c r="U471" s="314">
        <v>100</v>
      </c>
      <c r="V471" s="302">
        <v>34.5</v>
      </c>
      <c r="W471" s="272" t="s">
        <v>372</v>
      </c>
      <c r="X471" s="265" t="s">
        <v>29</v>
      </c>
      <c r="Y471" s="305">
        <v>6503</v>
      </c>
      <c r="Z471" s="265">
        <v>7309</v>
      </c>
      <c r="AA471" s="265">
        <v>125</v>
      </c>
      <c r="AB471" s="301" t="s">
        <v>32</v>
      </c>
      <c r="AC471" s="314"/>
      <c r="AD471" s="302">
        <f>SUM(AE471:AI471)</f>
        <v>0</v>
      </c>
      <c r="AE471" s="302"/>
      <c r="AF471" s="302"/>
      <c r="AG471" s="302"/>
      <c r="AH471" s="302"/>
      <c r="AI471" s="302"/>
      <c r="AJ471" s="302"/>
      <c r="AK471" s="302"/>
      <c r="AL471" s="302"/>
      <c r="AM471" s="302"/>
      <c r="AN471" s="302"/>
      <c r="AO471" s="302"/>
      <c r="AP471" s="302"/>
      <c r="AQ471" s="302"/>
      <c r="AR471" s="302"/>
      <c r="AS471" s="302"/>
    </row>
    <row r="472" spans="1:45" ht="37.5" outlineLevel="2">
      <c r="A472" s="655"/>
      <c r="B472" s="265" t="s">
        <v>548</v>
      </c>
      <c r="C472" s="678"/>
      <c r="D472" s="301" t="s">
        <v>1735</v>
      </c>
      <c r="E472" s="265" t="s">
        <v>85</v>
      </c>
      <c r="F472" s="655"/>
      <c r="G472" s="317" t="s">
        <v>1736</v>
      </c>
      <c r="H472" s="338" t="s">
        <v>62</v>
      </c>
      <c r="I472" s="357" t="s">
        <v>90</v>
      </c>
      <c r="J472" s="301" t="s">
        <v>2784</v>
      </c>
      <c r="K472" s="265">
        <v>12</v>
      </c>
      <c r="L472" s="265" t="s">
        <v>3362</v>
      </c>
      <c r="M472" s="265"/>
      <c r="N472" s="302">
        <v>253</v>
      </c>
      <c r="O472" s="305"/>
      <c r="P472" s="76"/>
      <c r="Q472" s="346"/>
      <c r="R472" s="265" t="s">
        <v>60</v>
      </c>
      <c r="S472" s="265">
        <v>57.1</v>
      </c>
      <c r="T472" s="314">
        <v>1979</v>
      </c>
      <c r="U472" s="314">
        <v>60</v>
      </c>
      <c r="V472" s="302">
        <v>43.92</v>
      </c>
      <c r="W472" s="347">
        <v>2018</v>
      </c>
      <c r="X472" s="265" t="s">
        <v>29</v>
      </c>
      <c r="Y472" s="305">
        <v>221</v>
      </c>
      <c r="Z472" s="77"/>
      <c r="AA472" s="83"/>
      <c r="AB472" s="301" t="s">
        <v>32</v>
      </c>
      <c r="AC472" s="314"/>
      <c r="AD472" s="302">
        <f t="shared" ref="AD472:AD525" si="15">SUM(AE472:AI472)</f>
        <v>0</v>
      </c>
      <c r="AE472" s="302"/>
      <c r="AF472" s="302"/>
      <c r="AG472" s="302"/>
      <c r="AH472" s="302"/>
      <c r="AI472" s="302"/>
      <c r="AJ472" s="302"/>
      <c r="AK472" s="302"/>
      <c r="AL472" s="302"/>
      <c r="AM472" s="302"/>
      <c r="AN472" s="302"/>
      <c r="AO472" s="302"/>
      <c r="AP472" s="302"/>
      <c r="AQ472" s="302"/>
      <c r="AR472" s="302"/>
      <c r="AS472" s="302"/>
    </row>
    <row r="473" spans="1:45" ht="37.5" outlineLevel="2">
      <c r="A473" s="655"/>
      <c r="B473" s="265" t="s">
        <v>548</v>
      </c>
      <c r="C473" s="654"/>
      <c r="D473" s="301" t="s">
        <v>1737</v>
      </c>
      <c r="E473" s="208" t="s">
        <v>52</v>
      </c>
      <c r="F473" s="655"/>
      <c r="G473" s="317" t="s">
        <v>1738</v>
      </c>
      <c r="H473" s="338" t="s">
        <v>62</v>
      </c>
      <c r="I473" s="357" t="s">
        <v>90</v>
      </c>
      <c r="J473" s="301" t="s">
        <v>2528</v>
      </c>
      <c r="K473" s="265">
        <v>13</v>
      </c>
      <c r="L473" s="265" t="s">
        <v>3363</v>
      </c>
      <c r="M473" s="265"/>
      <c r="N473" s="302">
        <v>136</v>
      </c>
      <c r="O473" s="305"/>
      <c r="P473" s="76"/>
      <c r="Q473" s="346"/>
      <c r="R473" s="265" t="s">
        <v>60</v>
      </c>
      <c r="S473" s="265">
        <v>63.4</v>
      </c>
      <c r="T473" s="314">
        <v>1984</v>
      </c>
      <c r="U473" s="314">
        <v>60</v>
      </c>
      <c r="V473" s="302">
        <v>100</v>
      </c>
      <c r="W473" s="272" t="s">
        <v>372</v>
      </c>
      <c r="X473" s="265" t="s">
        <v>29</v>
      </c>
      <c r="Y473" s="305">
        <v>82</v>
      </c>
      <c r="Z473" s="77"/>
      <c r="AA473" s="83"/>
      <c r="AB473" s="301" t="s">
        <v>32</v>
      </c>
      <c r="AC473" s="346"/>
      <c r="AD473" s="302">
        <f t="shared" si="15"/>
        <v>0</v>
      </c>
      <c r="AE473" s="302"/>
      <c r="AF473" s="302"/>
      <c r="AG473" s="302"/>
      <c r="AH473" s="302"/>
      <c r="AI473" s="302"/>
      <c r="AJ473" s="302"/>
      <c r="AK473" s="302"/>
      <c r="AL473" s="302"/>
      <c r="AM473" s="302"/>
      <c r="AN473" s="302"/>
      <c r="AO473" s="302"/>
      <c r="AP473" s="302"/>
      <c r="AQ473" s="302"/>
      <c r="AR473" s="302"/>
      <c r="AS473" s="302"/>
    </row>
    <row r="474" spans="1:45" ht="37.5" outlineLevel="2">
      <c r="A474" s="655"/>
      <c r="B474" s="265" t="s">
        <v>548</v>
      </c>
      <c r="C474" s="653" t="s">
        <v>911</v>
      </c>
      <c r="D474" s="301" t="s">
        <v>1132</v>
      </c>
      <c r="E474" s="265" t="s">
        <v>85</v>
      </c>
      <c r="F474" s="655"/>
      <c r="G474" s="280" t="s">
        <v>1739</v>
      </c>
      <c r="H474" s="338" t="s">
        <v>62</v>
      </c>
      <c r="I474" s="301" t="s">
        <v>86</v>
      </c>
      <c r="J474" s="301" t="s">
        <v>2912</v>
      </c>
      <c r="K474" s="265">
        <v>95</v>
      </c>
      <c r="L474" s="265"/>
      <c r="M474" s="265"/>
      <c r="N474" s="302">
        <v>1298</v>
      </c>
      <c r="O474" s="282">
        <v>2309</v>
      </c>
      <c r="P474" s="314">
        <v>15</v>
      </c>
      <c r="Q474" s="314">
        <v>3</v>
      </c>
      <c r="R474" s="265" t="s">
        <v>60</v>
      </c>
      <c r="S474" s="71">
        <v>120.9</v>
      </c>
      <c r="T474" s="314">
        <v>1960</v>
      </c>
      <c r="U474" s="314">
        <v>60</v>
      </c>
      <c r="V474" s="302">
        <v>100</v>
      </c>
      <c r="W474" s="272" t="s">
        <v>372</v>
      </c>
      <c r="X474" s="265" t="s">
        <v>29</v>
      </c>
      <c r="Y474" s="305">
        <v>1076</v>
      </c>
      <c r="Z474" s="305">
        <f>O474+(O474*(((Y474*100)/N474)-100)/100)</f>
        <v>1914.0862865947611</v>
      </c>
      <c r="AA474" s="77">
        <v>15</v>
      </c>
      <c r="AB474" s="301" t="s">
        <v>3396</v>
      </c>
      <c r="AC474" s="314">
        <v>2028</v>
      </c>
      <c r="AD474" s="302">
        <f t="shared" si="15"/>
        <v>563149</v>
      </c>
      <c r="AE474" s="302"/>
      <c r="AF474" s="302">
        <v>563149</v>
      </c>
      <c r="AG474" s="302"/>
      <c r="AH474" s="302"/>
      <c r="AI474" s="302"/>
      <c r="AJ474" s="302"/>
      <c r="AK474" s="302"/>
      <c r="AL474" s="305">
        <v>563149</v>
      </c>
      <c r="AM474" s="302"/>
      <c r="AN474" s="302"/>
      <c r="AO474" s="302"/>
      <c r="AP474" s="302"/>
      <c r="AQ474" s="302"/>
      <c r="AR474" s="302"/>
      <c r="AS474" s="302"/>
    </row>
    <row r="475" spans="1:45" ht="56.25" outlineLevel="2">
      <c r="A475" s="655"/>
      <c r="B475" s="265" t="s">
        <v>548</v>
      </c>
      <c r="C475" s="678"/>
      <c r="D475" s="301" t="s">
        <v>1740</v>
      </c>
      <c r="E475" s="208" t="s">
        <v>52</v>
      </c>
      <c r="F475" s="655"/>
      <c r="G475" s="280" t="s">
        <v>1741</v>
      </c>
      <c r="H475" s="338" t="s">
        <v>62</v>
      </c>
      <c r="I475" s="357" t="s">
        <v>90</v>
      </c>
      <c r="J475" s="301" t="s">
        <v>2529</v>
      </c>
      <c r="K475" s="265">
        <v>118</v>
      </c>
      <c r="L475" s="265" t="s">
        <v>3143</v>
      </c>
      <c r="M475" s="265"/>
      <c r="N475" s="302">
        <v>160</v>
      </c>
      <c r="O475" s="305"/>
      <c r="P475" s="76"/>
      <c r="Q475" s="314"/>
      <c r="R475" s="265" t="s">
        <v>60</v>
      </c>
      <c r="S475" s="265">
        <v>49</v>
      </c>
      <c r="T475" s="314">
        <v>2003</v>
      </c>
      <c r="U475" s="314">
        <v>40</v>
      </c>
      <c r="V475" s="302">
        <v>100</v>
      </c>
      <c r="W475" s="272" t="s">
        <v>372</v>
      </c>
      <c r="X475" s="265" t="s">
        <v>29</v>
      </c>
      <c r="Y475" s="305">
        <v>136</v>
      </c>
      <c r="Z475" s="77"/>
      <c r="AA475" s="83"/>
      <c r="AB475" s="301" t="s">
        <v>32</v>
      </c>
      <c r="AC475" s="314"/>
      <c r="AD475" s="302">
        <f t="shared" si="15"/>
        <v>0</v>
      </c>
      <c r="AE475" s="282"/>
      <c r="AF475" s="282"/>
      <c r="AG475" s="282"/>
      <c r="AH475" s="282"/>
      <c r="AI475" s="282"/>
      <c r="AJ475" s="282"/>
      <c r="AK475" s="282"/>
      <c r="AL475" s="282"/>
      <c r="AM475" s="282"/>
      <c r="AN475" s="282"/>
      <c r="AO475" s="282"/>
      <c r="AP475" s="282"/>
      <c r="AQ475" s="282"/>
      <c r="AR475" s="282"/>
      <c r="AS475" s="282"/>
    </row>
    <row r="476" spans="1:45" ht="75" outlineLevel="2">
      <c r="A476" s="655"/>
      <c r="B476" s="265" t="s">
        <v>548</v>
      </c>
      <c r="C476" s="678"/>
      <c r="D476" s="301" t="s">
        <v>1742</v>
      </c>
      <c r="E476" s="208" t="s">
        <v>52</v>
      </c>
      <c r="F476" s="655"/>
      <c r="G476" s="280" t="s">
        <v>1743</v>
      </c>
      <c r="H476" s="338" t="s">
        <v>62</v>
      </c>
      <c r="I476" s="357" t="s">
        <v>90</v>
      </c>
      <c r="J476" s="301" t="s">
        <v>2530</v>
      </c>
      <c r="K476" s="265">
        <v>113</v>
      </c>
      <c r="L476" s="265" t="s">
        <v>3144</v>
      </c>
      <c r="M476" s="265"/>
      <c r="N476" s="302">
        <v>216</v>
      </c>
      <c r="O476" s="305"/>
      <c r="P476" s="76"/>
      <c r="Q476" s="314"/>
      <c r="R476" s="265" t="s">
        <v>60</v>
      </c>
      <c r="S476" s="265">
        <v>48.8</v>
      </c>
      <c r="T476" s="314">
        <v>1976</v>
      </c>
      <c r="U476" s="314">
        <v>60</v>
      </c>
      <c r="V476" s="302">
        <v>100</v>
      </c>
      <c r="W476" s="272" t="s">
        <v>372</v>
      </c>
      <c r="X476" s="265" t="s">
        <v>29</v>
      </c>
      <c r="Y476" s="305">
        <v>148</v>
      </c>
      <c r="Z476" s="77"/>
      <c r="AA476" s="83"/>
      <c r="AB476" s="301" t="s">
        <v>3402</v>
      </c>
      <c r="AC476" s="314">
        <v>2031</v>
      </c>
      <c r="AD476" s="302">
        <f t="shared" si="15"/>
        <v>50000</v>
      </c>
      <c r="AE476" s="302"/>
      <c r="AF476" s="302">
        <v>50000</v>
      </c>
      <c r="AG476" s="302"/>
      <c r="AH476" s="302"/>
      <c r="AI476" s="302"/>
      <c r="AJ476" s="302"/>
      <c r="AK476" s="302"/>
      <c r="AL476" s="302"/>
      <c r="AM476" s="302"/>
      <c r="AN476" s="302"/>
      <c r="AO476" s="302">
        <v>50000</v>
      </c>
      <c r="AP476" s="302"/>
      <c r="AQ476" s="302"/>
      <c r="AR476" s="302"/>
      <c r="AS476" s="302"/>
    </row>
    <row r="477" spans="1:45" ht="75" outlineLevel="2">
      <c r="A477" s="655"/>
      <c r="B477" s="265" t="s">
        <v>548</v>
      </c>
      <c r="C477" s="678"/>
      <c r="D477" s="301" t="s">
        <v>2228</v>
      </c>
      <c r="E477" s="208" t="s">
        <v>52</v>
      </c>
      <c r="F477" s="655"/>
      <c r="G477" s="280" t="s">
        <v>1744</v>
      </c>
      <c r="H477" s="338" t="s">
        <v>62</v>
      </c>
      <c r="I477" s="357" t="s">
        <v>84</v>
      </c>
      <c r="J477" s="301" t="s">
        <v>2785</v>
      </c>
      <c r="K477" s="265">
        <v>115</v>
      </c>
      <c r="L477" s="265" t="s">
        <v>3145</v>
      </c>
      <c r="M477" s="265"/>
      <c r="N477" s="302">
        <v>245</v>
      </c>
      <c r="O477" s="305"/>
      <c r="P477" s="76"/>
      <c r="Q477" s="314"/>
      <c r="R477" s="265" t="s">
        <v>60</v>
      </c>
      <c r="S477" s="265">
        <v>45</v>
      </c>
      <c r="T477" s="314">
        <v>1970</v>
      </c>
      <c r="U477" s="314">
        <v>60</v>
      </c>
      <c r="V477" s="302">
        <v>100</v>
      </c>
      <c r="W477" s="272" t="s">
        <v>372</v>
      </c>
      <c r="X477" s="265" t="s">
        <v>29</v>
      </c>
      <c r="Y477" s="305">
        <v>149</v>
      </c>
      <c r="Z477" s="77"/>
      <c r="AA477" s="83"/>
      <c r="AB477" s="301" t="s">
        <v>3402</v>
      </c>
      <c r="AC477" s="314">
        <v>2032</v>
      </c>
      <c r="AD477" s="302">
        <f t="shared" si="15"/>
        <v>50000</v>
      </c>
      <c r="AE477" s="302"/>
      <c r="AF477" s="302">
        <v>50000</v>
      </c>
      <c r="AG477" s="302"/>
      <c r="AH477" s="302"/>
      <c r="AI477" s="302"/>
      <c r="AJ477" s="302"/>
      <c r="AK477" s="302"/>
      <c r="AL477" s="302"/>
      <c r="AM477" s="302"/>
      <c r="AN477" s="302"/>
      <c r="AO477" s="302"/>
      <c r="AP477" s="302">
        <v>50000</v>
      </c>
      <c r="AQ477" s="302"/>
      <c r="AR477" s="302"/>
      <c r="AS477" s="302"/>
    </row>
    <row r="478" spans="1:45" ht="75" outlineLevel="2">
      <c r="A478" s="655"/>
      <c r="B478" s="265" t="s">
        <v>548</v>
      </c>
      <c r="C478" s="654"/>
      <c r="D478" s="301" t="s">
        <v>1745</v>
      </c>
      <c r="E478" s="208" t="s">
        <v>52</v>
      </c>
      <c r="F478" s="655"/>
      <c r="G478" s="280" t="s">
        <v>1746</v>
      </c>
      <c r="H478" s="338" t="s">
        <v>62</v>
      </c>
      <c r="I478" s="357" t="s">
        <v>90</v>
      </c>
      <c r="J478" s="301" t="s">
        <v>2531</v>
      </c>
      <c r="K478" s="265">
        <v>99</v>
      </c>
      <c r="L478" s="265" t="s">
        <v>3146</v>
      </c>
      <c r="M478" s="265"/>
      <c r="N478" s="302">
        <v>191</v>
      </c>
      <c r="O478" s="305"/>
      <c r="P478" s="76"/>
      <c r="Q478" s="314"/>
      <c r="R478" s="265" t="s">
        <v>60</v>
      </c>
      <c r="S478" s="265">
        <v>44.1</v>
      </c>
      <c r="T478" s="314">
        <v>1960</v>
      </c>
      <c r="U478" s="314">
        <v>60</v>
      </c>
      <c r="V478" s="302">
        <v>100</v>
      </c>
      <c r="W478" s="272" t="s">
        <v>372</v>
      </c>
      <c r="X478" s="265" t="s">
        <v>29</v>
      </c>
      <c r="Y478" s="305">
        <v>67</v>
      </c>
      <c r="Z478" s="77"/>
      <c r="AA478" s="83"/>
      <c r="AB478" s="301" t="s">
        <v>3402</v>
      </c>
      <c r="AC478" s="314">
        <v>2031</v>
      </c>
      <c r="AD478" s="302">
        <f t="shared" si="15"/>
        <v>50000</v>
      </c>
      <c r="AE478" s="302"/>
      <c r="AF478" s="302">
        <v>50000</v>
      </c>
      <c r="AG478" s="302"/>
      <c r="AH478" s="302"/>
      <c r="AI478" s="302"/>
      <c r="AJ478" s="302"/>
      <c r="AK478" s="302"/>
      <c r="AL478" s="302"/>
      <c r="AM478" s="302"/>
      <c r="AN478" s="302"/>
      <c r="AO478" s="302">
        <v>50000</v>
      </c>
      <c r="AP478" s="302"/>
      <c r="AQ478" s="302"/>
      <c r="AR478" s="302"/>
      <c r="AS478" s="302"/>
    </row>
    <row r="479" spans="1:45" ht="56.25" outlineLevel="2">
      <c r="A479" s="655"/>
      <c r="B479" s="265" t="s">
        <v>548</v>
      </c>
      <c r="C479" s="653" t="s">
        <v>1105</v>
      </c>
      <c r="D479" s="301" t="s">
        <v>1747</v>
      </c>
      <c r="E479" s="208" t="s">
        <v>52</v>
      </c>
      <c r="F479" s="655"/>
      <c r="G479" s="280" t="s">
        <v>1748</v>
      </c>
      <c r="H479" s="338" t="s">
        <v>62</v>
      </c>
      <c r="I479" s="301" t="s">
        <v>84</v>
      </c>
      <c r="J479" s="301" t="s">
        <v>2532</v>
      </c>
      <c r="K479" s="265">
        <v>115</v>
      </c>
      <c r="L479" s="265" t="s">
        <v>3147</v>
      </c>
      <c r="M479" s="265"/>
      <c r="N479" s="302">
        <v>149</v>
      </c>
      <c r="O479" s="305"/>
      <c r="P479" s="76"/>
      <c r="Q479" s="314"/>
      <c r="R479" s="265" t="s">
        <v>60</v>
      </c>
      <c r="S479" s="71">
        <v>24.7</v>
      </c>
      <c r="T479" s="314">
        <v>1978</v>
      </c>
      <c r="U479" s="314">
        <v>60</v>
      </c>
      <c r="V479" s="302">
        <v>100</v>
      </c>
      <c r="W479" s="272" t="s">
        <v>372</v>
      </c>
      <c r="X479" s="265" t="s">
        <v>29</v>
      </c>
      <c r="Y479" s="305">
        <v>125</v>
      </c>
      <c r="Z479" s="83"/>
      <c r="AA479" s="83"/>
      <c r="AB479" s="301" t="s">
        <v>32</v>
      </c>
      <c r="AC479" s="314"/>
      <c r="AD479" s="302">
        <f t="shared" si="15"/>
        <v>0</v>
      </c>
      <c r="AE479" s="302"/>
      <c r="AF479" s="302"/>
      <c r="AG479" s="302"/>
      <c r="AH479" s="302"/>
      <c r="AI479" s="302"/>
      <c r="AJ479" s="302"/>
      <c r="AK479" s="302"/>
      <c r="AL479" s="302"/>
      <c r="AM479" s="302"/>
      <c r="AN479" s="302"/>
      <c r="AO479" s="302"/>
      <c r="AP479" s="302"/>
      <c r="AQ479" s="302"/>
      <c r="AR479" s="302"/>
      <c r="AS479" s="302"/>
    </row>
    <row r="480" spans="1:45" ht="56.25" outlineLevel="2">
      <c r="A480" s="655"/>
      <c r="B480" s="265" t="s">
        <v>548</v>
      </c>
      <c r="C480" s="654"/>
      <c r="D480" s="301" t="s">
        <v>1749</v>
      </c>
      <c r="E480" s="208" t="s">
        <v>52</v>
      </c>
      <c r="F480" s="655"/>
      <c r="G480" s="280" t="s">
        <v>1750</v>
      </c>
      <c r="H480" s="338" t="s">
        <v>62</v>
      </c>
      <c r="I480" s="301" t="s">
        <v>84</v>
      </c>
      <c r="J480" s="301" t="s">
        <v>2533</v>
      </c>
      <c r="K480" s="265">
        <v>110</v>
      </c>
      <c r="L480" s="265" t="s">
        <v>3148</v>
      </c>
      <c r="M480" s="265"/>
      <c r="N480" s="302">
        <v>158</v>
      </c>
      <c r="O480" s="305"/>
      <c r="P480" s="76"/>
      <c r="Q480" s="314"/>
      <c r="R480" s="265" t="s">
        <v>60</v>
      </c>
      <c r="S480" s="71">
        <v>50.6</v>
      </c>
      <c r="T480" s="314">
        <v>2003</v>
      </c>
      <c r="U480" s="314">
        <v>60</v>
      </c>
      <c r="V480" s="302">
        <v>100</v>
      </c>
      <c r="W480" s="272" t="s">
        <v>372</v>
      </c>
      <c r="X480" s="265" t="s">
        <v>29</v>
      </c>
      <c r="Y480" s="305">
        <v>142</v>
      </c>
      <c r="Z480" s="83"/>
      <c r="AA480" s="83"/>
      <c r="AB480" s="301" t="s">
        <v>32</v>
      </c>
      <c r="AC480" s="314"/>
      <c r="AD480" s="302">
        <f t="shared" si="15"/>
        <v>0</v>
      </c>
      <c r="AE480" s="302"/>
      <c r="AF480" s="302"/>
      <c r="AG480" s="302"/>
      <c r="AH480" s="302"/>
      <c r="AI480" s="302"/>
      <c r="AJ480" s="302"/>
      <c r="AK480" s="302"/>
      <c r="AL480" s="302"/>
      <c r="AM480" s="302"/>
      <c r="AN480" s="302"/>
      <c r="AO480" s="302"/>
      <c r="AP480" s="302"/>
      <c r="AQ480" s="302"/>
      <c r="AR480" s="302"/>
      <c r="AS480" s="302"/>
    </row>
    <row r="481" spans="1:45" ht="56.25" outlineLevel="2">
      <c r="A481" s="655"/>
      <c r="B481" s="265" t="s">
        <v>548</v>
      </c>
      <c r="C481" s="653" t="s">
        <v>1014</v>
      </c>
      <c r="D481" s="301" t="s">
        <v>1751</v>
      </c>
      <c r="E481" s="208" t="s">
        <v>52</v>
      </c>
      <c r="F481" s="655"/>
      <c r="G481" s="280" t="s">
        <v>1752</v>
      </c>
      <c r="H481" s="338" t="s">
        <v>62</v>
      </c>
      <c r="I481" s="301" t="s">
        <v>84</v>
      </c>
      <c r="J481" s="301" t="s">
        <v>2534</v>
      </c>
      <c r="K481" s="265">
        <v>125</v>
      </c>
      <c r="L481" s="265" t="s">
        <v>3149</v>
      </c>
      <c r="M481" s="265"/>
      <c r="N481" s="302">
        <v>213</v>
      </c>
      <c r="O481" s="305"/>
      <c r="P481" s="76"/>
      <c r="Q481" s="314"/>
      <c r="R481" s="265" t="s">
        <v>60</v>
      </c>
      <c r="S481" s="71">
        <v>31.6</v>
      </c>
      <c r="T481" s="314">
        <v>2005</v>
      </c>
      <c r="U481" s="314">
        <v>60</v>
      </c>
      <c r="V481" s="302">
        <v>100</v>
      </c>
      <c r="W481" s="272" t="s">
        <v>372</v>
      </c>
      <c r="X481" s="265" t="s">
        <v>29</v>
      </c>
      <c r="Y481" s="305">
        <v>135</v>
      </c>
      <c r="Z481" s="71"/>
      <c r="AA481" s="83"/>
      <c r="AB481" s="301" t="s">
        <v>32</v>
      </c>
      <c r="AC481" s="314"/>
      <c r="AD481" s="302">
        <f t="shared" si="15"/>
        <v>0</v>
      </c>
      <c r="AE481" s="302"/>
      <c r="AF481" s="302"/>
      <c r="AG481" s="302"/>
      <c r="AH481" s="302"/>
      <c r="AI481" s="302"/>
      <c r="AJ481" s="302"/>
      <c r="AK481" s="302"/>
      <c r="AL481" s="302"/>
      <c r="AM481" s="302"/>
      <c r="AN481" s="302"/>
      <c r="AO481" s="302"/>
      <c r="AP481" s="302"/>
      <c r="AQ481" s="302"/>
      <c r="AR481" s="302"/>
      <c r="AS481" s="302"/>
    </row>
    <row r="482" spans="1:45" ht="75" outlineLevel="2">
      <c r="A482" s="655"/>
      <c r="B482" s="265" t="s">
        <v>548</v>
      </c>
      <c r="C482" s="678"/>
      <c r="D482" s="301" t="s">
        <v>1753</v>
      </c>
      <c r="E482" s="208" t="s">
        <v>52</v>
      </c>
      <c r="F482" s="655"/>
      <c r="G482" s="280" t="s">
        <v>1754</v>
      </c>
      <c r="H482" s="338" t="s">
        <v>62</v>
      </c>
      <c r="I482" s="301" t="s">
        <v>84</v>
      </c>
      <c r="J482" s="301" t="s">
        <v>2535</v>
      </c>
      <c r="K482" s="265">
        <v>148</v>
      </c>
      <c r="L482" s="265" t="s">
        <v>3150</v>
      </c>
      <c r="M482" s="265"/>
      <c r="N482" s="302">
        <v>156</v>
      </c>
      <c r="O482" s="305"/>
      <c r="P482" s="76"/>
      <c r="Q482" s="314"/>
      <c r="R482" s="265" t="s">
        <v>60</v>
      </c>
      <c r="S482" s="314">
        <v>26</v>
      </c>
      <c r="T482" s="314">
        <v>1975</v>
      </c>
      <c r="U482" s="314">
        <v>60</v>
      </c>
      <c r="V482" s="302">
        <v>100</v>
      </c>
      <c r="W482" s="272" t="s">
        <v>372</v>
      </c>
      <c r="X482" s="265" t="s">
        <v>29</v>
      </c>
      <c r="Y482" s="305">
        <v>98</v>
      </c>
      <c r="Z482" s="305"/>
      <c r="AA482" s="272"/>
      <c r="AB482" s="301" t="s">
        <v>32</v>
      </c>
      <c r="AC482" s="71"/>
      <c r="AD482" s="302">
        <f t="shared" si="15"/>
        <v>0</v>
      </c>
      <c r="AE482" s="302"/>
      <c r="AF482" s="302"/>
      <c r="AG482" s="302"/>
      <c r="AH482" s="302"/>
      <c r="AI482" s="302"/>
      <c r="AJ482" s="302"/>
      <c r="AK482" s="302"/>
      <c r="AL482" s="302"/>
      <c r="AM482" s="302"/>
      <c r="AN482" s="302"/>
      <c r="AO482" s="302"/>
      <c r="AP482" s="302"/>
      <c r="AQ482" s="302"/>
      <c r="AR482" s="302"/>
      <c r="AS482" s="302"/>
    </row>
    <row r="483" spans="1:45" ht="75" outlineLevel="2">
      <c r="A483" s="655"/>
      <c r="B483" s="265" t="s">
        <v>548</v>
      </c>
      <c r="C483" s="654"/>
      <c r="D483" s="301" t="s">
        <v>1755</v>
      </c>
      <c r="E483" s="208" t="s">
        <v>52</v>
      </c>
      <c r="F483" s="655"/>
      <c r="G483" s="280" t="s">
        <v>1756</v>
      </c>
      <c r="H483" s="338" t="s">
        <v>62</v>
      </c>
      <c r="I483" s="301" t="s">
        <v>84</v>
      </c>
      <c r="J483" s="301" t="s">
        <v>2536</v>
      </c>
      <c r="K483" s="265">
        <v>133</v>
      </c>
      <c r="L483" s="265" t="s">
        <v>3151</v>
      </c>
      <c r="M483" s="265"/>
      <c r="N483" s="302">
        <v>134</v>
      </c>
      <c r="O483" s="305"/>
      <c r="P483" s="76"/>
      <c r="Q483" s="314"/>
      <c r="R483" s="265" t="s">
        <v>60</v>
      </c>
      <c r="S483" s="71">
        <v>93.8</v>
      </c>
      <c r="T483" s="314">
        <v>1960</v>
      </c>
      <c r="U483" s="314">
        <v>60</v>
      </c>
      <c r="V483" s="302">
        <v>100</v>
      </c>
      <c r="W483" s="272" t="s">
        <v>372</v>
      </c>
      <c r="X483" s="265" t="s">
        <v>29</v>
      </c>
      <c r="Y483" s="305">
        <v>88</v>
      </c>
      <c r="Z483" s="305"/>
      <c r="AA483" s="272"/>
      <c r="AB483" s="301" t="s">
        <v>32</v>
      </c>
      <c r="AC483" s="83"/>
      <c r="AD483" s="302">
        <f t="shared" si="15"/>
        <v>0</v>
      </c>
      <c r="AE483" s="302"/>
      <c r="AF483" s="302"/>
      <c r="AG483" s="302"/>
      <c r="AH483" s="302"/>
      <c r="AI483" s="302"/>
      <c r="AJ483" s="302"/>
      <c r="AK483" s="302"/>
      <c r="AL483" s="302"/>
      <c r="AM483" s="302"/>
      <c r="AN483" s="302"/>
      <c r="AO483" s="302"/>
      <c r="AP483" s="302"/>
      <c r="AQ483" s="302"/>
      <c r="AR483" s="302"/>
      <c r="AS483" s="302"/>
    </row>
    <row r="484" spans="1:45" ht="56.25" outlineLevel="2">
      <c r="A484" s="655"/>
      <c r="B484" s="265" t="s">
        <v>548</v>
      </c>
      <c r="C484" s="265" t="s">
        <v>2623</v>
      </c>
      <c r="D484" s="301" t="s">
        <v>1757</v>
      </c>
      <c r="E484" s="208" t="s">
        <v>52</v>
      </c>
      <c r="F484" s="655"/>
      <c r="G484" s="280" t="s">
        <v>1758</v>
      </c>
      <c r="H484" s="338" t="s">
        <v>62</v>
      </c>
      <c r="I484" s="301" t="s">
        <v>392</v>
      </c>
      <c r="J484" s="301" t="s">
        <v>2330</v>
      </c>
      <c r="K484" s="265">
        <v>45</v>
      </c>
      <c r="L484" s="265"/>
      <c r="M484" s="265"/>
      <c r="N484" s="305">
        <v>911</v>
      </c>
      <c r="O484" s="305">
        <v>2704</v>
      </c>
      <c r="P484" s="314"/>
      <c r="Q484" s="314"/>
      <c r="R484" s="78" t="s">
        <v>28</v>
      </c>
      <c r="S484" s="265">
        <v>386.2</v>
      </c>
      <c r="T484" s="314">
        <v>2024</v>
      </c>
      <c r="U484" s="314">
        <v>60</v>
      </c>
      <c r="V484" s="302">
        <v>0</v>
      </c>
      <c r="W484" s="265" t="s">
        <v>346</v>
      </c>
      <c r="X484" s="265" t="s">
        <v>29</v>
      </c>
      <c r="Y484" s="305">
        <v>603</v>
      </c>
      <c r="Z484" s="305">
        <f>O484+(O484*(((Y484*100)/N484)-100)/100)</f>
        <v>1789.8046103183315</v>
      </c>
      <c r="AA484" s="83">
        <v>45</v>
      </c>
      <c r="AB484" s="301" t="s">
        <v>32</v>
      </c>
      <c r="AC484" s="83"/>
      <c r="AD484" s="302">
        <f t="shared" si="15"/>
        <v>0</v>
      </c>
      <c r="AE484" s="302"/>
      <c r="AF484" s="302"/>
      <c r="AG484" s="302"/>
      <c r="AH484" s="302"/>
      <c r="AI484" s="302"/>
      <c r="AJ484" s="302"/>
      <c r="AK484" s="302"/>
      <c r="AL484" s="302"/>
      <c r="AM484" s="302"/>
      <c r="AN484" s="302"/>
      <c r="AO484" s="302"/>
      <c r="AP484" s="302"/>
      <c r="AQ484" s="302"/>
      <c r="AR484" s="302"/>
      <c r="AS484" s="302"/>
    </row>
    <row r="485" spans="1:45" ht="56.25" outlineLevel="2">
      <c r="A485" s="655"/>
      <c r="B485" s="265" t="s">
        <v>548</v>
      </c>
      <c r="C485" s="653" t="s">
        <v>1015</v>
      </c>
      <c r="D485" s="301" t="s">
        <v>1759</v>
      </c>
      <c r="E485" s="265" t="s">
        <v>85</v>
      </c>
      <c r="F485" s="655"/>
      <c r="G485" s="280" t="s">
        <v>1760</v>
      </c>
      <c r="H485" s="338" t="s">
        <v>62</v>
      </c>
      <c r="I485" s="301" t="s">
        <v>380</v>
      </c>
      <c r="J485" s="301" t="s">
        <v>2786</v>
      </c>
      <c r="K485" s="265">
        <v>31</v>
      </c>
      <c r="L485" s="265" t="s">
        <v>3152</v>
      </c>
      <c r="M485" s="265"/>
      <c r="N485" s="302">
        <v>1014</v>
      </c>
      <c r="O485" s="305"/>
      <c r="P485" s="76"/>
      <c r="Q485" s="314"/>
      <c r="R485" s="265" t="s">
        <v>60</v>
      </c>
      <c r="S485" s="265">
        <v>86</v>
      </c>
      <c r="T485" s="314">
        <v>2005</v>
      </c>
      <c r="U485" s="314">
        <v>30</v>
      </c>
      <c r="V485" s="302">
        <v>100</v>
      </c>
      <c r="W485" s="272" t="s">
        <v>372</v>
      </c>
      <c r="X485" s="265" t="s">
        <v>29</v>
      </c>
      <c r="Y485" s="305">
        <v>892</v>
      </c>
      <c r="Z485" s="83"/>
      <c r="AA485" s="83"/>
      <c r="AB485" s="357" t="s">
        <v>3431</v>
      </c>
      <c r="AC485" s="314">
        <v>2034</v>
      </c>
      <c r="AD485" s="302">
        <f t="shared" si="15"/>
        <v>261800</v>
      </c>
      <c r="AE485" s="302"/>
      <c r="AF485" s="302">
        <v>261800</v>
      </c>
      <c r="AG485" s="302"/>
      <c r="AH485" s="302"/>
      <c r="AI485" s="302"/>
      <c r="AJ485" s="302"/>
      <c r="AK485" s="302"/>
      <c r="AL485" s="302"/>
      <c r="AM485" s="302"/>
      <c r="AN485" s="302"/>
      <c r="AO485" s="302"/>
      <c r="AP485" s="302"/>
      <c r="AQ485" s="302"/>
      <c r="AR485" s="302">
        <v>261800</v>
      </c>
      <c r="AS485" s="302"/>
    </row>
    <row r="486" spans="1:45" ht="56.25" outlineLevel="2">
      <c r="A486" s="655"/>
      <c r="B486" s="265" t="s">
        <v>548</v>
      </c>
      <c r="C486" s="678"/>
      <c r="D486" s="301" t="s">
        <v>1761</v>
      </c>
      <c r="E486" s="208" t="s">
        <v>52</v>
      </c>
      <c r="F486" s="655"/>
      <c r="G486" s="280" t="s">
        <v>1762</v>
      </c>
      <c r="H486" s="338" t="s">
        <v>62</v>
      </c>
      <c r="I486" s="301" t="s">
        <v>84</v>
      </c>
      <c r="J486" s="301" t="s">
        <v>2787</v>
      </c>
      <c r="K486" s="265">
        <v>42</v>
      </c>
      <c r="L486" s="265" t="s">
        <v>3153</v>
      </c>
      <c r="M486" s="265"/>
      <c r="N486" s="302">
        <v>234</v>
      </c>
      <c r="O486" s="305"/>
      <c r="P486" s="76"/>
      <c r="Q486" s="314"/>
      <c r="R486" s="265" t="s">
        <v>60</v>
      </c>
      <c r="S486" s="265">
        <v>21.9</v>
      </c>
      <c r="T486" s="314">
        <v>2003</v>
      </c>
      <c r="U486" s="314">
        <v>85</v>
      </c>
      <c r="V486" s="302">
        <v>100</v>
      </c>
      <c r="W486" s="272" t="s">
        <v>372</v>
      </c>
      <c r="X486" s="265" t="s">
        <v>29</v>
      </c>
      <c r="Y486" s="305">
        <v>146</v>
      </c>
      <c r="Z486" s="77"/>
      <c r="AA486" s="83"/>
      <c r="AB486" s="301" t="s">
        <v>32</v>
      </c>
      <c r="AC486" s="314"/>
      <c r="AD486" s="302">
        <f t="shared" si="15"/>
        <v>0</v>
      </c>
      <c r="AE486" s="302"/>
      <c r="AF486" s="302"/>
      <c r="AG486" s="302"/>
      <c r="AH486" s="302"/>
      <c r="AI486" s="302"/>
      <c r="AJ486" s="302"/>
      <c r="AK486" s="302"/>
      <c r="AL486" s="302"/>
      <c r="AM486" s="302"/>
      <c r="AN486" s="302"/>
      <c r="AO486" s="302"/>
      <c r="AP486" s="302"/>
      <c r="AQ486" s="302"/>
      <c r="AR486" s="302"/>
      <c r="AS486" s="302"/>
    </row>
    <row r="487" spans="1:45" ht="56.25" outlineLevel="2">
      <c r="A487" s="655"/>
      <c r="B487" s="265" t="s">
        <v>548</v>
      </c>
      <c r="C487" s="654"/>
      <c r="D487" s="301" t="s">
        <v>1763</v>
      </c>
      <c r="E487" s="208" t="s">
        <v>52</v>
      </c>
      <c r="F487" s="655"/>
      <c r="G487" s="280" t="s">
        <v>1764</v>
      </c>
      <c r="H487" s="338" t="s">
        <v>62</v>
      </c>
      <c r="I487" s="357" t="s">
        <v>90</v>
      </c>
      <c r="J487" s="301" t="s">
        <v>2788</v>
      </c>
      <c r="K487" s="265">
        <v>23</v>
      </c>
      <c r="L487" s="265" t="s">
        <v>3154</v>
      </c>
      <c r="M487" s="265"/>
      <c r="N487" s="302">
        <v>149</v>
      </c>
      <c r="O487" s="305"/>
      <c r="P487" s="76"/>
      <c r="Q487" s="314"/>
      <c r="R487" s="265" t="s">
        <v>60</v>
      </c>
      <c r="S487" s="71">
        <v>49</v>
      </c>
      <c r="T487" s="314">
        <v>1987</v>
      </c>
      <c r="U487" s="314">
        <v>60</v>
      </c>
      <c r="V487" s="302">
        <v>100</v>
      </c>
      <c r="W487" s="272" t="s">
        <v>372</v>
      </c>
      <c r="X487" s="265" t="s">
        <v>29</v>
      </c>
      <c r="Y487" s="305">
        <v>109</v>
      </c>
      <c r="Z487" s="305"/>
      <c r="AA487" s="272"/>
      <c r="AB487" s="301" t="s">
        <v>32</v>
      </c>
      <c r="AC487" s="314"/>
      <c r="AD487" s="302">
        <f t="shared" si="15"/>
        <v>0</v>
      </c>
      <c r="AE487" s="302"/>
      <c r="AF487" s="302"/>
      <c r="AG487" s="302"/>
      <c r="AH487" s="302"/>
      <c r="AI487" s="302"/>
      <c r="AJ487" s="302"/>
      <c r="AK487" s="302"/>
      <c r="AL487" s="302"/>
      <c r="AM487" s="302"/>
      <c r="AN487" s="302"/>
      <c r="AO487" s="302"/>
      <c r="AP487" s="302"/>
      <c r="AQ487" s="302"/>
      <c r="AR487" s="302"/>
      <c r="AS487" s="302"/>
    </row>
    <row r="488" spans="1:45" ht="75" outlineLevel="2">
      <c r="A488" s="655"/>
      <c r="B488" s="265" t="s">
        <v>548</v>
      </c>
      <c r="C488" s="653" t="s">
        <v>1016</v>
      </c>
      <c r="D488" s="301" t="s">
        <v>1765</v>
      </c>
      <c r="E488" s="208" t="s">
        <v>52</v>
      </c>
      <c r="F488" s="655"/>
      <c r="G488" s="280" t="s">
        <v>1766</v>
      </c>
      <c r="H488" s="338" t="s">
        <v>62</v>
      </c>
      <c r="I488" s="357" t="s">
        <v>90</v>
      </c>
      <c r="J488" s="301" t="s">
        <v>2789</v>
      </c>
      <c r="K488" s="265">
        <v>50</v>
      </c>
      <c r="L488" s="265" t="s">
        <v>3155</v>
      </c>
      <c r="M488" s="265"/>
      <c r="N488" s="302">
        <v>384</v>
      </c>
      <c r="O488" s="305"/>
      <c r="P488" s="76"/>
      <c r="Q488" s="314"/>
      <c r="R488" s="265" t="s">
        <v>60</v>
      </c>
      <c r="S488" s="71">
        <v>100</v>
      </c>
      <c r="T488" s="314">
        <v>1992</v>
      </c>
      <c r="U488" s="314">
        <v>60</v>
      </c>
      <c r="V488" s="302">
        <v>100</v>
      </c>
      <c r="W488" s="272" t="s">
        <v>372</v>
      </c>
      <c r="X488" s="265" t="s">
        <v>29</v>
      </c>
      <c r="Y488" s="305">
        <v>202</v>
      </c>
      <c r="Z488" s="305"/>
      <c r="AA488" s="272"/>
      <c r="AB488" s="301" t="s">
        <v>3402</v>
      </c>
      <c r="AC488" s="83">
        <v>2035</v>
      </c>
      <c r="AD488" s="302">
        <f t="shared" si="15"/>
        <v>70000</v>
      </c>
      <c r="AE488" s="302"/>
      <c r="AF488" s="302">
        <v>70000</v>
      </c>
      <c r="AG488" s="302"/>
      <c r="AH488" s="302"/>
      <c r="AI488" s="302"/>
      <c r="AJ488" s="302"/>
      <c r="AK488" s="302"/>
      <c r="AL488" s="302"/>
      <c r="AM488" s="302"/>
      <c r="AN488" s="302"/>
      <c r="AO488" s="302"/>
      <c r="AP488" s="302"/>
      <c r="AQ488" s="302"/>
      <c r="AR488" s="302"/>
      <c r="AS488" s="302">
        <v>70000</v>
      </c>
    </row>
    <row r="489" spans="1:45" ht="56.25" outlineLevel="2">
      <c r="A489" s="655"/>
      <c r="B489" s="265" t="s">
        <v>548</v>
      </c>
      <c r="C489" s="654"/>
      <c r="D489" s="301" t="s">
        <v>1767</v>
      </c>
      <c r="E489" s="208" t="s">
        <v>52</v>
      </c>
      <c r="F489" s="655"/>
      <c r="G489" s="280" t="s">
        <v>1768</v>
      </c>
      <c r="H489" s="338" t="s">
        <v>62</v>
      </c>
      <c r="I489" s="357" t="s">
        <v>90</v>
      </c>
      <c r="J489" s="301" t="s">
        <v>2790</v>
      </c>
      <c r="K489" s="265">
        <v>43</v>
      </c>
      <c r="L489" s="265" t="s">
        <v>3156</v>
      </c>
      <c r="M489" s="265"/>
      <c r="N489" s="302">
        <v>121</v>
      </c>
      <c r="O489" s="305"/>
      <c r="P489" s="76"/>
      <c r="Q489" s="314"/>
      <c r="R489" s="265" t="s">
        <v>60</v>
      </c>
      <c r="S489" s="71">
        <v>90.5</v>
      </c>
      <c r="T489" s="314">
        <v>1987</v>
      </c>
      <c r="U489" s="314">
        <v>60</v>
      </c>
      <c r="V489" s="302">
        <v>100</v>
      </c>
      <c r="W489" s="272" t="s">
        <v>372</v>
      </c>
      <c r="X489" s="265" t="s">
        <v>29</v>
      </c>
      <c r="Y489" s="305">
        <v>50</v>
      </c>
      <c r="Z489" s="77"/>
      <c r="AA489" s="83"/>
      <c r="AB489" s="301" t="s">
        <v>32</v>
      </c>
      <c r="AC489" s="314"/>
      <c r="AD489" s="302">
        <f t="shared" si="15"/>
        <v>0</v>
      </c>
      <c r="AE489" s="302"/>
      <c r="AF489" s="302"/>
      <c r="AG489" s="302"/>
      <c r="AH489" s="302"/>
      <c r="AI489" s="302"/>
      <c r="AJ489" s="302"/>
      <c r="AK489" s="302"/>
      <c r="AL489" s="302"/>
      <c r="AM489" s="302"/>
      <c r="AN489" s="302"/>
      <c r="AO489" s="302"/>
      <c r="AP489" s="302"/>
      <c r="AQ489" s="302"/>
      <c r="AR489" s="302"/>
      <c r="AS489" s="302"/>
    </row>
    <row r="490" spans="1:45" ht="37.5" outlineLevel="2">
      <c r="A490" s="655"/>
      <c r="B490" s="265" t="s">
        <v>548</v>
      </c>
      <c r="C490" s="653" t="s">
        <v>2626</v>
      </c>
      <c r="D490" s="301" t="s">
        <v>1138</v>
      </c>
      <c r="E490" s="208" t="s">
        <v>52</v>
      </c>
      <c r="F490" s="655"/>
      <c r="G490" s="280" t="s">
        <v>1769</v>
      </c>
      <c r="H490" s="338" t="s">
        <v>62</v>
      </c>
      <c r="I490" s="301" t="s">
        <v>1769</v>
      </c>
      <c r="J490" s="301" t="s">
        <v>2830</v>
      </c>
      <c r="K490" s="265">
        <v>111</v>
      </c>
      <c r="L490" s="265"/>
      <c r="M490" s="265"/>
      <c r="N490" s="302">
        <v>462</v>
      </c>
      <c r="O490" s="282">
        <v>1679</v>
      </c>
      <c r="P490" s="314">
        <v>25</v>
      </c>
      <c r="Q490" s="314">
        <v>0</v>
      </c>
      <c r="R490" s="265" t="s">
        <v>60</v>
      </c>
      <c r="S490" s="71">
        <v>67.7</v>
      </c>
      <c r="T490" s="314">
        <v>1975</v>
      </c>
      <c r="U490" s="314">
        <v>60</v>
      </c>
      <c r="V490" s="302">
        <v>100</v>
      </c>
      <c r="W490" s="272" t="s">
        <v>372</v>
      </c>
      <c r="X490" s="265" t="s">
        <v>29</v>
      </c>
      <c r="Y490" s="305">
        <v>282</v>
      </c>
      <c r="Z490" s="305">
        <v>1469</v>
      </c>
      <c r="AA490" s="265">
        <v>20</v>
      </c>
      <c r="AB490" s="301" t="s">
        <v>3397</v>
      </c>
      <c r="AC490" s="314">
        <v>2028</v>
      </c>
      <c r="AD490" s="302">
        <f t="shared" si="15"/>
        <v>512514</v>
      </c>
      <c r="AE490" s="302"/>
      <c r="AF490" s="302">
        <v>512514</v>
      </c>
      <c r="AG490" s="302"/>
      <c r="AH490" s="302"/>
      <c r="AI490" s="302"/>
      <c r="AJ490" s="302"/>
      <c r="AK490" s="302"/>
      <c r="AL490" s="305">
        <v>512514</v>
      </c>
      <c r="AM490" s="302"/>
      <c r="AN490" s="302"/>
      <c r="AO490" s="302"/>
      <c r="AP490" s="302"/>
      <c r="AQ490" s="302"/>
      <c r="AR490" s="302"/>
      <c r="AS490" s="302"/>
    </row>
    <row r="491" spans="1:45" ht="75" outlineLevel="2">
      <c r="A491" s="655"/>
      <c r="B491" s="265" t="s">
        <v>548</v>
      </c>
      <c r="C491" s="678"/>
      <c r="D491" s="301" t="s">
        <v>1770</v>
      </c>
      <c r="E491" s="208" t="s">
        <v>52</v>
      </c>
      <c r="F491" s="655"/>
      <c r="G491" s="280" t="s">
        <v>1771</v>
      </c>
      <c r="H491" s="338"/>
      <c r="I491" s="301"/>
      <c r="J491" s="360"/>
      <c r="K491" s="332">
        <v>104</v>
      </c>
      <c r="L491" s="332" t="s">
        <v>3157</v>
      </c>
      <c r="M491" s="332" t="s">
        <v>3157</v>
      </c>
      <c r="N491" s="302">
        <v>8</v>
      </c>
      <c r="O491" s="305"/>
      <c r="P491" s="76"/>
      <c r="Q491" s="76"/>
      <c r="R491" s="272"/>
      <c r="S491" s="76"/>
      <c r="T491" s="76"/>
      <c r="U491" s="76"/>
      <c r="V491" s="305"/>
      <c r="W491" s="272"/>
      <c r="X491" s="272"/>
      <c r="Y491" s="305">
        <v>0</v>
      </c>
      <c r="Z491" s="265"/>
      <c r="AA491" s="265"/>
      <c r="AB491" s="301" t="s">
        <v>32</v>
      </c>
      <c r="AC491" s="314"/>
      <c r="AD491" s="302">
        <f t="shared" si="15"/>
        <v>0</v>
      </c>
      <c r="AE491" s="302"/>
      <c r="AF491" s="302"/>
      <c r="AG491" s="302"/>
      <c r="AH491" s="302"/>
      <c r="AI491" s="302"/>
      <c r="AJ491" s="302"/>
      <c r="AK491" s="302"/>
      <c r="AL491" s="302"/>
      <c r="AM491" s="302"/>
      <c r="AN491" s="302"/>
      <c r="AO491" s="302"/>
      <c r="AP491" s="302"/>
      <c r="AQ491" s="302"/>
      <c r="AR491" s="302"/>
      <c r="AS491" s="302"/>
    </row>
    <row r="492" spans="1:45" ht="75" outlineLevel="2">
      <c r="A492" s="655"/>
      <c r="B492" s="265" t="s">
        <v>548</v>
      </c>
      <c r="C492" s="678"/>
      <c r="D492" s="301" t="s">
        <v>1441</v>
      </c>
      <c r="E492" s="208" t="s">
        <v>52</v>
      </c>
      <c r="F492" s="655"/>
      <c r="G492" s="280" t="s">
        <v>1772</v>
      </c>
      <c r="H492" s="338" t="s">
        <v>62</v>
      </c>
      <c r="I492" s="357" t="s">
        <v>90</v>
      </c>
      <c r="J492" s="301" t="s">
        <v>2537</v>
      </c>
      <c r="K492" s="265">
        <v>136</v>
      </c>
      <c r="L492" s="265" t="s">
        <v>3158</v>
      </c>
      <c r="M492" s="265"/>
      <c r="N492" s="302">
        <v>67</v>
      </c>
      <c r="O492" s="305"/>
      <c r="P492" s="76"/>
      <c r="Q492" s="314"/>
      <c r="R492" s="265" t="s">
        <v>60</v>
      </c>
      <c r="S492" s="303">
        <v>18.04</v>
      </c>
      <c r="T492" s="314">
        <v>1970</v>
      </c>
      <c r="U492" s="314">
        <v>60</v>
      </c>
      <c r="V492" s="302">
        <v>100</v>
      </c>
      <c r="W492" s="272" t="s">
        <v>372</v>
      </c>
      <c r="X492" s="265" t="s">
        <v>29</v>
      </c>
      <c r="Y492" s="305">
        <v>43</v>
      </c>
      <c r="Z492" s="71"/>
      <c r="AA492" s="83"/>
      <c r="AB492" s="301" t="s">
        <v>3412</v>
      </c>
      <c r="AC492" s="314">
        <v>2026</v>
      </c>
      <c r="AD492" s="302">
        <f t="shared" si="15"/>
        <v>0</v>
      </c>
      <c r="AE492" s="302"/>
      <c r="AF492" s="302"/>
      <c r="AG492" s="302"/>
      <c r="AH492" s="302"/>
      <c r="AI492" s="302"/>
      <c r="AJ492" s="302"/>
      <c r="AK492" s="302"/>
      <c r="AL492" s="302"/>
      <c r="AM492" s="302"/>
      <c r="AN492" s="302"/>
      <c r="AO492" s="302"/>
      <c r="AP492" s="302"/>
      <c r="AQ492" s="302"/>
      <c r="AR492" s="302"/>
      <c r="AS492" s="302"/>
    </row>
    <row r="493" spans="1:45" ht="75" outlineLevel="2">
      <c r="A493" s="655"/>
      <c r="B493" s="265" t="s">
        <v>548</v>
      </c>
      <c r="C493" s="654"/>
      <c r="D493" s="301" t="s">
        <v>1773</v>
      </c>
      <c r="E493" s="208" t="s">
        <v>52</v>
      </c>
      <c r="F493" s="655"/>
      <c r="G493" s="280" t="s">
        <v>1774</v>
      </c>
      <c r="H493" s="338" t="s">
        <v>62</v>
      </c>
      <c r="I493" s="301" t="s">
        <v>84</v>
      </c>
      <c r="J493" s="301" t="s">
        <v>2538</v>
      </c>
      <c r="K493" s="265">
        <v>97</v>
      </c>
      <c r="L493" s="265" t="s">
        <v>3159</v>
      </c>
      <c r="M493" s="265"/>
      <c r="N493" s="302">
        <v>366</v>
      </c>
      <c r="O493" s="305"/>
      <c r="P493" s="76"/>
      <c r="Q493" s="314"/>
      <c r="R493" s="265" t="s">
        <v>60</v>
      </c>
      <c r="S493" s="71">
        <v>52.1</v>
      </c>
      <c r="T493" s="314">
        <v>1970</v>
      </c>
      <c r="U493" s="314">
        <v>60</v>
      </c>
      <c r="V493" s="302">
        <v>100</v>
      </c>
      <c r="W493" s="272" t="s">
        <v>372</v>
      </c>
      <c r="X493" s="265" t="s">
        <v>29</v>
      </c>
      <c r="Y493" s="305">
        <v>230</v>
      </c>
      <c r="Z493" s="71"/>
      <c r="AA493" s="83"/>
      <c r="AB493" s="301" t="s">
        <v>32</v>
      </c>
      <c r="AC493" s="314"/>
      <c r="AD493" s="302">
        <f t="shared" si="15"/>
        <v>0</v>
      </c>
      <c r="AE493" s="302"/>
      <c r="AF493" s="302"/>
      <c r="AG493" s="302"/>
      <c r="AH493" s="302"/>
      <c r="AI493" s="302"/>
      <c r="AJ493" s="302"/>
      <c r="AK493" s="302"/>
      <c r="AL493" s="302"/>
      <c r="AM493" s="302"/>
      <c r="AN493" s="302"/>
      <c r="AO493" s="302"/>
      <c r="AP493" s="302"/>
      <c r="AQ493" s="302"/>
      <c r="AR493" s="302"/>
      <c r="AS493" s="302"/>
    </row>
    <row r="494" spans="1:45" ht="75" outlineLevel="2">
      <c r="A494" s="655"/>
      <c r="B494" s="265" t="s">
        <v>548</v>
      </c>
      <c r="C494" s="653" t="s">
        <v>919</v>
      </c>
      <c r="D494" s="301" t="s">
        <v>1775</v>
      </c>
      <c r="E494" s="208" t="s">
        <v>52</v>
      </c>
      <c r="F494" s="655"/>
      <c r="G494" s="280" t="s">
        <v>1776</v>
      </c>
      <c r="H494" s="338" t="s">
        <v>62</v>
      </c>
      <c r="I494" s="357" t="s">
        <v>90</v>
      </c>
      <c r="J494" s="301" t="s">
        <v>2539</v>
      </c>
      <c r="K494" s="265">
        <v>64</v>
      </c>
      <c r="L494" s="265" t="s">
        <v>3160</v>
      </c>
      <c r="M494" s="265"/>
      <c r="N494" s="302">
        <v>505</v>
      </c>
      <c r="O494" s="305"/>
      <c r="P494" s="76"/>
      <c r="Q494" s="314"/>
      <c r="R494" s="265" t="s">
        <v>60</v>
      </c>
      <c r="S494" s="71">
        <v>56</v>
      </c>
      <c r="T494" s="314">
        <v>2006</v>
      </c>
      <c r="U494" s="314">
        <v>60</v>
      </c>
      <c r="V494" s="302">
        <v>100</v>
      </c>
      <c r="W494" s="272" t="s">
        <v>372</v>
      </c>
      <c r="X494" s="265" t="s">
        <v>29</v>
      </c>
      <c r="Y494" s="305">
        <v>521</v>
      </c>
      <c r="Z494" s="83"/>
      <c r="AA494" s="83"/>
      <c r="AB494" s="301" t="s">
        <v>32</v>
      </c>
      <c r="AC494" s="314"/>
      <c r="AD494" s="302">
        <f t="shared" si="15"/>
        <v>0</v>
      </c>
      <c r="AE494" s="282"/>
      <c r="AF494" s="282"/>
      <c r="AG494" s="282"/>
      <c r="AH494" s="282"/>
      <c r="AI494" s="282"/>
      <c r="AJ494" s="282"/>
      <c r="AK494" s="282"/>
      <c r="AL494" s="282"/>
      <c r="AM494" s="282"/>
      <c r="AN494" s="282"/>
      <c r="AO494" s="282"/>
      <c r="AP494" s="282"/>
      <c r="AQ494" s="282"/>
      <c r="AR494" s="282"/>
      <c r="AS494" s="282"/>
    </row>
    <row r="495" spans="1:45" ht="75" outlineLevel="2">
      <c r="A495" s="655"/>
      <c r="B495" s="265" t="s">
        <v>548</v>
      </c>
      <c r="C495" s="678"/>
      <c r="D495" s="301" t="s">
        <v>1157</v>
      </c>
      <c r="E495" s="208" t="s">
        <v>52</v>
      </c>
      <c r="F495" s="655"/>
      <c r="G495" s="280" t="s">
        <v>1777</v>
      </c>
      <c r="H495" s="338" t="s">
        <v>62</v>
      </c>
      <c r="I495" s="301" t="s">
        <v>84</v>
      </c>
      <c r="J495" s="301" t="s">
        <v>2540</v>
      </c>
      <c r="K495" s="265">
        <v>76</v>
      </c>
      <c r="L495" s="265" t="s">
        <v>3161</v>
      </c>
      <c r="M495" s="265"/>
      <c r="N495" s="302">
        <v>509</v>
      </c>
      <c r="O495" s="305"/>
      <c r="P495" s="76"/>
      <c r="Q495" s="314"/>
      <c r="R495" s="265" t="s">
        <v>60</v>
      </c>
      <c r="S495" s="71">
        <v>62</v>
      </c>
      <c r="T495" s="314">
        <v>2003</v>
      </c>
      <c r="U495" s="314">
        <v>60</v>
      </c>
      <c r="V495" s="302">
        <v>100</v>
      </c>
      <c r="W495" s="272" t="s">
        <v>372</v>
      </c>
      <c r="X495" s="265" t="s">
        <v>29</v>
      </c>
      <c r="Y495" s="305">
        <v>519</v>
      </c>
      <c r="Z495" s="83"/>
      <c r="AA495" s="83"/>
      <c r="AB495" s="301" t="s">
        <v>3417</v>
      </c>
      <c r="AC495" s="314">
        <v>2029</v>
      </c>
      <c r="AD495" s="302">
        <f t="shared" si="15"/>
        <v>165890</v>
      </c>
      <c r="AE495" s="302"/>
      <c r="AF495" s="302">
        <v>165890</v>
      </c>
      <c r="AG495" s="302"/>
      <c r="AH495" s="302"/>
      <c r="AI495" s="302"/>
      <c r="AJ495" s="302"/>
      <c r="AK495" s="302"/>
      <c r="AL495" s="302"/>
      <c r="AM495" s="302">
        <v>165890</v>
      </c>
      <c r="AN495" s="302"/>
      <c r="AO495" s="302"/>
      <c r="AP495" s="302"/>
      <c r="AQ495" s="302"/>
      <c r="AR495" s="302"/>
      <c r="AS495" s="302"/>
    </row>
    <row r="496" spans="1:45" ht="75" outlineLevel="2">
      <c r="A496" s="655"/>
      <c r="B496" s="265" t="s">
        <v>548</v>
      </c>
      <c r="C496" s="654"/>
      <c r="D496" s="301" t="s">
        <v>2331</v>
      </c>
      <c r="E496" s="208" t="s">
        <v>52</v>
      </c>
      <c r="F496" s="655"/>
      <c r="G496" s="280" t="s">
        <v>2720</v>
      </c>
      <c r="H496" s="338" t="s">
        <v>62</v>
      </c>
      <c r="I496" s="301" t="s">
        <v>84</v>
      </c>
      <c r="J496" s="301" t="s">
        <v>2541</v>
      </c>
      <c r="K496" s="265">
        <v>84</v>
      </c>
      <c r="L496" s="265" t="s">
        <v>3162</v>
      </c>
      <c r="M496" s="272"/>
      <c r="N496" s="302">
        <v>162</v>
      </c>
      <c r="O496" s="305"/>
      <c r="P496" s="76"/>
      <c r="Q496" s="314"/>
      <c r="R496" s="265" t="s">
        <v>60</v>
      </c>
      <c r="S496" s="303">
        <v>18.04</v>
      </c>
      <c r="T496" s="314">
        <v>1976</v>
      </c>
      <c r="U496" s="314">
        <v>60</v>
      </c>
      <c r="V496" s="302">
        <v>100</v>
      </c>
      <c r="W496" s="272" t="s">
        <v>372</v>
      </c>
      <c r="X496" s="265" t="s">
        <v>29</v>
      </c>
      <c r="Y496" s="305">
        <v>162</v>
      </c>
      <c r="Z496" s="305"/>
      <c r="AA496" s="272"/>
      <c r="AB496" s="301" t="s">
        <v>32</v>
      </c>
      <c r="AC496" s="346"/>
      <c r="AD496" s="302">
        <f t="shared" si="15"/>
        <v>0</v>
      </c>
      <c r="AE496" s="302"/>
      <c r="AF496" s="302"/>
      <c r="AG496" s="302"/>
      <c r="AH496" s="302"/>
      <c r="AI496" s="302"/>
      <c r="AJ496" s="302"/>
      <c r="AK496" s="302"/>
      <c r="AL496" s="302"/>
      <c r="AM496" s="302"/>
      <c r="AN496" s="302"/>
      <c r="AO496" s="302"/>
      <c r="AP496" s="302"/>
      <c r="AQ496" s="302"/>
      <c r="AR496" s="302"/>
      <c r="AS496" s="302"/>
    </row>
    <row r="497" spans="1:45" ht="75" outlineLevel="2">
      <c r="A497" s="655"/>
      <c r="B497" s="265" t="s">
        <v>548</v>
      </c>
      <c r="C497" s="653" t="s">
        <v>1106</v>
      </c>
      <c r="D497" s="301" t="s">
        <v>1778</v>
      </c>
      <c r="E497" s="208" t="s">
        <v>52</v>
      </c>
      <c r="F497" s="655"/>
      <c r="G497" s="280" t="s">
        <v>1779</v>
      </c>
      <c r="H497" s="338" t="s">
        <v>62</v>
      </c>
      <c r="I497" s="301" t="s">
        <v>84</v>
      </c>
      <c r="J497" s="301" t="s">
        <v>2542</v>
      </c>
      <c r="K497" s="265">
        <v>125</v>
      </c>
      <c r="L497" s="265" t="s">
        <v>3163</v>
      </c>
      <c r="M497" s="272"/>
      <c r="N497" s="302">
        <v>415</v>
      </c>
      <c r="O497" s="305"/>
      <c r="P497" s="76"/>
      <c r="Q497" s="314"/>
      <c r="R497" s="265" t="s">
        <v>60</v>
      </c>
      <c r="S497" s="265">
        <v>40</v>
      </c>
      <c r="T497" s="314">
        <v>2005</v>
      </c>
      <c r="U497" s="314">
        <v>60</v>
      </c>
      <c r="V497" s="302">
        <v>100</v>
      </c>
      <c r="W497" s="272" t="s">
        <v>372</v>
      </c>
      <c r="X497" s="265" t="s">
        <v>29</v>
      </c>
      <c r="Y497" s="305">
        <v>249</v>
      </c>
      <c r="Z497" s="305"/>
      <c r="AA497" s="272"/>
      <c r="AB497" s="301" t="s">
        <v>3417</v>
      </c>
      <c r="AC497" s="314">
        <v>2032</v>
      </c>
      <c r="AD497" s="302">
        <f t="shared" si="15"/>
        <v>165890</v>
      </c>
      <c r="AE497" s="302"/>
      <c r="AF497" s="302">
        <v>165890</v>
      </c>
      <c r="AG497" s="302"/>
      <c r="AH497" s="302"/>
      <c r="AI497" s="302"/>
      <c r="AJ497" s="302"/>
      <c r="AK497" s="302"/>
      <c r="AL497" s="302"/>
      <c r="AM497" s="302"/>
      <c r="AN497" s="302"/>
      <c r="AO497" s="302"/>
      <c r="AP497" s="302">
        <v>165890</v>
      </c>
      <c r="AQ497" s="302"/>
      <c r="AR497" s="302"/>
      <c r="AS497" s="302"/>
    </row>
    <row r="498" spans="1:45" ht="75" outlineLevel="2">
      <c r="A498" s="655"/>
      <c r="B498" s="265" t="s">
        <v>548</v>
      </c>
      <c r="C498" s="678"/>
      <c r="D498" s="301" t="s">
        <v>1780</v>
      </c>
      <c r="E498" s="208" t="s">
        <v>52</v>
      </c>
      <c r="F498" s="655"/>
      <c r="G498" s="317" t="s">
        <v>1781</v>
      </c>
      <c r="H498" s="338"/>
      <c r="I498" s="360"/>
      <c r="J498" s="360"/>
      <c r="K498" s="332">
        <v>137</v>
      </c>
      <c r="L498" s="332" t="s">
        <v>3164</v>
      </c>
      <c r="M498" s="332" t="s">
        <v>3164</v>
      </c>
      <c r="N498" s="302">
        <v>20</v>
      </c>
      <c r="O498" s="305"/>
      <c r="P498" s="76"/>
      <c r="Q498" s="76"/>
      <c r="R498" s="272"/>
      <c r="S498" s="76"/>
      <c r="T498" s="76"/>
      <c r="U498" s="76"/>
      <c r="V498" s="305"/>
      <c r="W498" s="272"/>
      <c r="X498" s="272"/>
      <c r="Y498" s="305">
        <v>0</v>
      </c>
      <c r="Z498" s="77"/>
      <c r="AA498" s="265"/>
      <c r="AB498" s="301" t="s">
        <v>32</v>
      </c>
      <c r="AC498" s="314"/>
      <c r="AD498" s="302">
        <f t="shared" si="15"/>
        <v>0</v>
      </c>
      <c r="AE498" s="302"/>
      <c r="AF498" s="302"/>
      <c r="AG498" s="302"/>
      <c r="AH498" s="302"/>
      <c r="AI498" s="302"/>
      <c r="AJ498" s="302"/>
      <c r="AK498" s="302"/>
      <c r="AL498" s="302"/>
      <c r="AM498" s="302"/>
      <c r="AN498" s="302"/>
      <c r="AO498" s="302"/>
      <c r="AP498" s="302"/>
      <c r="AQ498" s="302"/>
      <c r="AR498" s="302"/>
      <c r="AS498" s="302"/>
    </row>
    <row r="499" spans="1:45" ht="75" outlineLevel="2">
      <c r="A499" s="655"/>
      <c r="B499" s="265" t="s">
        <v>548</v>
      </c>
      <c r="C499" s="654"/>
      <c r="D499" s="301" t="s">
        <v>1782</v>
      </c>
      <c r="E499" s="208" t="s">
        <v>52</v>
      </c>
      <c r="F499" s="655"/>
      <c r="G499" s="280" t="s">
        <v>1783</v>
      </c>
      <c r="H499" s="338"/>
      <c r="I499" s="301"/>
      <c r="J499" s="360"/>
      <c r="K499" s="332">
        <v>130</v>
      </c>
      <c r="L499" s="332" t="s">
        <v>3165</v>
      </c>
      <c r="M499" s="332" t="s">
        <v>3165</v>
      </c>
      <c r="N499" s="302">
        <v>43</v>
      </c>
      <c r="O499" s="305"/>
      <c r="P499" s="76"/>
      <c r="Q499" s="76"/>
      <c r="R499" s="272"/>
      <c r="S499" s="76"/>
      <c r="T499" s="76"/>
      <c r="U499" s="76"/>
      <c r="V499" s="305"/>
      <c r="W499" s="272"/>
      <c r="X499" s="272"/>
      <c r="Y499" s="305">
        <v>23</v>
      </c>
      <c r="Z499" s="77"/>
      <c r="AA499" s="265"/>
      <c r="AB499" s="301" t="s">
        <v>32</v>
      </c>
      <c r="AC499" s="314"/>
      <c r="AD499" s="302">
        <f t="shared" si="15"/>
        <v>0</v>
      </c>
      <c r="AE499" s="302"/>
      <c r="AF499" s="302"/>
      <c r="AG499" s="302"/>
      <c r="AH499" s="302"/>
      <c r="AI499" s="302"/>
      <c r="AJ499" s="302"/>
      <c r="AK499" s="302"/>
      <c r="AL499" s="302"/>
      <c r="AM499" s="302"/>
      <c r="AN499" s="302"/>
      <c r="AO499" s="302"/>
      <c r="AP499" s="302"/>
      <c r="AQ499" s="302"/>
      <c r="AR499" s="302"/>
      <c r="AS499" s="302"/>
    </row>
    <row r="500" spans="1:45" ht="75" outlineLevel="2">
      <c r="A500" s="655"/>
      <c r="B500" s="265" t="s">
        <v>548</v>
      </c>
      <c r="C500" s="653" t="s">
        <v>1107</v>
      </c>
      <c r="D500" s="301" t="s">
        <v>1784</v>
      </c>
      <c r="E500" s="208" t="s">
        <v>52</v>
      </c>
      <c r="F500" s="655"/>
      <c r="G500" s="280" t="s">
        <v>1785</v>
      </c>
      <c r="H500" s="338" t="s">
        <v>62</v>
      </c>
      <c r="I500" s="357" t="s">
        <v>90</v>
      </c>
      <c r="J500" s="301" t="s">
        <v>2543</v>
      </c>
      <c r="K500" s="265">
        <v>42</v>
      </c>
      <c r="L500" s="265" t="s">
        <v>3166</v>
      </c>
      <c r="M500" s="265"/>
      <c r="N500" s="302">
        <v>700</v>
      </c>
      <c r="O500" s="305"/>
      <c r="P500" s="76"/>
      <c r="Q500" s="314"/>
      <c r="R500" s="265" t="s">
        <v>60</v>
      </c>
      <c r="S500" s="314" t="s">
        <v>110</v>
      </c>
      <c r="T500" s="314">
        <v>1985</v>
      </c>
      <c r="U500" s="314">
        <v>60</v>
      </c>
      <c r="V500" s="302">
        <v>100</v>
      </c>
      <c r="W500" s="272" t="s">
        <v>372</v>
      </c>
      <c r="X500" s="265" t="s">
        <v>29</v>
      </c>
      <c r="Y500" s="305">
        <v>433</v>
      </c>
      <c r="Z500" s="77"/>
      <c r="AA500" s="83"/>
      <c r="AB500" s="301" t="s">
        <v>3402</v>
      </c>
      <c r="AC500" s="314">
        <v>2030</v>
      </c>
      <c r="AD500" s="302">
        <f t="shared" si="15"/>
        <v>70000</v>
      </c>
      <c r="AE500" s="302"/>
      <c r="AF500" s="302">
        <v>70000</v>
      </c>
      <c r="AG500" s="302"/>
      <c r="AH500" s="302"/>
      <c r="AI500" s="302"/>
      <c r="AJ500" s="302"/>
      <c r="AK500" s="302"/>
      <c r="AL500" s="302"/>
      <c r="AM500" s="302"/>
      <c r="AN500" s="302">
        <v>70000</v>
      </c>
      <c r="AO500" s="302"/>
      <c r="AP500" s="302"/>
      <c r="AQ500" s="302"/>
      <c r="AR500" s="302"/>
      <c r="AS500" s="302"/>
    </row>
    <row r="501" spans="1:45" ht="75" outlineLevel="2">
      <c r="A501" s="655"/>
      <c r="B501" s="265" t="s">
        <v>548</v>
      </c>
      <c r="C501" s="654"/>
      <c r="D501" s="301" t="s">
        <v>1786</v>
      </c>
      <c r="E501" s="208" t="s">
        <v>52</v>
      </c>
      <c r="F501" s="655"/>
      <c r="G501" s="280" t="s">
        <v>1787</v>
      </c>
      <c r="H501" s="338" t="s">
        <v>62</v>
      </c>
      <c r="I501" s="357" t="s">
        <v>90</v>
      </c>
      <c r="J501" s="301" t="s">
        <v>2332</v>
      </c>
      <c r="K501" s="265">
        <v>47</v>
      </c>
      <c r="L501" s="265" t="s">
        <v>3167</v>
      </c>
      <c r="M501" s="265"/>
      <c r="N501" s="302">
        <v>180</v>
      </c>
      <c r="O501" s="305"/>
      <c r="P501" s="76"/>
      <c r="Q501" s="348"/>
      <c r="R501" s="265" t="s">
        <v>60</v>
      </c>
      <c r="S501" s="71">
        <v>34.1</v>
      </c>
      <c r="T501" s="314">
        <v>1960</v>
      </c>
      <c r="U501" s="314">
        <v>60</v>
      </c>
      <c r="V501" s="302">
        <v>100</v>
      </c>
      <c r="W501" s="272" t="s">
        <v>372</v>
      </c>
      <c r="X501" s="265" t="s">
        <v>29</v>
      </c>
      <c r="Y501" s="305">
        <v>62</v>
      </c>
      <c r="Z501" s="77"/>
      <c r="AA501" s="83"/>
      <c r="AB501" s="301" t="s">
        <v>32</v>
      </c>
      <c r="AC501" s="314"/>
      <c r="AD501" s="302">
        <f t="shared" si="15"/>
        <v>0</v>
      </c>
      <c r="AE501" s="282"/>
      <c r="AF501" s="282"/>
      <c r="AG501" s="282"/>
      <c r="AH501" s="282"/>
      <c r="AI501" s="282"/>
      <c r="AJ501" s="282"/>
      <c r="AK501" s="282"/>
      <c r="AL501" s="282"/>
      <c r="AM501" s="282"/>
      <c r="AN501" s="282"/>
      <c r="AO501" s="282"/>
      <c r="AP501" s="282"/>
      <c r="AQ501" s="282"/>
      <c r="AR501" s="282"/>
      <c r="AS501" s="282"/>
    </row>
    <row r="502" spans="1:45" ht="75" outlineLevel="2">
      <c r="A502" s="655"/>
      <c r="B502" s="265" t="s">
        <v>548</v>
      </c>
      <c r="C502" s="653" t="s">
        <v>913</v>
      </c>
      <c r="D502" s="301" t="s">
        <v>1788</v>
      </c>
      <c r="E502" s="265" t="s">
        <v>85</v>
      </c>
      <c r="F502" s="655"/>
      <c r="G502" s="280" t="s">
        <v>1789</v>
      </c>
      <c r="H502" s="338" t="s">
        <v>62</v>
      </c>
      <c r="I502" s="301" t="s">
        <v>86</v>
      </c>
      <c r="J502" s="301" t="s">
        <v>2913</v>
      </c>
      <c r="K502" s="265">
        <v>25</v>
      </c>
      <c r="L502" s="265"/>
      <c r="M502" s="265"/>
      <c r="N502" s="302">
        <v>2030</v>
      </c>
      <c r="O502" s="282">
        <v>3426</v>
      </c>
      <c r="P502" s="314">
        <v>50</v>
      </c>
      <c r="Q502" s="314">
        <v>19</v>
      </c>
      <c r="R502" s="265" t="s">
        <v>60</v>
      </c>
      <c r="S502" s="265">
        <v>1441.3</v>
      </c>
      <c r="T502" s="314">
        <v>1971</v>
      </c>
      <c r="U502" s="314">
        <v>60</v>
      </c>
      <c r="V502" s="302">
        <v>56</v>
      </c>
      <c r="W502" s="265">
        <v>2013</v>
      </c>
      <c r="X502" s="265" t="s">
        <v>29</v>
      </c>
      <c r="Y502" s="305">
        <v>1730</v>
      </c>
      <c r="Z502" s="272">
        <v>3215</v>
      </c>
      <c r="AA502" s="272">
        <v>25</v>
      </c>
      <c r="AB502" s="301" t="s">
        <v>3402</v>
      </c>
      <c r="AC502" s="314">
        <v>2031</v>
      </c>
      <c r="AD502" s="302">
        <f t="shared" si="15"/>
        <v>144130</v>
      </c>
      <c r="AE502" s="302"/>
      <c r="AF502" s="302">
        <v>144130</v>
      </c>
      <c r="AG502" s="302"/>
      <c r="AH502" s="302"/>
      <c r="AI502" s="302"/>
      <c r="AJ502" s="302"/>
      <c r="AK502" s="302"/>
      <c r="AL502" s="302"/>
      <c r="AM502" s="302"/>
      <c r="AN502" s="302"/>
      <c r="AO502" s="302">
        <v>144130</v>
      </c>
      <c r="AP502" s="302"/>
      <c r="AQ502" s="302"/>
      <c r="AR502" s="302"/>
      <c r="AS502" s="302"/>
    </row>
    <row r="503" spans="1:45" ht="93.75" outlineLevel="2">
      <c r="A503" s="655"/>
      <c r="B503" s="265" t="s">
        <v>548</v>
      </c>
      <c r="C503" s="678"/>
      <c r="D503" s="301" t="s">
        <v>1790</v>
      </c>
      <c r="E503" s="208" t="s">
        <v>52</v>
      </c>
      <c r="F503" s="655"/>
      <c r="G503" s="280" t="s">
        <v>1791</v>
      </c>
      <c r="H503" s="338"/>
      <c r="I503" s="360"/>
      <c r="J503" s="360"/>
      <c r="K503" s="332">
        <v>69</v>
      </c>
      <c r="L503" s="332" t="s">
        <v>3168</v>
      </c>
      <c r="M503" s="332" t="s">
        <v>3168</v>
      </c>
      <c r="N503" s="302">
        <v>28</v>
      </c>
      <c r="O503" s="305"/>
      <c r="P503" s="76"/>
      <c r="Q503" s="76"/>
      <c r="R503" s="272"/>
      <c r="S503" s="76"/>
      <c r="T503" s="76"/>
      <c r="U503" s="76"/>
      <c r="V503" s="305"/>
      <c r="W503" s="272"/>
      <c r="X503" s="272"/>
      <c r="Y503" s="305">
        <v>0</v>
      </c>
      <c r="Z503" s="77"/>
      <c r="AA503" s="265"/>
      <c r="AB503" s="301" t="s">
        <v>32</v>
      </c>
      <c r="AC503" s="314"/>
      <c r="AD503" s="302">
        <f t="shared" si="15"/>
        <v>0</v>
      </c>
      <c r="AE503" s="302"/>
      <c r="AF503" s="302"/>
      <c r="AG503" s="302"/>
      <c r="AH503" s="302"/>
      <c r="AI503" s="302"/>
      <c r="AJ503" s="302"/>
      <c r="AK503" s="302"/>
      <c r="AL503" s="302"/>
      <c r="AM503" s="302"/>
      <c r="AN503" s="302"/>
      <c r="AO503" s="302"/>
      <c r="AP503" s="302"/>
      <c r="AQ503" s="302"/>
      <c r="AR503" s="302"/>
      <c r="AS503" s="302"/>
    </row>
    <row r="504" spans="1:45" ht="75" outlineLevel="2">
      <c r="A504" s="655"/>
      <c r="B504" s="265" t="s">
        <v>548</v>
      </c>
      <c r="C504" s="654"/>
      <c r="D504" s="301" t="s">
        <v>1792</v>
      </c>
      <c r="E504" s="208" t="s">
        <v>52</v>
      </c>
      <c r="F504" s="655"/>
      <c r="G504" s="280" t="s">
        <v>1793</v>
      </c>
      <c r="H504" s="338" t="s">
        <v>62</v>
      </c>
      <c r="I504" s="357" t="s">
        <v>90</v>
      </c>
      <c r="J504" s="301" t="s">
        <v>2544</v>
      </c>
      <c r="K504" s="265">
        <v>40</v>
      </c>
      <c r="L504" s="265" t="s">
        <v>3169</v>
      </c>
      <c r="M504" s="265"/>
      <c r="N504" s="302">
        <v>169</v>
      </c>
      <c r="O504" s="305"/>
      <c r="P504" s="76"/>
      <c r="Q504" s="314"/>
      <c r="R504" s="265" t="s">
        <v>60</v>
      </c>
      <c r="S504" s="71">
        <v>44.8</v>
      </c>
      <c r="T504" s="314">
        <v>1960</v>
      </c>
      <c r="U504" s="314">
        <v>60</v>
      </c>
      <c r="V504" s="302">
        <v>100</v>
      </c>
      <c r="W504" s="272" t="s">
        <v>372</v>
      </c>
      <c r="X504" s="265" t="s">
        <v>29</v>
      </c>
      <c r="Y504" s="305">
        <v>85</v>
      </c>
      <c r="Z504" s="77"/>
      <c r="AA504" s="83"/>
      <c r="AB504" s="301" t="s">
        <v>32</v>
      </c>
      <c r="AC504" s="314"/>
      <c r="AD504" s="302">
        <f t="shared" si="15"/>
        <v>0</v>
      </c>
      <c r="AE504" s="302"/>
      <c r="AF504" s="302"/>
      <c r="AG504" s="302"/>
      <c r="AH504" s="302"/>
      <c r="AI504" s="302"/>
      <c r="AJ504" s="302"/>
      <c r="AK504" s="302"/>
      <c r="AL504" s="302"/>
      <c r="AM504" s="302"/>
      <c r="AN504" s="302"/>
      <c r="AO504" s="302"/>
      <c r="AP504" s="302"/>
      <c r="AQ504" s="302"/>
      <c r="AR504" s="302"/>
      <c r="AS504" s="302"/>
    </row>
    <row r="505" spans="1:45" ht="56.25" outlineLevel="2">
      <c r="A505" s="655"/>
      <c r="B505" s="265" t="s">
        <v>548</v>
      </c>
      <c r="C505" s="653"/>
      <c r="D505" s="301" t="s">
        <v>1794</v>
      </c>
      <c r="E505" s="265" t="s">
        <v>85</v>
      </c>
      <c r="F505" s="655"/>
      <c r="G505" s="317" t="s">
        <v>1795</v>
      </c>
      <c r="H505" s="338" t="s">
        <v>62</v>
      </c>
      <c r="I505" s="301" t="s">
        <v>382</v>
      </c>
      <c r="J505" s="301" t="s">
        <v>2333</v>
      </c>
      <c r="K505" s="265">
        <v>30</v>
      </c>
      <c r="L505" s="265" t="s">
        <v>3170</v>
      </c>
      <c r="M505" s="265"/>
      <c r="N505" s="302">
        <v>488</v>
      </c>
      <c r="O505" s="305"/>
      <c r="P505" s="314"/>
      <c r="Q505" s="314"/>
      <c r="R505" s="265" t="s">
        <v>28</v>
      </c>
      <c r="S505" s="71">
        <v>79</v>
      </c>
      <c r="T505" s="314">
        <v>2001</v>
      </c>
      <c r="U505" s="314">
        <v>60</v>
      </c>
      <c r="V505" s="302">
        <v>100</v>
      </c>
      <c r="W505" s="272" t="s">
        <v>372</v>
      </c>
      <c r="X505" s="265" t="s">
        <v>29</v>
      </c>
      <c r="Y505" s="305">
        <v>378</v>
      </c>
      <c r="Z505" s="77"/>
      <c r="AA505" s="83"/>
      <c r="AB505" s="301" t="s">
        <v>3433</v>
      </c>
      <c r="AC505" s="314">
        <v>2026</v>
      </c>
      <c r="AD505" s="302">
        <f t="shared" si="15"/>
        <v>0</v>
      </c>
      <c r="AE505" s="302"/>
      <c r="AF505" s="302"/>
      <c r="AG505" s="302"/>
      <c r="AH505" s="302"/>
      <c r="AI505" s="302"/>
      <c r="AJ505" s="302"/>
      <c r="AK505" s="302"/>
      <c r="AL505" s="302"/>
      <c r="AM505" s="302"/>
      <c r="AN505" s="302"/>
      <c r="AO505" s="302"/>
      <c r="AP505" s="302"/>
      <c r="AQ505" s="302"/>
      <c r="AR505" s="302"/>
      <c r="AS505" s="302"/>
    </row>
    <row r="506" spans="1:45" ht="56.25" outlineLevel="2">
      <c r="A506" s="655"/>
      <c r="B506" s="265" t="s">
        <v>548</v>
      </c>
      <c r="C506" s="678"/>
      <c r="D506" s="301" t="s">
        <v>1796</v>
      </c>
      <c r="E506" s="208" t="s">
        <v>52</v>
      </c>
      <c r="F506" s="655"/>
      <c r="G506" s="317" t="s">
        <v>1797</v>
      </c>
      <c r="H506" s="338" t="s">
        <v>62</v>
      </c>
      <c r="I506" s="357" t="s">
        <v>90</v>
      </c>
      <c r="J506" s="301" t="s">
        <v>2545</v>
      </c>
      <c r="K506" s="265">
        <v>66</v>
      </c>
      <c r="L506" s="265" t="s">
        <v>3171</v>
      </c>
      <c r="M506" s="265"/>
      <c r="N506" s="302">
        <v>117</v>
      </c>
      <c r="O506" s="305"/>
      <c r="P506" s="76"/>
      <c r="Q506" s="314"/>
      <c r="R506" s="265" t="s">
        <v>60</v>
      </c>
      <c r="S506" s="265">
        <v>29.2</v>
      </c>
      <c r="T506" s="314">
        <v>1987</v>
      </c>
      <c r="U506" s="314">
        <v>60</v>
      </c>
      <c r="V506" s="302">
        <v>54.17</v>
      </c>
      <c r="W506" s="272" t="s">
        <v>372</v>
      </c>
      <c r="X506" s="265" t="s">
        <v>29</v>
      </c>
      <c r="Y506" s="305">
        <v>61</v>
      </c>
      <c r="Z506" s="77"/>
      <c r="AA506" s="83"/>
      <c r="AB506" s="301" t="s">
        <v>32</v>
      </c>
      <c r="AC506" s="314"/>
      <c r="AD506" s="302">
        <f t="shared" si="15"/>
        <v>0</v>
      </c>
      <c r="AE506" s="302"/>
      <c r="AF506" s="302"/>
      <c r="AG506" s="302"/>
      <c r="AH506" s="302"/>
      <c r="AI506" s="302"/>
      <c r="AJ506" s="302"/>
      <c r="AK506" s="302"/>
      <c r="AL506" s="302"/>
      <c r="AM506" s="302"/>
      <c r="AN506" s="302"/>
      <c r="AO506" s="302"/>
      <c r="AP506" s="302"/>
      <c r="AQ506" s="302"/>
      <c r="AR506" s="302"/>
      <c r="AS506" s="302"/>
    </row>
    <row r="507" spans="1:45" ht="56.25" outlineLevel="2">
      <c r="A507" s="655"/>
      <c r="B507" s="265" t="s">
        <v>548</v>
      </c>
      <c r="C507" s="678"/>
      <c r="D507" s="301" t="s">
        <v>1798</v>
      </c>
      <c r="E507" s="208" t="s">
        <v>52</v>
      </c>
      <c r="F507" s="655"/>
      <c r="G507" s="317" t="s">
        <v>1799</v>
      </c>
      <c r="H507" s="338"/>
      <c r="I507" s="360"/>
      <c r="J507" s="360"/>
      <c r="K507" s="332">
        <v>68</v>
      </c>
      <c r="L507" s="332" t="s">
        <v>3172</v>
      </c>
      <c r="M507" s="332" t="s">
        <v>3172</v>
      </c>
      <c r="N507" s="302">
        <v>18</v>
      </c>
      <c r="O507" s="305"/>
      <c r="P507" s="76"/>
      <c r="Q507" s="76"/>
      <c r="R507" s="272"/>
      <c r="S507" s="76"/>
      <c r="T507" s="76"/>
      <c r="U507" s="76"/>
      <c r="V507" s="305"/>
      <c r="W507" s="272"/>
      <c r="X507" s="272"/>
      <c r="Y507" s="305">
        <v>0</v>
      </c>
      <c r="Z507" s="77"/>
      <c r="AA507" s="77"/>
      <c r="AB507" s="301" t="s">
        <v>32</v>
      </c>
      <c r="AC507" s="314"/>
      <c r="AD507" s="302">
        <f t="shared" si="15"/>
        <v>0</v>
      </c>
      <c r="AE507" s="302"/>
      <c r="AF507" s="302"/>
      <c r="AG507" s="302"/>
      <c r="AH507" s="302"/>
      <c r="AI507" s="302"/>
      <c r="AJ507" s="302"/>
      <c r="AK507" s="302"/>
      <c r="AL507" s="302"/>
      <c r="AM507" s="302"/>
      <c r="AN507" s="302"/>
      <c r="AO507" s="302"/>
      <c r="AP507" s="302"/>
      <c r="AQ507" s="302"/>
      <c r="AR507" s="302"/>
      <c r="AS507" s="302"/>
    </row>
    <row r="508" spans="1:45" ht="56.25" outlineLevel="2">
      <c r="A508" s="655"/>
      <c r="B508" s="265" t="s">
        <v>548</v>
      </c>
      <c r="C508" s="678"/>
      <c r="D508" s="301" t="s">
        <v>1800</v>
      </c>
      <c r="E508" s="208" t="s">
        <v>52</v>
      </c>
      <c r="F508" s="655"/>
      <c r="G508" s="317" t="s">
        <v>1801</v>
      </c>
      <c r="H508" s="338" t="s">
        <v>62</v>
      </c>
      <c r="I508" s="357" t="s">
        <v>90</v>
      </c>
      <c r="J508" s="301" t="s">
        <v>2546</v>
      </c>
      <c r="K508" s="265">
        <v>74</v>
      </c>
      <c r="L508" s="265" t="s">
        <v>3173</v>
      </c>
      <c r="M508" s="265"/>
      <c r="N508" s="302">
        <v>168</v>
      </c>
      <c r="O508" s="305"/>
      <c r="P508" s="76"/>
      <c r="Q508" s="314"/>
      <c r="R508" s="265" t="s">
        <v>60</v>
      </c>
      <c r="S508" s="265">
        <v>46.8</v>
      </c>
      <c r="T508" s="314">
        <v>2006</v>
      </c>
      <c r="U508" s="314">
        <v>60</v>
      </c>
      <c r="V508" s="302">
        <v>100</v>
      </c>
      <c r="W508" s="272" t="s">
        <v>372</v>
      </c>
      <c r="X508" s="265" t="s">
        <v>29</v>
      </c>
      <c r="Y508" s="305">
        <v>128</v>
      </c>
      <c r="Z508" s="77"/>
      <c r="AA508" s="83"/>
      <c r="AB508" s="301" t="s">
        <v>32</v>
      </c>
      <c r="AC508" s="314"/>
      <c r="AD508" s="302">
        <f t="shared" si="15"/>
        <v>0</v>
      </c>
      <c r="AE508" s="302"/>
      <c r="AF508" s="302"/>
      <c r="AG508" s="302"/>
      <c r="AH508" s="302"/>
      <c r="AI508" s="302"/>
      <c r="AJ508" s="302"/>
      <c r="AK508" s="302"/>
      <c r="AL508" s="302"/>
      <c r="AM508" s="302"/>
      <c r="AN508" s="302"/>
      <c r="AO508" s="302"/>
      <c r="AP508" s="302"/>
      <c r="AQ508" s="302"/>
      <c r="AR508" s="302"/>
      <c r="AS508" s="302"/>
    </row>
    <row r="509" spans="1:45" ht="56.25" outlineLevel="2">
      <c r="A509" s="655"/>
      <c r="B509" s="265" t="s">
        <v>548</v>
      </c>
      <c r="C509" s="654"/>
      <c r="D509" s="301" t="s">
        <v>1802</v>
      </c>
      <c r="E509" s="208" t="s">
        <v>52</v>
      </c>
      <c r="F509" s="655"/>
      <c r="G509" s="317" t="s">
        <v>1803</v>
      </c>
      <c r="H509" s="338" t="s">
        <v>62</v>
      </c>
      <c r="I509" s="357" t="s">
        <v>90</v>
      </c>
      <c r="J509" s="301" t="s">
        <v>2334</v>
      </c>
      <c r="K509" s="265">
        <v>97</v>
      </c>
      <c r="L509" s="265" t="s">
        <v>3174</v>
      </c>
      <c r="M509" s="265"/>
      <c r="N509" s="302">
        <v>185</v>
      </c>
      <c r="O509" s="305"/>
      <c r="P509" s="76"/>
      <c r="Q509" s="314"/>
      <c r="R509" s="265" t="s">
        <v>60</v>
      </c>
      <c r="S509" s="265">
        <v>55.3</v>
      </c>
      <c r="T509" s="314">
        <v>1988</v>
      </c>
      <c r="U509" s="314">
        <v>60</v>
      </c>
      <c r="V509" s="265">
        <v>60</v>
      </c>
      <c r="W509" s="265">
        <v>2018</v>
      </c>
      <c r="X509" s="265" t="s">
        <v>29</v>
      </c>
      <c r="Y509" s="305">
        <v>115</v>
      </c>
      <c r="Z509" s="77"/>
      <c r="AA509" s="83"/>
      <c r="AB509" s="301" t="s">
        <v>32</v>
      </c>
      <c r="AC509" s="314"/>
      <c r="AD509" s="302">
        <f t="shared" si="15"/>
        <v>0</v>
      </c>
      <c r="AE509" s="282"/>
      <c r="AF509" s="282"/>
      <c r="AG509" s="282"/>
      <c r="AH509" s="282"/>
      <c r="AI509" s="282"/>
      <c r="AJ509" s="282"/>
      <c r="AK509" s="282"/>
      <c r="AL509" s="282"/>
      <c r="AM509" s="282"/>
      <c r="AN509" s="282"/>
      <c r="AO509" s="282"/>
      <c r="AP509" s="282"/>
      <c r="AQ509" s="282"/>
      <c r="AR509" s="282"/>
      <c r="AS509" s="282"/>
    </row>
    <row r="510" spans="1:45" ht="75" outlineLevel="2">
      <c r="A510" s="655"/>
      <c r="B510" s="265" t="s">
        <v>548</v>
      </c>
      <c r="C510" s="653" t="s">
        <v>1108</v>
      </c>
      <c r="D510" s="301" t="s">
        <v>1804</v>
      </c>
      <c r="E510" s="208" t="s">
        <v>52</v>
      </c>
      <c r="F510" s="655"/>
      <c r="G510" s="317" t="s">
        <v>1805</v>
      </c>
      <c r="H510" s="338" t="s">
        <v>62</v>
      </c>
      <c r="I510" s="301" t="s">
        <v>86</v>
      </c>
      <c r="J510" s="301" t="s">
        <v>2335</v>
      </c>
      <c r="K510" s="265">
        <v>40</v>
      </c>
      <c r="L510" s="265"/>
      <c r="M510" s="265"/>
      <c r="N510" s="302">
        <v>253</v>
      </c>
      <c r="O510" s="282">
        <v>1399</v>
      </c>
      <c r="P510" s="314">
        <v>15</v>
      </c>
      <c r="Q510" s="314">
        <v>8</v>
      </c>
      <c r="R510" s="265" t="s">
        <v>60</v>
      </c>
      <c r="S510" s="265">
        <v>130.1</v>
      </c>
      <c r="T510" s="314">
        <v>1977</v>
      </c>
      <c r="U510" s="314">
        <v>40</v>
      </c>
      <c r="V510" s="302">
        <v>100</v>
      </c>
      <c r="W510" s="272" t="s">
        <v>372</v>
      </c>
      <c r="X510" s="265" t="s">
        <v>29</v>
      </c>
      <c r="Y510" s="305">
        <v>173</v>
      </c>
      <c r="Z510" s="305">
        <v>1196</v>
      </c>
      <c r="AA510" s="265">
        <v>15</v>
      </c>
      <c r="AB510" s="301" t="s">
        <v>3402</v>
      </c>
      <c r="AC510" s="314">
        <v>2035</v>
      </c>
      <c r="AD510" s="302">
        <f t="shared" si="15"/>
        <v>50000</v>
      </c>
      <c r="AE510" s="302"/>
      <c r="AF510" s="302">
        <v>50000</v>
      </c>
      <c r="AG510" s="302"/>
      <c r="AH510" s="302"/>
      <c r="AI510" s="302"/>
      <c r="AJ510" s="302"/>
      <c r="AK510" s="302"/>
      <c r="AL510" s="302"/>
      <c r="AM510" s="302"/>
      <c r="AN510" s="302"/>
      <c r="AO510" s="302"/>
      <c r="AP510" s="302"/>
      <c r="AQ510" s="302"/>
      <c r="AR510" s="302"/>
      <c r="AS510" s="302">
        <v>50000</v>
      </c>
    </row>
    <row r="511" spans="1:45" ht="56.25" outlineLevel="2">
      <c r="A511" s="655"/>
      <c r="B511" s="265" t="s">
        <v>548</v>
      </c>
      <c r="C511" s="678"/>
      <c r="D511" s="301" t="s">
        <v>1806</v>
      </c>
      <c r="E511" s="208" t="s">
        <v>52</v>
      </c>
      <c r="F511" s="655"/>
      <c r="G511" s="280" t="s">
        <v>1807</v>
      </c>
      <c r="H511" s="338"/>
      <c r="I511" s="360"/>
      <c r="J511" s="360"/>
      <c r="K511" s="332">
        <v>70</v>
      </c>
      <c r="L511" s="332" t="s">
        <v>3175</v>
      </c>
      <c r="M511" s="332" t="s">
        <v>3175</v>
      </c>
      <c r="N511" s="302">
        <v>12</v>
      </c>
      <c r="O511" s="305"/>
      <c r="P511" s="76"/>
      <c r="Q511" s="76"/>
      <c r="R511" s="272"/>
      <c r="S511" s="76"/>
      <c r="T511" s="76"/>
      <c r="U511" s="76"/>
      <c r="V511" s="305"/>
      <c r="W511" s="272"/>
      <c r="X511" s="272"/>
      <c r="Y511" s="305">
        <v>0</v>
      </c>
      <c r="Z511" s="77"/>
      <c r="AA511" s="265"/>
      <c r="AB511" s="301" t="s">
        <v>32</v>
      </c>
      <c r="AC511" s="314"/>
      <c r="AD511" s="302">
        <f t="shared" si="15"/>
        <v>0</v>
      </c>
      <c r="AE511" s="302"/>
      <c r="AF511" s="302"/>
      <c r="AG511" s="302"/>
      <c r="AH511" s="302"/>
      <c r="AI511" s="302"/>
      <c r="AJ511" s="302"/>
      <c r="AK511" s="302"/>
      <c r="AL511" s="302"/>
      <c r="AM511" s="302"/>
      <c r="AN511" s="302"/>
      <c r="AO511" s="302"/>
      <c r="AP511" s="302"/>
      <c r="AQ511" s="302"/>
      <c r="AR511" s="302"/>
      <c r="AS511" s="302"/>
    </row>
    <row r="512" spans="1:45" ht="75" outlineLevel="2">
      <c r="A512" s="655"/>
      <c r="B512" s="265" t="s">
        <v>548</v>
      </c>
      <c r="C512" s="678"/>
      <c r="D512" s="301" t="s">
        <v>1808</v>
      </c>
      <c r="E512" s="208" t="s">
        <v>52</v>
      </c>
      <c r="F512" s="655"/>
      <c r="G512" s="280" t="s">
        <v>1809</v>
      </c>
      <c r="H512" s="338" t="s">
        <v>62</v>
      </c>
      <c r="I512" s="357" t="s">
        <v>90</v>
      </c>
      <c r="J512" s="301" t="s">
        <v>2791</v>
      </c>
      <c r="K512" s="265">
        <v>58</v>
      </c>
      <c r="L512" s="265" t="s">
        <v>3176</v>
      </c>
      <c r="M512" s="265"/>
      <c r="N512" s="302">
        <v>312</v>
      </c>
      <c r="O512" s="305"/>
      <c r="P512" s="76"/>
      <c r="Q512" s="314"/>
      <c r="R512" s="265" t="s">
        <v>60</v>
      </c>
      <c r="S512" s="265">
        <v>63.9</v>
      </c>
      <c r="T512" s="314">
        <v>1985</v>
      </c>
      <c r="U512" s="314">
        <v>60</v>
      </c>
      <c r="V512" s="302">
        <v>50.83</v>
      </c>
      <c r="W512" s="272" t="s">
        <v>372</v>
      </c>
      <c r="X512" s="265" t="s">
        <v>29</v>
      </c>
      <c r="Y512" s="305">
        <v>156</v>
      </c>
      <c r="Z512" s="77"/>
      <c r="AA512" s="83"/>
      <c r="AB512" s="301" t="s">
        <v>3402</v>
      </c>
      <c r="AC512" s="314">
        <v>2032</v>
      </c>
      <c r="AD512" s="302">
        <f t="shared" si="15"/>
        <v>50000</v>
      </c>
      <c r="AE512" s="302"/>
      <c r="AF512" s="302">
        <v>50000</v>
      </c>
      <c r="AG512" s="302"/>
      <c r="AH512" s="302"/>
      <c r="AI512" s="302"/>
      <c r="AJ512" s="302"/>
      <c r="AK512" s="302"/>
      <c r="AL512" s="302"/>
      <c r="AM512" s="302"/>
      <c r="AN512" s="302"/>
      <c r="AO512" s="302"/>
      <c r="AP512" s="302">
        <v>50000</v>
      </c>
      <c r="AQ512" s="302"/>
      <c r="AR512" s="302"/>
      <c r="AS512" s="302"/>
    </row>
    <row r="513" spans="1:45" ht="56.25" outlineLevel="2">
      <c r="A513" s="655"/>
      <c r="B513" s="265" t="s">
        <v>548</v>
      </c>
      <c r="C513" s="654"/>
      <c r="D513" s="301" t="s">
        <v>1810</v>
      </c>
      <c r="E513" s="208" t="s">
        <v>52</v>
      </c>
      <c r="F513" s="655"/>
      <c r="G513" s="317" t="s">
        <v>1811</v>
      </c>
      <c r="H513" s="338"/>
      <c r="I513" s="360"/>
      <c r="J513" s="360"/>
      <c r="K513" s="332">
        <v>41</v>
      </c>
      <c r="L513" s="332" t="s">
        <v>3177</v>
      </c>
      <c r="M513" s="332" t="s">
        <v>3177</v>
      </c>
      <c r="N513" s="302">
        <v>39</v>
      </c>
      <c r="O513" s="305"/>
      <c r="P513" s="76"/>
      <c r="Q513" s="76"/>
      <c r="R513" s="272"/>
      <c r="S513" s="76"/>
      <c r="T513" s="76"/>
      <c r="U513" s="76"/>
      <c r="V513" s="305"/>
      <c r="W513" s="272"/>
      <c r="X513" s="272"/>
      <c r="Y513" s="305">
        <v>15</v>
      </c>
      <c r="Z513" s="77"/>
      <c r="AA513" s="77"/>
      <c r="AB513" s="301" t="s">
        <v>32</v>
      </c>
      <c r="AC513" s="314"/>
      <c r="AD513" s="302">
        <f t="shared" si="15"/>
        <v>0</v>
      </c>
      <c r="AE513" s="302"/>
      <c r="AF513" s="302"/>
      <c r="AG513" s="302"/>
      <c r="AH513" s="302"/>
      <c r="AI513" s="302"/>
      <c r="AJ513" s="302"/>
      <c r="AK513" s="302"/>
      <c r="AL513" s="302"/>
      <c r="AM513" s="302"/>
      <c r="AN513" s="302"/>
      <c r="AO513" s="302"/>
      <c r="AP513" s="302"/>
      <c r="AQ513" s="302"/>
      <c r="AR513" s="302"/>
      <c r="AS513" s="302"/>
    </row>
    <row r="514" spans="1:45" ht="56.25" outlineLevel="2">
      <c r="A514" s="655"/>
      <c r="B514" s="265" t="s">
        <v>548</v>
      </c>
      <c r="C514" s="653" t="s">
        <v>1109</v>
      </c>
      <c r="D514" s="301" t="s">
        <v>1812</v>
      </c>
      <c r="E514" s="208" t="s">
        <v>52</v>
      </c>
      <c r="F514" s="655"/>
      <c r="G514" s="280" t="s">
        <v>1813</v>
      </c>
      <c r="H514" s="338" t="s">
        <v>62</v>
      </c>
      <c r="I514" s="357" t="s">
        <v>90</v>
      </c>
      <c r="J514" s="301" t="s">
        <v>2792</v>
      </c>
      <c r="K514" s="265">
        <v>27</v>
      </c>
      <c r="L514" s="265" t="s">
        <v>3178</v>
      </c>
      <c r="M514" s="265"/>
      <c r="N514" s="302">
        <v>145</v>
      </c>
      <c r="O514" s="305"/>
      <c r="P514" s="314"/>
      <c r="Q514" s="314"/>
      <c r="R514" s="265" t="s">
        <v>28</v>
      </c>
      <c r="S514" s="265">
        <v>212.9</v>
      </c>
      <c r="T514" s="314">
        <v>1986</v>
      </c>
      <c r="U514" s="314">
        <v>60</v>
      </c>
      <c r="V514" s="302">
        <v>100</v>
      </c>
      <c r="W514" s="272" t="s">
        <v>372</v>
      </c>
      <c r="X514" s="265" t="s">
        <v>29</v>
      </c>
      <c r="Y514" s="305">
        <v>107</v>
      </c>
      <c r="Z514" s="77"/>
      <c r="AA514" s="83"/>
      <c r="AB514" s="301" t="s">
        <v>32</v>
      </c>
      <c r="AC514" s="314"/>
      <c r="AD514" s="302">
        <f t="shared" si="15"/>
        <v>0</v>
      </c>
      <c r="AE514" s="302"/>
      <c r="AF514" s="302"/>
      <c r="AG514" s="302"/>
      <c r="AH514" s="302"/>
      <c r="AI514" s="302"/>
      <c r="AJ514" s="302"/>
      <c r="AK514" s="302"/>
      <c r="AL514" s="302"/>
      <c r="AM514" s="302"/>
      <c r="AN514" s="302"/>
      <c r="AO514" s="302"/>
      <c r="AP514" s="302"/>
      <c r="AQ514" s="302"/>
      <c r="AR514" s="302"/>
      <c r="AS514" s="302"/>
    </row>
    <row r="515" spans="1:45" ht="56.25" outlineLevel="2">
      <c r="A515" s="655"/>
      <c r="B515" s="265" t="s">
        <v>548</v>
      </c>
      <c r="C515" s="678"/>
      <c r="D515" s="301" t="s">
        <v>1814</v>
      </c>
      <c r="E515" s="208" t="s">
        <v>52</v>
      </c>
      <c r="F515" s="655"/>
      <c r="G515" s="280" t="s">
        <v>1815</v>
      </c>
      <c r="H515" s="338" t="s">
        <v>62</v>
      </c>
      <c r="I515" s="357" t="s">
        <v>90</v>
      </c>
      <c r="J515" s="301" t="s">
        <v>2547</v>
      </c>
      <c r="K515" s="265">
        <v>36</v>
      </c>
      <c r="L515" s="265" t="s">
        <v>3179</v>
      </c>
      <c r="M515" s="265"/>
      <c r="N515" s="302">
        <v>46</v>
      </c>
      <c r="O515" s="305"/>
      <c r="P515" s="76"/>
      <c r="Q515" s="314"/>
      <c r="R515" s="265" t="s">
        <v>60</v>
      </c>
      <c r="S515" s="265">
        <v>25.1</v>
      </c>
      <c r="T515" s="314">
        <v>1984</v>
      </c>
      <c r="U515" s="314">
        <v>60</v>
      </c>
      <c r="V515" s="302">
        <v>100</v>
      </c>
      <c r="W515" s="272" t="s">
        <v>372</v>
      </c>
      <c r="X515" s="265" t="s">
        <v>29</v>
      </c>
      <c r="Y515" s="305">
        <v>0</v>
      </c>
      <c r="Z515" s="77"/>
      <c r="AA515" s="83"/>
      <c r="AB515" s="301" t="s">
        <v>3414</v>
      </c>
      <c r="AC515" s="83">
        <v>2027</v>
      </c>
      <c r="AD515" s="302">
        <f t="shared" si="15"/>
        <v>0</v>
      </c>
      <c r="AE515" s="302"/>
      <c r="AF515" s="302"/>
      <c r="AG515" s="302"/>
      <c r="AH515" s="302"/>
      <c r="AI515" s="302"/>
      <c r="AJ515" s="302"/>
      <c r="AK515" s="302"/>
      <c r="AL515" s="302"/>
      <c r="AM515" s="302"/>
      <c r="AN515" s="302"/>
      <c r="AO515" s="302"/>
      <c r="AP515" s="302"/>
      <c r="AQ515" s="302"/>
      <c r="AR515" s="302"/>
      <c r="AS515" s="302"/>
    </row>
    <row r="516" spans="1:45" ht="56.25" outlineLevel="2">
      <c r="A516" s="655"/>
      <c r="B516" s="265" t="s">
        <v>548</v>
      </c>
      <c r="C516" s="654"/>
      <c r="D516" s="301" t="s">
        <v>1816</v>
      </c>
      <c r="E516" s="208" t="s">
        <v>52</v>
      </c>
      <c r="F516" s="655"/>
      <c r="G516" s="280" t="s">
        <v>1817</v>
      </c>
      <c r="H516" s="338" t="s">
        <v>62</v>
      </c>
      <c r="I516" s="357" t="s">
        <v>90</v>
      </c>
      <c r="J516" s="301" t="s">
        <v>2548</v>
      </c>
      <c r="K516" s="265">
        <v>23</v>
      </c>
      <c r="L516" s="265" t="s">
        <v>3180</v>
      </c>
      <c r="M516" s="265"/>
      <c r="N516" s="302">
        <v>201</v>
      </c>
      <c r="O516" s="305"/>
      <c r="P516" s="76"/>
      <c r="Q516" s="314"/>
      <c r="R516" s="265" t="s">
        <v>60</v>
      </c>
      <c r="S516" s="71">
        <v>26.7</v>
      </c>
      <c r="T516" s="314">
        <v>2005</v>
      </c>
      <c r="U516" s="314">
        <v>60</v>
      </c>
      <c r="V516" s="302">
        <v>100</v>
      </c>
      <c r="W516" s="272" t="s">
        <v>372</v>
      </c>
      <c r="X516" s="265" t="s">
        <v>29</v>
      </c>
      <c r="Y516" s="305">
        <v>77</v>
      </c>
      <c r="Z516" s="77"/>
      <c r="AA516" s="83"/>
      <c r="AB516" s="301" t="s">
        <v>32</v>
      </c>
      <c r="AC516" s="314"/>
      <c r="AD516" s="302">
        <f t="shared" si="15"/>
        <v>0</v>
      </c>
      <c r="AE516" s="302"/>
      <c r="AF516" s="302"/>
      <c r="AG516" s="302"/>
      <c r="AH516" s="302"/>
      <c r="AI516" s="302"/>
      <c r="AJ516" s="302"/>
      <c r="AK516" s="302"/>
      <c r="AL516" s="302"/>
      <c r="AM516" s="302"/>
      <c r="AN516" s="302"/>
      <c r="AO516" s="302"/>
      <c r="AP516" s="302"/>
      <c r="AQ516" s="302"/>
      <c r="AR516" s="302"/>
      <c r="AS516" s="302"/>
    </row>
    <row r="517" spans="1:45" ht="37.5" outlineLevel="2">
      <c r="A517" s="655"/>
      <c r="B517" s="265" t="s">
        <v>548</v>
      </c>
      <c r="C517" s="653" t="s">
        <v>1017</v>
      </c>
      <c r="D517" s="301" t="s">
        <v>1818</v>
      </c>
      <c r="E517" s="265" t="s">
        <v>85</v>
      </c>
      <c r="F517" s="655"/>
      <c r="G517" s="280" t="s">
        <v>1819</v>
      </c>
      <c r="H517" s="338" t="s">
        <v>62</v>
      </c>
      <c r="I517" s="301" t="s">
        <v>86</v>
      </c>
      <c r="J517" s="301" t="s">
        <v>2336</v>
      </c>
      <c r="K517" s="265">
        <v>45</v>
      </c>
      <c r="L517" s="265"/>
      <c r="M517" s="265"/>
      <c r="N517" s="302">
        <v>635</v>
      </c>
      <c r="O517" s="282">
        <v>1296</v>
      </c>
      <c r="P517" s="348">
        <v>25</v>
      </c>
      <c r="Q517" s="348">
        <v>0</v>
      </c>
      <c r="R517" s="265" t="s">
        <v>28</v>
      </c>
      <c r="S517" s="71">
        <v>236</v>
      </c>
      <c r="T517" s="314">
        <v>2016</v>
      </c>
      <c r="U517" s="314">
        <v>60</v>
      </c>
      <c r="V517" s="302">
        <v>61.32</v>
      </c>
      <c r="W517" s="272" t="s">
        <v>372</v>
      </c>
      <c r="X517" s="265" t="s">
        <v>29</v>
      </c>
      <c r="Y517" s="305">
        <v>617</v>
      </c>
      <c r="Z517" s="76">
        <f>O517+(O517*(((Y517*100)/N517)-100)/100)</f>
        <v>1259.2629921259843</v>
      </c>
      <c r="AA517" s="265">
        <v>25</v>
      </c>
      <c r="AB517" s="301" t="s">
        <v>32</v>
      </c>
      <c r="AC517" s="346"/>
      <c r="AD517" s="302">
        <f t="shared" si="15"/>
        <v>0</v>
      </c>
      <c r="AE517" s="305"/>
      <c r="AF517" s="302"/>
      <c r="AG517" s="302"/>
      <c r="AH517" s="302"/>
      <c r="AI517" s="302"/>
      <c r="AJ517" s="302"/>
      <c r="AK517" s="302"/>
      <c r="AL517" s="302"/>
      <c r="AM517" s="302"/>
      <c r="AN517" s="302"/>
      <c r="AO517" s="302"/>
      <c r="AP517" s="302"/>
      <c r="AQ517" s="302"/>
      <c r="AR517" s="302"/>
      <c r="AS517" s="302"/>
    </row>
    <row r="518" spans="1:45" ht="56.25" outlineLevel="2">
      <c r="A518" s="655"/>
      <c r="B518" s="265" t="s">
        <v>548</v>
      </c>
      <c r="C518" s="678"/>
      <c r="D518" s="301" t="s">
        <v>1820</v>
      </c>
      <c r="E518" s="208" t="s">
        <v>52</v>
      </c>
      <c r="F518" s="655"/>
      <c r="G518" s="280" t="s">
        <v>1821</v>
      </c>
      <c r="H518" s="338" t="s">
        <v>62</v>
      </c>
      <c r="I518" s="301" t="s">
        <v>84</v>
      </c>
      <c r="J518" s="301" t="s">
        <v>2549</v>
      </c>
      <c r="K518" s="265">
        <v>19</v>
      </c>
      <c r="L518" s="265" t="s">
        <v>3181</v>
      </c>
      <c r="M518" s="272"/>
      <c r="N518" s="302">
        <v>294</v>
      </c>
      <c r="O518" s="305"/>
      <c r="P518" s="76"/>
      <c r="Q518" s="348"/>
      <c r="R518" s="265" t="s">
        <v>60</v>
      </c>
      <c r="S518" s="71">
        <v>51.8</v>
      </c>
      <c r="T518" s="314">
        <v>1978</v>
      </c>
      <c r="U518" s="314">
        <v>60</v>
      </c>
      <c r="V518" s="302">
        <v>100</v>
      </c>
      <c r="W518" s="272" t="s">
        <v>372</v>
      </c>
      <c r="X518" s="265" t="s">
        <v>29</v>
      </c>
      <c r="Y518" s="305">
        <v>272</v>
      </c>
      <c r="Z518" s="305"/>
      <c r="AA518" s="272"/>
      <c r="AB518" s="301" t="s">
        <v>32</v>
      </c>
      <c r="AC518" s="314"/>
      <c r="AD518" s="302">
        <f t="shared" si="15"/>
        <v>0</v>
      </c>
      <c r="AE518" s="302"/>
      <c r="AF518" s="302"/>
      <c r="AG518" s="302"/>
      <c r="AH518" s="302"/>
      <c r="AI518" s="302"/>
      <c r="AJ518" s="302"/>
      <c r="AK518" s="302"/>
      <c r="AL518" s="302"/>
      <c r="AM518" s="302"/>
      <c r="AN518" s="302"/>
      <c r="AO518" s="302"/>
      <c r="AP518" s="302"/>
      <c r="AQ518" s="302"/>
      <c r="AR518" s="302"/>
      <c r="AS518" s="302"/>
    </row>
    <row r="519" spans="1:45" ht="56.25" outlineLevel="2">
      <c r="A519" s="655"/>
      <c r="B519" s="265" t="s">
        <v>548</v>
      </c>
      <c r="C519" s="678"/>
      <c r="D519" s="301" t="s">
        <v>1822</v>
      </c>
      <c r="E519" s="208" t="s">
        <v>52</v>
      </c>
      <c r="F519" s="655"/>
      <c r="G519" s="280" t="s">
        <v>1823</v>
      </c>
      <c r="H519" s="338" t="s">
        <v>62</v>
      </c>
      <c r="I519" s="301" t="s">
        <v>84</v>
      </c>
      <c r="J519" s="301" t="s">
        <v>2550</v>
      </c>
      <c r="K519" s="265">
        <v>40</v>
      </c>
      <c r="L519" s="265" t="s">
        <v>3181</v>
      </c>
      <c r="M519" s="265"/>
      <c r="N519" s="302">
        <v>179</v>
      </c>
      <c r="O519" s="305"/>
      <c r="P519" s="76"/>
      <c r="Q519" s="348"/>
      <c r="R519" s="265" t="s">
        <v>60</v>
      </c>
      <c r="S519" s="71">
        <v>35.5</v>
      </c>
      <c r="T519" s="314">
        <v>1950</v>
      </c>
      <c r="U519" s="314">
        <v>60</v>
      </c>
      <c r="V519" s="302">
        <v>100</v>
      </c>
      <c r="W519" s="272" t="s">
        <v>372</v>
      </c>
      <c r="X519" s="265" t="s">
        <v>29</v>
      </c>
      <c r="Y519" s="305">
        <v>153</v>
      </c>
      <c r="Z519" s="83"/>
      <c r="AA519" s="83"/>
      <c r="AB519" s="301" t="s">
        <v>32</v>
      </c>
      <c r="AC519" s="314"/>
      <c r="AD519" s="302">
        <f t="shared" si="15"/>
        <v>0</v>
      </c>
      <c r="AE519" s="302"/>
      <c r="AF519" s="302"/>
      <c r="AG519" s="302"/>
      <c r="AH519" s="302"/>
      <c r="AI519" s="302"/>
      <c r="AJ519" s="302"/>
      <c r="AK519" s="302"/>
      <c r="AL519" s="302"/>
      <c r="AM519" s="302"/>
      <c r="AN519" s="302"/>
      <c r="AO519" s="302"/>
      <c r="AP519" s="302"/>
      <c r="AQ519" s="302"/>
      <c r="AR519" s="302"/>
      <c r="AS519" s="302"/>
    </row>
    <row r="520" spans="1:45" ht="56.25" outlineLevel="2">
      <c r="A520" s="655"/>
      <c r="B520" s="265" t="s">
        <v>548</v>
      </c>
      <c r="C520" s="654"/>
      <c r="D520" s="301" t="s">
        <v>1824</v>
      </c>
      <c r="E520" s="208" t="s">
        <v>52</v>
      </c>
      <c r="F520" s="655"/>
      <c r="G520" s="280" t="s">
        <v>1825</v>
      </c>
      <c r="H520" s="338" t="s">
        <v>62</v>
      </c>
      <c r="I520" s="301" t="s">
        <v>84</v>
      </c>
      <c r="J520" s="301" t="s">
        <v>2337</v>
      </c>
      <c r="K520" s="265">
        <v>15</v>
      </c>
      <c r="L520" s="265" t="s">
        <v>3182</v>
      </c>
      <c r="M520" s="272"/>
      <c r="N520" s="302">
        <v>192</v>
      </c>
      <c r="O520" s="305"/>
      <c r="P520" s="76"/>
      <c r="Q520" s="348"/>
      <c r="R520" s="265" t="s">
        <v>60</v>
      </c>
      <c r="S520" s="71">
        <v>25.6</v>
      </c>
      <c r="T520" s="314">
        <v>1990</v>
      </c>
      <c r="U520" s="314">
        <v>60</v>
      </c>
      <c r="V520" s="302">
        <v>100</v>
      </c>
      <c r="W520" s="272" t="s">
        <v>372</v>
      </c>
      <c r="X520" s="265" t="s">
        <v>29</v>
      </c>
      <c r="Y520" s="305">
        <v>188</v>
      </c>
      <c r="Z520" s="305"/>
      <c r="AA520" s="272"/>
      <c r="AB520" s="301" t="s">
        <v>32</v>
      </c>
      <c r="AC520" s="71"/>
      <c r="AD520" s="302">
        <f t="shared" si="15"/>
        <v>0</v>
      </c>
      <c r="AE520" s="302"/>
      <c r="AF520" s="302"/>
      <c r="AG520" s="302"/>
      <c r="AH520" s="302"/>
      <c r="AI520" s="302"/>
      <c r="AJ520" s="302"/>
      <c r="AK520" s="302"/>
      <c r="AL520" s="302"/>
      <c r="AM520" s="302"/>
      <c r="AN520" s="302"/>
      <c r="AO520" s="302"/>
      <c r="AP520" s="302"/>
      <c r="AQ520" s="302"/>
      <c r="AR520" s="302"/>
      <c r="AS520" s="302"/>
    </row>
    <row r="521" spans="1:45" ht="56.25" outlineLevel="2">
      <c r="A521" s="655"/>
      <c r="B521" s="265" t="s">
        <v>548</v>
      </c>
      <c r="C521" s="653" t="s">
        <v>1018</v>
      </c>
      <c r="D521" s="301" t="s">
        <v>1826</v>
      </c>
      <c r="E521" s="208" t="s">
        <v>52</v>
      </c>
      <c r="F521" s="655"/>
      <c r="G521" s="280" t="s">
        <v>1827</v>
      </c>
      <c r="H521" s="338" t="s">
        <v>62</v>
      </c>
      <c r="I521" s="301" t="s">
        <v>84</v>
      </c>
      <c r="J521" s="301" t="s">
        <v>2551</v>
      </c>
      <c r="K521" s="265">
        <v>18</v>
      </c>
      <c r="L521" s="265" t="s">
        <v>3183</v>
      </c>
      <c r="M521" s="265"/>
      <c r="N521" s="302">
        <v>479</v>
      </c>
      <c r="O521" s="305"/>
      <c r="P521" s="346"/>
      <c r="Q521" s="348"/>
      <c r="R521" s="265" t="s">
        <v>60</v>
      </c>
      <c r="S521" s="265">
        <v>152</v>
      </c>
      <c r="T521" s="314">
        <v>1971</v>
      </c>
      <c r="U521" s="314">
        <v>60</v>
      </c>
      <c r="V521" s="302">
        <v>100</v>
      </c>
      <c r="W521" s="272" t="s">
        <v>372</v>
      </c>
      <c r="X521" s="265" t="s">
        <v>29</v>
      </c>
      <c r="Y521" s="305">
        <v>531</v>
      </c>
      <c r="Z521" s="83"/>
      <c r="AA521" s="83"/>
      <c r="AB521" s="301" t="s">
        <v>32</v>
      </c>
      <c r="AC521" s="71"/>
      <c r="AD521" s="302"/>
      <c r="AE521" s="302"/>
      <c r="AF521" s="302"/>
      <c r="AG521" s="302"/>
      <c r="AH521" s="302"/>
      <c r="AI521" s="302"/>
      <c r="AJ521" s="302"/>
      <c r="AK521" s="302"/>
      <c r="AL521" s="302"/>
      <c r="AM521" s="302"/>
      <c r="AN521" s="302"/>
      <c r="AO521" s="302"/>
      <c r="AP521" s="302"/>
      <c r="AQ521" s="302"/>
      <c r="AR521" s="302"/>
      <c r="AS521" s="302"/>
    </row>
    <row r="522" spans="1:45" ht="56.25" outlineLevel="2">
      <c r="A522" s="655"/>
      <c r="B522" s="265" t="s">
        <v>548</v>
      </c>
      <c r="C522" s="678"/>
      <c r="D522" s="301" t="s">
        <v>1828</v>
      </c>
      <c r="E522" s="208" t="s">
        <v>52</v>
      </c>
      <c r="F522" s="655"/>
      <c r="G522" s="280" t="s">
        <v>1829</v>
      </c>
      <c r="H522" s="338" t="s">
        <v>62</v>
      </c>
      <c r="I522" s="301" t="s">
        <v>84</v>
      </c>
      <c r="J522" s="301" t="s">
        <v>2552</v>
      </c>
      <c r="K522" s="265">
        <v>45</v>
      </c>
      <c r="L522" s="265" t="s">
        <v>3183</v>
      </c>
      <c r="M522" s="272"/>
      <c r="N522" s="302">
        <v>156</v>
      </c>
      <c r="O522" s="305"/>
      <c r="P522" s="76"/>
      <c r="Q522" s="348"/>
      <c r="R522" s="265" t="s">
        <v>60</v>
      </c>
      <c r="S522" s="71">
        <v>21.2</v>
      </c>
      <c r="T522" s="314">
        <v>2005</v>
      </c>
      <c r="U522" s="314">
        <v>60</v>
      </c>
      <c r="V522" s="302">
        <v>100</v>
      </c>
      <c r="W522" s="272" t="s">
        <v>372</v>
      </c>
      <c r="X522" s="265" t="s">
        <v>29</v>
      </c>
      <c r="Y522" s="305">
        <v>124</v>
      </c>
      <c r="Z522" s="305"/>
      <c r="AA522" s="272"/>
      <c r="AB522" s="301" t="s">
        <v>32</v>
      </c>
      <c r="AC522" s="314"/>
      <c r="AD522" s="302">
        <f t="shared" si="15"/>
        <v>0</v>
      </c>
      <c r="AE522" s="302"/>
      <c r="AF522" s="302"/>
      <c r="AG522" s="302"/>
      <c r="AH522" s="302"/>
      <c r="AI522" s="302"/>
      <c r="AJ522" s="302"/>
      <c r="AK522" s="302"/>
      <c r="AL522" s="302"/>
      <c r="AM522" s="302"/>
      <c r="AN522" s="302"/>
      <c r="AO522" s="302"/>
      <c r="AP522" s="302"/>
      <c r="AQ522" s="302"/>
      <c r="AR522" s="302"/>
      <c r="AS522" s="302"/>
    </row>
    <row r="523" spans="1:45" ht="56.25" outlineLevel="2">
      <c r="A523" s="655"/>
      <c r="B523" s="265" t="s">
        <v>548</v>
      </c>
      <c r="C523" s="678"/>
      <c r="D523" s="301" t="s">
        <v>1830</v>
      </c>
      <c r="E523" s="208" t="s">
        <v>52</v>
      </c>
      <c r="F523" s="655"/>
      <c r="G523" s="280" t="s">
        <v>1831</v>
      </c>
      <c r="H523" s="338" t="s">
        <v>62</v>
      </c>
      <c r="I523" s="301" t="s">
        <v>84</v>
      </c>
      <c r="J523" s="301" t="s">
        <v>2338</v>
      </c>
      <c r="K523" s="265">
        <v>14</v>
      </c>
      <c r="L523" s="265" t="s">
        <v>3184</v>
      </c>
      <c r="M523" s="272"/>
      <c r="N523" s="302">
        <v>368</v>
      </c>
      <c r="O523" s="305"/>
      <c r="P523" s="76"/>
      <c r="Q523" s="348"/>
      <c r="R523" s="265" t="s">
        <v>60</v>
      </c>
      <c r="S523" s="265">
        <v>76.7</v>
      </c>
      <c r="T523" s="314">
        <v>1987</v>
      </c>
      <c r="U523" s="314">
        <v>60</v>
      </c>
      <c r="V523" s="302">
        <v>100</v>
      </c>
      <c r="W523" s="272" t="s">
        <v>372</v>
      </c>
      <c r="X523" s="265" t="s">
        <v>29</v>
      </c>
      <c r="Y523" s="305">
        <v>348</v>
      </c>
      <c r="Z523" s="305"/>
      <c r="AA523" s="272"/>
      <c r="AB523" s="301" t="s">
        <v>32</v>
      </c>
      <c r="AC523" s="314"/>
      <c r="AD523" s="302">
        <f t="shared" si="15"/>
        <v>0</v>
      </c>
      <c r="AE523" s="302"/>
      <c r="AF523" s="302"/>
      <c r="AG523" s="302"/>
      <c r="AH523" s="302"/>
      <c r="AI523" s="302"/>
      <c r="AJ523" s="302"/>
      <c r="AK523" s="302"/>
      <c r="AL523" s="302"/>
      <c r="AM523" s="302"/>
      <c r="AN523" s="302"/>
      <c r="AO523" s="302"/>
      <c r="AP523" s="302"/>
      <c r="AQ523" s="302"/>
      <c r="AR523" s="302"/>
      <c r="AS523" s="302"/>
    </row>
    <row r="524" spans="1:45" ht="56.25" outlineLevel="2">
      <c r="A524" s="655"/>
      <c r="B524" s="265" t="s">
        <v>548</v>
      </c>
      <c r="C524" s="678"/>
      <c r="D524" s="301" t="s">
        <v>1268</v>
      </c>
      <c r="E524" s="208" t="s">
        <v>52</v>
      </c>
      <c r="F524" s="655"/>
      <c r="G524" s="280" t="s">
        <v>1832</v>
      </c>
      <c r="H524" s="338"/>
      <c r="I524" s="301"/>
      <c r="J524" s="360"/>
      <c r="K524" s="332">
        <v>21</v>
      </c>
      <c r="L524" s="332" t="s">
        <v>3364</v>
      </c>
      <c r="M524" s="332" t="s">
        <v>3364</v>
      </c>
      <c r="N524" s="302">
        <v>15</v>
      </c>
      <c r="O524" s="305"/>
      <c r="P524" s="76"/>
      <c r="Q524" s="76"/>
      <c r="R524" s="272"/>
      <c r="S524" s="76"/>
      <c r="T524" s="76"/>
      <c r="U524" s="76"/>
      <c r="V524" s="305"/>
      <c r="W524" s="272"/>
      <c r="X524" s="272"/>
      <c r="Y524" s="305">
        <v>0</v>
      </c>
      <c r="Z524" s="77"/>
      <c r="AA524" s="77"/>
      <c r="AB524" s="301" t="s">
        <v>32</v>
      </c>
      <c r="AC524" s="314"/>
      <c r="AD524" s="302">
        <f t="shared" si="15"/>
        <v>0</v>
      </c>
      <c r="AE524" s="302"/>
      <c r="AF524" s="302"/>
      <c r="AG524" s="302"/>
      <c r="AH524" s="302"/>
      <c r="AI524" s="302"/>
      <c r="AJ524" s="302"/>
      <c r="AK524" s="302"/>
      <c r="AL524" s="302"/>
      <c r="AM524" s="302"/>
      <c r="AN524" s="302"/>
      <c r="AO524" s="302"/>
      <c r="AP524" s="302"/>
      <c r="AQ524" s="302"/>
      <c r="AR524" s="302"/>
      <c r="AS524" s="302"/>
    </row>
    <row r="525" spans="1:45" ht="56.25" outlineLevel="2">
      <c r="A525" s="655"/>
      <c r="B525" s="265" t="s">
        <v>548</v>
      </c>
      <c r="C525" s="654"/>
      <c r="D525" s="301" t="s">
        <v>1833</v>
      </c>
      <c r="E525" s="208" t="s">
        <v>52</v>
      </c>
      <c r="F525" s="655"/>
      <c r="G525" s="280" t="s">
        <v>1834</v>
      </c>
      <c r="H525" s="338" t="s">
        <v>62</v>
      </c>
      <c r="I525" s="301" t="s">
        <v>84</v>
      </c>
      <c r="J525" s="301" t="s">
        <v>2553</v>
      </c>
      <c r="K525" s="265">
        <v>69</v>
      </c>
      <c r="L525" s="265" t="s">
        <v>3185</v>
      </c>
      <c r="M525" s="272"/>
      <c r="N525" s="302">
        <v>76</v>
      </c>
      <c r="O525" s="305"/>
      <c r="P525" s="76"/>
      <c r="Q525" s="348"/>
      <c r="R525" s="265" t="s">
        <v>60</v>
      </c>
      <c r="S525" s="71">
        <v>22.5</v>
      </c>
      <c r="T525" s="314">
        <v>1975</v>
      </c>
      <c r="U525" s="314">
        <v>60</v>
      </c>
      <c r="V525" s="302">
        <v>100</v>
      </c>
      <c r="W525" s="272" t="s">
        <v>372</v>
      </c>
      <c r="X525" s="265" t="s">
        <v>29</v>
      </c>
      <c r="Y525" s="305" t="s">
        <v>411</v>
      </c>
      <c r="Z525" s="305"/>
      <c r="AA525" s="272"/>
      <c r="AB525" s="301" t="s">
        <v>3412</v>
      </c>
      <c r="AC525" s="314">
        <v>2026</v>
      </c>
      <c r="AD525" s="302">
        <f t="shared" si="15"/>
        <v>0</v>
      </c>
      <c r="AE525" s="302"/>
      <c r="AF525" s="302"/>
      <c r="AG525" s="302"/>
      <c r="AH525" s="302"/>
      <c r="AI525" s="302"/>
      <c r="AJ525" s="302"/>
      <c r="AK525" s="302"/>
      <c r="AL525" s="302"/>
      <c r="AM525" s="302"/>
      <c r="AN525" s="302"/>
      <c r="AO525" s="302"/>
      <c r="AP525" s="302"/>
      <c r="AQ525" s="302"/>
      <c r="AR525" s="302"/>
      <c r="AS525" s="302"/>
    </row>
    <row r="526" spans="1:45" s="440" customFormat="1">
      <c r="A526" s="297"/>
      <c r="B526" s="439" t="s">
        <v>560</v>
      </c>
      <c r="C526" s="439"/>
      <c r="D526" s="439"/>
      <c r="E526" s="297"/>
      <c r="F526" s="297"/>
      <c r="G526" s="469"/>
      <c r="H526" s="470"/>
      <c r="I526" s="470"/>
      <c r="J526" s="470"/>
      <c r="K526" s="297"/>
      <c r="L526" s="297"/>
      <c r="M526" s="297"/>
      <c r="N526" s="288"/>
      <c r="O526" s="288"/>
      <c r="P526" s="297"/>
      <c r="Q526" s="297"/>
      <c r="R526" s="297"/>
      <c r="S526" s="288"/>
      <c r="T526" s="297"/>
      <c r="U526" s="297"/>
      <c r="V526" s="288"/>
      <c r="W526" s="297"/>
      <c r="X526" s="297"/>
      <c r="Y526" s="273"/>
      <c r="Z526" s="297"/>
      <c r="AA526" s="297"/>
      <c r="AB526" s="270"/>
      <c r="AC526" s="297"/>
      <c r="AD526" s="288"/>
      <c r="AE526" s="288"/>
      <c r="AF526" s="288"/>
      <c r="AG526" s="288"/>
      <c r="AH526" s="288"/>
      <c r="AI526" s="288"/>
      <c r="AJ526" s="288"/>
      <c r="AK526" s="288"/>
      <c r="AL526" s="288"/>
      <c r="AM526" s="288"/>
      <c r="AN526" s="288"/>
      <c r="AO526" s="288"/>
      <c r="AP526" s="288"/>
      <c r="AQ526" s="288"/>
      <c r="AR526" s="288"/>
      <c r="AS526" s="288"/>
    </row>
    <row r="527" spans="1:45" ht="75" customHeight="1" outlineLevel="1">
      <c r="A527" s="655">
        <v>14</v>
      </c>
      <c r="B527" s="351" t="s">
        <v>560</v>
      </c>
      <c r="C527" s="688" t="s">
        <v>914</v>
      </c>
      <c r="D527" s="357" t="s">
        <v>650</v>
      </c>
      <c r="E527" s="265" t="s">
        <v>42</v>
      </c>
      <c r="F527" s="671" t="s">
        <v>2264</v>
      </c>
      <c r="G527" s="283" t="s">
        <v>30</v>
      </c>
      <c r="H527" s="271" t="s">
        <v>62</v>
      </c>
      <c r="I527" s="301" t="s">
        <v>112</v>
      </c>
      <c r="J527" s="301" t="s">
        <v>2339</v>
      </c>
      <c r="K527" s="272"/>
      <c r="L527" s="272"/>
      <c r="M527" s="272"/>
      <c r="N527" s="302">
        <v>4121</v>
      </c>
      <c r="O527" s="302">
        <v>5712</v>
      </c>
      <c r="P527" s="314">
        <v>120</v>
      </c>
      <c r="Q527" s="314">
        <v>48</v>
      </c>
      <c r="R527" s="272" t="s">
        <v>28</v>
      </c>
      <c r="S527" s="80">
        <v>529.1</v>
      </c>
      <c r="T527" s="76">
        <v>1975</v>
      </c>
      <c r="U527" s="314">
        <v>60</v>
      </c>
      <c r="V527" s="305">
        <v>100</v>
      </c>
      <c r="W527" s="272">
        <v>2014</v>
      </c>
      <c r="X527" s="269" t="s">
        <v>29</v>
      </c>
      <c r="Y527" s="305">
        <v>4086</v>
      </c>
      <c r="Z527" s="76">
        <v>5578</v>
      </c>
      <c r="AA527" s="314">
        <v>65</v>
      </c>
      <c r="AB527" s="301" t="s">
        <v>3402</v>
      </c>
      <c r="AC527" s="314">
        <v>2031</v>
      </c>
      <c r="AD527" s="302">
        <f>SUM(AE527:AI527)</f>
        <v>52910</v>
      </c>
      <c r="AE527" s="302"/>
      <c r="AF527" s="302">
        <v>52910</v>
      </c>
      <c r="AG527" s="302"/>
      <c r="AH527" s="302"/>
      <c r="AI527" s="302"/>
      <c r="AJ527" s="302"/>
      <c r="AK527" s="302"/>
      <c r="AL527" s="302"/>
      <c r="AN527" s="302"/>
      <c r="AO527" s="302">
        <v>52910</v>
      </c>
      <c r="AP527" s="302"/>
      <c r="AQ527" s="302"/>
      <c r="AR527" s="302"/>
      <c r="AS527" s="302"/>
    </row>
    <row r="528" spans="1:45" ht="37.5" outlineLevel="1">
      <c r="A528" s="655"/>
      <c r="B528" s="351" t="s">
        <v>560</v>
      </c>
      <c r="C528" s="689"/>
      <c r="D528" s="357" t="s">
        <v>1517</v>
      </c>
      <c r="E528" s="272" t="s">
        <v>52</v>
      </c>
      <c r="F528" s="671"/>
      <c r="G528" s="349" t="s">
        <v>1835</v>
      </c>
      <c r="H528" s="338"/>
      <c r="I528" s="274"/>
      <c r="J528" s="360"/>
      <c r="K528" s="319">
        <v>7</v>
      </c>
      <c r="L528" s="319">
        <v>7</v>
      </c>
      <c r="M528" s="318">
        <v>7</v>
      </c>
      <c r="N528" s="302">
        <v>50</v>
      </c>
      <c r="O528" s="305"/>
      <c r="P528" s="314"/>
      <c r="Q528" s="314"/>
      <c r="R528" s="272"/>
      <c r="S528" s="76"/>
      <c r="T528" s="76"/>
      <c r="U528" s="76"/>
      <c r="V528" s="305"/>
      <c r="W528" s="272"/>
      <c r="X528" s="272"/>
      <c r="Y528" s="305">
        <v>10</v>
      </c>
      <c r="Z528" s="76"/>
      <c r="AA528" s="314"/>
      <c r="AB528" s="301" t="s">
        <v>32</v>
      </c>
      <c r="AC528" s="314"/>
      <c r="AD528" s="302">
        <f t="shared" ref="AD528:AD544" si="16">SUM(AE528:AI528)</f>
        <v>0</v>
      </c>
      <c r="AE528" s="302"/>
      <c r="AF528" s="302"/>
      <c r="AG528" s="302"/>
      <c r="AH528" s="302"/>
      <c r="AI528" s="302"/>
      <c r="AJ528" s="302"/>
      <c r="AK528" s="302"/>
      <c r="AL528" s="302"/>
      <c r="AM528" s="302"/>
      <c r="AN528" s="302"/>
      <c r="AO528" s="302"/>
      <c r="AP528" s="302"/>
      <c r="AQ528" s="302"/>
      <c r="AR528" s="302"/>
      <c r="AS528" s="302"/>
    </row>
    <row r="529" spans="1:45" ht="75" outlineLevel="1">
      <c r="A529" s="655"/>
      <c r="B529" s="351" t="s">
        <v>560</v>
      </c>
      <c r="C529" s="688" t="s">
        <v>962</v>
      </c>
      <c r="D529" s="357" t="s">
        <v>1836</v>
      </c>
      <c r="E529" s="272" t="s">
        <v>43</v>
      </c>
      <c r="F529" s="671"/>
      <c r="G529" s="278" t="s">
        <v>1837</v>
      </c>
      <c r="H529" s="338" t="s">
        <v>62</v>
      </c>
      <c r="I529" s="301" t="s">
        <v>82</v>
      </c>
      <c r="J529" s="274" t="s">
        <v>2721</v>
      </c>
      <c r="K529" s="272">
        <v>30</v>
      </c>
      <c r="L529" s="272" t="s">
        <v>3186</v>
      </c>
      <c r="M529" s="272"/>
      <c r="N529" s="302">
        <v>401</v>
      </c>
      <c r="O529" s="305"/>
      <c r="P529" s="76"/>
      <c r="Q529" s="314"/>
      <c r="R529" s="265" t="s">
        <v>60</v>
      </c>
      <c r="S529" s="272">
        <v>51.7</v>
      </c>
      <c r="T529" s="76">
        <v>1985</v>
      </c>
      <c r="U529" s="76">
        <v>40</v>
      </c>
      <c r="V529" s="76">
        <v>67.489999999999995</v>
      </c>
      <c r="W529" s="272">
        <v>2019</v>
      </c>
      <c r="X529" s="269" t="s">
        <v>29</v>
      </c>
      <c r="Y529" s="305">
        <v>331</v>
      </c>
      <c r="Z529" s="272"/>
      <c r="AA529" s="314"/>
      <c r="AB529" s="301" t="s">
        <v>32</v>
      </c>
      <c r="AC529" s="314"/>
      <c r="AD529" s="302">
        <f t="shared" si="16"/>
        <v>0</v>
      </c>
      <c r="AE529" s="302"/>
      <c r="AF529" s="302"/>
      <c r="AG529" s="302"/>
      <c r="AH529" s="302"/>
      <c r="AI529" s="302"/>
      <c r="AJ529" s="302"/>
      <c r="AK529" s="302"/>
      <c r="AL529" s="302"/>
      <c r="AM529" s="302"/>
      <c r="AN529" s="302"/>
      <c r="AO529" s="302"/>
      <c r="AP529" s="302"/>
      <c r="AQ529" s="302"/>
      <c r="AR529" s="302"/>
      <c r="AS529" s="302"/>
    </row>
    <row r="530" spans="1:45" ht="75" outlineLevel="1">
      <c r="A530" s="655"/>
      <c r="B530" s="351" t="s">
        <v>560</v>
      </c>
      <c r="C530" s="689"/>
      <c r="D530" s="357" t="s">
        <v>1838</v>
      </c>
      <c r="E530" s="272" t="s">
        <v>52</v>
      </c>
      <c r="F530" s="671"/>
      <c r="G530" s="278" t="s">
        <v>1839</v>
      </c>
      <c r="H530" s="338" t="s">
        <v>62</v>
      </c>
      <c r="I530" s="301" t="s">
        <v>84</v>
      </c>
      <c r="J530" s="274" t="s">
        <v>2340</v>
      </c>
      <c r="K530" s="272">
        <v>39</v>
      </c>
      <c r="L530" s="272" t="s">
        <v>3187</v>
      </c>
      <c r="M530" s="272">
        <v>39</v>
      </c>
      <c r="N530" s="302">
        <v>48</v>
      </c>
      <c r="O530" s="305"/>
      <c r="P530" s="76"/>
      <c r="Q530" s="314"/>
      <c r="R530" s="272"/>
      <c r="S530" s="76"/>
      <c r="T530" s="76"/>
      <c r="U530" s="76"/>
      <c r="V530" s="76"/>
      <c r="W530" s="272"/>
      <c r="X530" s="269"/>
      <c r="Y530" s="305">
        <v>10</v>
      </c>
      <c r="Z530" s="272"/>
      <c r="AA530" s="314"/>
      <c r="AB530" s="301" t="s">
        <v>32</v>
      </c>
      <c r="AC530" s="314"/>
      <c r="AD530" s="302">
        <f t="shared" si="16"/>
        <v>0</v>
      </c>
      <c r="AE530" s="302"/>
      <c r="AF530" s="302"/>
      <c r="AG530" s="302"/>
      <c r="AH530" s="302"/>
      <c r="AI530" s="302"/>
      <c r="AJ530" s="302"/>
      <c r="AK530" s="302"/>
      <c r="AL530" s="302"/>
      <c r="AM530" s="302"/>
      <c r="AN530" s="302"/>
      <c r="AO530" s="302"/>
      <c r="AP530" s="302"/>
      <c r="AQ530" s="302"/>
      <c r="AR530" s="302"/>
      <c r="AS530" s="302"/>
    </row>
    <row r="531" spans="1:45" ht="75" outlineLevel="1">
      <c r="A531" s="655"/>
      <c r="B531" s="351" t="s">
        <v>560</v>
      </c>
      <c r="C531" s="688" t="s">
        <v>1019</v>
      </c>
      <c r="D531" s="357" t="s">
        <v>1840</v>
      </c>
      <c r="E531" s="272" t="s">
        <v>43</v>
      </c>
      <c r="F531" s="671"/>
      <c r="G531" s="278" t="s">
        <v>1841</v>
      </c>
      <c r="H531" s="338" t="s">
        <v>62</v>
      </c>
      <c r="I531" s="357" t="s">
        <v>382</v>
      </c>
      <c r="J531" s="274" t="s">
        <v>2341</v>
      </c>
      <c r="K531" s="272">
        <v>45</v>
      </c>
      <c r="L531" s="272" t="s">
        <v>3188</v>
      </c>
      <c r="M531" s="272"/>
      <c r="N531" s="302">
        <v>800</v>
      </c>
      <c r="O531" s="305"/>
      <c r="P531" s="314"/>
      <c r="Q531" s="314"/>
      <c r="R531" s="272" t="s">
        <v>28</v>
      </c>
      <c r="S531" s="76" t="s">
        <v>113</v>
      </c>
      <c r="T531" s="76">
        <v>1979</v>
      </c>
      <c r="U531" s="76">
        <v>60</v>
      </c>
      <c r="V531" s="76">
        <v>52.17</v>
      </c>
      <c r="W531" s="272">
        <v>2019</v>
      </c>
      <c r="X531" s="269" t="s">
        <v>29</v>
      </c>
      <c r="Y531" s="305">
        <v>730</v>
      </c>
      <c r="Z531" s="76"/>
      <c r="AA531" s="314"/>
      <c r="AB531" s="301" t="s">
        <v>32</v>
      </c>
      <c r="AC531" s="314"/>
      <c r="AD531" s="302">
        <f t="shared" si="16"/>
        <v>0</v>
      </c>
      <c r="AE531" s="302"/>
      <c r="AF531" s="302"/>
      <c r="AG531" s="302"/>
      <c r="AH531" s="302"/>
      <c r="AI531" s="302"/>
      <c r="AJ531" s="302"/>
      <c r="AK531" s="302"/>
      <c r="AL531" s="302"/>
      <c r="AM531" s="302"/>
      <c r="AN531" s="302"/>
      <c r="AO531" s="302"/>
      <c r="AP531" s="302"/>
      <c r="AQ531" s="302"/>
      <c r="AR531" s="302"/>
      <c r="AS531" s="302"/>
    </row>
    <row r="532" spans="1:45" ht="75" outlineLevel="1">
      <c r="A532" s="655"/>
      <c r="B532" s="351" t="s">
        <v>560</v>
      </c>
      <c r="C532" s="689"/>
      <c r="D532" s="357" t="s">
        <v>1842</v>
      </c>
      <c r="E532" s="272" t="s">
        <v>52</v>
      </c>
      <c r="F532" s="671"/>
      <c r="G532" s="278" t="s">
        <v>1843</v>
      </c>
      <c r="H532" s="338" t="s">
        <v>62</v>
      </c>
      <c r="I532" s="301" t="s">
        <v>84</v>
      </c>
      <c r="J532" s="274" t="s">
        <v>2722</v>
      </c>
      <c r="K532" s="272">
        <v>23</v>
      </c>
      <c r="L532" s="272" t="s">
        <v>3189</v>
      </c>
      <c r="M532" s="272"/>
      <c r="N532" s="302">
        <v>95</v>
      </c>
      <c r="O532" s="305"/>
      <c r="P532" s="76"/>
      <c r="Q532" s="314"/>
      <c r="R532" s="265" t="s">
        <v>60</v>
      </c>
      <c r="S532" s="76">
        <v>12</v>
      </c>
      <c r="T532" s="76">
        <v>2002</v>
      </c>
      <c r="U532" s="76">
        <v>40</v>
      </c>
      <c r="V532" s="76">
        <v>55</v>
      </c>
      <c r="W532" s="272" t="s">
        <v>372</v>
      </c>
      <c r="X532" s="269" t="s">
        <v>29</v>
      </c>
      <c r="Y532" s="305">
        <v>85</v>
      </c>
      <c r="Z532" s="76"/>
      <c r="AA532" s="314"/>
      <c r="AB532" s="301" t="s">
        <v>32</v>
      </c>
      <c r="AC532" s="314"/>
      <c r="AD532" s="302">
        <f t="shared" si="16"/>
        <v>0</v>
      </c>
      <c r="AE532" s="302"/>
      <c r="AF532" s="302"/>
      <c r="AG532" s="302"/>
      <c r="AH532" s="302"/>
      <c r="AI532" s="302"/>
      <c r="AJ532" s="302"/>
      <c r="AK532" s="302"/>
      <c r="AL532" s="302"/>
      <c r="AM532" s="302"/>
      <c r="AN532" s="302"/>
      <c r="AO532" s="302"/>
      <c r="AP532" s="302"/>
      <c r="AQ532" s="302"/>
      <c r="AR532" s="302"/>
      <c r="AS532" s="302"/>
    </row>
    <row r="533" spans="1:45" ht="75" outlineLevel="1">
      <c r="A533" s="655"/>
      <c r="B533" s="351" t="s">
        <v>560</v>
      </c>
      <c r="C533" s="688" t="s">
        <v>1020</v>
      </c>
      <c r="D533" s="357" t="s">
        <v>1844</v>
      </c>
      <c r="E533" s="272" t="s">
        <v>43</v>
      </c>
      <c r="F533" s="671"/>
      <c r="G533" s="278" t="s">
        <v>1845</v>
      </c>
      <c r="H533" s="338" t="s">
        <v>62</v>
      </c>
      <c r="I533" s="301" t="s">
        <v>84</v>
      </c>
      <c r="J533" s="274" t="s">
        <v>2723</v>
      </c>
      <c r="K533" s="272">
        <v>60</v>
      </c>
      <c r="L533" s="272" t="s">
        <v>3190</v>
      </c>
      <c r="M533" s="272"/>
      <c r="N533" s="302">
        <v>345</v>
      </c>
      <c r="O533" s="305"/>
      <c r="P533" s="76"/>
      <c r="Q533" s="314"/>
      <c r="R533" s="265" t="s">
        <v>60</v>
      </c>
      <c r="S533" s="76">
        <v>35</v>
      </c>
      <c r="T533" s="76">
        <v>1972</v>
      </c>
      <c r="U533" s="76">
        <v>60</v>
      </c>
      <c r="V533" s="76">
        <v>99</v>
      </c>
      <c r="W533" s="272" t="s">
        <v>372</v>
      </c>
      <c r="X533" s="269" t="s">
        <v>29</v>
      </c>
      <c r="Y533" s="305">
        <v>230</v>
      </c>
      <c r="Z533" s="76"/>
      <c r="AA533" s="314"/>
      <c r="AB533" s="301" t="s">
        <v>3417</v>
      </c>
      <c r="AC533" s="314">
        <v>2033</v>
      </c>
      <c r="AD533" s="302">
        <f t="shared" si="16"/>
        <v>165890</v>
      </c>
      <c r="AE533" s="302"/>
      <c r="AF533" s="302">
        <v>165890</v>
      </c>
      <c r="AG533" s="302"/>
      <c r="AH533" s="302"/>
      <c r="AI533" s="302"/>
      <c r="AJ533" s="302"/>
      <c r="AK533" s="302"/>
      <c r="AL533" s="302"/>
      <c r="AM533" s="302"/>
      <c r="AN533" s="302"/>
      <c r="AO533" s="302"/>
      <c r="AP533" s="302"/>
      <c r="AQ533" s="302">
        <v>165890</v>
      </c>
      <c r="AR533" s="302"/>
      <c r="AS533" s="302"/>
    </row>
    <row r="534" spans="1:45" ht="75" outlineLevel="1">
      <c r="A534" s="655"/>
      <c r="B534" s="351" t="s">
        <v>560</v>
      </c>
      <c r="C534" s="689"/>
      <c r="D534" s="357" t="s">
        <v>1846</v>
      </c>
      <c r="E534" s="272" t="s">
        <v>52</v>
      </c>
      <c r="F534" s="671"/>
      <c r="G534" s="349" t="s">
        <v>1847</v>
      </c>
      <c r="H534" s="338"/>
      <c r="I534" s="274"/>
      <c r="J534" s="360"/>
      <c r="K534" s="319">
        <v>73</v>
      </c>
      <c r="L534" s="319" t="s">
        <v>3188</v>
      </c>
      <c r="M534" s="318" t="s">
        <v>3325</v>
      </c>
      <c r="N534" s="302">
        <v>12</v>
      </c>
      <c r="O534" s="305"/>
      <c r="P534" s="76"/>
      <c r="Q534" s="76"/>
      <c r="R534" s="272"/>
      <c r="S534" s="76"/>
      <c r="T534" s="76"/>
      <c r="U534" s="76"/>
      <c r="V534" s="76"/>
      <c r="W534" s="272"/>
      <c r="X534" s="272"/>
      <c r="Y534" s="305">
        <v>0</v>
      </c>
      <c r="Z534" s="76"/>
      <c r="AA534" s="314"/>
      <c r="AB534" s="301" t="s">
        <v>32</v>
      </c>
      <c r="AC534" s="314"/>
      <c r="AD534" s="302">
        <f t="shared" si="16"/>
        <v>0</v>
      </c>
      <c r="AE534" s="302"/>
      <c r="AF534" s="302"/>
      <c r="AG534" s="302"/>
      <c r="AH534" s="302"/>
      <c r="AI534" s="302"/>
      <c r="AJ534" s="302"/>
      <c r="AK534" s="302"/>
      <c r="AL534" s="302"/>
      <c r="AM534" s="302"/>
      <c r="AN534" s="302"/>
      <c r="AO534" s="302"/>
      <c r="AP534" s="302"/>
      <c r="AQ534" s="302"/>
      <c r="AR534" s="302"/>
      <c r="AS534" s="302"/>
    </row>
    <row r="535" spans="1:45" ht="75" outlineLevel="1">
      <c r="A535" s="655"/>
      <c r="B535" s="351" t="s">
        <v>560</v>
      </c>
      <c r="C535" s="688" t="s">
        <v>1021</v>
      </c>
      <c r="D535" s="357" t="s">
        <v>1848</v>
      </c>
      <c r="E535" s="272" t="s">
        <v>43</v>
      </c>
      <c r="F535" s="671"/>
      <c r="G535" s="278" t="s">
        <v>1849</v>
      </c>
      <c r="H535" s="338" t="s">
        <v>62</v>
      </c>
      <c r="I535" s="301" t="s">
        <v>84</v>
      </c>
      <c r="J535" s="274" t="s">
        <v>2342</v>
      </c>
      <c r="K535" s="272">
        <v>37</v>
      </c>
      <c r="L535" s="272" t="s">
        <v>3191</v>
      </c>
      <c r="M535" s="272"/>
      <c r="N535" s="302">
        <v>182</v>
      </c>
      <c r="O535" s="305"/>
      <c r="P535" s="76"/>
      <c r="Q535" s="314"/>
      <c r="R535" s="265" t="s">
        <v>60</v>
      </c>
      <c r="S535" s="76">
        <v>40</v>
      </c>
      <c r="T535" s="76">
        <v>1973</v>
      </c>
      <c r="U535" s="76">
        <v>60</v>
      </c>
      <c r="V535" s="76">
        <v>99</v>
      </c>
      <c r="W535" s="272">
        <v>2021</v>
      </c>
      <c r="X535" s="269" t="s">
        <v>29</v>
      </c>
      <c r="Y535" s="305">
        <v>165</v>
      </c>
      <c r="Z535" s="305"/>
      <c r="AA535" s="272"/>
      <c r="AB535" s="301" t="s">
        <v>32</v>
      </c>
      <c r="AC535" s="314"/>
      <c r="AD535" s="302">
        <f t="shared" si="16"/>
        <v>0</v>
      </c>
      <c r="AE535" s="302"/>
      <c r="AF535" s="302"/>
      <c r="AG535" s="302"/>
      <c r="AH535" s="302"/>
      <c r="AI535" s="302"/>
      <c r="AJ535" s="302"/>
      <c r="AK535" s="302"/>
      <c r="AL535" s="302"/>
      <c r="AM535" s="302"/>
      <c r="AN535" s="302"/>
      <c r="AO535" s="302"/>
      <c r="AP535" s="302"/>
      <c r="AQ535" s="302"/>
      <c r="AR535" s="302"/>
      <c r="AS535" s="302"/>
    </row>
    <row r="536" spans="1:45" ht="75" outlineLevel="1">
      <c r="A536" s="655"/>
      <c r="B536" s="351" t="s">
        <v>560</v>
      </c>
      <c r="C536" s="689"/>
      <c r="D536" s="357" t="s">
        <v>1850</v>
      </c>
      <c r="E536" s="272" t="s">
        <v>52</v>
      </c>
      <c r="F536" s="671"/>
      <c r="G536" s="349" t="s">
        <v>1851</v>
      </c>
      <c r="H536" s="338"/>
      <c r="I536" s="274"/>
      <c r="J536" s="360"/>
      <c r="K536" s="319">
        <v>42</v>
      </c>
      <c r="L536" s="319" t="s">
        <v>3192</v>
      </c>
      <c r="M536" s="318" t="s">
        <v>3326</v>
      </c>
      <c r="N536" s="302">
        <v>23</v>
      </c>
      <c r="O536" s="305"/>
      <c r="P536" s="76"/>
      <c r="Q536" s="76"/>
      <c r="R536" s="272"/>
      <c r="S536" s="76"/>
      <c r="T536" s="76"/>
      <c r="U536" s="76"/>
      <c r="V536" s="76"/>
      <c r="W536" s="272"/>
      <c r="X536" s="272"/>
      <c r="Y536" s="305">
        <v>0</v>
      </c>
      <c r="Z536" s="272"/>
      <c r="AA536" s="314"/>
      <c r="AB536" s="301" t="s">
        <v>32</v>
      </c>
      <c r="AC536" s="314"/>
      <c r="AD536" s="302">
        <f t="shared" si="16"/>
        <v>0</v>
      </c>
      <c r="AE536" s="302"/>
      <c r="AF536" s="302"/>
      <c r="AG536" s="302"/>
      <c r="AH536" s="302"/>
      <c r="AI536" s="302"/>
      <c r="AJ536" s="302"/>
      <c r="AK536" s="302"/>
      <c r="AL536" s="302"/>
      <c r="AM536" s="302"/>
      <c r="AN536" s="302"/>
      <c r="AO536" s="302"/>
      <c r="AP536" s="302"/>
      <c r="AQ536" s="302"/>
      <c r="AR536" s="302"/>
      <c r="AS536" s="302"/>
    </row>
    <row r="537" spans="1:45" ht="75" outlineLevel="1">
      <c r="A537" s="655"/>
      <c r="B537" s="351" t="s">
        <v>560</v>
      </c>
      <c r="C537" s="688" t="s">
        <v>1022</v>
      </c>
      <c r="D537" s="357" t="s">
        <v>1852</v>
      </c>
      <c r="E537" s="272" t="s">
        <v>43</v>
      </c>
      <c r="F537" s="671"/>
      <c r="G537" s="278" t="s">
        <v>1853</v>
      </c>
      <c r="H537" s="338" t="s">
        <v>62</v>
      </c>
      <c r="I537" s="301" t="s">
        <v>82</v>
      </c>
      <c r="J537" s="274" t="s">
        <v>2343</v>
      </c>
      <c r="K537" s="272">
        <v>25</v>
      </c>
      <c r="L537" s="272" t="s">
        <v>3193</v>
      </c>
      <c r="M537" s="272"/>
      <c r="N537" s="304">
        <v>841</v>
      </c>
      <c r="O537" s="305"/>
      <c r="P537" s="76"/>
      <c r="Q537" s="314"/>
      <c r="R537" s="265" t="s">
        <v>60</v>
      </c>
      <c r="S537" s="76" t="s">
        <v>109</v>
      </c>
      <c r="T537" s="76">
        <v>1968</v>
      </c>
      <c r="U537" s="76">
        <v>40</v>
      </c>
      <c r="V537" s="76">
        <v>100</v>
      </c>
      <c r="W537" s="272" t="s">
        <v>372</v>
      </c>
      <c r="X537" s="269" t="s">
        <v>29</v>
      </c>
      <c r="Y537" s="305">
        <v>825</v>
      </c>
      <c r="Z537" s="272"/>
      <c r="AA537" s="314"/>
      <c r="AB537" s="357" t="s">
        <v>3431</v>
      </c>
      <c r="AC537" s="314">
        <v>2031</v>
      </c>
      <c r="AD537" s="302">
        <f t="shared" si="16"/>
        <v>261800</v>
      </c>
      <c r="AE537" s="302"/>
      <c r="AF537" s="302">
        <v>261800</v>
      </c>
      <c r="AG537" s="302"/>
      <c r="AH537" s="302"/>
      <c r="AI537" s="302"/>
      <c r="AJ537" s="302"/>
      <c r="AL537" s="302"/>
      <c r="AM537" s="302"/>
      <c r="AN537" s="302"/>
      <c r="AO537" s="302">
        <v>261800</v>
      </c>
      <c r="AP537" s="302"/>
      <c r="AQ537" s="302"/>
      <c r="AR537" s="302"/>
      <c r="AS537" s="302"/>
    </row>
    <row r="538" spans="1:45" ht="75" outlineLevel="1">
      <c r="A538" s="655"/>
      <c r="B538" s="351" t="s">
        <v>560</v>
      </c>
      <c r="C538" s="690"/>
      <c r="D538" s="357" t="s">
        <v>1854</v>
      </c>
      <c r="E538" s="272" t="s">
        <v>52</v>
      </c>
      <c r="F538" s="671"/>
      <c r="G538" s="349" t="s">
        <v>1855</v>
      </c>
      <c r="H538" s="338"/>
      <c r="I538" s="274"/>
      <c r="J538" s="360"/>
      <c r="K538" s="318">
        <v>52</v>
      </c>
      <c r="L538" s="318" t="s">
        <v>3194</v>
      </c>
      <c r="M538" s="318" t="s">
        <v>3327</v>
      </c>
      <c r="N538" s="304">
        <v>68</v>
      </c>
      <c r="O538" s="305"/>
      <c r="P538" s="314"/>
      <c r="Q538" s="314"/>
      <c r="R538" s="265"/>
      <c r="S538" s="314"/>
      <c r="T538" s="314"/>
      <c r="U538" s="314"/>
      <c r="V538" s="314"/>
      <c r="W538" s="272"/>
      <c r="X538" s="265"/>
      <c r="Y538" s="305">
        <v>83</v>
      </c>
      <c r="Z538" s="272"/>
      <c r="AA538" s="314"/>
      <c r="AB538" s="301" t="s">
        <v>32</v>
      </c>
      <c r="AC538" s="314"/>
      <c r="AD538" s="302">
        <f t="shared" si="16"/>
        <v>0</v>
      </c>
      <c r="AE538" s="302"/>
      <c r="AF538" s="302"/>
      <c r="AG538" s="302"/>
      <c r="AH538" s="302"/>
      <c r="AI538" s="302"/>
      <c r="AJ538" s="302"/>
      <c r="AK538" s="302"/>
      <c r="AL538" s="302"/>
      <c r="AM538" s="302"/>
      <c r="AN538" s="302"/>
      <c r="AO538" s="302"/>
      <c r="AP538" s="302"/>
      <c r="AQ538" s="302"/>
      <c r="AR538" s="302"/>
      <c r="AS538" s="302"/>
    </row>
    <row r="539" spans="1:45" ht="75" outlineLevel="1">
      <c r="A539" s="655"/>
      <c r="B539" s="351" t="s">
        <v>560</v>
      </c>
      <c r="C539" s="689"/>
      <c r="D539" s="357" t="s">
        <v>1856</v>
      </c>
      <c r="E539" s="272" t="s">
        <v>52</v>
      </c>
      <c r="F539" s="671"/>
      <c r="G539" s="278" t="s">
        <v>1857</v>
      </c>
      <c r="H539" s="338" t="s">
        <v>62</v>
      </c>
      <c r="I539" s="301" t="s">
        <v>84</v>
      </c>
      <c r="J539" s="274" t="s">
        <v>2724</v>
      </c>
      <c r="K539" s="272">
        <v>45</v>
      </c>
      <c r="L539" s="272" t="s">
        <v>3195</v>
      </c>
      <c r="M539" s="272" t="s">
        <v>3328</v>
      </c>
      <c r="N539" s="304">
        <v>129</v>
      </c>
      <c r="O539" s="305"/>
      <c r="P539" s="76"/>
      <c r="Q539" s="314"/>
      <c r="R539" s="272"/>
      <c r="S539" s="76"/>
      <c r="T539" s="76"/>
      <c r="U539" s="76"/>
      <c r="V539" s="76"/>
      <c r="W539" s="272"/>
      <c r="X539" s="269"/>
      <c r="Y539" s="305">
        <v>127</v>
      </c>
      <c r="Z539" s="305"/>
      <c r="AA539" s="272"/>
      <c r="AB539" s="301" t="s">
        <v>32</v>
      </c>
      <c r="AC539" s="314"/>
      <c r="AD539" s="302">
        <f t="shared" si="16"/>
        <v>0</v>
      </c>
      <c r="AE539" s="302"/>
      <c r="AF539" s="302"/>
      <c r="AG539" s="302"/>
      <c r="AH539" s="302"/>
      <c r="AI539" s="302"/>
      <c r="AJ539" s="302"/>
      <c r="AK539" s="302"/>
      <c r="AL539" s="302"/>
      <c r="AM539" s="302"/>
      <c r="AN539" s="302"/>
      <c r="AO539" s="302"/>
      <c r="AP539" s="302"/>
      <c r="AQ539" s="302"/>
      <c r="AR539" s="302"/>
      <c r="AS539" s="302"/>
    </row>
    <row r="540" spans="1:45" ht="93.75" outlineLevel="1">
      <c r="A540" s="655"/>
      <c r="B540" s="351" t="s">
        <v>560</v>
      </c>
      <c r="C540" s="688" t="s">
        <v>1003</v>
      </c>
      <c r="D540" s="357" t="s">
        <v>1858</v>
      </c>
      <c r="E540" s="272" t="s">
        <v>43</v>
      </c>
      <c r="F540" s="671"/>
      <c r="G540" s="278" t="s">
        <v>1859</v>
      </c>
      <c r="H540" s="338" t="s">
        <v>62</v>
      </c>
      <c r="I540" s="301" t="s">
        <v>84</v>
      </c>
      <c r="J540" s="274" t="s">
        <v>2725</v>
      </c>
      <c r="K540" s="272">
        <v>35</v>
      </c>
      <c r="L540" s="272" t="s">
        <v>3196</v>
      </c>
      <c r="M540" s="272"/>
      <c r="N540" s="304">
        <v>382</v>
      </c>
      <c r="O540" s="305"/>
      <c r="P540" s="76"/>
      <c r="Q540" s="314"/>
      <c r="R540" s="265" t="s">
        <v>60</v>
      </c>
      <c r="S540" s="76">
        <v>30</v>
      </c>
      <c r="T540" s="76">
        <v>1986</v>
      </c>
      <c r="U540" s="76">
        <v>60</v>
      </c>
      <c r="V540" s="76">
        <v>90</v>
      </c>
      <c r="W540" s="272" t="s">
        <v>372</v>
      </c>
      <c r="X540" s="269" t="s">
        <v>29</v>
      </c>
      <c r="Y540" s="305">
        <v>368</v>
      </c>
      <c r="Z540" s="272"/>
      <c r="AA540" s="314"/>
      <c r="AB540" s="301" t="s">
        <v>3417</v>
      </c>
      <c r="AC540" s="314">
        <v>2032</v>
      </c>
      <c r="AD540" s="302">
        <f t="shared" si="16"/>
        <v>165890</v>
      </c>
      <c r="AE540" s="302"/>
      <c r="AF540" s="302">
        <v>165890</v>
      </c>
      <c r="AG540" s="302"/>
      <c r="AH540" s="302"/>
      <c r="AI540" s="302"/>
      <c r="AJ540" s="302"/>
      <c r="AL540" s="302"/>
      <c r="AM540" s="302"/>
      <c r="AN540" s="302"/>
      <c r="AO540" s="302"/>
      <c r="AP540" s="302">
        <v>165890</v>
      </c>
      <c r="AQ540" s="302"/>
      <c r="AR540" s="302"/>
      <c r="AS540" s="302"/>
    </row>
    <row r="541" spans="1:45" ht="93.75" outlineLevel="1">
      <c r="A541" s="655"/>
      <c r="B541" s="351" t="s">
        <v>560</v>
      </c>
      <c r="C541" s="689"/>
      <c r="D541" s="357" t="s">
        <v>1860</v>
      </c>
      <c r="E541" s="272" t="s">
        <v>52</v>
      </c>
      <c r="F541" s="671"/>
      <c r="G541" s="278" t="s">
        <v>1861</v>
      </c>
      <c r="H541" s="338" t="s">
        <v>62</v>
      </c>
      <c r="I541" s="301" t="s">
        <v>84</v>
      </c>
      <c r="J541" s="274" t="s">
        <v>2724</v>
      </c>
      <c r="K541" s="272">
        <v>42</v>
      </c>
      <c r="L541" s="272" t="s">
        <v>3197</v>
      </c>
      <c r="M541" s="272"/>
      <c r="N541" s="304">
        <v>164</v>
      </c>
      <c r="O541" s="305"/>
      <c r="P541" s="76"/>
      <c r="Q541" s="314"/>
      <c r="R541" s="265" t="s">
        <v>60</v>
      </c>
      <c r="S541" s="76">
        <v>15</v>
      </c>
      <c r="T541" s="76">
        <v>1960</v>
      </c>
      <c r="U541" s="76">
        <v>60</v>
      </c>
      <c r="V541" s="76">
        <v>99</v>
      </c>
      <c r="W541" s="272" t="s">
        <v>372</v>
      </c>
      <c r="X541" s="269" t="s">
        <v>29</v>
      </c>
      <c r="Y541" s="305">
        <v>144</v>
      </c>
      <c r="Z541" s="305"/>
      <c r="AA541" s="272"/>
      <c r="AB541" s="301" t="s">
        <v>32</v>
      </c>
      <c r="AC541" s="314"/>
      <c r="AD541" s="302">
        <f t="shared" si="16"/>
        <v>0</v>
      </c>
      <c r="AE541" s="302"/>
      <c r="AF541" s="302"/>
      <c r="AG541" s="302"/>
      <c r="AH541" s="302"/>
      <c r="AI541" s="302"/>
      <c r="AJ541" s="302"/>
      <c r="AK541" s="302"/>
      <c r="AL541" s="302"/>
      <c r="AM541" s="302"/>
      <c r="AN541" s="302"/>
      <c r="AO541" s="302"/>
      <c r="AP541" s="302"/>
      <c r="AQ541" s="302"/>
      <c r="AR541" s="302"/>
      <c r="AS541" s="302"/>
    </row>
    <row r="542" spans="1:45" ht="56.25" outlineLevel="1">
      <c r="A542" s="655"/>
      <c r="B542" s="351" t="s">
        <v>560</v>
      </c>
      <c r="C542" s="688" t="s">
        <v>1023</v>
      </c>
      <c r="D542" s="357" t="s">
        <v>1862</v>
      </c>
      <c r="E542" s="272" t="s">
        <v>43</v>
      </c>
      <c r="F542" s="671"/>
      <c r="G542" s="280" t="s">
        <v>1863</v>
      </c>
      <c r="H542" s="338" t="s">
        <v>62</v>
      </c>
      <c r="I542" s="301" t="s">
        <v>86</v>
      </c>
      <c r="J542" s="274" t="s">
        <v>2726</v>
      </c>
      <c r="K542" s="272">
        <v>65</v>
      </c>
      <c r="L542" s="272"/>
      <c r="M542" s="272"/>
      <c r="N542" s="302">
        <v>1279</v>
      </c>
      <c r="O542" s="302">
        <v>1334</v>
      </c>
      <c r="P542" s="314">
        <v>25</v>
      </c>
      <c r="Q542" s="314">
        <v>56</v>
      </c>
      <c r="R542" s="272" t="s">
        <v>28</v>
      </c>
      <c r="S542" s="80">
        <v>308.10000000000002</v>
      </c>
      <c r="T542" s="76">
        <v>2015</v>
      </c>
      <c r="U542" s="314">
        <v>60</v>
      </c>
      <c r="V542" s="76">
        <v>55.3</v>
      </c>
      <c r="W542" s="265" t="s">
        <v>346</v>
      </c>
      <c r="X542" s="77" t="s">
        <v>29</v>
      </c>
      <c r="Y542" s="305">
        <v>1339</v>
      </c>
      <c r="Z542" s="76">
        <v>1254</v>
      </c>
      <c r="AA542" s="314">
        <v>50</v>
      </c>
      <c r="AB542" s="301" t="s">
        <v>32</v>
      </c>
      <c r="AC542" s="314"/>
      <c r="AD542" s="302">
        <f t="shared" si="16"/>
        <v>0</v>
      </c>
      <c r="AE542" s="302"/>
      <c r="AF542" s="302"/>
      <c r="AG542" s="302"/>
      <c r="AH542" s="302"/>
      <c r="AI542" s="302"/>
      <c r="AJ542" s="302"/>
      <c r="AK542" s="302"/>
      <c r="AL542" s="302"/>
      <c r="AM542" s="302"/>
      <c r="AN542" s="302"/>
      <c r="AO542" s="302"/>
      <c r="AP542" s="302"/>
      <c r="AQ542" s="302"/>
      <c r="AR542" s="302"/>
      <c r="AS542" s="302"/>
    </row>
    <row r="543" spans="1:45" ht="75" outlineLevel="1">
      <c r="A543" s="655"/>
      <c r="B543" s="351" t="s">
        <v>560</v>
      </c>
      <c r="C543" s="690"/>
      <c r="D543" s="357" t="s">
        <v>1280</v>
      </c>
      <c r="E543" s="272" t="s">
        <v>52</v>
      </c>
      <c r="F543" s="671"/>
      <c r="G543" s="317" t="s">
        <v>1864</v>
      </c>
      <c r="H543" s="338"/>
      <c r="I543" s="360"/>
      <c r="J543" s="360"/>
      <c r="K543" s="319">
        <v>71</v>
      </c>
      <c r="L543" s="319" t="s">
        <v>3198</v>
      </c>
      <c r="M543" s="318" t="s">
        <v>3198</v>
      </c>
      <c r="N543" s="302">
        <v>49</v>
      </c>
      <c r="O543" s="305"/>
      <c r="P543" s="314"/>
      <c r="Q543" s="314"/>
      <c r="R543" s="265"/>
      <c r="S543" s="314"/>
      <c r="T543" s="314"/>
      <c r="U543" s="314"/>
      <c r="V543" s="314"/>
      <c r="W543" s="265"/>
      <c r="X543" s="265"/>
      <c r="Y543" s="305">
        <v>0</v>
      </c>
      <c r="Z543" s="76"/>
      <c r="AA543" s="314"/>
      <c r="AB543" s="301" t="s">
        <v>32</v>
      </c>
      <c r="AC543" s="314"/>
      <c r="AD543" s="302">
        <f t="shared" si="16"/>
        <v>0</v>
      </c>
      <c r="AE543" s="302"/>
      <c r="AF543" s="302"/>
      <c r="AG543" s="302"/>
      <c r="AH543" s="302"/>
      <c r="AI543" s="302"/>
      <c r="AJ543" s="302"/>
      <c r="AK543" s="302"/>
      <c r="AL543" s="302"/>
      <c r="AM543" s="302"/>
      <c r="AN543" s="302"/>
      <c r="AO543" s="302"/>
      <c r="AP543" s="302"/>
      <c r="AQ543" s="302"/>
      <c r="AR543" s="302"/>
      <c r="AS543" s="302"/>
    </row>
    <row r="544" spans="1:45" ht="75" outlineLevel="1">
      <c r="A544" s="655"/>
      <c r="B544" s="351" t="s">
        <v>560</v>
      </c>
      <c r="C544" s="689"/>
      <c r="D544" s="357" t="s">
        <v>1865</v>
      </c>
      <c r="E544" s="272" t="s">
        <v>52</v>
      </c>
      <c r="F544" s="671"/>
      <c r="G544" s="278" t="s">
        <v>1866</v>
      </c>
      <c r="H544" s="338" t="s">
        <v>62</v>
      </c>
      <c r="I544" s="301" t="s">
        <v>84</v>
      </c>
      <c r="J544" s="274" t="s">
        <v>2727</v>
      </c>
      <c r="K544" s="272">
        <v>53</v>
      </c>
      <c r="L544" s="272" t="s">
        <v>3190</v>
      </c>
      <c r="M544" s="272"/>
      <c r="N544" s="302">
        <v>442</v>
      </c>
      <c r="O544" s="305"/>
      <c r="P544" s="76"/>
      <c r="Q544" s="314"/>
      <c r="R544" s="265" t="s">
        <v>60</v>
      </c>
      <c r="S544" s="76">
        <v>32</v>
      </c>
      <c r="T544" s="76">
        <v>1988</v>
      </c>
      <c r="U544" s="314">
        <v>60</v>
      </c>
      <c r="V544" s="76">
        <v>99</v>
      </c>
      <c r="W544" s="272" t="s">
        <v>372</v>
      </c>
      <c r="X544" s="269" t="s">
        <v>29</v>
      </c>
      <c r="Y544" s="305">
        <v>412</v>
      </c>
      <c r="Z544" s="76"/>
      <c r="AA544" s="314"/>
      <c r="AB544" s="301" t="s">
        <v>3417</v>
      </c>
      <c r="AC544" s="314">
        <v>2033</v>
      </c>
      <c r="AD544" s="302">
        <f t="shared" si="16"/>
        <v>165890</v>
      </c>
      <c r="AE544" s="302"/>
      <c r="AF544" s="302">
        <v>165890</v>
      </c>
      <c r="AG544" s="302"/>
      <c r="AH544" s="302"/>
      <c r="AI544" s="302"/>
      <c r="AJ544" s="302"/>
      <c r="AK544" s="302"/>
      <c r="AM544" s="302"/>
      <c r="AN544" s="302"/>
      <c r="AO544" s="302"/>
      <c r="AP544" s="302"/>
      <c r="AQ544" s="302">
        <v>165890</v>
      </c>
      <c r="AR544" s="302"/>
      <c r="AS544" s="302"/>
    </row>
    <row r="545" spans="1:45" s="440" customFormat="1">
      <c r="A545" s="297"/>
      <c r="B545" s="439" t="s">
        <v>561</v>
      </c>
      <c r="C545" s="439"/>
      <c r="D545" s="439"/>
      <c r="E545" s="297"/>
      <c r="F545" s="297"/>
      <c r="G545" s="469"/>
      <c r="H545" s="470"/>
      <c r="I545" s="470"/>
      <c r="J545" s="470"/>
      <c r="K545" s="297"/>
      <c r="L545" s="297"/>
      <c r="M545" s="297"/>
      <c r="N545" s="288"/>
      <c r="O545" s="288"/>
      <c r="P545" s="297"/>
      <c r="Q545" s="297"/>
      <c r="R545" s="297"/>
      <c r="S545" s="288"/>
      <c r="T545" s="297"/>
      <c r="U545" s="297"/>
      <c r="V545" s="288"/>
      <c r="W545" s="297"/>
      <c r="X545" s="297"/>
      <c r="Y545" s="273"/>
      <c r="Z545" s="297"/>
      <c r="AA545" s="297"/>
      <c r="AB545" s="270"/>
      <c r="AC545" s="297"/>
      <c r="AD545" s="288"/>
      <c r="AE545" s="288"/>
      <c r="AF545" s="288"/>
      <c r="AG545" s="288"/>
      <c r="AH545" s="288"/>
      <c r="AI545" s="288"/>
      <c r="AJ545" s="288"/>
      <c r="AK545" s="288"/>
      <c r="AL545" s="288"/>
      <c r="AM545" s="288"/>
      <c r="AN545" s="288"/>
      <c r="AO545" s="288"/>
      <c r="AP545" s="288"/>
      <c r="AQ545" s="288"/>
      <c r="AR545" s="288"/>
      <c r="AS545" s="288"/>
    </row>
    <row r="546" spans="1:45" ht="93.75" outlineLevel="1">
      <c r="A546" s="685">
        <v>15</v>
      </c>
      <c r="B546" s="265" t="s">
        <v>561</v>
      </c>
      <c r="C546" s="653" t="s">
        <v>915</v>
      </c>
      <c r="D546" s="357" t="s">
        <v>651</v>
      </c>
      <c r="E546" s="265" t="s">
        <v>42</v>
      </c>
      <c r="F546" s="655" t="s">
        <v>2265</v>
      </c>
      <c r="G546" s="283" t="s">
        <v>31</v>
      </c>
      <c r="H546" s="271" t="s">
        <v>62</v>
      </c>
      <c r="I546" s="271" t="s">
        <v>114</v>
      </c>
      <c r="J546" s="271" t="s">
        <v>2914</v>
      </c>
      <c r="K546" s="272"/>
      <c r="L546" s="272"/>
      <c r="M546" s="272"/>
      <c r="N546" s="302">
        <v>4766</v>
      </c>
      <c r="O546" s="302">
        <v>6300</v>
      </c>
      <c r="P546" s="314">
        <v>280</v>
      </c>
      <c r="Q546" s="314">
        <v>286</v>
      </c>
      <c r="R546" s="272" t="s">
        <v>28</v>
      </c>
      <c r="S546" s="265">
        <v>703.6</v>
      </c>
      <c r="T546" s="76">
        <v>1972</v>
      </c>
      <c r="U546" s="76">
        <v>85</v>
      </c>
      <c r="V546" s="76">
        <v>21.39</v>
      </c>
      <c r="W546" s="265" t="s">
        <v>414</v>
      </c>
      <c r="X546" s="265" t="s">
        <v>29</v>
      </c>
      <c r="Y546" s="305">
        <v>4513</v>
      </c>
      <c r="Z546" s="76">
        <f>O546+(O546*(((Y546*100)/N546)-100)/100)</f>
        <v>5965.5686109945445</v>
      </c>
      <c r="AA546" s="265">
        <v>140</v>
      </c>
      <c r="AB546" s="96" t="s">
        <v>3410</v>
      </c>
      <c r="AC546" s="255">
        <v>2035</v>
      </c>
      <c r="AD546" s="302">
        <f>SUM(AE546:AI546)</f>
        <v>70000</v>
      </c>
      <c r="AE546" s="302"/>
      <c r="AF546" s="302">
        <v>70000</v>
      </c>
      <c r="AG546" s="302"/>
      <c r="AH546" s="302"/>
      <c r="AI546" s="302"/>
      <c r="AJ546" s="302"/>
      <c r="AK546" s="302"/>
      <c r="AL546" s="302"/>
      <c r="AM546" s="302"/>
      <c r="AN546" s="302"/>
      <c r="AO546" s="302"/>
      <c r="AP546" s="302"/>
      <c r="AQ546" s="302"/>
      <c r="AR546" s="302"/>
      <c r="AS546" s="302">
        <v>70000</v>
      </c>
    </row>
    <row r="547" spans="1:45" ht="56.25" outlineLevel="1">
      <c r="A547" s="685"/>
      <c r="B547" s="265" t="s">
        <v>561</v>
      </c>
      <c r="C547" s="678"/>
      <c r="D547" s="357" t="s">
        <v>1867</v>
      </c>
      <c r="E547" s="265" t="s">
        <v>52</v>
      </c>
      <c r="F547" s="655"/>
      <c r="G547" s="317" t="s">
        <v>1868</v>
      </c>
      <c r="H547" s="338" t="s">
        <v>62</v>
      </c>
      <c r="I547" s="301" t="s">
        <v>386</v>
      </c>
      <c r="J547" s="271" t="s">
        <v>2554</v>
      </c>
      <c r="K547" s="265">
        <v>6</v>
      </c>
      <c r="L547" s="272" t="s">
        <v>3361</v>
      </c>
      <c r="M547" s="265"/>
      <c r="N547" s="302">
        <v>398</v>
      </c>
      <c r="O547" s="305"/>
      <c r="P547" s="76"/>
      <c r="Q547" s="76"/>
      <c r="R547" s="265" t="s">
        <v>60</v>
      </c>
      <c r="S547" s="285">
        <v>16.8</v>
      </c>
      <c r="T547" s="76">
        <v>1972</v>
      </c>
      <c r="U547" s="314">
        <v>60</v>
      </c>
      <c r="V547" s="305">
        <v>100</v>
      </c>
      <c r="W547" s="272" t="s">
        <v>372</v>
      </c>
      <c r="X547" s="265" t="s">
        <v>29</v>
      </c>
      <c r="Y547" s="305">
        <v>292</v>
      </c>
      <c r="Z547" s="76"/>
      <c r="AA547" s="265"/>
      <c r="AB547" s="301" t="s">
        <v>32</v>
      </c>
      <c r="AC547" s="303"/>
      <c r="AD547" s="302">
        <f t="shared" ref="AD547:AD587" si="17">SUM(AE547:AI547)</f>
        <v>0</v>
      </c>
      <c r="AE547" s="302"/>
      <c r="AF547" s="302"/>
      <c r="AG547" s="302"/>
      <c r="AH547" s="302"/>
      <c r="AI547" s="302"/>
      <c r="AJ547" s="302"/>
      <c r="AK547" s="302"/>
      <c r="AL547" s="302"/>
      <c r="AM547" s="302"/>
      <c r="AN547" s="302"/>
      <c r="AO547" s="302"/>
      <c r="AP547" s="302"/>
      <c r="AQ547" s="302"/>
      <c r="AR547" s="302"/>
      <c r="AS547" s="302"/>
    </row>
    <row r="548" spans="1:45" ht="37.5" outlineLevel="1">
      <c r="A548" s="685"/>
      <c r="B548" s="265" t="s">
        <v>561</v>
      </c>
      <c r="C548" s="654"/>
      <c r="D548" s="357" t="s">
        <v>1297</v>
      </c>
      <c r="E548" s="265" t="s">
        <v>52</v>
      </c>
      <c r="F548" s="655"/>
      <c r="G548" s="317" t="s">
        <v>1869</v>
      </c>
      <c r="H548" s="338" t="s">
        <v>62</v>
      </c>
      <c r="I548" s="301" t="s">
        <v>386</v>
      </c>
      <c r="J548" s="271" t="s">
        <v>2344</v>
      </c>
      <c r="K548" s="265">
        <v>3</v>
      </c>
      <c r="L548" s="272" t="s">
        <v>3365</v>
      </c>
      <c r="M548" s="265"/>
      <c r="N548" s="302">
        <v>374</v>
      </c>
      <c r="O548" s="305"/>
      <c r="P548" s="76"/>
      <c r="Q548" s="76"/>
      <c r="R548" s="265" t="s">
        <v>60</v>
      </c>
      <c r="S548" s="265">
        <v>21.2</v>
      </c>
      <c r="T548" s="314">
        <v>1982</v>
      </c>
      <c r="U548" s="314">
        <v>60</v>
      </c>
      <c r="V548" s="302">
        <v>50.1</v>
      </c>
      <c r="W548" s="272" t="s">
        <v>372</v>
      </c>
      <c r="X548" s="77" t="s">
        <v>29</v>
      </c>
      <c r="Y548" s="305">
        <v>2644</v>
      </c>
      <c r="Z548" s="76"/>
      <c r="AA548" s="265"/>
      <c r="AB548" s="301" t="s">
        <v>32</v>
      </c>
      <c r="AC548" s="303"/>
      <c r="AD548" s="302">
        <f t="shared" si="17"/>
        <v>0</v>
      </c>
      <c r="AE548" s="302"/>
      <c r="AF548" s="302"/>
      <c r="AG548" s="302"/>
      <c r="AH548" s="302"/>
      <c r="AI548" s="302"/>
      <c r="AJ548" s="302"/>
      <c r="AK548" s="302"/>
      <c r="AL548" s="302"/>
      <c r="AM548" s="302"/>
      <c r="AN548" s="302"/>
      <c r="AO548" s="302"/>
      <c r="AP548" s="302"/>
      <c r="AQ548" s="302"/>
      <c r="AR548" s="302"/>
      <c r="AS548" s="302"/>
    </row>
    <row r="549" spans="1:45" ht="75" outlineLevel="1">
      <c r="A549" s="685"/>
      <c r="B549" s="265" t="s">
        <v>561</v>
      </c>
      <c r="C549" s="653" t="s">
        <v>1024</v>
      </c>
      <c r="D549" s="357" t="s">
        <v>1870</v>
      </c>
      <c r="E549" s="265" t="s">
        <v>43</v>
      </c>
      <c r="F549" s="655"/>
      <c r="G549" s="317" t="s">
        <v>1871</v>
      </c>
      <c r="H549" s="338" t="s">
        <v>62</v>
      </c>
      <c r="I549" s="301" t="s">
        <v>84</v>
      </c>
      <c r="J549" s="271" t="s">
        <v>2345</v>
      </c>
      <c r="K549" s="265">
        <v>90</v>
      </c>
      <c r="L549" s="272" t="s">
        <v>3199</v>
      </c>
      <c r="M549" s="272"/>
      <c r="N549" s="302">
        <v>203</v>
      </c>
      <c r="O549" s="305"/>
      <c r="P549" s="76"/>
      <c r="Q549" s="76"/>
      <c r="R549" s="265" t="s">
        <v>60</v>
      </c>
      <c r="S549" s="285">
        <v>8.8000000000000007</v>
      </c>
      <c r="T549" s="76">
        <v>1992</v>
      </c>
      <c r="U549" s="76">
        <v>60</v>
      </c>
      <c r="V549" s="302">
        <v>100</v>
      </c>
      <c r="W549" s="272" t="s">
        <v>372</v>
      </c>
      <c r="X549" s="265" t="s">
        <v>29</v>
      </c>
      <c r="Y549" s="305">
        <v>70</v>
      </c>
      <c r="Z549" s="305"/>
      <c r="AA549" s="272"/>
      <c r="AB549" s="301" t="s">
        <v>32</v>
      </c>
      <c r="AC549" s="303"/>
      <c r="AD549" s="302">
        <f t="shared" si="17"/>
        <v>0</v>
      </c>
      <c r="AE549" s="302"/>
      <c r="AF549" s="302"/>
      <c r="AG549" s="302"/>
      <c r="AH549" s="302"/>
      <c r="AI549" s="302"/>
      <c r="AJ549" s="302"/>
      <c r="AK549" s="302"/>
      <c r="AL549" s="302"/>
      <c r="AM549" s="302"/>
      <c r="AN549" s="302"/>
      <c r="AO549" s="302"/>
      <c r="AP549" s="302"/>
      <c r="AQ549" s="302"/>
      <c r="AR549" s="302"/>
      <c r="AS549" s="302"/>
    </row>
    <row r="550" spans="1:45" ht="75" outlineLevel="1">
      <c r="A550" s="685"/>
      <c r="B550" s="265" t="s">
        <v>561</v>
      </c>
      <c r="C550" s="678"/>
      <c r="D550" s="357" t="s">
        <v>1872</v>
      </c>
      <c r="E550" s="265" t="s">
        <v>52</v>
      </c>
      <c r="F550" s="655"/>
      <c r="G550" s="317" t="s">
        <v>1873</v>
      </c>
      <c r="H550" s="338" t="s">
        <v>62</v>
      </c>
      <c r="I550" s="301" t="s">
        <v>386</v>
      </c>
      <c r="J550" s="271" t="s">
        <v>2915</v>
      </c>
      <c r="K550" s="265">
        <v>102</v>
      </c>
      <c r="L550" s="272" t="s">
        <v>3200</v>
      </c>
      <c r="M550" s="265"/>
      <c r="N550" s="302">
        <v>23</v>
      </c>
      <c r="O550" s="305"/>
      <c r="P550" s="76"/>
      <c r="Q550" s="76"/>
      <c r="R550" s="265" t="s">
        <v>60</v>
      </c>
      <c r="S550" s="285">
        <v>98</v>
      </c>
      <c r="T550" s="76">
        <v>1984</v>
      </c>
      <c r="U550" s="76">
        <v>60</v>
      </c>
      <c r="V550" s="305">
        <v>100</v>
      </c>
      <c r="W550" s="272" t="s">
        <v>372</v>
      </c>
      <c r="X550" s="265" t="s">
        <v>29</v>
      </c>
      <c r="Y550" s="305">
        <v>0</v>
      </c>
      <c r="Z550" s="71"/>
      <c r="AA550" s="71"/>
      <c r="AB550" s="301" t="s">
        <v>3412</v>
      </c>
      <c r="AC550" s="83">
        <v>2026</v>
      </c>
      <c r="AD550" s="302">
        <f t="shared" si="17"/>
        <v>0</v>
      </c>
      <c r="AE550" s="302"/>
      <c r="AF550" s="302"/>
      <c r="AG550" s="302"/>
      <c r="AH550" s="302"/>
      <c r="AI550" s="302"/>
      <c r="AJ550" s="302"/>
      <c r="AK550" s="302"/>
      <c r="AL550" s="302"/>
      <c r="AM550" s="302"/>
      <c r="AN550" s="302"/>
      <c r="AO550" s="302"/>
      <c r="AP550" s="302"/>
      <c r="AQ550" s="302"/>
      <c r="AR550" s="302"/>
      <c r="AS550" s="302"/>
    </row>
    <row r="551" spans="1:45" ht="75" outlineLevel="1">
      <c r="A551" s="685"/>
      <c r="B551" s="265" t="s">
        <v>561</v>
      </c>
      <c r="C551" s="654"/>
      <c r="D551" s="357" t="s">
        <v>1874</v>
      </c>
      <c r="E551" s="265" t="s">
        <v>52</v>
      </c>
      <c r="F551" s="655"/>
      <c r="G551" s="317" t="s">
        <v>1875</v>
      </c>
      <c r="H551" s="338" t="s">
        <v>62</v>
      </c>
      <c r="I551" s="301" t="s">
        <v>386</v>
      </c>
      <c r="J551" s="271" t="s">
        <v>2916</v>
      </c>
      <c r="K551" s="265">
        <v>85</v>
      </c>
      <c r="L551" s="272" t="s">
        <v>3201</v>
      </c>
      <c r="M551" s="265"/>
      <c r="N551" s="302">
        <v>15</v>
      </c>
      <c r="O551" s="305"/>
      <c r="P551" s="76"/>
      <c r="Q551" s="76"/>
      <c r="R551" s="265" t="s">
        <v>60</v>
      </c>
      <c r="S551" s="285">
        <v>69.900000000000006</v>
      </c>
      <c r="T551" s="76">
        <v>1976</v>
      </c>
      <c r="U551" s="76">
        <v>60</v>
      </c>
      <c r="V551" s="305">
        <v>100</v>
      </c>
      <c r="W551" s="272" t="s">
        <v>372</v>
      </c>
      <c r="X551" s="77" t="s">
        <v>29</v>
      </c>
      <c r="Y551" s="305">
        <v>0</v>
      </c>
      <c r="Z551" s="71"/>
      <c r="AA551" s="71"/>
      <c r="AB551" s="301" t="s">
        <v>3412</v>
      </c>
      <c r="AC551" s="83">
        <v>2026</v>
      </c>
      <c r="AD551" s="302">
        <f t="shared" si="17"/>
        <v>0</v>
      </c>
      <c r="AE551" s="302"/>
      <c r="AF551" s="302"/>
      <c r="AG551" s="302"/>
      <c r="AH551" s="302"/>
      <c r="AI551" s="302"/>
      <c r="AJ551" s="302"/>
      <c r="AK551" s="302"/>
      <c r="AL551" s="302"/>
      <c r="AM551" s="302"/>
      <c r="AN551" s="302"/>
      <c r="AO551" s="302"/>
      <c r="AP551" s="302"/>
      <c r="AQ551" s="302"/>
      <c r="AR551" s="302"/>
      <c r="AS551" s="302"/>
    </row>
    <row r="552" spans="1:45" ht="75" outlineLevel="1">
      <c r="A552" s="685"/>
      <c r="B552" s="265" t="s">
        <v>561</v>
      </c>
      <c r="C552" s="653" t="s">
        <v>1025</v>
      </c>
      <c r="D552" s="357" t="s">
        <v>1876</v>
      </c>
      <c r="E552" s="265" t="s">
        <v>43</v>
      </c>
      <c r="F552" s="655"/>
      <c r="G552" s="317" t="s">
        <v>1877</v>
      </c>
      <c r="H552" s="338" t="s">
        <v>62</v>
      </c>
      <c r="I552" s="360" t="s">
        <v>380</v>
      </c>
      <c r="J552" s="271" t="s">
        <v>2728</v>
      </c>
      <c r="K552" s="265">
        <v>57</v>
      </c>
      <c r="L552" s="272" t="s">
        <v>3202</v>
      </c>
      <c r="M552" s="265"/>
      <c r="N552" s="302">
        <v>570</v>
      </c>
      <c r="O552" s="305"/>
      <c r="P552" s="76"/>
      <c r="Q552" s="76"/>
      <c r="R552" s="265" t="s">
        <v>60</v>
      </c>
      <c r="S552" s="303" t="s">
        <v>111</v>
      </c>
      <c r="T552" s="314">
        <v>1984</v>
      </c>
      <c r="U552" s="314">
        <v>60</v>
      </c>
      <c r="V552" s="302">
        <v>10.3</v>
      </c>
      <c r="W552" s="265">
        <v>2023</v>
      </c>
      <c r="X552" s="269" t="s">
        <v>29</v>
      </c>
      <c r="Y552" s="305">
        <v>556</v>
      </c>
      <c r="Z552" s="76"/>
      <c r="AA552" s="265"/>
      <c r="AB552" s="301" t="s">
        <v>3417</v>
      </c>
      <c r="AC552" s="314">
        <v>2033</v>
      </c>
      <c r="AD552" s="302">
        <f t="shared" si="17"/>
        <v>165890</v>
      </c>
      <c r="AE552" s="302"/>
      <c r="AF552" s="302">
        <v>165890</v>
      </c>
      <c r="AG552" s="305"/>
      <c r="AH552" s="305"/>
      <c r="AI552" s="305"/>
      <c r="AJ552" s="305"/>
      <c r="AK552" s="305"/>
      <c r="AL552" s="302"/>
      <c r="AM552" s="302"/>
      <c r="AN552" s="305"/>
      <c r="AO552" s="305"/>
      <c r="AP552" s="305"/>
      <c r="AQ552" s="302">
        <v>165890</v>
      </c>
      <c r="AR552" s="302"/>
      <c r="AS552" s="302"/>
    </row>
    <row r="553" spans="1:45" ht="112.5" outlineLevel="1">
      <c r="A553" s="685"/>
      <c r="B553" s="265" t="s">
        <v>561</v>
      </c>
      <c r="C553" s="678"/>
      <c r="D553" s="357" t="s">
        <v>1878</v>
      </c>
      <c r="E553" s="265" t="s">
        <v>52</v>
      </c>
      <c r="F553" s="655"/>
      <c r="G553" s="317" t="s">
        <v>1879</v>
      </c>
      <c r="H553" s="338"/>
      <c r="I553" s="360"/>
      <c r="J553" s="360"/>
      <c r="K553" s="332">
        <v>58</v>
      </c>
      <c r="L553" s="318" t="s">
        <v>3203</v>
      </c>
      <c r="M553" s="332" t="s">
        <v>3384</v>
      </c>
      <c r="N553" s="302">
        <v>190</v>
      </c>
      <c r="O553" s="305"/>
      <c r="P553" s="314"/>
      <c r="Q553" s="314"/>
      <c r="R553" s="265"/>
      <c r="S553" s="344"/>
      <c r="T553" s="314"/>
      <c r="U553" s="314"/>
      <c r="V553" s="302"/>
      <c r="W553" s="265"/>
      <c r="X553" s="265"/>
      <c r="Y553" s="305">
        <v>192</v>
      </c>
      <c r="Z553" s="265"/>
      <c r="AA553" s="265"/>
      <c r="AB553" s="301" t="s">
        <v>32</v>
      </c>
      <c r="AC553" s="314"/>
      <c r="AD553" s="302">
        <f t="shared" si="17"/>
        <v>0</v>
      </c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</row>
    <row r="554" spans="1:45" ht="112.5" outlineLevel="1">
      <c r="A554" s="685"/>
      <c r="B554" s="265" t="s">
        <v>561</v>
      </c>
      <c r="C554" s="654"/>
      <c r="D554" s="357" t="s">
        <v>1880</v>
      </c>
      <c r="E554" s="265" t="s">
        <v>52</v>
      </c>
      <c r="F554" s="655"/>
      <c r="G554" s="317" t="s">
        <v>1881</v>
      </c>
      <c r="H554" s="338"/>
      <c r="I554" s="360"/>
      <c r="J554" s="360"/>
      <c r="K554" s="332">
        <v>59</v>
      </c>
      <c r="L554" s="318" t="s">
        <v>3204</v>
      </c>
      <c r="M554" s="332" t="s">
        <v>3385</v>
      </c>
      <c r="N554" s="302">
        <v>349</v>
      </c>
      <c r="O554" s="305"/>
      <c r="P554" s="314"/>
      <c r="Q554" s="314"/>
      <c r="R554" s="265"/>
      <c r="S554" s="344"/>
      <c r="T554" s="314"/>
      <c r="U554" s="314"/>
      <c r="V554" s="302"/>
      <c r="W554" s="265"/>
      <c r="X554" s="265"/>
      <c r="Y554" s="305">
        <v>443</v>
      </c>
      <c r="Z554" s="265"/>
      <c r="AA554" s="265"/>
      <c r="AB554" s="301" t="s">
        <v>32</v>
      </c>
      <c r="AC554" s="76"/>
      <c r="AD554" s="302">
        <f t="shared" si="17"/>
        <v>0</v>
      </c>
      <c r="AE554" s="302"/>
      <c r="AF554" s="302"/>
      <c r="AG554" s="302"/>
      <c r="AH554" s="302"/>
      <c r="AI554" s="302"/>
      <c r="AJ554" s="302"/>
      <c r="AK554" s="302"/>
      <c r="AL554" s="302"/>
      <c r="AM554" s="302"/>
      <c r="AN554" s="302"/>
      <c r="AO554" s="302"/>
      <c r="AP554" s="302"/>
      <c r="AQ554" s="302"/>
      <c r="AR554" s="302"/>
      <c r="AS554" s="302"/>
    </row>
    <row r="555" spans="1:45" ht="75" outlineLevel="1">
      <c r="A555" s="685"/>
      <c r="B555" s="265" t="s">
        <v>561</v>
      </c>
      <c r="C555" s="653" t="s">
        <v>2633</v>
      </c>
      <c r="D555" s="357" t="s">
        <v>2634</v>
      </c>
      <c r="E555" s="265" t="s">
        <v>43</v>
      </c>
      <c r="F555" s="655"/>
      <c r="G555" s="317" t="s">
        <v>2635</v>
      </c>
      <c r="H555" s="338" t="s">
        <v>62</v>
      </c>
      <c r="I555" s="360" t="s">
        <v>382</v>
      </c>
      <c r="J555" s="271" t="s">
        <v>2917</v>
      </c>
      <c r="K555" s="265">
        <v>60</v>
      </c>
      <c r="L555" s="272" t="s">
        <v>3205</v>
      </c>
      <c r="M555" s="265"/>
      <c r="N555" s="302">
        <v>484</v>
      </c>
      <c r="O555" s="305"/>
      <c r="P555" s="76"/>
      <c r="Q555" s="76"/>
      <c r="R555" s="265" t="s">
        <v>60</v>
      </c>
      <c r="S555" s="272">
        <v>220.6</v>
      </c>
      <c r="T555" s="76">
        <v>1977</v>
      </c>
      <c r="U555" s="76">
        <v>60</v>
      </c>
      <c r="V555" s="305">
        <v>100</v>
      </c>
      <c r="W555" s="272" t="s">
        <v>372</v>
      </c>
      <c r="X555" s="269" t="s">
        <v>29</v>
      </c>
      <c r="Y555" s="305">
        <v>407</v>
      </c>
      <c r="Z555" s="76"/>
      <c r="AA555" s="265"/>
      <c r="AB555" s="301" t="s">
        <v>3430</v>
      </c>
      <c r="AC555" s="265">
        <v>2027</v>
      </c>
      <c r="AD555" s="302">
        <f t="shared" si="17"/>
        <v>165890</v>
      </c>
      <c r="AE555" s="302"/>
      <c r="AF555" s="302">
        <v>165890</v>
      </c>
      <c r="AG555" s="302"/>
      <c r="AH555" s="302"/>
      <c r="AI555" s="302"/>
      <c r="AJ555" s="302"/>
      <c r="AK555" s="302">
        <v>415602</v>
      </c>
      <c r="AL555" s="302"/>
      <c r="AM555" s="302"/>
      <c r="AN555" s="302"/>
      <c r="AO555" s="302"/>
      <c r="AP555" s="302"/>
      <c r="AQ555" s="302"/>
      <c r="AR555" s="302"/>
      <c r="AS555" s="302"/>
    </row>
    <row r="556" spans="1:45" ht="75" outlineLevel="1">
      <c r="A556" s="685"/>
      <c r="B556" s="265" t="s">
        <v>561</v>
      </c>
      <c r="C556" s="678"/>
      <c r="D556" s="357" t="s">
        <v>1882</v>
      </c>
      <c r="E556" s="265" t="s">
        <v>52</v>
      </c>
      <c r="F556" s="655"/>
      <c r="G556" s="317" t="s">
        <v>1883</v>
      </c>
      <c r="H556" s="338" t="s">
        <v>62</v>
      </c>
      <c r="I556" s="301" t="s">
        <v>84</v>
      </c>
      <c r="J556" s="271" t="s">
        <v>2346</v>
      </c>
      <c r="K556" s="265">
        <v>53</v>
      </c>
      <c r="L556" s="272" t="s">
        <v>3206</v>
      </c>
      <c r="M556" s="272"/>
      <c r="N556" s="302">
        <v>142</v>
      </c>
      <c r="O556" s="305"/>
      <c r="P556" s="76"/>
      <c r="Q556" s="76"/>
      <c r="R556" s="265" t="s">
        <v>60</v>
      </c>
      <c r="S556" s="272">
        <v>56.9</v>
      </c>
      <c r="T556" s="76">
        <v>1990</v>
      </c>
      <c r="U556" s="76">
        <v>60</v>
      </c>
      <c r="V556" s="302">
        <v>99.999999999999901</v>
      </c>
      <c r="W556" s="272" t="s">
        <v>372</v>
      </c>
      <c r="X556" s="77" t="s">
        <v>29</v>
      </c>
      <c r="Y556" s="305">
        <v>56</v>
      </c>
      <c r="Z556" s="305"/>
      <c r="AA556" s="272"/>
      <c r="AB556" s="301" t="s">
        <v>32</v>
      </c>
      <c r="AC556" s="71"/>
      <c r="AD556" s="302">
        <f t="shared" si="17"/>
        <v>0</v>
      </c>
      <c r="AE556" s="302"/>
      <c r="AF556" s="302"/>
      <c r="AG556" s="302"/>
      <c r="AH556" s="302"/>
      <c r="AI556" s="302"/>
      <c r="AJ556" s="302"/>
      <c r="AK556" s="302"/>
      <c r="AL556" s="302"/>
      <c r="AM556" s="302"/>
      <c r="AN556" s="302"/>
      <c r="AO556" s="302"/>
      <c r="AP556" s="302"/>
      <c r="AQ556" s="302"/>
      <c r="AR556" s="302"/>
      <c r="AS556" s="302"/>
    </row>
    <row r="557" spans="1:45" ht="75" outlineLevel="1">
      <c r="A557" s="685"/>
      <c r="B557" s="265" t="s">
        <v>561</v>
      </c>
      <c r="C557" s="654"/>
      <c r="D557" s="357" t="s">
        <v>2636</v>
      </c>
      <c r="E557" s="265" t="s">
        <v>52</v>
      </c>
      <c r="F557" s="655"/>
      <c r="G557" s="317" t="s">
        <v>2637</v>
      </c>
      <c r="H557" s="338" t="s">
        <v>62</v>
      </c>
      <c r="I557" s="301" t="s">
        <v>84</v>
      </c>
      <c r="J557" s="271" t="s">
        <v>2324</v>
      </c>
      <c r="K557" s="265">
        <v>50</v>
      </c>
      <c r="L557" s="272" t="s">
        <v>3207</v>
      </c>
      <c r="M557" s="265"/>
      <c r="N557" s="302">
        <v>83</v>
      </c>
      <c r="O557" s="305"/>
      <c r="P557" s="76"/>
      <c r="Q557" s="76"/>
      <c r="R557" s="265" t="s">
        <v>60</v>
      </c>
      <c r="S557" s="265">
        <v>42</v>
      </c>
      <c r="T557" s="314">
        <v>1979</v>
      </c>
      <c r="U557" s="314">
        <v>60</v>
      </c>
      <c r="V557" s="302">
        <v>99.999999999999901</v>
      </c>
      <c r="W557" s="272" t="s">
        <v>372</v>
      </c>
      <c r="X557" s="77" t="s">
        <v>29</v>
      </c>
      <c r="Y557" s="305">
        <v>73</v>
      </c>
      <c r="Z557" s="76"/>
      <c r="AA557" s="265"/>
      <c r="AB557" s="301" t="s">
        <v>32</v>
      </c>
      <c r="AC557" s="314"/>
      <c r="AD557" s="302">
        <f t="shared" si="17"/>
        <v>0</v>
      </c>
      <c r="AE557" s="282"/>
      <c r="AF557" s="282"/>
      <c r="AG557" s="282"/>
      <c r="AH557" s="282"/>
      <c r="AI557" s="282"/>
      <c r="AJ557" s="282"/>
      <c r="AK557" s="282"/>
      <c r="AL557" s="282"/>
      <c r="AM557" s="282"/>
      <c r="AN557" s="282"/>
      <c r="AO557" s="282"/>
      <c r="AP557" s="282"/>
      <c r="AQ557" s="282"/>
      <c r="AR557" s="282"/>
      <c r="AS557" s="282"/>
    </row>
    <row r="558" spans="1:45" ht="75" outlineLevel="1">
      <c r="A558" s="685"/>
      <c r="B558" s="265" t="s">
        <v>561</v>
      </c>
      <c r="C558" s="265" t="s">
        <v>1026</v>
      </c>
      <c r="D558" s="357" t="s">
        <v>1884</v>
      </c>
      <c r="E558" s="265" t="s">
        <v>52</v>
      </c>
      <c r="F558" s="655"/>
      <c r="G558" s="317" t="s">
        <v>1885</v>
      </c>
      <c r="H558" s="338" t="s">
        <v>62</v>
      </c>
      <c r="I558" s="301" t="s">
        <v>84</v>
      </c>
      <c r="J558" s="271" t="s">
        <v>2347</v>
      </c>
      <c r="K558" s="265">
        <v>75</v>
      </c>
      <c r="L558" s="272" t="s">
        <v>3208</v>
      </c>
      <c r="M558" s="269"/>
      <c r="N558" s="302">
        <v>481</v>
      </c>
      <c r="O558" s="305"/>
      <c r="P558" s="76"/>
      <c r="Q558" s="76"/>
      <c r="R558" s="265" t="s">
        <v>60</v>
      </c>
      <c r="S558" s="272">
        <v>45.46</v>
      </c>
      <c r="T558" s="76">
        <v>1980</v>
      </c>
      <c r="U558" s="76">
        <v>60</v>
      </c>
      <c r="V558" s="302">
        <v>99.999999999999901</v>
      </c>
      <c r="W558" s="272" t="s">
        <v>372</v>
      </c>
      <c r="X558" s="77" t="s">
        <v>29</v>
      </c>
      <c r="Y558" s="305">
        <v>475</v>
      </c>
      <c r="Z558" s="76"/>
      <c r="AA558" s="265"/>
      <c r="AB558" s="301" t="s">
        <v>3417</v>
      </c>
      <c r="AC558" s="265">
        <v>2032</v>
      </c>
      <c r="AD558" s="302">
        <f t="shared" si="17"/>
        <v>165890</v>
      </c>
      <c r="AE558" s="302"/>
      <c r="AF558" s="302">
        <v>165890</v>
      </c>
      <c r="AG558" s="302"/>
      <c r="AH558" s="302"/>
      <c r="AI558" s="302"/>
      <c r="AJ558" s="302"/>
      <c r="AK558" s="302"/>
      <c r="AL558" s="302"/>
      <c r="AM558" s="302"/>
      <c r="AN558" s="302"/>
      <c r="AO558" s="302"/>
      <c r="AP558" s="302">
        <v>165890</v>
      </c>
      <c r="AQ558" s="302"/>
      <c r="AR558" s="302"/>
      <c r="AS558" s="302"/>
    </row>
    <row r="559" spans="1:45" ht="37.5" outlineLevel="1">
      <c r="A559" s="685"/>
      <c r="B559" s="265" t="s">
        <v>561</v>
      </c>
      <c r="C559" s="653" t="s">
        <v>1027</v>
      </c>
      <c r="D559" s="686" t="s">
        <v>1886</v>
      </c>
      <c r="E559" s="655" t="s">
        <v>43</v>
      </c>
      <c r="F559" s="655"/>
      <c r="G559" s="682" t="s">
        <v>1887</v>
      </c>
      <c r="H559" s="682" t="s">
        <v>62</v>
      </c>
      <c r="I559" s="279" t="s">
        <v>86</v>
      </c>
      <c r="J559" s="279" t="s">
        <v>2918</v>
      </c>
      <c r="K559" s="272">
        <v>12</v>
      </c>
      <c r="L559" s="272"/>
      <c r="M559" s="77"/>
      <c r="N559" s="305">
        <v>919</v>
      </c>
      <c r="O559" s="305">
        <v>3390</v>
      </c>
      <c r="P559" s="76">
        <v>25</v>
      </c>
      <c r="Q559" s="76">
        <v>25</v>
      </c>
      <c r="R559" s="272" t="s">
        <v>28</v>
      </c>
      <c r="S559" s="272">
        <v>323.89999999999998</v>
      </c>
      <c r="T559" s="76">
        <v>2025</v>
      </c>
      <c r="U559" s="76">
        <v>60</v>
      </c>
      <c r="V559" s="305">
        <v>0</v>
      </c>
      <c r="W559" s="272" t="s">
        <v>372</v>
      </c>
      <c r="X559" s="77" t="s">
        <v>29</v>
      </c>
      <c r="Y559" s="305">
        <v>741</v>
      </c>
      <c r="Z559" s="76">
        <v>3014</v>
      </c>
      <c r="AA559" s="272">
        <v>25</v>
      </c>
      <c r="AB559" s="301" t="s">
        <v>32</v>
      </c>
      <c r="AC559" s="350"/>
      <c r="AD559" s="302">
        <f t="shared" si="17"/>
        <v>0</v>
      </c>
      <c r="AE559" s="302"/>
      <c r="AF559" s="302"/>
      <c r="AG559" s="302"/>
      <c r="AH559" s="302"/>
      <c r="AI559" s="302"/>
      <c r="AJ559" s="302"/>
      <c r="AK559" s="302"/>
      <c r="AL559" s="302"/>
      <c r="AM559" s="302"/>
      <c r="AN559" s="302"/>
      <c r="AO559" s="302"/>
      <c r="AP559" s="302"/>
      <c r="AQ559" s="302"/>
      <c r="AR559" s="302"/>
      <c r="AS559" s="302"/>
    </row>
    <row r="560" spans="1:45" ht="37.5" outlineLevel="1">
      <c r="A560" s="685"/>
      <c r="B560" s="265" t="s">
        <v>561</v>
      </c>
      <c r="C560" s="678"/>
      <c r="D560" s="687"/>
      <c r="E560" s="655"/>
      <c r="F560" s="655"/>
      <c r="G560" s="682"/>
      <c r="H560" s="682"/>
      <c r="I560" s="320" t="s">
        <v>376</v>
      </c>
      <c r="J560" s="320"/>
      <c r="K560" s="272"/>
      <c r="L560" s="272"/>
      <c r="M560" s="77"/>
      <c r="N560" s="305"/>
      <c r="O560" s="305"/>
      <c r="P560" s="76">
        <v>50</v>
      </c>
      <c r="Q560" s="76"/>
      <c r="R560" s="272" t="s">
        <v>28</v>
      </c>
      <c r="S560" s="285">
        <v>504.7</v>
      </c>
      <c r="T560" s="76">
        <v>1989</v>
      </c>
      <c r="U560" s="76">
        <v>60</v>
      </c>
      <c r="V560" s="305">
        <v>99.999999999999901</v>
      </c>
      <c r="W560" s="272" t="s">
        <v>372</v>
      </c>
      <c r="X560" s="77" t="s">
        <v>29</v>
      </c>
      <c r="Y560" s="305"/>
      <c r="Z560" s="76"/>
      <c r="AA560" s="272"/>
      <c r="AB560" s="329" t="s">
        <v>412</v>
      </c>
      <c r="AC560" s="350">
        <v>2026</v>
      </c>
      <c r="AD560" s="302">
        <f t="shared" si="17"/>
        <v>0</v>
      </c>
      <c r="AE560" s="302"/>
      <c r="AF560" s="302"/>
      <c r="AG560" s="302"/>
      <c r="AH560" s="302"/>
      <c r="AI560" s="302"/>
      <c r="AJ560" s="302"/>
      <c r="AK560" s="302"/>
      <c r="AL560" s="302"/>
      <c r="AM560" s="302"/>
      <c r="AN560" s="302"/>
      <c r="AO560" s="302"/>
      <c r="AP560" s="302"/>
      <c r="AQ560" s="302"/>
      <c r="AR560" s="302"/>
      <c r="AS560" s="302"/>
    </row>
    <row r="561" spans="1:45" ht="75" outlineLevel="1">
      <c r="A561" s="685"/>
      <c r="B561" s="265" t="s">
        <v>561</v>
      </c>
      <c r="C561" s="678"/>
      <c r="D561" s="357" t="s">
        <v>1888</v>
      </c>
      <c r="E561" s="265" t="s">
        <v>52</v>
      </c>
      <c r="F561" s="655"/>
      <c r="G561" s="317" t="s">
        <v>1889</v>
      </c>
      <c r="H561" s="338" t="s">
        <v>62</v>
      </c>
      <c r="I561" s="301" t="s">
        <v>84</v>
      </c>
      <c r="J561" s="271" t="s">
        <v>2348</v>
      </c>
      <c r="K561" s="265">
        <v>26</v>
      </c>
      <c r="L561" s="272" t="s">
        <v>3209</v>
      </c>
      <c r="M561" s="272"/>
      <c r="N561" s="302">
        <v>124</v>
      </c>
      <c r="O561" s="305"/>
      <c r="P561" s="76"/>
      <c r="Q561" s="76"/>
      <c r="R561" s="265" t="s">
        <v>60</v>
      </c>
      <c r="S561" s="344">
        <v>18.75</v>
      </c>
      <c r="T561" s="314">
        <v>1967</v>
      </c>
      <c r="U561" s="314">
        <v>60</v>
      </c>
      <c r="V561" s="302">
        <v>99.999999999999901</v>
      </c>
      <c r="W561" s="272" t="s">
        <v>372</v>
      </c>
      <c r="X561" s="77" t="s">
        <v>29</v>
      </c>
      <c r="Y561" s="305">
        <v>179</v>
      </c>
      <c r="Z561" s="305"/>
      <c r="AA561" s="272"/>
      <c r="AB561" s="301" t="s">
        <v>32</v>
      </c>
      <c r="AC561" s="71"/>
      <c r="AD561" s="302">
        <f t="shared" si="17"/>
        <v>0</v>
      </c>
      <c r="AE561" s="302"/>
      <c r="AF561" s="302"/>
      <c r="AG561" s="302"/>
      <c r="AH561" s="302"/>
      <c r="AI561" s="302"/>
      <c r="AJ561" s="302"/>
      <c r="AK561" s="302"/>
      <c r="AL561" s="302"/>
      <c r="AM561" s="302"/>
      <c r="AN561" s="302"/>
      <c r="AO561" s="302"/>
      <c r="AP561" s="302"/>
      <c r="AQ561" s="302"/>
      <c r="AR561" s="302"/>
      <c r="AS561" s="302"/>
    </row>
    <row r="562" spans="1:45" ht="75" outlineLevel="1">
      <c r="A562" s="685"/>
      <c r="B562" s="265" t="s">
        <v>561</v>
      </c>
      <c r="C562" s="678"/>
      <c r="D562" s="357" t="s">
        <v>1890</v>
      </c>
      <c r="E562" s="265" t="s">
        <v>52</v>
      </c>
      <c r="F562" s="655"/>
      <c r="G562" s="317" t="s">
        <v>1891</v>
      </c>
      <c r="H562" s="338" t="s">
        <v>62</v>
      </c>
      <c r="I562" s="301" t="s">
        <v>84</v>
      </c>
      <c r="J562" s="271" t="s">
        <v>2348</v>
      </c>
      <c r="K562" s="265">
        <v>32</v>
      </c>
      <c r="L562" s="272" t="s">
        <v>3210</v>
      </c>
      <c r="M562" s="269"/>
      <c r="N562" s="302">
        <v>64</v>
      </c>
      <c r="O562" s="305"/>
      <c r="P562" s="76"/>
      <c r="Q562" s="76"/>
      <c r="R562" s="265" t="s">
        <v>60</v>
      </c>
      <c r="S562" s="285">
        <v>56</v>
      </c>
      <c r="T562" s="76">
        <v>1982</v>
      </c>
      <c r="U562" s="76">
        <v>60</v>
      </c>
      <c r="V562" s="302">
        <v>99.999999999999901</v>
      </c>
      <c r="W562" s="272" t="s">
        <v>372</v>
      </c>
      <c r="X562" s="77" t="s">
        <v>29</v>
      </c>
      <c r="Y562" s="305">
        <v>111</v>
      </c>
      <c r="Z562" s="76"/>
      <c r="AA562" s="265"/>
      <c r="AB562" s="301" t="s">
        <v>32</v>
      </c>
      <c r="AC562" s="71"/>
      <c r="AD562" s="302">
        <f t="shared" si="17"/>
        <v>0</v>
      </c>
      <c r="AE562" s="302"/>
      <c r="AF562" s="302"/>
      <c r="AG562" s="302"/>
      <c r="AH562" s="302"/>
      <c r="AI562" s="302"/>
      <c r="AJ562" s="302"/>
      <c r="AK562" s="302"/>
      <c r="AL562" s="302"/>
      <c r="AM562" s="302"/>
      <c r="AN562" s="302"/>
      <c r="AO562" s="302"/>
      <c r="AP562" s="302"/>
      <c r="AQ562" s="302"/>
      <c r="AR562" s="302"/>
      <c r="AS562" s="302"/>
    </row>
    <row r="563" spans="1:45" ht="75" outlineLevel="1">
      <c r="A563" s="685"/>
      <c r="B563" s="265" t="s">
        <v>561</v>
      </c>
      <c r="C563" s="654"/>
      <c r="D563" s="357" t="s">
        <v>1892</v>
      </c>
      <c r="E563" s="265" t="s">
        <v>52</v>
      </c>
      <c r="F563" s="655"/>
      <c r="G563" s="317" t="s">
        <v>1893</v>
      </c>
      <c r="H563" s="338" t="s">
        <v>62</v>
      </c>
      <c r="I563" s="301" t="s">
        <v>84</v>
      </c>
      <c r="J563" s="271" t="s">
        <v>2349</v>
      </c>
      <c r="K563" s="265">
        <v>43</v>
      </c>
      <c r="L563" s="272" t="s">
        <v>3211</v>
      </c>
      <c r="M563" s="272"/>
      <c r="N563" s="302">
        <v>211</v>
      </c>
      <c r="O563" s="305"/>
      <c r="P563" s="76"/>
      <c r="Q563" s="76"/>
      <c r="R563" s="265" t="s">
        <v>60</v>
      </c>
      <c r="S563" s="272">
        <v>175.4</v>
      </c>
      <c r="T563" s="76">
        <v>1967</v>
      </c>
      <c r="U563" s="76">
        <v>60</v>
      </c>
      <c r="V563" s="302">
        <v>5.2</v>
      </c>
      <c r="W563" s="265">
        <v>2024</v>
      </c>
      <c r="X563" s="77" t="s">
        <v>29</v>
      </c>
      <c r="Y563" s="305">
        <v>198</v>
      </c>
      <c r="Z563" s="305"/>
      <c r="AA563" s="272"/>
      <c r="AB563" s="301" t="s">
        <v>32</v>
      </c>
      <c r="AC563" s="71"/>
      <c r="AD563" s="302">
        <f t="shared" si="17"/>
        <v>0</v>
      </c>
      <c r="AE563" s="302"/>
      <c r="AF563" s="302"/>
      <c r="AG563" s="302"/>
      <c r="AH563" s="302"/>
      <c r="AI563" s="302"/>
      <c r="AJ563" s="302"/>
      <c r="AK563" s="302"/>
      <c r="AL563" s="302"/>
      <c r="AM563" s="302"/>
      <c r="AN563" s="302"/>
      <c r="AO563" s="302"/>
      <c r="AP563" s="302"/>
      <c r="AQ563" s="302"/>
      <c r="AR563" s="302"/>
      <c r="AS563" s="302"/>
    </row>
    <row r="564" spans="1:45" ht="75" outlineLevel="1">
      <c r="A564" s="685"/>
      <c r="B564" s="265" t="s">
        <v>561</v>
      </c>
      <c r="C564" s="653" t="s">
        <v>1028</v>
      </c>
      <c r="D564" s="357" t="s">
        <v>1894</v>
      </c>
      <c r="E564" s="265" t="s">
        <v>43</v>
      </c>
      <c r="F564" s="655"/>
      <c r="G564" s="317" t="s">
        <v>1895</v>
      </c>
      <c r="H564" s="338" t="s">
        <v>62</v>
      </c>
      <c r="I564" s="360" t="s">
        <v>90</v>
      </c>
      <c r="J564" s="271" t="s">
        <v>2919</v>
      </c>
      <c r="K564" s="265">
        <v>50</v>
      </c>
      <c r="L564" s="272" t="s">
        <v>3212</v>
      </c>
      <c r="M564" s="269"/>
      <c r="N564" s="302">
        <v>368</v>
      </c>
      <c r="O564" s="305"/>
      <c r="P564" s="76"/>
      <c r="Q564" s="76"/>
      <c r="R564" s="265" t="s">
        <v>60</v>
      </c>
      <c r="S564" s="265">
        <v>131.5</v>
      </c>
      <c r="T564" s="314">
        <v>1978</v>
      </c>
      <c r="U564" s="314">
        <v>60</v>
      </c>
      <c r="V564" s="302">
        <v>99.999999999999901</v>
      </c>
      <c r="W564" s="272" t="s">
        <v>372</v>
      </c>
      <c r="X564" s="77" t="s">
        <v>29</v>
      </c>
      <c r="Y564" s="305">
        <v>342</v>
      </c>
      <c r="Z564" s="76"/>
      <c r="AA564" s="265"/>
      <c r="AB564" s="301" t="s">
        <v>32</v>
      </c>
      <c r="AC564" s="71"/>
      <c r="AD564" s="302">
        <f t="shared" si="17"/>
        <v>0</v>
      </c>
      <c r="AE564" s="302"/>
      <c r="AF564" s="302"/>
      <c r="AG564" s="302"/>
      <c r="AH564" s="302"/>
      <c r="AI564" s="302"/>
      <c r="AJ564" s="302"/>
      <c r="AK564" s="302"/>
      <c r="AL564" s="302"/>
      <c r="AM564" s="302"/>
      <c r="AN564" s="302"/>
      <c r="AO564" s="302"/>
      <c r="AP564" s="302"/>
      <c r="AQ564" s="302"/>
      <c r="AR564" s="302"/>
      <c r="AS564" s="302"/>
    </row>
    <row r="565" spans="1:45" ht="75" outlineLevel="1">
      <c r="A565" s="685"/>
      <c r="B565" s="265" t="s">
        <v>561</v>
      </c>
      <c r="C565" s="654"/>
      <c r="D565" s="357" t="s">
        <v>1896</v>
      </c>
      <c r="E565" s="265" t="s">
        <v>52</v>
      </c>
      <c r="F565" s="655"/>
      <c r="G565" s="317" t="s">
        <v>1897</v>
      </c>
      <c r="H565" s="338" t="s">
        <v>62</v>
      </c>
      <c r="I565" s="360" t="s">
        <v>90</v>
      </c>
      <c r="J565" s="271" t="s">
        <v>2555</v>
      </c>
      <c r="K565" s="265">
        <v>50</v>
      </c>
      <c r="L565" s="272" t="s">
        <v>3213</v>
      </c>
      <c r="M565" s="269"/>
      <c r="N565" s="302">
        <v>197</v>
      </c>
      <c r="O565" s="305"/>
      <c r="P565" s="76"/>
      <c r="Q565" s="76"/>
      <c r="R565" s="265" t="s">
        <v>60</v>
      </c>
      <c r="S565" s="272">
        <v>90.9</v>
      </c>
      <c r="T565" s="76">
        <v>1982</v>
      </c>
      <c r="U565" s="76">
        <v>60</v>
      </c>
      <c r="V565" s="305">
        <v>100</v>
      </c>
      <c r="W565" s="272" t="s">
        <v>372</v>
      </c>
      <c r="X565" s="77" t="s">
        <v>29</v>
      </c>
      <c r="Y565" s="305">
        <v>117</v>
      </c>
      <c r="Z565" s="305"/>
      <c r="AA565" s="272"/>
      <c r="AB565" s="301" t="s">
        <v>32</v>
      </c>
      <c r="AC565" s="350"/>
      <c r="AD565" s="302">
        <f t="shared" si="17"/>
        <v>0</v>
      </c>
      <c r="AE565" s="302"/>
      <c r="AF565" s="302"/>
      <c r="AG565" s="302"/>
      <c r="AH565" s="302"/>
      <c r="AI565" s="302"/>
      <c r="AJ565" s="302"/>
      <c r="AK565" s="302"/>
      <c r="AL565" s="302"/>
      <c r="AM565" s="302"/>
      <c r="AN565" s="302"/>
      <c r="AO565" s="302"/>
      <c r="AP565" s="302"/>
      <c r="AQ565" s="302"/>
      <c r="AR565" s="302"/>
      <c r="AS565" s="302"/>
    </row>
    <row r="566" spans="1:45" ht="56.25" outlineLevel="1">
      <c r="A566" s="685"/>
      <c r="B566" s="265" t="s">
        <v>561</v>
      </c>
      <c r="C566" s="653" t="s">
        <v>1029</v>
      </c>
      <c r="D566" s="357" t="s">
        <v>1898</v>
      </c>
      <c r="E566" s="265" t="s">
        <v>43</v>
      </c>
      <c r="F566" s="655"/>
      <c r="G566" s="317" t="s">
        <v>1899</v>
      </c>
      <c r="H566" s="338" t="s">
        <v>62</v>
      </c>
      <c r="I566" s="301" t="s">
        <v>84</v>
      </c>
      <c r="J566" s="271" t="s">
        <v>2350</v>
      </c>
      <c r="K566" s="265">
        <v>60</v>
      </c>
      <c r="L566" s="272" t="s">
        <v>3214</v>
      </c>
      <c r="M566" s="265"/>
      <c r="N566" s="302">
        <v>401</v>
      </c>
      <c r="O566" s="305"/>
      <c r="P566" s="76"/>
      <c r="Q566" s="76"/>
      <c r="R566" s="265" t="s">
        <v>60</v>
      </c>
      <c r="S566" s="285">
        <v>13.4</v>
      </c>
      <c r="T566" s="76">
        <v>1975</v>
      </c>
      <c r="U566" s="76">
        <v>60</v>
      </c>
      <c r="V566" s="302">
        <v>99.999999999999901</v>
      </c>
      <c r="W566" s="272" t="s">
        <v>372</v>
      </c>
      <c r="X566" s="269" t="s">
        <v>29</v>
      </c>
      <c r="Y566" s="305">
        <v>333</v>
      </c>
      <c r="Z566" s="76"/>
      <c r="AA566" s="265"/>
      <c r="AB566" s="301" t="s">
        <v>3417</v>
      </c>
      <c r="AC566" s="314">
        <v>2031</v>
      </c>
      <c r="AD566" s="302">
        <f t="shared" si="17"/>
        <v>165890</v>
      </c>
      <c r="AE566" s="302"/>
      <c r="AF566" s="302">
        <v>165890</v>
      </c>
      <c r="AG566" s="302"/>
      <c r="AH566" s="302"/>
      <c r="AI566" s="302"/>
      <c r="AJ566" s="302"/>
      <c r="AK566" s="302"/>
      <c r="AL566" s="302"/>
      <c r="AM566" s="302"/>
      <c r="AN566" s="302"/>
      <c r="AO566" s="302">
        <v>165890</v>
      </c>
      <c r="AP566" s="302"/>
      <c r="AQ566" s="302"/>
      <c r="AR566" s="302"/>
      <c r="AS566" s="302"/>
    </row>
    <row r="567" spans="1:45" ht="56.25" outlineLevel="1">
      <c r="A567" s="685"/>
      <c r="B567" s="265" t="s">
        <v>561</v>
      </c>
      <c r="C567" s="678"/>
      <c r="D567" s="357" t="s">
        <v>1900</v>
      </c>
      <c r="E567" s="265" t="s">
        <v>52</v>
      </c>
      <c r="F567" s="655"/>
      <c r="G567" s="317" t="s">
        <v>1901</v>
      </c>
      <c r="H567" s="338" t="s">
        <v>62</v>
      </c>
      <c r="I567" s="301" t="s">
        <v>84</v>
      </c>
      <c r="J567" s="271" t="s">
        <v>2351</v>
      </c>
      <c r="K567" s="265">
        <v>60</v>
      </c>
      <c r="L567" s="272" t="s">
        <v>3214</v>
      </c>
      <c r="M567" s="272"/>
      <c r="N567" s="302">
        <v>95</v>
      </c>
      <c r="O567" s="305"/>
      <c r="P567" s="76"/>
      <c r="Q567" s="76"/>
      <c r="R567" s="265" t="s">
        <v>60</v>
      </c>
      <c r="S567" s="265">
        <v>61</v>
      </c>
      <c r="T567" s="314">
        <v>1960</v>
      </c>
      <c r="U567" s="314">
        <v>60</v>
      </c>
      <c r="V567" s="302">
        <v>100</v>
      </c>
      <c r="W567" s="272" t="s">
        <v>372</v>
      </c>
      <c r="X567" s="77" t="s">
        <v>29</v>
      </c>
      <c r="Y567" s="305">
        <v>69</v>
      </c>
      <c r="Z567" s="305"/>
      <c r="AA567" s="272"/>
      <c r="AB567" s="301" t="s">
        <v>32</v>
      </c>
      <c r="AC567" s="303"/>
      <c r="AD567" s="302">
        <f t="shared" si="17"/>
        <v>0</v>
      </c>
      <c r="AE567" s="302"/>
      <c r="AF567" s="302"/>
      <c r="AG567" s="302"/>
      <c r="AH567" s="302"/>
      <c r="AI567" s="302"/>
      <c r="AJ567" s="302"/>
      <c r="AK567" s="302"/>
      <c r="AL567" s="302"/>
      <c r="AM567" s="302"/>
      <c r="AN567" s="302"/>
      <c r="AO567" s="302"/>
      <c r="AP567" s="302"/>
      <c r="AQ567" s="302"/>
      <c r="AR567" s="302"/>
      <c r="AS567" s="302"/>
    </row>
    <row r="568" spans="1:45" ht="56.25" outlineLevel="1">
      <c r="A568" s="685"/>
      <c r="B568" s="265" t="s">
        <v>561</v>
      </c>
      <c r="C568" s="654"/>
      <c r="D568" s="357" t="s">
        <v>1631</v>
      </c>
      <c r="E568" s="265" t="s">
        <v>52</v>
      </c>
      <c r="F568" s="655"/>
      <c r="G568" s="317" t="s">
        <v>1902</v>
      </c>
      <c r="H568" s="338" t="s">
        <v>62</v>
      </c>
      <c r="I568" s="301" t="s">
        <v>84</v>
      </c>
      <c r="J568" s="271" t="s">
        <v>2352</v>
      </c>
      <c r="K568" s="265">
        <v>50</v>
      </c>
      <c r="L568" s="272" t="s">
        <v>3215</v>
      </c>
      <c r="M568" s="272"/>
      <c r="N568" s="302">
        <v>139</v>
      </c>
      <c r="O568" s="305"/>
      <c r="P568" s="76"/>
      <c r="Q568" s="76"/>
      <c r="R568" s="265" t="s">
        <v>60</v>
      </c>
      <c r="S568" s="265">
        <v>65</v>
      </c>
      <c r="T568" s="314">
        <v>1991</v>
      </c>
      <c r="U568" s="314">
        <v>60</v>
      </c>
      <c r="V568" s="302">
        <v>99.999999999999901</v>
      </c>
      <c r="W568" s="272" t="s">
        <v>372</v>
      </c>
      <c r="X568" s="77" t="s">
        <v>29</v>
      </c>
      <c r="Y568" s="305">
        <v>129</v>
      </c>
      <c r="Z568" s="305"/>
      <c r="AA568" s="272"/>
      <c r="AB568" s="301" t="s">
        <v>32</v>
      </c>
      <c r="AC568" s="303"/>
      <c r="AD568" s="302">
        <f t="shared" si="17"/>
        <v>0</v>
      </c>
      <c r="AE568" s="302"/>
      <c r="AF568" s="302"/>
      <c r="AG568" s="302"/>
      <c r="AH568" s="302"/>
      <c r="AI568" s="302"/>
      <c r="AJ568" s="302"/>
      <c r="AK568" s="302"/>
      <c r="AL568" s="302"/>
      <c r="AM568" s="302"/>
      <c r="AN568" s="302"/>
      <c r="AO568" s="302"/>
      <c r="AP568" s="302"/>
      <c r="AQ568" s="302"/>
      <c r="AR568" s="302"/>
      <c r="AS568" s="302"/>
    </row>
    <row r="569" spans="1:45" ht="56.25" outlineLevel="1">
      <c r="A569" s="685"/>
      <c r="B569" s="265" t="s">
        <v>561</v>
      </c>
      <c r="C569" s="653" t="s">
        <v>1030</v>
      </c>
      <c r="D569" s="357" t="s">
        <v>1903</v>
      </c>
      <c r="E569" s="265" t="s">
        <v>43</v>
      </c>
      <c r="F569" s="655"/>
      <c r="G569" s="317" t="s">
        <v>1904</v>
      </c>
      <c r="H569" s="338" t="s">
        <v>62</v>
      </c>
      <c r="I569" s="301" t="s">
        <v>386</v>
      </c>
      <c r="J569" s="271" t="s">
        <v>2556</v>
      </c>
      <c r="K569" s="265">
        <v>47</v>
      </c>
      <c r="L569" s="272" t="s">
        <v>3216</v>
      </c>
      <c r="M569" s="269"/>
      <c r="N569" s="302">
        <v>234</v>
      </c>
      <c r="O569" s="305"/>
      <c r="P569" s="76"/>
      <c r="Q569" s="76"/>
      <c r="R569" s="265" t="s">
        <v>60</v>
      </c>
      <c r="S569" s="344">
        <v>119.7</v>
      </c>
      <c r="T569" s="314">
        <v>1972</v>
      </c>
      <c r="U569" s="314">
        <v>60</v>
      </c>
      <c r="V569" s="302">
        <v>99.999999999999901</v>
      </c>
      <c r="W569" s="272" t="s">
        <v>372</v>
      </c>
      <c r="X569" s="77" t="s">
        <v>29</v>
      </c>
      <c r="Y569" s="305">
        <v>174</v>
      </c>
      <c r="Z569" s="76"/>
      <c r="AA569" s="265"/>
      <c r="AB569" s="301" t="s">
        <v>32</v>
      </c>
      <c r="AC569" s="303"/>
      <c r="AD569" s="302">
        <f t="shared" si="17"/>
        <v>0</v>
      </c>
      <c r="AE569" s="302"/>
      <c r="AF569" s="302"/>
      <c r="AG569" s="302"/>
      <c r="AH569" s="302"/>
      <c r="AI569" s="302"/>
      <c r="AJ569" s="302"/>
      <c r="AK569" s="302"/>
      <c r="AL569" s="302"/>
      <c r="AM569" s="302"/>
      <c r="AN569" s="302"/>
      <c r="AO569" s="302"/>
      <c r="AP569" s="302"/>
      <c r="AQ569" s="302"/>
      <c r="AR569" s="302"/>
      <c r="AS569" s="302"/>
    </row>
    <row r="570" spans="1:45" ht="56.25" outlineLevel="1">
      <c r="A570" s="685"/>
      <c r="B570" s="265" t="s">
        <v>561</v>
      </c>
      <c r="C570" s="678"/>
      <c r="D570" s="357" t="s">
        <v>1905</v>
      </c>
      <c r="E570" s="265" t="s">
        <v>52</v>
      </c>
      <c r="F570" s="655"/>
      <c r="G570" s="317" t="s">
        <v>1906</v>
      </c>
      <c r="H570" s="338" t="s">
        <v>62</v>
      </c>
      <c r="I570" s="301" t="s">
        <v>84</v>
      </c>
      <c r="J570" s="271" t="s">
        <v>2353</v>
      </c>
      <c r="K570" s="265">
        <v>65</v>
      </c>
      <c r="L570" s="272" t="s">
        <v>3217</v>
      </c>
      <c r="M570" s="269"/>
      <c r="N570" s="302">
        <v>20</v>
      </c>
      <c r="O570" s="305"/>
      <c r="P570" s="76"/>
      <c r="Q570" s="76"/>
      <c r="R570" s="265" t="s">
        <v>60</v>
      </c>
      <c r="S570" s="272">
        <v>26</v>
      </c>
      <c r="T570" s="76">
        <v>1972</v>
      </c>
      <c r="U570" s="76">
        <v>60</v>
      </c>
      <c r="V570" s="302">
        <v>99.999999999999901</v>
      </c>
      <c r="W570" s="272" t="s">
        <v>372</v>
      </c>
      <c r="X570" s="77" t="s">
        <v>29</v>
      </c>
      <c r="Y570" s="305">
        <v>0</v>
      </c>
      <c r="Z570" s="265"/>
      <c r="AA570" s="265"/>
      <c r="AB570" s="301" t="s">
        <v>3412</v>
      </c>
      <c r="AC570" s="314">
        <v>2026</v>
      </c>
      <c r="AD570" s="302">
        <f t="shared" si="17"/>
        <v>0</v>
      </c>
      <c r="AE570" s="302"/>
      <c r="AF570" s="302"/>
      <c r="AG570" s="302"/>
      <c r="AH570" s="302"/>
      <c r="AI570" s="302"/>
      <c r="AJ570" s="302"/>
      <c r="AK570" s="302"/>
      <c r="AL570" s="302"/>
      <c r="AM570" s="302"/>
      <c r="AN570" s="302"/>
      <c r="AO570" s="302"/>
      <c r="AP570" s="302"/>
      <c r="AQ570" s="302"/>
      <c r="AR570" s="302"/>
      <c r="AS570" s="302"/>
    </row>
    <row r="571" spans="1:45" ht="56.25" outlineLevel="1">
      <c r="A571" s="685"/>
      <c r="B571" s="265" t="s">
        <v>561</v>
      </c>
      <c r="C571" s="654"/>
      <c r="D571" s="357" t="s">
        <v>1907</v>
      </c>
      <c r="E571" s="265" t="s">
        <v>52</v>
      </c>
      <c r="F571" s="655"/>
      <c r="G571" s="317" t="s">
        <v>1908</v>
      </c>
      <c r="H571" s="338" t="s">
        <v>62</v>
      </c>
      <c r="I571" s="301" t="s">
        <v>84</v>
      </c>
      <c r="J571" s="271" t="s">
        <v>2729</v>
      </c>
      <c r="K571" s="265">
        <v>60</v>
      </c>
      <c r="L571" s="272" t="s">
        <v>3218</v>
      </c>
      <c r="M571" s="272"/>
      <c r="N571" s="302">
        <v>256</v>
      </c>
      <c r="O571" s="305"/>
      <c r="P571" s="76"/>
      <c r="Q571" s="76"/>
      <c r="R571" s="265" t="s">
        <v>60</v>
      </c>
      <c r="S571" s="272">
        <v>72</v>
      </c>
      <c r="T571" s="76">
        <v>1980</v>
      </c>
      <c r="U571" s="76">
        <v>60</v>
      </c>
      <c r="V571" s="302">
        <v>99.999999999999901</v>
      </c>
      <c r="W571" s="272" t="s">
        <v>372</v>
      </c>
      <c r="X571" s="77" t="s">
        <v>29</v>
      </c>
      <c r="Y571" s="305">
        <v>182</v>
      </c>
      <c r="Z571" s="305"/>
      <c r="AA571" s="272"/>
      <c r="AB571" s="301" t="s">
        <v>32</v>
      </c>
      <c r="AC571" s="71"/>
      <c r="AD571" s="302">
        <f t="shared" si="17"/>
        <v>0</v>
      </c>
      <c r="AE571" s="302"/>
      <c r="AF571" s="302"/>
      <c r="AG571" s="302"/>
      <c r="AH571" s="302"/>
      <c r="AI571" s="302"/>
      <c r="AJ571" s="302"/>
      <c r="AK571" s="302"/>
      <c r="AL571" s="302"/>
      <c r="AM571" s="302"/>
      <c r="AN571" s="302"/>
      <c r="AO571" s="302"/>
      <c r="AP571" s="302"/>
      <c r="AQ571" s="302"/>
      <c r="AR571" s="302"/>
      <c r="AS571" s="302"/>
    </row>
    <row r="572" spans="1:45" ht="56.25" outlineLevel="1">
      <c r="A572" s="685"/>
      <c r="B572" s="265" t="s">
        <v>561</v>
      </c>
      <c r="C572" s="653" t="s">
        <v>1031</v>
      </c>
      <c r="D572" s="357" t="s">
        <v>1909</v>
      </c>
      <c r="E572" s="265" t="s">
        <v>43</v>
      </c>
      <c r="F572" s="655"/>
      <c r="G572" s="317" t="s">
        <v>1910</v>
      </c>
      <c r="H572" s="338" t="s">
        <v>62</v>
      </c>
      <c r="I572" s="360" t="s">
        <v>86</v>
      </c>
      <c r="J572" s="271" t="s">
        <v>2920</v>
      </c>
      <c r="K572" s="265">
        <v>30</v>
      </c>
      <c r="L572" s="272"/>
      <c r="M572" s="269"/>
      <c r="N572" s="302">
        <v>1009</v>
      </c>
      <c r="O572" s="302">
        <v>2163</v>
      </c>
      <c r="P572" s="314">
        <v>51</v>
      </c>
      <c r="Q572" s="314">
        <v>3</v>
      </c>
      <c r="R572" s="265" t="s">
        <v>60</v>
      </c>
      <c r="S572" s="285">
        <v>291.60000000000002</v>
      </c>
      <c r="T572" s="76">
        <v>1948</v>
      </c>
      <c r="U572" s="314">
        <v>30</v>
      </c>
      <c r="V572" s="305">
        <v>100</v>
      </c>
      <c r="W572" s="272" t="s">
        <v>372</v>
      </c>
      <c r="X572" s="77" t="s">
        <v>29</v>
      </c>
      <c r="Y572" s="305">
        <v>834</v>
      </c>
      <c r="Z572" s="76">
        <v>1952</v>
      </c>
      <c r="AA572" s="265">
        <v>50</v>
      </c>
      <c r="AB572" s="329" t="s">
        <v>3398</v>
      </c>
      <c r="AC572" s="350">
        <v>2027</v>
      </c>
      <c r="AD572" s="302">
        <f t="shared" si="17"/>
        <v>448870</v>
      </c>
      <c r="AE572" s="302"/>
      <c r="AF572" s="302">
        <v>448870</v>
      </c>
      <c r="AG572" s="302"/>
      <c r="AH572" s="302"/>
      <c r="AI572" s="302"/>
      <c r="AJ572" s="302"/>
      <c r="AK572" s="302">
        <v>383351</v>
      </c>
      <c r="AL572" s="302"/>
      <c r="AM572" s="302"/>
      <c r="AN572" s="302"/>
      <c r="AO572" s="302"/>
      <c r="AP572" s="302"/>
      <c r="AQ572" s="302"/>
      <c r="AR572" s="302"/>
      <c r="AS572" s="302"/>
    </row>
    <row r="573" spans="1:45" ht="56.25" outlineLevel="1">
      <c r="A573" s="685"/>
      <c r="B573" s="265" t="s">
        <v>561</v>
      </c>
      <c r="C573" s="654"/>
      <c r="D573" s="357" t="s">
        <v>1911</v>
      </c>
      <c r="E573" s="265" t="s">
        <v>52</v>
      </c>
      <c r="F573" s="655"/>
      <c r="G573" s="317" t="s">
        <v>1912</v>
      </c>
      <c r="H573" s="338" t="s">
        <v>62</v>
      </c>
      <c r="I573" s="301" t="s">
        <v>84</v>
      </c>
      <c r="J573" s="271" t="s">
        <v>2354</v>
      </c>
      <c r="K573" s="265">
        <v>25</v>
      </c>
      <c r="L573" s="272" t="s">
        <v>3215</v>
      </c>
      <c r="M573" s="269"/>
      <c r="N573" s="302">
        <v>26</v>
      </c>
      <c r="O573" s="305"/>
      <c r="P573" s="76"/>
      <c r="Q573" s="76"/>
      <c r="R573" s="265" t="s">
        <v>60</v>
      </c>
      <c r="S573" s="265">
        <v>24</v>
      </c>
      <c r="T573" s="314">
        <v>1990</v>
      </c>
      <c r="U573" s="314">
        <v>60</v>
      </c>
      <c r="V573" s="302">
        <v>99.999999999999901</v>
      </c>
      <c r="W573" s="272" t="s">
        <v>372</v>
      </c>
      <c r="X573" s="77" t="s">
        <v>29</v>
      </c>
      <c r="Y573" s="305">
        <v>0</v>
      </c>
      <c r="Z573" s="265"/>
      <c r="AA573" s="265"/>
      <c r="AB573" s="301" t="s">
        <v>3412</v>
      </c>
      <c r="AC573" s="314">
        <v>2026</v>
      </c>
      <c r="AD573" s="302">
        <f t="shared" si="17"/>
        <v>0</v>
      </c>
      <c r="AE573" s="302"/>
      <c r="AF573" s="302"/>
      <c r="AG573" s="302"/>
      <c r="AH573" s="302"/>
      <c r="AI573" s="302"/>
      <c r="AJ573" s="302"/>
      <c r="AK573" s="302"/>
      <c r="AL573" s="302"/>
      <c r="AM573" s="302"/>
      <c r="AN573" s="302"/>
      <c r="AO573" s="302"/>
      <c r="AP573" s="302"/>
      <c r="AQ573" s="302"/>
      <c r="AR573" s="302"/>
      <c r="AS573" s="302"/>
    </row>
    <row r="574" spans="1:45" ht="56.25" outlineLevel="1">
      <c r="A574" s="685"/>
      <c r="B574" s="265" t="s">
        <v>561</v>
      </c>
      <c r="C574" s="653" t="s">
        <v>1032</v>
      </c>
      <c r="D574" s="357" t="s">
        <v>1913</v>
      </c>
      <c r="E574" s="265" t="s">
        <v>43</v>
      </c>
      <c r="F574" s="655"/>
      <c r="G574" s="317" t="s">
        <v>1914</v>
      </c>
      <c r="H574" s="338" t="s">
        <v>62</v>
      </c>
      <c r="I574" s="301" t="s">
        <v>84</v>
      </c>
      <c r="J574" s="271" t="s">
        <v>2355</v>
      </c>
      <c r="K574" s="265">
        <v>40</v>
      </c>
      <c r="L574" s="272" t="s">
        <v>3219</v>
      </c>
      <c r="M574" s="265"/>
      <c r="N574" s="302">
        <v>502</v>
      </c>
      <c r="O574" s="305"/>
      <c r="P574" s="76"/>
      <c r="Q574" s="76"/>
      <c r="R574" s="265" t="s">
        <v>60</v>
      </c>
      <c r="S574" s="344">
        <v>61.2</v>
      </c>
      <c r="T574" s="314">
        <v>1986</v>
      </c>
      <c r="U574" s="314">
        <v>60</v>
      </c>
      <c r="V574" s="302">
        <v>99.999999999999901</v>
      </c>
      <c r="W574" s="272" t="s">
        <v>372</v>
      </c>
      <c r="X574" s="77" t="s">
        <v>29</v>
      </c>
      <c r="Y574" s="305">
        <v>356</v>
      </c>
      <c r="Z574" s="76"/>
      <c r="AA574" s="265"/>
      <c r="AB574" s="301" t="s">
        <v>3417</v>
      </c>
      <c r="AC574" s="314">
        <v>2032</v>
      </c>
      <c r="AD574" s="302">
        <f t="shared" si="17"/>
        <v>165890</v>
      </c>
      <c r="AE574" s="302"/>
      <c r="AF574" s="302">
        <v>165890</v>
      </c>
      <c r="AG574" s="302"/>
      <c r="AH574" s="302"/>
      <c r="AI574" s="302"/>
      <c r="AJ574" s="302"/>
      <c r="AK574" s="302"/>
      <c r="AL574" s="302"/>
      <c r="AM574" s="302"/>
      <c r="AN574" s="302"/>
      <c r="AO574" s="302"/>
      <c r="AP574" s="302">
        <v>165890</v>
      </c>
      <c r="AQ574" s="302"/>
      <c r="AR574" s="302"/>
      <c r="AS574" s="302"/>
    </row>
    <row r="575" spans="1:45" ht="56.25" outlineLevel="1">
      <c r="A575" s="685"/>
      <c r="B575" s="265" t="s">
        <v>561</v>
      </c>
      <c r="C575" s="654"/>
      <c r="D575" s="357" t="s">
        <v>1915</v>
      </c>
      <c r="E575" s="265" t="s">
        <v>52</v>
      </c>
      <c r="F575" s="655"/>
      <c r="G575" s="317" t="s">
        <v>1916</v>
      </c>
      <c r="H575" s="338" t="s">
        <v>62</v>
      </c>
      <c r="I575" s="301" t="s">
        <v>84</v>
      </c>
      <c r="J575" s="271" t="s">
        <v>2730</v>
      </c>
      <c r="K575" s="265">
        <v>65</v>
      </c>
      <c r="L575" s="272" t="s">
        <v>3220</v>
      </c>
      <c r="M575" s="272"/>
      <c r="N575" s="302">
        <v>138</v>
      </c>
      <c r="O575" s="305"/>
      <c r="P575" s="76"/>
      <c r="Q575" s="76"/>
      <c r="R575" s="265" t="s">
        <v>60</v>
      </c>
      <c r="S575" s="285">
        <v>26.5</v>
      </c>
      <c r="T575" s="76">
        <v>1985</v>
      </c>
      <c r="U575" s="76">
        <v>60</v>
      </c>
      <c r="V575" s="302">
        <v>99.999999999999901</v>
      </c>
      <c r="W575" s="272" t="s">
        <v>372</v>
      </c>
      <c r="X575" s="77" t="s">
        <v>29</v>
      </c>
      <c r="Y575" s="305">
        <v>131</v>
      </c>
      <c r="Z575" s="305"/>
      <c r="AA575" s="272"/>
      <c r="AB575" s="301" t="s">
        <v>32</v>
      </c>
      <c r="AC575" s="71"/>
      <c r="AD575" s="302">
        <f t="shared" si="17"/>
        <v>0</v>
      </c>
      <c r="AE575" s="302"/>
      <c r="AF575" s="302"/>
      <c r="AG575" s="302"/>
      <c r="AH575" s="302"/>
      <c r="AI575" s="302"/>
      <c r="AJ575" s="302"/>
      <c r="AK575" s="302"/>
      <c r="AL575" s="302"/>
      <c r="AM575" s="302"/>
      <c r="AN575" s="302"/>
      <c r="AO575" s="302"/>
      <c r="AP575" s="302"/>
      <c r="AQ575" s="302"/>
      <c r="AR575" s="302"/>
      <c r="AS575" s="302"/>
    </row>
    <row r="576" spans="1:45" ht="56.25" outlineLevel="1">
      <c r="A576" s="685"/>
      <c r="B576" s="265" t="s">
        <v>561</v>
      </c>
      <c r="C576" s="653" t="s">
        <v>1033</v>
      </c>
      <c r="D576" s="357" t="s">
        <v>1917</v>
      </c>
      <c r="E576" s="265" t="s">
        <v>43</v>
      </c>
      <c r="F576" s="655"/>
      <c r="G576" s="317" t="s">
        <v>1918</v>
      </c>
      <c r="H576" s="338" t="s">
        <v>62</v>
      </c>
      <c r="I576" s="360" t="s">
        <v>86</v>
      </c>
      <c r="J576" s="271" t="s">
        <v>2921</v>
      </c>
      <c r="K576" s="265">
        <v>13</v>
      </c>
      <c r="L576" s="272"/>
      <c r="M576" s="265"/>
      <c r="N576" s="302">
        <v>652</v>
      </c>
      <c r="O576" s="302">
        <v>1637</v>
      </c>
      <c r="P576" s="314">
        <v>11</v>
      </c>
      <c r="Q576" s="314">
        <v>0</v>
      </c>
      <c r="R576" s="265" t="s">
        <v>60</v>
      </c>
      <c r="S576" s="285">
        <v>217.6</v>
      </c>
      <c r="T576" s="314">
        <v>1980</v>
      </c>
      <c r="U576" s="314">
        <v>60</v>
      </c>
      <c r="V576" s="302">
        <v>100</v>
      </c>
      <c r="W576" s="272" t="s">
        <v>372</v>
      </c>
      <c r="X576" s="77" t="s">
        <v>29</v>
      </c>
      <c r="Y576" s="305">
        <v>450</v>
      </c>
      <c r="Z576" s="76">
        <v>1523</v>
      </c>
      <c r="AA576" s="265">
        <v>50</v>
      </c>
      <c r="AB576" s="301" t="s">
        <v>3399</v>
      </c>
      <c r="AC576" s="350">
        <v>2027</v>
      </c>
      <c r="AD576" s="302">
        <f t="shared" si="17"/>
        <v>448870</v>
      </c>
      <c r="AE576" s="302"/>
      <c r="AF576" s="302">
        <v>448870</v>
      </c>
      <c r="AG576" s="302"/>
      <c r="AH576" s="302"/>
      <c r="AI576" s="302"/>
      <c r="AJ576" s="302"/>
      <c r="AK576" s="302">
        <v>395826</v>
      </c>
      <c r="AL576" s="302"/>
      <c r="AM576" s="302"/>
      <c r="AN576" s="302"/>
      <c r="AO576" s="302"/>
      <c r="AP576" s="302"/>
      <c r="AQ576" s="302"/>
      <c r="AR576" s="302"/>
      <c r="AS576" s="302"/>
    </row>
    <row r="577" spans="1:45" ht="56.25" outlineLevel="1">
      <c r="A577" s="685"/>
      <c r="B577" s="265" t="s">
        <v>561</v>
      </c>
      <c r="C577" s="678"/>
      <c r="D577" s="357" t="s">
        <v>1919</v>
      </c>
      <c r="E577" s="265" t="s">
        <v>52</v>
      </c>
      <c r="F577" s="655"/>
      <c r="G577" s="317" t="s">
        <v>1920</v>
      </c>
      <c r="H577" s="338" t="s">
        <v>62</v>
      </c>
      <c r="I577" s="301" t="s">
        <v>84</v>
      </c>
      <c r="J577" s="271" t="s">
        <v>2356</v>
      </c>
      <c r="K577" s="265">
        <v>29</v>
      </c>
      <c r="L577" s="272" t="s">
        <v>3221</v>
      </c>
      <c r="M577" s="265"/>
      <c r="N577" s="302">
        <v>79</v>
      </c>
      <c r="O577" s="305"/>
      <c r="P577" s="76"/>
      <c r="Q577" s="76"/>
      <c r="R577" s="265" t="s">
        <v>60</v>
      </c>
      <c r="S577" s="265">
        <v>22.7</v>
      </c>
      <c r="T577" s="314">
        <v>1989</v>
      </c>
      <c r="U577" s="314">
        <v>60</v>
      </c>
      <c r="V577" s="302">
        <v>99.999999999999901</v>
      </c>
      <c r="W577" s="272" t="s">
        <v>372</v>
      </c>
      <c r="X577" s="77" t="s">
        <v>29</v>
      </c>
      <c r="Y577" s="305">
        <v>32</v>
      </c>
      <c r="Z577" s="76"/>
      <c r="AA577" s="265"/>
      <c r="AB577" s="301" t="s">
        <v>32</v>
      </c>
      <c r="AC577" s="314"/>
      <c r="AD577" s="302">
        <f t="shared" si="17"/>
        <v>0</v>
      </c>
      <c r="AE577" s="302"/>
      <c r="AF577" s="302"/>
      <c r="AG577" s="302"/>
      <c r="AH577" s="302"/>
      <c r="AI577" s="302"/>
      <c r="AJ577" s="302"/>
      <c r="AK577" s="302"/>
      <c r="AL577" s="302"/>
      <c r="AM577" s="302"/>
      <c r="AN577" s="302"/>
      <c r="AO577" s="302"/>
      <c r="AP577" s="302"/>
      <c r="AQ577" s="302"/>
      <c r="AR577" s="302"/>
      <c r="AS577" s="302"/>
    </row>
    <row r="578" spans="1:45" ht="56.25" outlineLevel="1">
      <c r="A578" s="685"/>
      <c r="B578" s="265" t="s">
        <v>561</v>
      </c>
      <c r="C578" s="678"/>
      <c r="D578" s="357" t="s">
        <v>1921</v>
      </c>
      <c r="E578" s="265" t="s">
        <v>52</v>
      </c>
      <c r="F578" s="655"/>
      <c r="G578" s="317" t="s">
        <v>1922</v>
      </c>
      <c r="H578" s="338" t="s">
        <v>62</v>
      </c>
      <c r="I578" s="301" t="s">
        <v>84</v>
      </c>
      <c r="J578" s="271" t="s">
        <v>2357</v>
      </c>
      <c r="K578" s="265">
        <v>23</v>
      </c>
      <c r="L578" s="272" t="s">
        <v>3222</v>
      </c>
      <c r="M578" s="269"/>
      <c r="N578" s="302">
        <v>31</v>
      </c>
      <c r="O578" s="305"/>
      <c r="P578" s="76"/>
      <c r="Q578" s="76"/>
      <c r="R578" s="265" t="s">
        <v>60</v>
      </c>
      <c r="S578" s="272">
        <v>48</v>
      </c>
      <c r="T578" s="76">
        <v>1988</v>
      </c>
      <c r="U578" s="76">
        <v>60</v>
      </c>
      <c r="V578" s="302">
        <v>99.999999999999901</v>
      </c>
      <c r="W578" s="272" t="s">
        <v>372</v>
      </c>
      <c r="X578" s="77" t="s">
        <v>29</v>
      </c>
      <c r="Y578" s="305">
        <v>0</v>
      </c>
      <c r="Z578" s="265"/>
      <c r="AA578" s="265"/>
      <c r="AB578" s="301" t="s">
        <v>3412</v>
      </c>
      <c r="AC578" s="314">
        <v>2026</v>
      </c>
      <c r="AD578" s="302">
        <f t="shared" si="17"/>
        <v>0</v>
      </c>
      <c r="AE578" s="302"/>
      <c r="AF578" s="302"/>
      <c r="AG578" s="302"/>
      <c r="AH578" s="302"/>
      <c r="AI578" s="302"/>
      <c r="AJ578" s="302"/>
      <c r="AK578" s="302"/>
      <c r="AL578" s="302"/>
      <c r="AM578" s="302"/>
      <c r="AN578" s="302"/>
      <c r="AO578" s="302"/>
      <c r="AP578" s="302"/>
      <c r="AQ578" s="302"/>
      <c r="AR578" s="302"/>
      <c r="AS578" s="302"/>
    </row>
    <row r="579" spans="1:45" ht="56.25" outlineLevel="1">
      <c r="A579" s="685"/>
      <c r="B579" s="265" t="s">
        <v>561</v>
      </c>
      <c r="C579" s="678"/>
      <c r="D579" s="357" t="s">
        <v>1248</v>
      </c>
      <c r="E579" s="265" t="s">
        <v>52</v>
      </c>
      <c r="F579" s="655"/>
      <c r="G579" s="317" t="s">
        <v>1923</v>
      </c>
      <c r="H579" s="338" t="s">
        <v>62</v>
      </c>
      <c r="I579" s="360" t="s">
        <v>90</v>
      </c>
      <c r="J579" s="271" t="s">
        <v>2922</v>
      </c>
      <c r="K579" s="265">
        <v>21</v>
      </c>
      <c r="L579" s="272" t="s">
        <v>3223</v>
      </c>
      <c r="M579" s="265"/>
      <c r="N579" s="302">
        <v>205</v>
      </c>
      <c r="O579" s="305"/>
      <c r="P579" s="76"/>
      <c r="Q579" s="76"/>
      <c r="R579" s="265" t="s">
        <v>60</v>
      </c>
      <c r="S579" s="344">
        <v>15.7</v>
      </c>
      <c r="T579" s="314">
        <v>1972</v>
      </c>
      <c r="U579" s="314">
        <v>60</v>
      </c>
      <c r="V579" s="302">
        <v>99.999999999999901</v>
      </c>
      <c r="W579" s="272" t="s">
        <v>372</v>
      </c>
      <c r="X579" s="77" t="s">
        <v>29</v>
      </c>
      <c r="Y579" s="305">
        <v>153</v>
      </c>
      <c r="Z579" s="76"/>
      <c r="AA579" s="265"/>
      <c r="AB579" s="301" t="s">
        <v>32</v>
      </c>
      <c r="AC579" s="314"/>
      <c r="AD579" s="302">
        <f t="shared" si="17"/>
        <v>0</v>
      </c>
      <c r="AE579" s="302"/>
      <c r="AF579" s="302"/>
      <c r="AG579" s="302"/>
      <c r="AH579" s="302"/>
      <c r="AI579" s="302"/>
      <c r="AJ579" s="302"/>
      <c r="AK579" s="302"/>
      <c r="AL579" s="302"/>
      <c r="AM579" s="302"/>
      <c r="AN579" s="302"/>
      <c r="AO579" s="302"/>
      <c r="AP579" s="302"/>
      <c r="AQ579" s="302"/>
      <c r="AR579" s="302"/>
      <c r="AS579" s="302"/>
    </row>
    <row r="580" spans="1:45" ht="56.25" outlineLevel="1">
      <c r="A580" s="685"/>
      <c r="B580" s="265" t="s">
        <v>561</v>
      </c>
      <c r="C580" s="654"/>
      <c r="D580" s="357" t="s">
        <v>1634</v>
      </c>
      <c r="E580" s="265" t="s">
        <v>52</v>
      </c>
      <c r="F580" s="655"/>
      <c r="G580" s="317" t="s">
        <v>1924</v>
      </c>
      <c r="H580" s="338" t="s">
        <v>62</v>
      </c>
      <c r="I580" s="360" t="s">
        <v>90</v>
      </c>
      <c r="J580" s="271" t="s">
        <v>2557</v>
      </c>
      <c r="K580" s="265">
        <v>19</v>
      </c>
      <c r="L580" s="272" t="s">
        <v>3224</v>
      </c>
      <c r="M580" s="265"/>
      <c r="N580" s="302">
        <v>155</v>
      </c>
      <c r="O580" s="305"/>
      <c r="P580" s="76"/>
      <c r="Q580" s="76"/>
      <c r="R580" s="265" t="s">
        <v>60</v>
      </c>
      <c r="S580" s="344">
        <v>82.7</v>
      </c>
      <c r="T580" s="314">
        <v>1972</v>
      </c>
      <c r="U580" s="314">
        <v>60</v>
      </c>
      <c r="V580" s="302">
        <v>99.999999999999901</v>
      </c>
      <c r="W580" s="272" t="s">
        <v>372</v>
      </c>
      <c r="X580" s="77" t="s">
        <v>29</v>
      </c>
      <c r="Y580" s="305">
        <v>105</v>
      </c>
      <c r="Z580" s="76"/>
      <c r="AA580" s="265"/>
      <c r="AB580" s="301" t="s">
        <v>32</v>
      </c>
      <c r="AC580" s="314"/>
      <c r="AD580" s="302">
        <f t="shared" si="17"/>
        <v>0</v>
      </c>
      <c r="AE580" s="302"/>
      <c r="AF580" s="302"/>
      <c r="AG580" s="302"/>
      <c r="AH580" s="302"/>
      <c r="AI580" s="302"/>
      <c r="AJ580" s="302"/>
      <c r="AK580" s="302"/>
      <c r="AL580" s="302"/>
      <c r="AM580" s="302"/>
      <c r="AN580" s="302"/>
      <c r="AO580" s="302"/>
      <c r="AP580" s="302"/>
      <c r="AQ580" s="302"/>
      <c r="AR580" s="302"/>
      <c r="AS580" s="302"/>
    </row>
    <row r="581" spans="1:45" ht="75" outlineLevel="1">
      <c r="A581" s="685"/>
      <c r="B581" s="265" t="s">
        <v>561</v>
      </c>
      <c r="C581" s="653" t="s">
        <v>1034</v>
      </c>
      <c r="D581" s="357" t="s">
        <v>1925</v>
      </c>
      <c r="E581" s="265" t="s">
        <v>43</v>
      </c>
      <c r="F581" s="655"/>
      <c r="G581" s="317" t="s">
        <v>1926</v>
      </c>
      <c r="H581" s="338" t="s">
        <v>62</v>
      </c>
      <c r="I581" s="360" t="s">
        <v>90</v>
      </c>
      <c r="J581" s="271" t="s">
        <v>2923</v>
      </c>
      <c r="K581" s="265">
        <v>30</v>
      </c>
      <c r="L581" s="272" t="s">
        <v>3225</v>
      </c>
      <c r="M581" s="265"/>
      <c r="N581" s="302">
        <v>375</v>
      </c>
      <c r="O581" s="305"/>
      <c r="P581" s="76"/>
      <c r="Q581" s="76"/>
      <c r="R581" s="272" t="s">
        <v>28</v>
      </c>
      <c r="S581" s="344">
        <v>211.8</v>
      </c>
      <c r="T581" s="314">
        <v>1960</v>
      </c>
      <c r="U581" s="314">
        <v>60</v>
      </c>
      <c r="V581" s="302">
        <v>100</v>
      </c>
      <c r="W581" s="272" t="s">
        <v>372</v>
      </c>
      <c r="X581" s="77" t="s">
        <v>29</v>
      </c>
      <c r="Y581" s="305">
        <v>387</v>
      </c>
      <c r="Z581" s="305"/>
      <c r="AA581" s="272"/>
      <c r="AB581" s="301" t="s">
        <v>32</v>
      </c>
      <c r="AC581" s="71"/>
      <c r="AD581" s="302">
        <f t="shared" si="17"/>
        <v>0</v>
      </c>
      <c r="AE581" s="302"/>
      <c r="AF581" s="302"/>
      <c r="AG581" s="302"/>
      <c r="AH581" s="302"/>
      <c r="AI581" s="302"/>
      <c r="AJ581" s="302"/>
      <c r="AK581" s="302"/>
      <c r="AL581" s="302"/>
      <c r="AM581" s="302"/>
      <c r="AN581" s="302"/>
      <c r="AO581" s="302"/>
      <c r="AP581" s="302"/>
      <c r="AQ581" s="302"/>
      <c r="AR581" s="302"/>
      <c r="AS581" s="302"/>
    </row>
    <row r="582" spans="1:45" ht="75" outlineLevel="1">
      <c r="A582" s="685"/>
      <c r="B582" s="265" t="s">
        <v>561</v>
      </c>
      <c r="C582" s="678"/>
      <c r="D582" s="357" t="s">
        <v>1927</v>
      </c>
      <c r="E582" s="265" t="s">
        <v>52</v>
      </c>
      <c r="F582" s="655"/>
      <c r="G582" s="317" t="s">
        <v>1928</v>
      </c>
      <c r="H582" s="338" t="s">
        <v>62</v>
      </c>
      <c r="I582" s="360" t="s">
        <v>90</v>
      </c>
      <c r="J582" s="271" t="s">
        <v>2793</v>
      </c>
      <c r="K582" s="265">
        <v>36</v>
      </c>
      <c r="L582" s="272" t="s">
        <v>3226</v>
      </c>
      <c r="M582" s="265"/>
      <c r="N582" s="302">
        <v>121</v>
      </c>
      <c r="O582" s="305"/>
      <c r="P582" s="76"/>
      <c r="Q582" s="76"/>
      <c r="R582" s="265" t="s">
        <v>60</v>
      </c>
      <c r="S582" s="285">
        <v>50.1</v>
      </c>
      <c r="T582" s="76">
        <v>1968</v>
      </c>
      <c r="U582" s="76">
        <v>60</v>
      </c>
      <c r="V582" s="302">
        <v>99.999999999999901</v>
      </c>
      <c r="W582" s="272" t="s">
        <v>372</v>
      </c>
      <c r="X582" s="77" t="s">
        <v>29</v>
      </c>
      <c r="Y582" s="305">
        <v>108</v>
      </c>
      <c r="Z582" s="305"/>
      <c r="AA582" s="272"/>
      <c r="AB582" s="301" t="s">
        <v>32</v>
      </c>
      <c r="AC582" s="71"/>
      <c r="AD582" s="302">
        <f t="shared" si="17"/>
        <v>0</v>
      </c>
      <c r="AE582" s="302"/>
      <c r="AF582" s="302"/>
      <c r="AG582" s="302"/>
      <c r="AH582" s="302"/>
      <c r="AI582" s="302"/>
      <c r="AJ582" s="302"/>
      <c r="AK582" s="302"/>
      <c r="AL582" s="302"/>
      <c r="AM582" s="302"/>
      <c r="AN582" s="302"/>
      <c r="AO582" s="302"/>
      <c r="AP582" s="302"/>
      <c r="AQ582" s="302"/>
      <c r="AR582" s="302"/>
      <c r="AS582" s="302"/>
    </row>
    <row r="583" spans="1:45" ht="75" outlineLevel="1">
      <c r="A583" s="685"/>
      <c r="B583" s="265" t="s">
        <v>561</v>
      </c>
      <c r="C583" s="678"/>
      <c r="D583" s="357" t="s">
        <v>1929</v>
      </c>
      <c r="E583" s="265" t="s">
        <v>52</v>
      </c>
      <c r="F583" s="655"/>
      <c r="G583" s="317" t="s">
        <v>1930</v>
      </c>
      <c r="H583" s="338" t="s">
        <v>62</v>
      </c>
      <c r="I583" s="360" t="s">
        <v>90</v>
      </c>
      <c r="J583" s="271" t="s">
        <v>2924</v>
      </c>
      <c r="K583" s="265">
        <v>42</v>
      </c>
      <c r="L583" s="272" t="s">
        <v>3227</v>
      </c>
      <c r="M583" s="265"/>
      <c r="N583" s="302">
        <v>107</v>
      </c>
      <c r="O583" s="305"/>
      <c r="P583" s="76"/>
      <c r="Q583" s="76"/>
      <c r="R583" s="265" t="s">
        <v>60</v>
      </c>
      <c r="S583" s="344">
        <v>66.8</v>
      </c>
      <c r="T583" s="314">
        <v>1972</v>
      </c>
      <c r="U583" s="314">
        <v>60</v>
      </c>
      <c r="V583" s="302">
        <v>100</v>
      </c>
      <c r="W583" s="272" t="s">
        <v>372</v>
      </c>
      <c r="X583" s="77" t="s">
        <v>29</v>
      </c>
      <c r="Y583" s="305">
        <v>92</v>
      </c>
      <c r="Z583" s="76"/>
      <c r="AA583" s="265"/>
      <c r="AB583" s="301" t="s">
        <v>32</v>
      </c>
      <c r="AC583" s="350"/>
      <c r="AD583" s="302">
        <f t="shared" si="17"/>
        <v>0</v>
      </c>
      <c r="AE583" s="302"/>
      <c r="AF583" s="302"/>
      <c r="AG583" s="302"/>
      <c r="AH583" s="302"/>
      <c r="AI583" s="302"/>
      <c r="AJ583" s="302"/>
      <c r="AK583" s="302"/>
      <c r="AL583" s="302"/>
      <c r="AM583" s="302"/>
      <c r="AN583" s="302"/>
      <c r="AO583" s="302"/>
      <c r="AP583" s="302"/>
      <c r="AQ583" s="302"/>
      <c r="AR583" s="302"/>
      <c r="AS583" s="302"/>
    </row>
    <row r="584" spans="1:45" ht="93.75" outlineLevel="1">
      <c r="A584" s="685"/>
      <c r="B584" s="265" t="s">
        <v>561</v>
      </c>
      <c r="C584" s="678"/>
      <c r="D584" s="357" t="s">
        <v>1931</v>
      </c>
      <c r="E584" s="265" t="s">
        <v>52</v>
      </c>
      <c r="F584" s="655"/>
      <c r="G584" s="278" t="s">
        <v>1932</v>
      </c>
      <c r="H584" s="338"/>
      <c r="I584" s="357"/>
      <c r="J584" s="360"/>
      <c r="K584" s="332">
        <v>44</v>
      </c>
      <c r="L584" s="318" t="s">
        <v>3228</v>
      </c>
      <c r="M584" s="332" t="s">
        <v>3329</v>
      </c>
      <c r="N584" s="302">
        <v>46</v>
      </c>
      <c r="O584" s="305"/>
      <c r="P584" s="76"/>
      <c r="Q584" s="76"/>
      <c r="R584" s="272"/>
      <c r="S584" s="285"/>
      <c r="T584" s="76"/>
      <c r="U584" s="76"/>
      <c r="V584" s="305"/>
      <c r="W584" s="265"/>
      <c r="X584" s="269"/>
      <c r="Y584" s="305">
        <v>167</v>
      </c>
      <c r="Z584" s="76"/>
      <c r="AA584" s="265"/>
      <c r="AB584" s="301" t="s">
        <v>32</v>
      </c>
      <c r="AC584" s="314"/>
      <c r="AD584" s="302">
        <f t="shared" si="17"/>
        <v>0</v>
      </c>
      <c r="AE584" s="302"/>
      <c r="AF584" s="302"/>
      <c r="AG584" s="302"/>
      <c r="AH584" s="302"/>
      <c r="AI584" s="302"/>
      <c r="AJ584" s="302"/>
      <c r="AK584" s="302"/>
      <c r="AL584" s="302"/>
      <c r="AM584" s="302"/>
      <c r="AN584" s="302"/>
      <c r="AO584" s="302"/>
      <c r="AP584" s="302"/>
      <c r="AQ584" s="302"/>
      <c r="AR584" s="302"/>
      <c r="AS584" s="302"/>
    </row>
    <row r="585" spans="1:45" ht="93.75" outlineLevel="1">
      <c r="A585" s="685"/>
      <c r="B585" s="265" t="s">
        <v>561</v>
      </c>
      <c r="C585" s="654"/>
      <c r="D585" s="357" t="s">
        <v>1933</v>
      </c>
      <c r="E585" s="265" t="s">
        <v>52</v>
      </c>
      <c r="F585" s="655"/>
      <c r="G585" s="278" t="s">
        <v>1932</v>
      </c>
      <c r="H585" s="338"/>
      <c r="I585" s="357"/>
      <c r="J585" s="360"/>
      <c r="K585" s="332">
        <v>45</v>
      </c>
      <c r="L585" s="318" t="s">
        <v>3229</v>
      </c>
      <c r="M585" s="332" t="s">
        <v>3330</v>
      </c>
      <c r="N585" s="302">
        <v>42</v>
      </c>
      <c r="O585" s="305"/>
      <c r="P585" s="76"/>
      <c r="Q585" s="76"/>
      <c r="R585" s="272"/>
      <c r="S585" s="285"/>
      <c r="T585" s="76"/>
      <c r="U585" s="76"/>
      <c r="V585" s="305"/>
      <c r="W585" s="265"/>
      <c r="X585" s="269"/>
      <c r="Y585" s="305">
        <v>39</v>
      </c>
      <c r="Z585" s="76"/>
      <c r="AA585" s="265"/>
      <c r="AB585" s="301" t="s">
        <v>32</v>
      </c>
      <c r="AC585" s="314"/>
      <c r="AD585" s="302">
        <f t="shared" si="17"/>
        <v>0</v>
      </c>
      <c r="AE585" s="302"/>
      <c r="AF585" s="302"/>
      <c r="AG585" s="302"/>
      <c r="AH585" s="302"/>
      <c r="AI585" s="302"/>
      <c r="AJ585" s="302"/>
      <c r="AK585" s="302"/>
      <c r="AL585" s="302"/>
      <c r="AM585" s="302"/>
      <c r="AN585" s="302"/>
      <c r="AO585" s="302"/>
      <c r="AP585" s="302"/>
      <c r="AQ585" s="302"/>
      <c r="AR585" s="302"/>
      <c r="AS585" s="302"/>
    </row>
    <row r="586" spans="1:45" ht="37.5" outlineLevel="1">
      <c r="A586" s="685"/>
      <c r="B586" s="265" t="s">
        <v>561</v>
      </c>
      <c r="C586" s="653" t="s">
        <v>1035</v>
      </c>
      <c r="D586" s="357" t="s">
        <v>1934</v>
      </c>
      <c r="E586" s="265" t="s">
        <v>43</v>
      </c>
      <c r="F586" s="655"/>
      <c r="G586" s="317" t="s">
        <v>1935</v>
      </c>
      <c r="H586" s="338" t="s">
        <v>62</v>
      </c>
      <c r="I586" s="360" t="s">
        <v>86</v>
      </c>
      <c r="J586" s="271" t="s">
        <v>2925</v>
      </c>
      <c r="K586" s="265">
        <v>12</v>
      </c>
      <c r="L586" s="272"/>
      <c r="M586" s="269"/>
      <c r="N586" s="302">
        <v>1260</v>
      </c>
      <c r="O586" s="302">
        <v>2350</v>
      </c>
      <c r="P586" s="314">
        <v>79</v>
      </c>
      <c r="Q586" s="314">
        <v>14</v>
      </c>
      <c r="R586" s="272" t="s">
        <v>28</v>
      </c>
      <c r="S586" s="344">
        <v>408</v>
      </c>
      <c r="T586" s="314">
        <v>1988</v>
      </c>
      <c r="U586" s="314">
        <v>60</v>
      </c>
      <c r="V586" s="314">
        <v>50.12</v>
      </c>
      <c r="W586" s="265">
        <v>2016</v>
      </c>
      <c r="X586" s="77" t="s">
        <v>29</v>
      </c>
      <c r="Y586" s="305">
        <v>1220</v>
      </c>
      <c r="Z586" s="76">
        <f>O586+(O586*(((Y586*100)/N586)-100)/100)</f>
        <v>2275.3968253968255</v>
      </c>
      <c r="AA586" s="265">
        <v>15</v>
      </c>
      <c r="AB586" s="301" t="s">
        <v>32</v>
      </c>
      <c r="AC586" s="314"/>
      <c r="AD586" s="302">
        <f t="shared" si="17"/>
        <v>0</v>
      </c>
      <c r="AE586" s="302"/>
      <c r="AF586" s="302"/>
      <c r="AG586" s="302"/>
      <c r="AH586" s="302"/>
      <c r="AI586" s="302"/>
      <c r="AJ586" s="302"/>
      <c r="AK586" s="302"/>
      <c r="AL586" s="302"/>
      <c r="AM586" s="302"/>
      <c r="AN586" s="302"/>
      <c r="AO586" s="302"/>
      <c r="AP586" s="302"/>
      <c r="AQ586" s="302"/>
      <c r="AR586" s="302"/>
      <c r="AS586" s="302"/>
    </row>
    <row r="587" spans="1:45" ht="75" outlineLevel="1">
      <c r="A587" s="685"/>
      <c r="B587" s="265" t="s">
        <v>561</v>
      </c>
      <c r="C587" s="654"/>
      <c r="D587" s="357" t="s">
        <v>1936</v>
      </c>
      <c r="E587" s="265" t="s">
        <v>52</v>
      </c>
      <c r="F587" s="655"/>
      <c r="G587" s="317" t="s">
        <v>1937</v>
      </c>
      <c r="H587" s="338" t="s">
        <v>62</v>
      </c>
      <c r="I587" s="301" t="s">
        <v>84</v>
      </c>
      <c r="J587" s="271" t="s">
        <v>2358</v>
      </c>
      <c r="K587" s="265">
        <v>22</v>
      </c>
      <c r="L587" s="272" t="s">
        <v>3230</v>
      </c>
      <c r="M587" s="269"/>
      <c r="N587" s="302">
        <v>240</v>
      </c>
      <c r="O587" s="305"/>
      <c r="P587" s="76"/>
      <c r="Q587" s="76"/>
      <c r="R587" s="265" t="s">
        <v>60</v>
      </c>
      <c r="S587" s="272">
        <v>55.5</v>
      </c>
      <c r="T587" s="76">
        <v>1977</v>
      </c>
      <c r="U587" s="76">
        <v>60</v>
      </c>
      <c r="V587" s="314">
        <v>99.999999999999901</v>
      </c>
      <c r="W587" s="272" t="s">
        <v>372</v>
      </c>
      <c r="X587" s="77" t="s">
        <v>29</v>
      </c>
      <c r="Y587" s="305">
        <v>180</v>
      </c>
      <c r="Z587" s="76"/>
      <c r="AA587" s="265"/>
      <c r="AB587" s="301" t="s">
        <v>32</v>
      </c>
      <c r="AC587" s="71"/>
      <c r="AD587" s="302">
        <f t="shared" si="17"/>
        <v>0</v>
      </c>
      <c r="AE587" s="302"/>
      <c r="AF587" s="302"/>
      <c r="AG587" s="302"/>
      <c r="AH587" s="302"/>
      <c r="AI587" s="302"/>
      <c r="AJ587" s="302"/>
      <c r="AK587" s="302"/>
      <c r="AL587" s="302"/>
      <c r="AM587" s="302"/>
      <c r="AN587" s="302"/>
      <c r="AO587" s="302"/>
      <c r="AP587" s="302"/>
      <c r="AQ587" s="302"/>
      <c r="AR587" s="302"/>
      <c r="AS587" s="302"/>
    </row>
    <row r="588" spans="1:45" s="440" customFormat="1">
      <c r="A588" s="297"/>
      <c r="B588" s="439" t="s">
        <v>565</v>
      </c>
      <c r="C588" s="439"/>
      <c r="D588" s="439"/>
      <c r="E588" s="297"/>
      <c r="F588" s="297"/>
      <c r="G588" s="469"/>
      <c r="H588" s="470"/>
      <c r="I588" s="470"/>
      <c r="J588" s="470"/>
      <c r="K588" s="297"/>
      <c r="L588" s="297"/>
      <c r="M588" s="297"/>
      <c r="N588" s="288"/>
      <c r="O588" s="288"/>
      <c r="P588" s="297"/>
      <c r="Q588" s="297"/>
      <c r="R588" s="297"/>
      <c r="S588" s="288"/>
      <c r="T588" s="297"/>
      <c r="U588" s="297"/>
      <c r="V588" s="473"/>
      <c r="W588" s="297"/>
      <c r="X588" s="297"/>
      <c r="Y588" s="273"/>
      <c r="Z588" s="297"/>
      <c r="AA588" s="297"/>
      <c r="AB588" s="270"/>
      <c r="AC588" s="297"/>
      <c r="AD588" s="288"/>
      <c r="AE588" s="288"/>
      <c r="AF588" s="288"/>
      <c r="AG588" s="288"/>
      <c r="AH588" s="288"/>
      <c r="AI588" s="288"/>
      <c r="AJ588" s="288"/>
      <c r="AK588" s="288"/>
      <c r="AL588" s="288"/>
      <c r="AM588" s="288"/>
      <c r="AN588" s="288"/>
      <c r="AO588" s="288"/>
      <c r="AP588" s="288"/>
      <c r="AQ588" s="288"/>
      <c r="AR588" s="288"/>
      <c r="AS588" s="288"/>
    </row>
    <row r="589" spans="1:45" ht="75" customHeight="1" outlineLevel="1">
      <c r="A589" s="655">
        <v>16</v>
      </c>
      <c r="B589" s="353" t="s">
        <v>565</v>
      </c>
      <c r="C589" s="653" t="s">
        <v>1110</v>
      </c>
      <c r="D589" s="675" t="s">
        <v>1142</v>
      </c>
      <c r="E589" s="653" t="s">
        <v>42</v>
      </c>
      <c r="F589" s="655" t="s">
        <v>2266</v>
      </c>
      <c r="G589" s="286" t="s">
        <v>31</v>
      </c>
      <c r="H589" s="338" t="s">
        <v>62</v>
      </c>
      <c r="I589" s="301" t="s">
        <v>31</v>
      </c>
      <c r="J589" s="353" t="s">
        <v>2926</v>
      </c>
      <c r="K589" s="272"/>
      <c r="L589" s="272"/>
      <c r="M589" s="272"/>
      <c r="N589" s="302">
        <v>12800</v>
      </c>
      <c r="O589" s="302">
        <v>10999</v>
      </c>
      <c r="P589" s="314">
        <v>250</v>
      </c>
      <c r="Q589" s="314">
        <v>303</v>
      </c>
      <c r="R589" s="265" t="s">
        <v>28</v>
      </c>
      <c r="S589" s="265">
        <v>8175.5</v>
      </c>
      <c r="T589" s="314">
        <v>2014</v>
      </c>
      <c r="U589" s="314">
        <v>100</v>
      </c>
      <c r="V589" s="76">
        <v>59.5</v>
      </c>
      <c r="W589" s="265" t="s">
        <v>346</v>
      </c>
      <c r="X589" s="265" t="s">
        <v>29</v>
      </c>
      <c r="Y589" s="305">
        <v>13613</v>
      </c>
      <c r="Z589" s="265">
        <v>12450</v>
      </c>
      <c r="AA589" s="265">
        <v>300</v>
      </c>
      <c r="AB589" s="301" t="s">
        <v>3411</v>
      </c>
      <c r="AC589" s="314">
        <v>2031</v>
      </c>
      <c r="AD589" s="302">
        <f>SUM(AE589:AI589)</f>
        <v>50000</v>
      </c>
      <c r="AE589" s="302"/>
      <c r="AF589" s="302">
        <v>50000</v>
      </c>
      <c r="AG589" s="302"/>
      <c r="AH589" s="302"/>
      <c r="AI589" s="302"/>
      <c r="AJ589" s="302"/>
      <c r="AK589" s="302"/>
      <c r="AL589" s="302"/>
      <c r="AM589" s="302"/>
      <c r="AN589" s="302"/>
      <c r="AO589" s="302">
        <v>50000</v>
      </c>
      <c r="AP589" s="302"/>
      <c r="AQ589" s="302"/>
      <c r="AR589" s="302"/>
      <c r="AS589" s="302"/>
    </row>
    <row r="590" spans="1:45" ht="56.25" outlineLevel="1">
      <c r="A590" s="655"/>
      <c r="B590" s="353" t="s">
        <v>565</v>
      </c>
      <c r="C590" s="678"/>
      <c r="D590" s="676"/>
      <c r="E590" s="678"/>
      <c r="F590" s="655"/>
      <c r="G590" s="286" t="s">
        <v>31</v>
      </c>
      <c r="H590" s="280" t="s">
        <v>37</v>
      </c>
      <c r="I590" s="301" t="s">
        <v>39</v>
      </c>
      <c r="J590" s="354"/>
      <c r="K590" s="272"/>
      <c r="L590" s="272"/>
      <c r="M590" s="272"/>
      <c r="N590" s="305"/>
      <c r="O590" s="305"/>
      <c r="P590" s="76"/>
      <c r="Q590" s="314" t="s">
        <v>46</v>
      </c>
      <c r="R590" s="265" t="s">
        <v>60</v>
      </c>
      <c r="S590" s="265">
        <v>243.5</v>
      </c>
      <c r="T590" s="314">
        <v>2014</v>
      </c>
      <c r="U590" s="314">
        <v>40</v>
      </c>
      <c r="V590" s="76">
        <v>59.5</v>
      </c>
      <c r="W590" s="265" t="s">
        <v>346</v>
      </c>
      <c r="X590" s="265" t="s">
        <v>29</v>
      </c>
      <c r="Y590" s="305"/>
      <c r="Z590" s="314"/>
      <c r="AA590" s="265" t="s">
        <v>46</v>
      </c>
      <c r="AB590" s="301" t="s">
        <v>32</v>
      </c>
      <c r="AC590" s="314"/>
      <c r="AD590" s="302">
        <f t="shared" ref="AD590:AD637" si="18">SUM(AE590:AI590)</f>
        <v>0</v>
      </c>
      <c r="AE590" s="302"/>
      <c r="AF590" s="302"/>
      <c r="AG590" s="302"/>
      <c r="AH590" s="302"/>
      <c r="AI590" s="302"/>
      <c r="AJ590" s="302"/>
      <c r="AK590" s="302"/>
      <c r="AL590" s="302"/>
      <c r="AM590" s="302"/>
      <c r="AN590" s="302"/>
      <c r="AO590" s="302"/>
      <c r="AP590" s="302"/>
      <c r="AQ590" s="302"/>
      <c r="AR590" s="302"/>
      <c r="AS590" s="302"/>
    </row>
    <row r="591" spans="1:45" ht="56.25" outlineLevel="1">
      <c r="A591" s="655"/>
      <c r="B591" s="353" t="s">
        <v>565</v>
      </c>
      <c r="C591" s="654"/>
      <c r="D591" s="301" t="s">
        <v>1938</v>
      </c>
      <c r="E591" s="265" t="s">
        <v>52</v>
      </c>
      <c r="F591" s="655"/>
      <c r="G591" s="280" t="s">
        <v>388</v>
      </c>
      <c r="H591" s="338" t="s">
        <v>62</v>
      </c>
      <c r="I591" s="360" t="s">
        <v>90</v>
      </c>
      <c r="J591" s="301" t="s">
        <v>2927</v>
      </c>
      <c r="K591" s="265">
        <v>5</v>
      </c>
      <c r="L591" s="265" t="s">
        <v>3339</v>
      </c>
      <c r="M591" s="265"/>
      <c r="N591" s="305">
        <v>1000</v>
      </c>
      <c r="O591" s="305"/>
      <c r="P591" s="76"/>
      <c r="Q591" s="314"/>
      <c r="R591" s="265" t="s">
        <v>28</v>
      </c>
      <c r="S591" s="71">
        <v>222.1</v>
      </c>
      <c r="T591" s="314">
        <v>2024</v>
      </c>
      <c r="U591" s="314">
        <v>60</v>
      </c>
      <c r="V591" s="76">
        <v>0</v>
      </c>
      <c r="W591" s="265" t="s">
        <v>346</v>
      </c>
      <c r="X591" s="265" t="s">
        <v>29</v>
      </c>
      <c r="Y591" s="305">
        <v>1030</v>
      </c>
      <c r="Z591" s="314"/>
      <c r="AA591" s="265"/>
      <c r="AB591" s="301" t="s">
        <v>32</v>
      </c>
      <c r="AC591" s="314"/>
      <c r="AD591" s="302">
        <f t="shared" si="18"/>
        <v>0</v>
      </c>
      <c r="AE591" s="302"/>
      <c r="AF591" s="302"/>
      <c r="AG591" s="302"/>
      <c r="AH591" s="302"/>
      <c r="AI591" s="302"/>
      <c r="AJ591" s="302"/>
      <c r="AK591" s="302"/>
      <c r="AL591" s="302"/>
      <c r="AM591" s="302"/>
      <c r="AN591" s="302"/>
      <c r="AO591" s="302"/>
      <c r="AP591" s="302"/>
      <c r="AQ591" s="302"/>
      <c r="AR591" s="302"/>
      <c r="AS591" s="302"/>
    </row>
    <row r="592" spans="1:45" ht="37.5" outlineLevel="1">
      <c r="A592" s="655"/>
      <c r="B592" s="353" t="s">
        <v>565</v>
      </c>
      <c r="C592" s="265" t="s">
        <v>1036</v>
      </c>
      <c r="D592" s="301" t="s">
        <v>1939</v>
      </c>
      <c r="E592" s="265" t="s">
        <v>52</v>
      </c>
      <c r="F592" s="655"/>
      <c r="G592" s="280" t="s">
        <v>1940</v>
      </c>
      <c r="H592" s="338" t="s">
        <v>62</v>
      </c>
      <c r="I592" s="357" t="s">
        <v>84</v>
      </c>
      <c r="J592" s="301" t="s">
        <v>2731</v>
      </c>
      <c r="K592" s="265">
        <v>5</v>
      </c>
      <c r="L592" s="265" t="s">
        <v>3339</v>
      </c>
      <c r="M592" s="265"/>
      <c r="N592" s="302">
        <v>6915</v>
      </c>
      <c r="O592" s="305"/>
      <c r="P592" s="76"/>
      <c r="Q592" s="314"/>
      <c r="R592" s="265" t="s">
        <v>60</v>
      </c>
      <c r="S592" s="314">
        <v>30</v>
      </c>
      <c r="T592" s="314">
        <v>1995</v>
      </c>
      <c r="U592" s="314">
        <v>60</v>
      </c>
      <c r="V592" s="76">
        <v>100</v>
      </c>
      <c r="W592" s="272" t="s">
        <v>372</v>
      </c>
      <c r="X592" s="265" t="s">
        <v>29</v>
      </c>
      <c r="Y592" s="305">
        <v>7730</v>
      </c>
      <c r="Z592" s="265"/>
      <c r="AA592" s="265"/>
      <c r="AB592" s="301" t="s">
        <v>32</v>
      </c>
      <c r="AC592" s="83"/>
      <c r="AD592" s="302">
        <f t="shared" si="18"/>
        <v>0</v>
      </c>
      <c r="AE592" s="302"/>
      <c r="AF592" s="302"/>
      <c r="AG592" s="302"/>
      <c r="AH592" s="302"/>
      <c r="AI592" s="302"/>
      <c r="AJ592" s="302"/>
      <c r="AK592" s="302"/>
      <c r="AL592" s="302"/>
      <c r="AM592" s="302"/>
      <c r="AN592" s="302"/>
      <c r="AO592" s="302"/>
      <c r="AP592" s="302"/>
      <c r="AQ592" s="302"/>
      <c r="AR592" s="302"/>
      <c r="AS592" s="302"/>
    </row>
    <row r="593" spans="1:45" ht="93.75" outlineLevel="1">
      <c r="A593" s="655"/>
      <c r="B593" s="353" t="s">
        <v>565</v>
      </c>
      <c r="C593" s="653" t="s">
        <v>1037</v>
      </c>
      <c r="D593" s="301" t="s">
        <v>1941</v>
      </c>
      <c r="E593" s="265" t="s">
        <v>43</v>
      </c>
      <c r="F593" s="655"/>
      <c r="G593" s="280" t="s">
        <v>1942</v>
      </c>
      <c r="H593" s="338" t="s">
        <v>62</v>
      </c>
      <c r="I593" s="301" t="s">
        <v>391</v>
      </c>
      <c r="J593" s="301" t="s">
        <v>2928</v>
      </c>
      <c r="K593" s="265">
        <v>20</v>
      </c>
      <c r="L593" s="265"/>
      <c r="M593" s="265"/>
      <c r="N593" s="302">
        <v>2240</v>
      </c>
      <c r="O593" s="302">
        <v>2530</v>
      </c>
      <c r="P593" s="314">
        <v>30</v>
      </c>
      <c r="Q593" s="314">
        <v>37</v>
      </c>
      <c r="R593" s="265" t="s">
        <v>60</v>
      </c>
      <c r="S593" s="314">
        <v>220</v>
      </c>
      <c r="T593" s="314">
        <v>1994</v>
      </c>
      <c r="U593" s="314">
        <v>60</v>
      </c>
      <c r="V593" s="76">
        <v>100</v>
      </c>
      <c r="W593" s="272" t="s">
        <v>372</v>
      </c>
      <c r="X593" s="265" t="s">
        <v>29</v>
      </c>
      <c r="Y593" s="305">
        <v>2360</v>
      </c>
      <c r="Z593" s="302">
        <v>1625</v>
      </c>
      <c r="AA593" s="83">
        <v>45</v>
      </c>
      <c r="AB593" s="301" t="s">
        <v>3400</v>
      </c>
      <c r="AC593" s="83">
        <v>2026</v>
      </c>
      <c r="AD593" s="302">
        <f t="shared" si="18"/>
        <v>0</v>
      </c>
      <c r="AE593" s="302"/>
      <c r="AF593" s="302"/>
      <c r="AG593" s="302"/>
      <c r="AH593" s="302"/>
      <c r="AI593" s="302"/>
      <c r="AJ593" s="302"/>
      <c r="AK593" s="302"/>
      <c r="AL593" s="302"/>
      <c r="AM593" s="302"/>
      <c r="AN593" s="302"/>
      <c r="AO593" s="302"/>
      <c r="AP593" s="302"/>
      <c r="AQ593" s="302"/>
      <c r="AR593" s="302"/>
      <c r="AS593" s="302"/>
    </row>
    <row r="594" spans="1:45" ht="75" outlineLevel="1">
      <c r="A594" s="655"/>
      <c r="B594" s="353" t="s">
        <v>565</v>
      </c>
      <c r="C594" s="678"/>
      <c r="D594" s="301" t="s">
        <v>1631</v>
      </c>
      <c r="E594" s="265" t="s">
        <v>52</v>
      </c>
      <c r="F594" s="655"/>
      <c r="G594" s="280" t="s">
        <v>1943</v>
      </c>
      <c r="H594" s="338" t="s">
        <v>62</v>
      </c>
      <c r="I594" s="360" t="s">
        <v>90</v>
      </c>
      <c r="J594" s="360" t="s">
        <v>2929</v>
      </c>
      <c r="K594" s="265">
        <v>30</v>
      </c>
      <c r="L594" s="265" t="s">
        <v>3231</v>
      </c>
      <c r="M594" s="265"/>
      <c r="N594" s="302">
        <v>322</v>
      </c>
      <c r="O594" s="305"/>
      <c r="P594" s="76"/>
      <c r="Q594" s="76"/>
      <c r="R594" s="272" t="s">
        <v>28</v>
      </c>
      <c r="S594" s="80">
        <v>129.69999999999999</v>
      </c>
      <c r="T594" s="76">
        <v>2025</v>
      </c>
      <c r="U594" s="76">
        <v>60</v>
      </c>
      <c r="V594" s="76">
        <v>0</v>
      </c>
      <c r="W594" s="265" t="s">
        <v>346</v>
      </c>
      <c r="X594" s="272" t="s">
        <v>29</v>
      </c>
      <c r="Y594" s="305">
        <v>264</v>
      </c>
      <c r="Z594" s="265"/>
      <c r="AA594" s="265"/>
      <c r="AB594" s="301" t="s">
        <v>32</v>
      </c>
      <c r="AC594" s="314"/>
      <c r="AD594" s="302">
        <f t="shared" si="18"/>
        <v>0</v>
      </c>
      <c r="AE594" s="302"/>
      <c r="AF594" s="302"/>
      <c r="AG594" s="302"/>
      <c r="AH594" s="302"/>
      <c r="AI594" s="302"/>
      <c r="AJ594" s="302"/>
      <c r="AK594" s="302"/>
      <c r="AL594" s="302"/>
      <c r="AM594" s="302"/>
      <c r="AN594" s="302"/>
      <c r="AO594" s="302"/>
      <c r="AP594" s="302"/>
      <c r="AQ594" s="302"/>
      <c r="AR594" s="302"/>
      <c r="AS594" s="302"/>
    </row>
    <row r="595" spans="1:45" ht="75" outlineLevel="1">
      <c r="A595" s="655"/>
      <c r="B595" s="353" t="s">
        <v>565</v>
      </c>
      <c r="C595" s="654"/>
      <c r="D595" s="301" t="s">
        <v>1944</v>
      </c>
      <c r="E595" s="265" t="s">
        <v>52</v>
      </c>
      <c r="F595" s="655"/>
      <c r="G595" s="278" t="s">
        <v>1945</v>
      </c>
      <c r="H595" s="338" t="s">
        <v>62</v>
      </c>
      <c r="I595" s="360" t="s">
        <v>90</v>
      </c>
      <c r="J595" s="360" t="s">
        <v>2930</v>
      </c>
      <c r="K595" s="265">
        <v>41</v>
      </c>
      <c r="L595" s="265" t="s">
        <v>3232</v>
      </c>
      <c r="M595" s="265"/>
      <c r="N595" s="302">
        <v>490</v>
      </c>
      <c r="O595" s="305"/>
      <c r="P595" s="76"/>
      <c r="Q595" s="76"/>
      <c r="R595" s="272" t="s">
        <v>28</v>
      </c>
      <c r="S595" s="80">
        <v>222.1</v>
      </c>
      <c r="T595" s="76">
        <v>2025</v>
      </c>
      <c r="U595" s="76">
        <v>60</v>
      </c>
      <c r="V595" s="76">
        <v>0</v>
      </c>
      <c r="W595" s="265" t="s">
        <v>346</v>
      </c>
      <c r="X595" s="272" t="s">
        <v>29</v>
      </c>
      <c r="Y595" s="305">
        <v>460</v>
      </c>
      <c r="Z595" s="265"/>
      <c r="AA595" s="265"/>
      <c r="AB595" s="301" t="s">
        <v>32</v>
      </c>
      <c r="AC595" s="314"/>
      <c r="AD595" s="302">
        <f t="shared" si="18"/>
        <v>0</v>
      </c>
      <c r="AE595" s="302"/>
      <c r="AF595" s="302"/>
      <c r="AG595" s="302"/>
      <c r="AH595" s="302"/>
      <c r="AI595" s="302"/>
      <c r="AJ595" s="302"/>
      <c r="AK595" s="302"/>
      <c r="AL595" s="302"/>
      <c r="AM595" s="302"/>
      <c r="AN595" s="302"/>
      <c r="AO595" s="302"/>
      <c r="AP595" s="302"/>
      <c r="AQ595" s="302"/>
      <c r="AR595" s="302"/>
      <c r="AS595" s="302"/>
    </row>
    <row r="596" spans="1:45" ht="56.25" outlineLevel="1">
      <c r="A596" s="655"/>
      <c r="B596" s="353" t="s">
        <v>565</v>
      </c>
      <c r="C596" s="653" t="s">
        <v>2614</v>
      </c>
      <c r="D596" s="675" t="s">
        <v>1946</v>
      </c>
      <c r="E596" s="655" t="s">
        <v>43</v>
      </c>
      <c r="F596" s="655"/>
      <c r="G596" s="679" t="s">
        <v>1947</v>
      </c>
      <c r="H596" s="338" t="s">
        <v>62</v>
      </c>
      <c r="I596" s="357" t="s">
        <v>397</v>
      </c>
      <c r="J596" s="353" t="s">
        <v>2931</v>
      </c>
      <c r="K596" s="265">
        <v>65</v>
      </c>
      <c r="L596" s="265"/>
      <c r="M596" s="265"/>
      <c r="N596" s="302">
        <v>8081</v>
      </c>
      <c r="O596" s="302">
        <v>7584</v>
      </c>
      <c r="P596" s="76">
        <v>50</v>
      </c>
      <c r="Q596" s="314">
        <v>100</v>
      </c>
      <c r="R596" s="265" t="s">
        <v>28</v>
      </c>
      <c r="S596" s="71">
        <v>1417.6</v>
      </c>
      <c r="T596" s="314">
        <v>2024</v>
      </c>
      <c r="U596" s="314">
        <v>85</v>
      </c>
      <c r="V596" s="76">
        <v>2.92</v>
      </c>
      <c r="W596" s="265" t="s">
        <v>346</v>
      </c>
      <c r="X596" s="265" t="s">
        <v>29</v>
      </c>
      <c r="Y596" s="305">
        <v>15013</v>
      </c>
      <c r="Z596" s="265">
        <v>14520</v>
      </c>
      <c r="AA596" s="265">
        <v>100</v>
      </c>
      <c r="AB596" s="301" t="s">
        <v>32</v>
      </c>
      <c r="AC596" s="314"/>
      <c r="AD596" s="302">
        <f t="shared" si="18"/>
        <v>0</v>
      </c>
      <c r="AE596" s="302"/>
      <c r="AF596" s="302"/>
      <c r="AG596" s="302"/>
      <c r="AH596" s="302"/>
      <c r="AI596" s="302"/>
      <c r="AJ596" s="302"/>
      <c r="AK596" s="302"/>
      <c r="AL596" s="302"/>
      <c r="AM596" s="302"/>
      <c r="AN596" s="302"/>
      <c r="AO596" s="302"/>
      <c r="AP596" s="302"/>
      <c r="AQ596" s="302"/>
      <c r="AR596" s="302"/>
      <c r="AS596" s="302"/>
    </row>
    <row r="597" spans="1:45" ht="56.25" outlineLevel="1">
      <c r="A597" s="655"/>
      <c r="B597" s="353" t="s">
        <v>565</v>
      </c>
      <c r="C597" s="654"/>
      <c r="D597" s="676"/>
      <c r="E597" s="655"/>
      <c r="F597" s="655"/>
      <c r="G597" s="680"/>
      <c r="H597" s="280" t="s">
        <v>37</v>
      </c>
      <c r="I597" s="301" t="s">
        <v>396</v>
      </c>
      <c r="J597" s="354"/>
      <c r="K597" s="265">
        <v>65</v>
      </c>
      <c r="L597" s="265"/>
      <c r="M597" s="265"/>
      <c r="N597" s="302"/>
      <c r="O597" s="302"/>
      <c r="P597" s="76"/>
      <c r="Q597" s="314"/>
      <c r="R597" s="265" t="s">
        <v>28</v>
      </c>
      <c r="S597" s="71">
        <v>34</v>
      </c>
      <c r="T597" s="314">
        <v>2024</v>
      </c>
      <c r="U597" s="314">
        <v>85</v>
      </c>
      <c r="V597" s="76">
        <v>4.67</v>
      </c>
      <c r="W597" s="265" t="s">
        <v>346</v>
      </c>
      <c r="X597" s="265" t="s">
        <v>29</v>
      </c>
      <c r="Y597" s="305"/>
      <c r="Z597" s="265"/>
      <c r="AA597" s="265"/>
      <c r="AB597" s="301" t="s">
        <v>32</v>
      </c>
      <c r="AC597" s="314"/>
      <c r="AD597" s="302">
        <f t="shared" si="18"/>
        <v>0</v>
      </c>
      <c r="AE597" s="302"/>
      <c r="AF597" s="302"/>
      <c r="AG597" s="302"/>
      <c r="AH597" s="302"/>
      <c r="AI597" s="302"/>
      <c r="AJ597" s="302"/>
      <c r="AK597" s="302"/>
      <c r="AL597" s="302"/>
      <c r="AM597" s="302"/>
      <c r="AN597" s="302"/>
      <c r="AO597" s="302"/>
      <c r="AP597" s="302"/>
      <c r="AQ597" s="302"/>
      <c r="AR597" s="302"/>
      <c r="AS597" s="302"/>
    </row>
    <row r="598" spans="1:45" ht="112.5" outlineLevel="1">
      <c r="A598" s="655"/>
      <c r="B598" s="353" t="s">
        <v>565</v>
      </c>
      <c r="C598" s="653" t="s">
        <v>1038</v>
      </c>
      <c r="D598" s="301" t="s">
        <v>1948</v>
      </c>
      <c r="E598" s="265" t="s">
        <v>52</v>
      </c>
      <c r="F598" s="655"/>
      <c r="G598" s="280" t="s">
        <v>3372</v>
      </c>
      <c r="H598" s="338" t="s">
        <v>62</v>
      </c>
      <c r="I598" s="301" t="s">
        <v>90</v>
      </c>
      <c r="J598" s="301" t="s">
        <v>2957</v>
      </c>
      <c r="K598" s="265">
        <v>74</v>
      </c>
      <c r="L598" s="265" t="s">
        <v>3373</v>
      </c>
      <c r="M598" s="265"/>
      <c r="N598" s="302">
        <v>1099</v>
      </c>
      <c r="O598" s="305"/>
      <c r="P598" s="314"/>
      <c r="Q598" s="314"/>
      <c r="R598" s="265" t="s">
        <v>28</v>
      </c>
      <c r="S598" s="265">
        <v>202.8</v>
      </c>
      <c r="T598" s="314">
        <v>2015</v>
      </c>
      <c r="U598" s="314">
        <v>60</v>
      </c>
      <c r="V598" s="76">
        <v>64.17</v>
      </c>
      <c r="W598" s="265" t="s">
        <v>346</v>
      </c>
      <c r="X598" s="265" t="s">
        <v>29</v>
      </c>
      <c r="Y598" s="305">
        <v>1246</v>
      </c>
      <c r="Z598" s="265"/>
      <c r="AA598" s="265"/>
      <c r="AB598" s="301" t="s">
        <v>3424</v>
      </c>
      <c r="AC598" s="314">
        <v>2026</v>
      </c>
      <c r="AD598" s="302">
        <f t="shared" si="18"/>
        <v>0</v>
      </c>
      <c r="AE598" s="275"/>
      <c r="AF598" s="302"/>
      <c r="AG598" s="302"/>
      <c r="AH598" s="302"/>
      <c r="AI598" s="302"/>
      <c r="AJ598" s="302"/>
      <c r="AK598" s="302"/>
      <c r="AL598" s="302"/>
      <c r="AM598" s="302"/>
      <c r="AN598" s="302"/>
      <c r="AO598" s="302"/>
      <c r="AP598" s="302"/>
      <c r="AQ598" s="302"/>
      <c r="AR598" s="302"/>
      <c r="AS598" s="302"/>
    </row>
    <row r="599" spans="1:45" ht="112.5" outlineLevel="1">
      <c r="A599" s="655"/>
      <c r="B599" s="353" t="s">
        <v>565</v>
      </c>
      <c r="C599" s="654"/>
      <c r="D599" s="301" t="s">
        <v>1949</v>
      </c>
      <c r="E599" s="265" t="s">
        <v>52</v>
      </c>
      <c r="F599" s="655"/>
      <c r="G599" s="280" t="s">
        <v>3374</v>
      </c>
      <c r="H599" s="338" t="s">
        <v>62</v>
      </c>
      <c r="I599" s="301" t="s">
        <v>90</v>
      </c>
      <c r="J599" s="301" t="s">
        <v>2962</v>
      </c>
      <c r="K599" s="265">
        <v>70</v>
      </c>
      <c r="L599" s="265" t="s">
        <v>3375</v>
      </c>
      <c r="M599" s="265"/>
      <c r="N599" s="302">
        <v>973</v>
      </c>
      <c r="O599" s="305"/>
      <c r="P599" s="314"/>
      <c r="Q599" s="314"/>
      <c r="R599" s="265" t="s">
        <v>28</v>
      </c>
      <c r="S599" s="314" t="s">
        <v>116</v>
      </c>
      <c r="T599" s="314">
        <v>2015</v>
      </c>
      <c r="U599" s="314">
        <v>60</v>
      </c>
      <c r="V599" s="76">
        <v>83.6</v>
      </c>
      <c r="W599" s="265" t="s">
        <v>346</v>
      </c>
      <c r="X599" s="265" t="s">
        <v>29</v>
      </c>
      <c r="Y599" s="305">
        <v>1040</v>
      </c>
      <c r="Z599" s="265"/>
      <c r="AA599" s="265"/>
      <c r="AB599" s="301" t="s">
        <v>3424</v>
      </c>
      <c r="AC599" s="314">
        <v>2027</v>
      </c>
      <c r="AD599" s="302">
        <f t="shared" si="18"/>
        <v>0</v>
      </c>
      <c r="AE599" s="302"/>
      <c r="AF599" s="302"/>
      <c r="AG599" s="302"/>
      <c r="AH599" s="302"/>
      <c r="AI599" s="302"/>
      <c r="AJ599" s="302"/>
      <c r="AK599" s="302"/>
      <c r="AL599" s="302"/>
      <c r="AM599" s="302"/>
      <c r="AN599" s="302"/>
      <c r="AO599" s="302"/>
      <c r="AP599" s="302"/>
      <c r="AQ599" s="302"/>
      <c r="AR599" s="302"/>
      <c r="AS599" s="302"/>
    </row>
    <row r="600" spans="1:45" ht="56.25" outlineLevel="1">
      <c r="A600" s="655"/>
      <c r="B600" s="353" t="s">
        <v>565</v>
      </c>
      <c r="C600" s="653" t="s">
        <v>1039</v>
      </c>
      <c r="D600" s="675" t="s">
        <v>1950</v>
      </c>
      <c r="E600" s="655" t="s">
        <v>43</v>
      </c>
      <c r="F600" s="655"/>
      <c r="G600" s="669" t="s">
        <v>1951</v>
      </c>
      <c r="H600" s="681" t="s">
        <v>62</v>
      </c>
      <c r="I600" s="357" t="s">
        <v>377</v>
      </c>
      <c r="J600" s="353" t="s">
        <v>2932</v>
      </c>
      <c r="K600" s="265">
        <v>65</v>
      </c>
      <c r="L600" s="265"/>
      <c r="M600" s="265"/>
      <c r="N600" s="302">
        <v>1957</v>
      </c>
      <c r="O600" s="302">
        <v>3177</v>
      </c>
      <c r="P600" s="314">
        <v>45</v>
      </c>
      <c r="Q600" s="314">
        <v>31</v>
      </c>
      <c r="R600" s="265" t="s">
        <v>28</v>
      </c>
      <c r="S600" s="265">
        <v>400</v>
      </c>
      <c r="T600" s="314">
        <v>2024</v>
      </c>
      <c r="U600" s="314">
        <v>60</v>
      </c>
      <c r="V600" s="76">
        <v>0</v>
      </c>
      <c r="W600" s="265" t="s">
        <v>346</v>
      </c>
      <c r="X600" s="265" t="s">
        <v>29</v>
      </c>
      <c r="Y600" s="305">
        <v>1823</v>
      </c>
      <c r="Z600" s="265">
        <v>3001</v>
      </c>
      <c r="AA600" s="272">
        <v>45</v>
      </c>
      <c r="AB600" s="301" t="s">
        <v>32</v>
      </c>
      <c r="AC600" s="314"/>
      <c r="AD600" s="302">
        <f t="shared" si="18"/>
        <v>0</v>
      </c>
      <c r="AE600" s="302"/>
      <c r="AF600" s="302"/>
      <c r="AG600" s="302"/>
      <c r="AH600" s="302"/>
      <c r="AI600" s="302"/>
      <c r="AJ600" s="302"/>
      <c r="AK600" s="302"/>
      <c r="AL600" s="302"/>
      <c r="AM600" s="302"/>
      <c r="AN600" s="302"/>
      <c r="AO600" s="302"/>
      <c r="AP600" s="302"/>
      <c r="AQ600" s="302"/>
      <c r="AR600" s="302"/>
      <c r="AS600" s="302"/>
    </row>
    <row r="601" spans="1:45" ht="37.5" outlineLevel="1">
      <c r="A601" s="655"/>
      <c r="B601" s="353" t="s">
        <v>565</v>
      </c>
      <c r="C601" s="678"/>
      <c r="D601" s="676"/>
      <c r="E601" s="655"/>
      <c r="F601" s="655"/>
      <c r="G601" s="669"/>
      <c r="H601" s="681"/>
      <c r="I601" s="357" t="s">
        <v>378</v>
      </c>
      <c r="J601" s="354"/>
      <c r="K601" s="265"/>
      <c r="L601" s="265"/>
      <c r="M601" s="265"/>
      <c r="N601" s="302"/>
      <c r="O601" s="302"/>
      <c r="P601" s="314">
        <v>33</v>
      </c>
      <c r="Q601" s="314"/>
      <c r="R601" s="265" t="s">
        <v>60</v>
      </c>
      <c r="S601" s="265" t="s">
        <v>367</v>
      </c>
      <c r="T601" s="314">
        <v>1963</v>
      </c>
      <c r="U601" s="314">
        <v>60</v>
      </c>
      <c r="V601" s="76">
        <v>100</v>
      </c>
      <c r="W601" s="272" t="s">
        <v>372</v>
      </c>
      <c r="X601" s="265" t="s">
        <v>29</v>
      </c>
      <c r="Y601" s="305"/>
      <c r="Z601" s="265"/>
      <c r="AA601" s="272"/>
      <c r="AB601" s="301" t="s">
        <v>412</v>
      </c>
      <c r="AC601" s="314">
        <v>2026</v>
      </c>
      <c r="AD601" s="302">
        <f t="shared" si="18"/>
        <v>0</v>
      </c>
      <c r="AE601" s="302"/>
      <c r="AF601" s="302"/>
      <c r="AG601" s="302"/>
      <c r="AH601" s="302"/>
      <c r="AI601" s="302"/>
      <c r="AJ601" s="302"/>
      <c r="AK601" s="302"/>
      <c r="AL601" s="302"/>
      <c r="AM601" s="302"/>
      <c r="AN601" s="302"/>
      <c r="AO601" s="302"/>
      <c r="AP601" s="302"/>
      <c r="AQ601" s="302"/>
      <c r="AR601" s="302"/>
      <c r="AS601" s="302"/>
    </row>
    <row r="602" spans="1:45" ht="93.75" outlineLevel="1">
      <c r="A602" s="655"/>
      <c r="B602" s="353" t="s">
        <v>565</v>
      </c>
      <c r="C602" s="654"/>
      <c r="D602" s="301" t="s">
        <v>1952</v>
      </c>
      <c r="E602" s="265" t="s">
        <v>85</v>
      </c>
      <c r="F602" s="655"/>
      <c r="G602" s="278" t="s">
        <v>1953</v>
      </c>
      <c r="H602" s="338" t="s">
        <v>62</v>
      </c>
      <c r="I602" s="357" t="s">
        <v>382</v>
      </c>
      <c r="J602" s="301" t="s">
        <v>2558</v>
      </c>
      <c r="K602" s="265">
        <v>77</v>
      </c>
      <c r="L602" s="265" t="s">
        <v>3233</v>
      </c>
      <c r="M602" s="265"/>
      <c r="N602" s="302">
        <v>957</v>
      </c>
      <c r="O602" s="305"/>
      <c r="P602" s="76"/>
      <c r="Q602" s="314"/>
      <c r="R602" s="265" t="s">
        <v>60</v>
      </c>
      <c r="S602" s="265">
        <v>162.30000000000001</v>
      </c>
      <c r="T602" s="314">
        <v>2009</v>
      </c>
      <c r="U602" s="314">
        <v>60</v>
      </c>
      <c r="V602" s="76">
        <v>100</v>
      </c>
      <c r="W602" s="272" t="s">
        <v>372</v>
      </c>
      <c r="X602" s="265" t="s">
        <v>29</v>
      </c>
      <c r="Y602" s="305">
        <v>847</v>
      </c>
      <c r="Z602" s="265"/>
      <c r="AA602" s="265"/>
      <c r="AB602" s="301" t="s">
        <v>3429</v>
      </c>
      <c r="AC602" s="314">
        <v>2026</v>
      </c>
      <c r="AD602" s="302">
        <f t="shared" si="18"/>
        <v>0</v>
      </c>
      <c r="AE602" s="302"/>
      <c r="AF602" s="302"/>
      <c r="AG602" s="302"/>
      <c r="AH602" s="302"/>
      <c r="AI602" s="302"/>
      <c r="AJ602" s="302"/>
      <c r="AK602" s="302"/>
      <c r="AL602" s="302"/>
      <c r="AM602" s="302"/>
      <c r="AN602" s="302"/>
      <c r="AO602" s="302"/>
      <c r="AP602" s="302"/>
      <c r="AQ602" s="302"/>
      <c r="AR602" s="302"/>
      <c r="AS602" s="302"/>
    </row>
    <row r="603" spans="1:45" ht="75" outlineLevel="1">
      <c r="A603" s="655"/>
      <c r="B603" s="353" t="s">
        <v>565</v>
      </c>
      <c r="C603" s="265" t="s">
        <v>1111</v>
      </c>
      <c r="D603" s="301" t="s">
        <v>1954</v>
      </c>
      <c r="E603" s="265" t="s">
        <v>43</v>
      </c>
      <c r="F603" s="655"/>
      <c r="G603" s="278" t="s">
        <v>1955</v>
      </c>
      <c r="H603" s="338" t="s">
        <v>62</v>
      </c>
      <c r="I603" s="301" t="s">
        <v>348</v>
      </c>
      <c r="J603" s="360" t="s">
        <v>2968</v>
      </c>
      <c r="K603" s="265">
        <v>45</v>
      </c>
      <c r="L603" s="265" t="s">
        <v>3233</v>
      </c>
      <c r="M603" s="265"/>
      <c r="N603" s="302">
        <v>852</v>
      </c>
      <c r="O603" s="305"/>
      <c r="P603" s="76"/>
      <c r="Q603" s="76"/>
      <c r="R603" s="272" t="s">
        <v>28</v>
      </c>
      <c r="S603" s="80">
        <v>228.1</v>
      </c>
      <c r="T603" s="76">
        <v>2025</v>
      </c>
      <c r="U603" s="76">
        <v>60</v>
      </c>
      <c r="V603" s="76">
        <v>0</v>
      </c>
      <c r="W603" s="265" t="s">
        <v>346</v>
      </c>
      <c r="X603" s="265" t="s">
        <v>29</v>
      </c>
      <c r="Y603" s="305">
        <v>646</v>
      </c>
      <c r="Z603" s="265"/>
      <c r="AA603" s="265"/>
      <c r="AB603" s="301" t="s">
        <v>32</v>
      </c>
      <c r="AC603" s="71"/>
      <c r="AD603" s="302">
        <f t="shared" si="18"/>
        <v>0</v>
      </c>
      <c r="AE603" s="302"/>
      <c r="AF603" s="302"/>
      <c r="AG603" s="302"/>
      <c r="AH603" s="302"/>
      <c r="AI603" s="302"/>
      <c r="AJ603" s="302"/>
      <c r="AK603" s="302"/>
      <c r="AL603" s="302"/>
      <c r="AM603" s="302"/>
      <c r="AN603" s="302"/>
      <c r="AO603" s="302"/>
      <c r="AP603" s="302"/>
      <c r="AQ603" s="302"/>
      <c r="AR603" s="302"/>
      <c r="AS603" s="302"/>
    </row>
    <row r="604" spans="1:45" ht="75" outlineLevel="1">
      <c r="A604" s="655"/>
      <c r="B604" s="353" t="s">
        <v>565</v>
      </c>
      <c r="C604" s="653" t="s">
        <v>1040</v>
      </c>
      <c r="D604" s="301" t="s">
        <v>1858</v>
      </c>
      <c r="E604" s="265" t="s">
        <v>43</v>
      </c>
      <c r="F604" s="655"/>
      <c r="G604" s="278" t="s">
        <v>1956</v>
      </c>
      <c r="H604" s="338" t="s">
        <v>62</v>
      </c>
      <c r="I604" s="301" t="s">
        <v>90</v>
      </c>
      <c r="J604" s="301" t="s">
        <v>2933</v>
      </c>
      <c r="K604" s="265">
        <v>65</v>
      </c>
      <c r="L604" s="265" t="s">
        <v>3234</v>
      </c>
      <c r="M604" s="265"/>
      <c r="N604" s="302">
        <v>600</v>
      </c>
      <c r="O604" s="305"/>
      <c r="P604" s="314"/>
      <c r="Q604" s="314"/>
      <c r="R604" s="265" t="s">
        <v>28</v>
      </c>
      <c r="S604" s="71">
        <v>129.69999999999999</v>
      </c>
      <c r="T604" s="314">
        <v>2025</v>
      </c>
      <c r="U604" s="314">
        <v>60</v>
      </c>
      <c r="V604" s="76">
        <v>0</v>
      </c>
      <c r="W604" s="265" t="s">
        <v>346</v>
      </c>
      <c r="X604" s="265" t="s">
        <v>29</v>
      </c>
      <c r="Y604" s="305">
        <v>260</v>
      </c>
      <c r="Z604" s="265"/>
      <c r="AA604" s="265"/>
      <c r="AB604" s="301" t="s">
        <v>32</v>
      </c>
      <c r="AC604" s="314"/>
      <c r="AD604" s="302">
        <f t="shared" si="18"/>
        <v>0</v>
      </c>
      <c r="AE604" s="302"/>
      <c r="AF604" s="302"/>
      <c r="AG604" s="302"/>
      <c r="AH604" s="302"/>
      <c r="AI604" s="302"/>
      <c r="AJ604" s="302"/>
      <c r="AK604" s="302"/>
      <c r="AL604" s="302"/>
      <c r="AM604" s="302"/>
      <c r="AN604" s="302"/>
      <c r="AO604" s="302"/>
      <c r="AP604" s="302"/>
      <c r="AQ604" s="302"/>
      <c r="AR604" s="302"/>
      <c r="AS604" s="302"/>
    </row>
    <row r="605" spans="1:45" ht="75" outlineLevel="1">
      <c r="A605" s="655"/>
      <c r="B605" s="353" t="s">
        <v>565</v>
      </c>
      <c r="C605" s="678"/>
      <c r="D605" s="301" t="s">
        <v>1957</v>
      </c>
      <c r="E605" s="265" t="s">
        <v>52</v>
      </c>
      <c r="F605" s="655"/>
      <c r="G605" s="278" t="s">
        <v>1958</v>
      </c>
      <c r="H605" s="338"/>
      <c r="I605" s="301"/>
      <c r="J605" s="360"/>
      <c r="K605" s="265">
        <v>30</v>
      </c>
      <c r="L605" s="265" t="s">
        <v>3235</v>
      </c>
      <c r="M605" s="265" t="s">
        <v>3331</v>
      </c>
      <c r="N605" s="302">
        <v>211</v>
      </c>
      <c r="O605" s="305"/>
      <c r="P605" s="76"/>
      <c r="Q605" s="76"/>
      <c r="R605" s="272"/>
      <c r="S605" s="76"/>
      <c r="T605" s="76"/>
      <c r="U605" s="76"/>
      <c r="V605" s="76"/>
      <c r="W605" s="272"/>
      <c r="X605" s="272"/>
      <c r="Y605" s="305">
        <v>174</v>
      </c>
      <c r="Z605" s="265"/>
      <c r="AA605" s="265"/>
      <c r="AB605" s="357" t="s">
        <v>3416</v>
      </c>
      <c r="AC605" s="314">
        <v>2031</v>
      </c>
      <c r="AD605" s="302">
        <f t="shared" si="18"/>
        <v>160000</v>
      </c>
      <c r="AE605" s="305"/>
      <c r="AF605" s="305">
        <v>160000</v>
      </c>
      <c r="AG605" s="302"/>
      <c r="AH605" s="302"/>
      <c r="AI605" s="302"/>
      <c r="AJ605" s="302"/>
      <c r="AK605" s="302"/>
      <c r="AL605" s="302"/>
      <c r="AM605" s="302"/>
      <c r="AN605" s="302"/>
      <c r="AO605" s="302">
        <v>160000</v>
      </c>
      <c r="AP605" s="302"/>
      <c r="AQ605" s="302"/>
      <c r="AR605" s="302"/>
      <c r="AS605" s="302"/>
    </row>
    <row r="606" spans="1:45" ht="75" outlineLevel="1">
      <c r="A606" s="655"/>
      <c r="B606" s="353" t="s">
        <v>565</v>
      </c>
      <c r="C606" s="654"/>
      <c r="D606" s="301" t="s">
        <v>1959</v>
      </c>
      <c r="E606" s="265" t="s">
        <v>52</v>
      </c>
      <c r="F606" s="655"/>
      <c r="G606" s="278" t="s">
        <v>1960</v>
      </c>
      <c r="H606" s="338"/>
      <c r="I606" s="301"/>
      <c r="J606" s="360"/>
      <c r="K606" s="265">
        <v>55</v>
      </c>
      <c r="L606" s="265" t="s">
        <v>3236</v>
      </c>
      <c r="M606" s="265" t="s">
        <v>3332</v>
      </c>
      <c r="N606" s="302">
        <v>86</v>
      </c>
      <c r="O606" s="305"/>
      <c r="P606" s="76"/>
      <c r="Q606" s="76"/>
      <c r="R606" s="272"/>
      <c r="S606" s="76"/>
      <c r="T606" s="76"/>
      <c r="U606" s="76"/>
      <c r="V606" s="76"/>
      <c r="W606" s="272"/>
      <c r="X606" s="272"/>
      <c r="Y606" s="305">
        <v>25</v>
      </c>
      <c r="Z606" s="265"/>
      <c r="AA606" s="265"/>
      <c r="AB606" s="301" t="s">
        <v>32</v>
      </c>
      <c r="AC606" s="314"/>
      <c r="AD606" s="302">
        <f t="shared" si="18"/>
        <v>0</v>
      </c>
      <c r="AE606" s="302"/>
      <c r="AF606" s="302"/>
      <c r="AG606" s="302"/>
      <c r="AH606" s="302"/>
      <c r="AI606" s="302"/>
      <c r="AJ606" s="302"/>
      <c r="AK606" s="302"/>
      <c r="AL606" s="302"/>
      <c r="AM606" s="302"/>
      <c r="AN606" s="302"/>
      <c r="AO606" s="302"/>
      <c r="AP606" s="302"/>
      <c r="AQ606" s="302"/>
      <c r="AR606" s="302"/>
      <c r="AS606" s="302"/>
    </row>
    <row r="607" spans="1:45" ht="75" outlineLevel="1">
      <c r="A607" s="655"/>
      <c r="B607" s="353" t="s">
        <v>565</v>
      </c>
      <c r="C607" s="653" t="s">
        <v>1041</v>
      </c>
      <c r="D607" s="301" t="s">
        <v>1961</v>
      </c>
      <c r="E607" s="265" t="s">
        <v>43</v>
      </c>
      <c r="F607" s="655"/>
      <c r="G607" s="280" t="s">
        <v>1962</v>
      </c>
      <c r="H607" s="338" t="s">
        <v>62</v>
      </c>
      <c r="I607" s="301" t="s">
        <v>391</v>
      </c>
      <c r="J607" s="301" t="s">
        <v>2794</v>
      </c>
      <c r="K607" s="265">
        <v>25</v>
      </c>
      <c r="L607" s="265"/>
      <c r="M607" s="265"/>
      <c r="N607" s="302">
        <v>1596</v>
      </c>
      <c r="O607" s="302">
        <v>1514</v>
      </c>
      <c r="P607" s="314">
        <v>28</v>
      </c>
      <c r="Q607" s="314">
        <v>24</v>
      </c>
      <c r="R607" s="265" t="s">
        <v>60</v>
      </c>
      <c r="S607" s="314">
        <v>80</v>
      </c>
      <c r="T607" s="314">
        <v>2015</v>
      </c>
      <c r="U607" s="314">
        <v>60</v>
      </c>
      <c r="V607" s="76">
        <v>25</v>
      </c>
      <c r="W607" s="265" t="s">
        <v>346</v>
      </c>
      <c r="X607" s="265" t="s">
        <v>29</v>
      </c>
      <c r="Y607" s="305">
        <v>1098</v>
      </c>
      <c r="Z607" s="302">
        <v>1592</v>
      </c>
      <c r="AA607" s="83">
        <v>45</v>
      </c>
      <c r="AB607" s="301" t="s">
        <v>3401</v>
      </c>
      <c r="AC607" s="83">
        <v>2026</v>
      </c>
      <c r="AD607" s="302">
        <f t="shared" si="18"/>
        <v>0</v>
      </c>
      <c r="AE607" s="302"/>
      <c r="AF607" s="302"/>
      <c r="AG607" s="302"/>
      <c r="AH607" s="302"/>
      <c r="AI607" s="302"/>
      <c r="AJ607" s="302"/>
      <c r="AK607" s="302"/>
      <c r="AL607" s="302"/>
      <c r="AM607" s="302"/>
      <c r="AN607" s="302"/>
      <c r="AO607" s="302"/>
      <c r="AP607" s="302"/>
      <c r="AQ607" s="302"/>
      <c r="AR607" s="302"/>
      <c r="AS607" s="302"/>
    </row>
    <row r="608" spans="1:45" ht="56.25" outlineLevel="1">
      <c r="A608" s="655"/>
      <c r="B608" s="353" t="s">
        <v>565</v>
      </c>
      <c r="C608" s="654"/>
      <c r="D608" s="301" t="s">
        <v>1312</v>
      </c>
      <c r="E608" s="265" t="s">
        <v>52</v>
      </c>
      <c r="F608" s="655"/>
      <c r="G608" s="280" t="s">
        <v>1963</v>
      </c>
      <c r="H608" s="338"/>
      <c r="I608" s="301"/>
      <c r="J608" s="360"/>
      <c r="K608" s="265">
        <v>25</v>
      </c>
      <c r="L608" s="265" t="s">
        <v>3237</v>
      </c>
      <c r="M608" s="265" t="s">
        <v>3237</v>
      </c>
      <c r="N608" s="302">
        <v>314</v>
      </c>
      <c r="O608" s="305"/>
      <c r="P608" s="76"/>
      <c r="Q608" s="76"/>
      <c r="R608" s="272"/>
      <c r="S608" s="76"/>
      <c r="T608" s="76"/>
      <c r="U608" s="76"/>
      <c r="V608" s="76"/>
      <c r="W608" s="272"/>
      <c r="X608" s="272"/>
      <c r="Y608" s="305">
        <v>288</v>
      </c>
      <c r="Z608" s="265"/>
      <c r="AA608" s="265"/>
      <c r="AB608" s="301" t="s">
        <v>3417</v>
      </c>
      <c r="AC608" s="314">
        <v>2034</v>
      </c>
      <c r="AD608" s="302">
        <f t="shared" si="18"/>
        <v>165890</v>
      </c>
      <c r="AE608" s="302"/>
      <c r="AF608" s="302">
        <v>165890</v>
      </c>
      <c r="AG608" s="302"/>
      <c r="AH608" s="302"/>
      <c r="AI608" s="302"/>
      <c r="AJ608" s="302"/>
      <c r="AK608" s="302"/>
      <c r="AL608" s="302"/>
      <c r="AM608" s="302"/>
      <c r="AN608" s="302"/>
      <c r="AO608" s="302"/>
      <c r="AP608" s="302"/>
      <c r="AQ608" s="302"/>
      <c r="AR608" s="302">
        <v>165890</v>
      </c>
      <c r="AS608" s="302"/>
    </row>
    <row r="609" spans="1:45" ht="56.25" outlineLevel="1">
      <c r="A609" s="655"/>
      <c r="B609" s="353" t="s">
        <v>565</v>
      </c>
      <c r="C609" s="653" t="s">
        <v>1042</v>
      </c>
      <c r="D609" s="301" t="s">
        <v>1964</v>
      </c>
      <c r="E609" s="265" t="s">
        <v>43</v>
      </c>
      <c r="F609" s="655"/>
      <c r="G609" s="280" t="s">
        <v>1965</v>
      </c>
      <c r="H609" s="338" t="s">
        <v>62</v>
      </c>
      <c r="I609" s="301" t="s">
        <v>380</v>
      </c>
      <c r="J609" s="301" t="s">
        <v>2958</v>
      </c>
      <c r="K609" s="265">
        <v>65</v>
      </c>
      <c r="L609" s="265" t="s">
        <v>3238</v>
      </c>
      <c r="M609" s="265"/>
      <c r="N609" s="302">
        <v>1013</v>
      </c>
      <c r="O609" s="305"/>
      <c r="P609" s="314"/>
      <c r="Q609" s="314"/>
      <c r="R609" s="265" t="s">
        <v>60</v>
      </c>
      <c r="S609" s="314">
        <v>120</v>
      </c>
      <c r="T609" s="314">
        <v>1982</v>
      </c>
      <c r="U609" s="314">
        <v>60</v>
      </c>
      <c r="V609" s="76">
        <v>100</v>
      </c>
      <c r="W609" s="272" t="s">
        <v>372</v>
      </c>
      <c r="X609" s="265" t="s">
        <v>29</v>
      </c>
      <c r="Y609" s="305">
        <v>889</v>
      </c>
      <c r="Z609" s="265"/>
      <c r="AA609" s="265"/>
      <c r="AB609" s="301" t="s">
        <v>32</v>
      </c>
      <c r="AC609" s="314"/>
      <c r="AD609" s="302">
        <f t="shared" si="18"/>
        <v>0</v>
      </c>
      <c r="AE609" s="302"/>
      <c r="AF609" s="302"/>
      <c r="AG609" s="302"/>
      <c r="AH609" s="302"/>
      <c r="AI609" s="302"/>
      <c r="AJ609" s="302"/>
      <c r="AK609" s="302"/>
      <c r="AL609" s="302"/>
      <c r="AM609" s="302"/>
      <c r="AN609" s="302"/>
      <c r="AO609" s="302"/>
      <c r="AP609" s="302"/>
      <c r="AQ609" s="302"/>
      <c r="AR609" s="302"/>
      <c r="AS609" s="302"/>
    </row>
    <row r="610" spans="1:45" ht="56.25" outlineLevel="1">
      <c r="A610" s="655"/>
      <c r="B610" s="353" t="s">
        <v>565</v>
      </c>
      <c r="C610" s="678"/>
      <c r="D610" s="301" t="s">
        <v>1966</v>
      </c>
      <c r="E610" s="265" t="s">
        <v>52</v>
      </c>
      <c r="F610" s="655"/>
      <c r="G610" s="280" t="s">
        <v>1967</v>
      </c>
      <c r="H610" s="338" t="s">
        <v>62</v>
      </c>
      <c r="I610" s="301" t="s">
        <v>90</v>
      </c>
      <c r="J610" s="301" t="s">
        <v>2795</v>
      </c>
      <c r="K610" s="265">
        <v>74</v>
      </c>
      <c r="L610" s="265" t="s">
        <v>3239</v>
      </c>
      <c r="M610" s="265"/>
      <c r="N610" s="302">
        <v>321</v>
      </c>
      <c r="O610" s="305"/>
      <c r="P610" s="76"/>
      <c r="Q610" s="314"/>
      <c r="R610" s="265" t="s">
        <v>60</v>
      </c>
      <c r="S610" s="265">
        <v>58</v>
      </c>
      <c r="T610" s="314">
        <v>1984</v>
      </c>
      <c r="U610" s="314">
        <v>60</v>
      </c>
      <c r="V610" s="76">
        <v>100</v>
      </c>
      <c r="W610" s="272" t="s">
        <v>372</v>
      </c>
      <c r="X610" s="265" t="s">
        <v>29</v>
      </c>
      <c r="Y610" s="305">
        <v>179</v>
      </c>
      <c r="Z610" s="265"/>
      <c r="AA610" s="265"/>
      <c r="AB610" s="301" t="s">
        <v>32</v>
      </c>
      <c r="AC610" s="314"/>
      <c r="AD610" s="302">
        <f t="shared" si="18"/>
        <v>0</v>
      </c>
      <c r="AE610" s="302"/>
      <c r="AF610" s="302"/>
      <c r="AG610" s="302"/>
      <c r="AH610" s="302"/>
      <c r="AI610" s="302"/>
      <c r="AJ610" s="302"/>
      <c r="AK610" s="302"/>
      <c r="AL610" s="302"/>
      <c r="AM610" s="302"/>
      <c r="AN610" s="302"/>
      <c r="AO610" s="302"/>
      <c r="AP610" s="302"/>
      <c r="AQ610" s="302"/>
      <c r="AR610" s="302"/>
      <c r="AS610" s="302"/>
    </row>
    <row r="611" spans="1:45" ht="75" outlineLevel="1">
      <c r="A611" s="655"/>
      <c r="B611" s="353" t="s">
        <v>565</v>
      </c>
      <c r="C611" s="654"/>
      <c r="D611" s="301" t="s">
        <v>2229</v>
      </c>
      <c r="E611" s="265" t="s">
        <v>52</v>
      </c>
      <c r="F611" s="655"/>
      <c r="G611" s="280" t="s">
        <v>2230</v>
      </c>
      <c r="H611" s="338" t="s">
        <v>62</v>
      </c>
      <c r="I611" s="301" t="s">
        <v>84</v>
      </c>
      <c r="J611" s="301" t="s">
        <v>2559</v>
      </c>
      <c r="K611" s="265">
        <v>68</v>
      </c>
      <c r="L611" s="265" t="s">
        <v>3240</v>
      </c>
      <c r="M611" s="272"/>
      <c r="N611" s="302">
        <v>290</v>
      </c>
      <c r="O611" s="305"/>
      <c r="P611" s="76"/>
      <c r="Q611" s="314"/>
      <c r="R611" s="265" t="s">
        <v>60</v>
      </c>
      <c r="S611" s="314">
        <v>120</v>
      </c>
      <c r="T611" s="314">
        <v>1983</v>
      </c>
      <c r="U611" s="314">
        <v>60</v>
      </c>
      <c r="V611" s="76">
        <v>100</v>
      </c>
      <c r="W611" s="272" t="s">
        <v>372</v>
      </c>
      <c r="X611" s="265" t="s">
        <v>29</v>
      </c>
      <c r="Y611" s="305">
        <v>172</v>
      </c>
      <c r="Z611" s="305"/>
      <c r="AA611" s="272"/>
      <c r="AB611" s="301" t="s">
        <v>32</v>
      </c>
      <c r="AC611" s="314"/>
      <c r="AD611" s="302">
        <f t="shared" si="18"/>
        <v>0</v>
      </c>
      <c r="AE611" s="302"/>
      <c r="AF611" s="302"/>
      <c r="AG611" s="302"/>
      <c r="AH611" s="302"/>
      <c r="AI611" s="302"/>
      <c r="AJ611" s="302"/>
      <c r="AK611" s="302"/>
      <c r="AL611" s="302"/>
      <c r="AM611" s="302"/>
      <c r="AN611" s="302"/>
      <c r="AO611" s="302"/>
      <c r="AP611" s="302"/>
      <c r="AQ611" s="302"/>
      <c r="AR611" s="302"/>
      <c r="AS611" s="302"/>
    </row>
    <row r="612" spans="1:45" ht="56.25" outlineLevel="1">
      <c r="A612" s="655"/>
      <c r="B612" s="353" t="s">
        <v>565</v>
      </c>
      <c r="C612" s="653" t="s">
        <v>1043</v>
      </c>
      <c r="D612" s="301" t="s">
        <v>1968</v>
      </c>
      <c r="E612" s="265" t="s">
        <v>43</v>
      </c>
      <c r="F612" s="655"/>
      <c r="G612" s="280" t="s">
        <v>1969</v>
      </c>
      <c r="H612" s="338" t="s">
        <v>62</v>
      </c>
      <c r="I612" s="301" t="s">
        <v>86</v>
      </c>
      <c r="J612" s="301" t="s">
        <v>2934</v>
      </c>
      <c r="K612" s="265">
        <v>61</v>
      </c>
      <c r="L612" s="265"/>
      <c r="M612" s="265"/>
      <c r="N612" s="302">
        <v>1939</v>
      </c>
      <c r="O612" s="302">
        <v>2556</v>
      </c>
      <c r="P612" s="314">
        <v>45</v>
      </c>
      <c r="Q612" s="314">
        <v>31</v>
      </c>
      <c r="R612" s="78" t="s">
        <v>28</v>
      </c>
      <c r="S612" s="71">
        <v>384.9</v>
      </c>
      <c r="T612" s="314">
        <v>2025</v>
      </c>
      <c r="U612" s="314">
        <v>60</v>
      </c>
      <c r="V612" s="76">
        <v>0</v>
      </c>
      <c r="W612" s="265" t="s">
        <v>346</v>
      </c>
      <c r="X612" s="265" t="s">
        <v>29</v>
      </c>
      <c r="Y612" s="305">
        <v>1275</v>
      </c>
      <c r="Z612" s="302">
        <v>1965</v>
      </c>
      <c r="AA612" s="83">
        <v>45</v>
      </c>
      <c r="AB612" s="301" t="s">
        <v>32</v>
      </c>
      <c r="AC612" s="83"/>
      <c r="AD612" s="302">
        <f t="shared" si="18"/>
        <v>0</v>
      </c>
      <c r="AE612" s="302"/>
      <c r="AF612" s="302"/>
      <c r="AG612" s="302"/>
      <c r="AH612" s="302"/>
      <c r="AI612" s="302"/>
      <c r="AJ612" s="302"/>
      <c r="AK612" s="302"/>
      <c r="AL612" s="302"/>
      <c r="AM612" s="302"/>
      <c r="AN612" s="302"/>
      <c r="AO612" s="302"/>
      <c r="AP612" s="302"/>
      <c r="AQ612" s="302"/>
      <c r="AR612" s="302"/>
      <c r="AS612" s="302"/>
    </row>
    <row r="613" spans="1:45" ht="75" outlineLevel="1">
      <c r="A613" s="655"/>
      <c r="B613" s="353" t="s">
        <v>565</v>
      </c>
      <c r="C613" s="678"/>
      <c r="D613" s="301" t="s">
        <v>1970</v>
      </c>
      <c r="E613" s="265" t="s">
        <v>52</v>
      </c>
      <c r="F613" s="655"/>
      <c r="G613" s="280" t="s">
        <v>1971</v>
      </c>
      <c r="H613" s="338" t="s">
        <v>62</v>
      </c>
      <c r="I613" s="301" t="s">
        <v>84</v>
      </c>
      <c r="J613" s="301" t="s">
        <v>2560</v>
      </c>
      <c r="K613" s="265">
        <v>66</v>
      </c>
      <c r="L613" s="265" t="s">
        <v>3241</v>
      </c>
      <c r="M613" s="265"/>
      <c r="N613" s="302">
        <v>216</v>
      </c>
      <c r="O613" s="305"/>
      <c r="P613" s="76"/>
      <c r="Q613" s="314"/>
      <c r="R613" s="265" t="s">
        <v>60</v>
      </c>
      <c r="S613" s="314">
        <v>55</v>
      </c>
      <c r="T613" s="314">
        <v>1982</v>
      </c>
      <c r="U613" s="314">
        <v>60</v>
      </c>
      <c r="V613" s="76">
        <v>100</v>
      </c>
      <c r="W613" s="272" t="s">
        <v>372</v>
      </c>
      <c r="X613" s="265" t="s">
        <v>29</v>
      </c>
      <c r="Y613" s="305">
        <v>196</v>
      </c>
      <c r="Z613" s="265"/>
      <c r="AA613" s="265"/>
      <c r="AB613" s="301" t="s">
        <v>32</v>
      </c>
      <c r="AC613" s="314"/>
      <c r="AD613" s="302">
        <f t="shared" si="18"/>
        <v>0</v>
      </c>
      <c r="AE613" s="302"/>
      <c r="AF613" s="302"/>
      <c r="AG613" s="302"/>
      <c r="AH613" s="302"/>
      <c r="AI613" s="302"/>
      <c r="AJ613" s="302"/>
      <c r="AK613" s="302"/>
      <c r="AL613" s="302"/>
      <c r="AM613" s="302"/>
      <c r="AN613" s="302"/>
      <c r="AO613" s="302"/>
      <c r="AP613" s="302"/>
      <c r="AQ613" s="302"/>
      <c r="AR613" s="302"/>
      <c r="AS613" s="302"/>
    </row>
    <row r="614" spans="1:45" ht="75" outlineLevel="1">
      <c r="A614" s="655"/>
      <c r="B614" s="353" t="s">
        <v>565</v>
      </c>
      <c r="C614" s="654"/>
      <c r="D614" s="301" t="s">
        <v>1972</v>
      </c>
      <c r="E614" s="265" t="s">
        <v>52</v>
      </c>
      <c r="F614" s="655"/>
      <c r="G614" s="280" t="s">
        <v>1973</v>
      </c>
      <c r="H614" s="338" t="s">
        <v>62</v>
      </c>
      <c r="I614" s="301" t="s">
        <v>382</v>
      </c>
      <c r="J614" s="301" t="s">
        <v>2969</v>
      </c>
      <c r="K614" s="265">
        <v>57</v>
      </c>
      <c r="L614" s="265" t="s">
        <v>3242</v>
      </c>
      <c r="M614" s="265"/>
      <c r="N614" s="302">
        <v>891</v>
      </c>
      <c r="O614" s="305"/>
      <c r="P614" s="76"/>
      <c r="Q614" s="314"/>
      <c r="R614" s="265" t="s">
        <v>28</v>
      </c>
      <c r="S614" s="71">
        <v>228.1</v>
      </c>
      <c r="T614" s="314">
        <v>2024</v>
      </c>
      <c r="U614" s="314">
        <v>60</v>
      </c>
      <c r="V614" s="76">
        <v>0</v>
      </c>
      <c r="W614" s="265" t="s">
        <v>346</v>
      </c>
      <c r="X614" s="265" t="s">
        <v>29</v>
      </c>
      <c r="Y614" s="305">
        <v>579</v>
      </c>
      <c r="Z614" s="265"/>
      <c r="AA614" s="265"/>
      <c r="AB614" s="301" t="s">
        <v>32</v>
      </c>
      <c r="AC614" s="314"/>
      <c r="AD614" s="302">
        <f t="shared" si="18"/>
        <v>0</v>
      </c>
      <c r="AE614" s="302"/>
      <c r="AF614" s="302"/>
      <c r="AG614" s="302"/>
      <c r="AH614" s="302"/>
      <c r="AI614" s="302"/>
      <c r="AJ614" s="302"/>
      <c r="AK614" s="302"/>
      <c r="AL614" s="302"/>
      <c r="AM614" s="302"/>
      <c r="AN614" s="302"/>
      <c r="AO614" s="302"/>
      <c r="AP614" s="302"/>
      <c r="AQ614" s="302"/>
      <c r="AR614" s="302"/>
      <c r="AS614" s="302"/>
    </row>
    <row r="615" spans="1:45" ht="37.5" outlineLevel="1">
      <c r="A615" s="655"/>
      <c r="B615" s="353" t="s">
        <v>565</v>
      </c>
      <c r="C615" s="653" t="s">
        <v>1044</v>
      </c>
      <c r="D615" s="301" t="s">
        <v>1974</v>
      </c>
      <c r="E615" s="265" t="s">
        <v>43</v>
      </c>
      <c r="F615" s="655"/>
      <c r="G615" s="280" t="s">
        <v>1975</v>
      </c>
      <c r="H615" s="338" t="s">
        <v>62</v>
      </c>
      <c r="I615" s="301" t="s">
        <v>86</v>
      </c>
      <c r="J615" s="301" t="s">
        <v>2935</v>
      </c>
      <c r="K615" s="265">
        <v>74</v>
      </c>
      <c r="L615" s="265"/>
      <c r="M615" s="265"/>
      <c r="N615" s="302">
        <v>1179</v>
      </c>
      <c r="O615" s="302">
        <v>2730</v>
      </c>
      <c r="P615" s="314">
        <v>40</v>
      </c>
      <c r="Q615" s="314">
        <v>42</v>
      </c>
      <c r="R615" s="265" t="s">
        <v>28</v>
      </c>
      <c r="S615" s="314" t="s">
        <v>117</v>
      </c>
      <c r="T615" s="314">
        <v>1990</v>
      </c>
      <c r="U615" s="314">
        <v>60</v>
      </c>
      <c r="V615" s="76">
        <v>100</v>
      </c>
      <c r="W615" s="272" t="s">
        <v>372</v>
      </c>
      <c r="X615" s="265" t="s">
        <v>29</v>
      </c>
      <c r="Y615" s="305">
        <v>1191</v>
      </c>
      <c r="Z615" s="265">
        <v>1698</v>
      </c>
      <c r="AA615" s="265">
        <v>45</v>
      </c>
      <c r="AB615" s="301" t="s">
        <v>32</v>
      </c>
      <c r="AC615" s="314"/>
      <c r="AD615" s="302">
        <f t="shared" si="18"/>
        <v>0</v>
      </c>
      <c r="AE615" s="305"/>
      <c r="AF615" s="302"/>
      <c r="AG615" s="302"/>
      <c r="AH615" s="302"/>
      <c r="AI615" s="302"/>
      <c r="AJ615" s="302"/>
      <c r="AK615" s="302"/>
      <c r="AL615" s="302"/>
      <c r="AM615" s="302"/>
      <c r="AN615" s="302"/>
      <c r="AO615" s="302"/>
      <c r="AP615" s="302"/>
      <c r="AQ615" s="302"/>
      <c r="AR615" s="302"/>
      <c r="AS615" s="302"/>
    </row>
    <row r="616" spans="1:45" ht="56.25" outlineLevel="1">
      <c r="A616" s="655"/>
      <c r="B616" s="353" t="s">
        <v>565</v>
      </c>
      <c r="C616" s="678"/>
      <c r="D616" s="301" t="s">
        <v>1976</v>
      </c>
      <c r="E616" s="265" t="s">
        <v>52</v>
      </c>
      <c r="F616" s="655"/>
      <c r="G616" s="280" t="s">
        <v>1977</v>
      </c>
      <c r="H616" s="338" t="s">
        <v>62</v>
      </c>
      <c r="I616" s="301" t="s">
        <v>84</v>
      </c>
      <c r="J616" s="301" t="s">
        <v>2359</v>
      </c>
      <c r="K616" s="265">
        <v>80</v>
      </c>
      <c r="L616" s="265" t="s">
        <v>3239</v>
      </c>
      <c r="M616" s="265"/>
      <c r="N616" s="302">
        <v>222</v>
      </c>
      <c r="O616" s="305"/>
      <c r="P616" s="314"/>
      <c r="Q616" s="314"/>
      <c r="R616" s="265" t="s">
        <v>60</v>
      </c>
      <c r="S616" s="314">
        <v>25</v>
      </c>
      <c r="T616" s="314">
        <v>1998</v>
      </c>
      <c r="U616" s="314">
        <v>60</v>
      </c>
      <c r="V616" s="76">
        <v>100</v>
      </c>
      <c r="W616" s="272" t="s">
        <v>372</v>
      </c>
      <c r="X616" s="265" t="s">
        <v>29</v>
      </c>
      <c r="Y616" s="305">
        <v>166</v>
      </c>
      <c r="Z616" s="265"/>
      <c r="AA616" s="265"/>
      <c r="AB616" s="357" t="s">
        <v>3428</v>
      </c>
      <c r="AC616" s="314">
        <v>2035</v>
      </c>
      <c r="AD616" s="302">
        <f t="shared" si="18"/>
        <v>70000</v>
      </c>
      <c r="AE616" s="302"/>
      <c r="AF616" s="302">
        <v>70000</v>
      </c>
      <c r="AG616" s="302"/>
      <c r="AH616" s="302"/>
      <c r="AI616" s="302"/>
      <c r="AJ616" s="302"/>
      <c r="AK616" s="302"/>
      <c r="AL616" s="302"/>
      <c r="AM616" s="302"/>
      <c r="AN616" s="302"/>
      <c r="AO616" s="302"/>
      <c r="AP616" s="302"/>
      <c r="AQ616" s="302"/>
      <c r="AR616" s="302"/>
      <c r="AS616" s="302">
        <v>70000</v>
      </c>
    </row>
    <row r="617" spans="1:45" ht="56.25" outlineLevel="1">
      <c r="A617" s="655"/>
      <c r="B617" s="353" t="s">
        <v>565</v>
      </c>
      <c r="C617" s="654"/>
      <c r="D617" s="301" t="s">
        <v>1339</v>
      </c>
      <c r="E617" s="265" t="s">
        <v>52</v>
      </c>
      <c r="F617" s="655"/>
      <c r="G617" s="280" t="s">
        <v>1978</v>
      </c>
      <c r="H617" s="338" t="s">
        <v>62</v>
      </c>
      <c r="I617" s="301" t="s">
        <v>84</v>
      </c>
      <c r="J617" s="301" t="s">
        <v>2561</v>
      </c>
      <c r="K617" s="265">
        <v>65</v>
      </c>
      <c r="L617" s="265" t="s">
        <v>3243</v>
      </c>
      <c r="M617" s="265"/>
      <c r="N617" s="302">
        <v>194</v>
      </c>
      <c r="O617" s="305"/>
      <c r="P617" s="314"/>
      <c r="Q617" s="314"/>
      <c r="R617" s="265" t="s">
        <v>60</v>
      </c>
      <c r="S617" s="314">
        <v>37</v>
      </c>
      <c r="T617" s="314">
        <v>1988</v>
      </c>
      <c r="U617" s="314">
        <v>60</v>
      </c>
      <c r="V617" s="76">
        <v>100</v>
      </c>
      <c r="W617" s="272" t="s">
        <v>372</v>
      </c>
      <c r="X617" s="265" t="s">
        <v>29</v>
      </c>
      <c r="Y617" s="305">
        <v>166</v>
      </c>
      <c r="Z617" s="265"/>
      <c r="AA617" s="265"/>
      <c r="AB617" s="357" t="s">
        <v>3427</v>
      </c>
      <c r="AC617" s="314">
        <v>2026</v>
      </c>
      <c r="AD617" s="302">
        <f t="shared" si="18"/>
        <v>0</v>
      </c>
      <c r="AE617" s="302"/>
      <c r="AF617" s="302"/>
      <c r="AG617" s="302"/>
      <c r="AH617" s="302"/>
      <c r="AI617" s="302"/>
      <c r="AJ617" s="302"/>
      <c r="AK617" s="302"/>
      <c r="AL617" s="302"/>
      <c r="AM617" s="302"/>
      <c r="AN617" s="302"/>
      <c r="AO617" s="302"/>
      <c r="AP617" s="302"/>
      <c r="AQ617" s="302"/>
      <c r="AR617" s="302"/>
      <c r="AS617" s="302"/>
    </row>
    <row r="618" spans="1:45" ht="56.25" outlineLevel="1">
      <c r="A618" s="655"/>
      <c r="B618" s="353" t="s">
        <v>565</v>
      </c>
      <c r="C618" s="653" t="s">
        <v>1045</v>
      </c>
      <c r="D618" s="301" t="s">
        <v>1979</v>
      </c>
      <c r="E618" s="265" t="s">
        <v>43</v>
      </c>
      <c r="F618" s="655"/>
      <c r="G618" s="280" t="s">
        <v>1980</v>
      </c>
      <c r="H618" s="338" t="s">
        <v>62</v>
      </c>
      <c r="I618" s="301" t="s">
        <v>86</v>
      </c>
      <c r="J618" s="301" t="s">
        <v>2963</v>
      </c>
      <c r="K618" s="265">
        <v>45</v>
      </c>
      <c r="L618" s="265"/>
      <c r="M618" s="265"/>
      <c r="N618" s="302">
        <v>2595</v>
      </c>
      <c r="O618" s="302">
        <v>2827</v>
      </c>
      <c r="P618" s="314">
        <v>45</v>
      </c>
      <c r="Q618" s="314">
        <v>45</v>
      </c>
      <c r="R618" s="78" t="s">
        <v>28</v>
      </c>
      <c r="S618" s="71">
        <v>399.2</v>
      </c>
      <c r="T618" s="314">
        <v>2024</v>
      </c>
      <c r="U618" s="314">
        <v>85</v>
      </c>
      <c r="V618" s="76">
        <v>0</v>
      </c>
      <c r="W618" s="265" t="s">
        <v>346</v>
      </c>
      <c r="X618" s="265" t="s">
        <v>29</v>
      </c>
      <c r="Y618" s="305">
        <v>2563</v>
      </c>
      <c r="Z618" s="302">
        <v>2810</v>
      </c>
      <c r="AA618" s="83">
        <v>45</v>
      </c>
      <c r="AB618" s="301" t="s">
        <v>32</v>
      </c>
      <c r="AC618" s="83"/>
      <c r="AD618" s="302">
        <f t="shared" si="18"/>
        <v>0</v>
      </c>
      <c r="AE618" s="302"/>
      <c r="AF618" s="302"/>
      <c r="AG618" s="302"/>
      <c r="AH618" s="302"/>
      <c r="AI618" s="302"/>
      <c r="AJ618" s="302"/>
      <c r="AK618" s="302"/>
      <c r="AL618" s="302"/>
      <c r="AM618" s="302"/>
      <c r="AN618" s="302"/>
      <c r="AO618" s="302"/>
      <c r="AP618" s="302"/>
      <c r="AQ618" s="302"/>
      <c r="AR618" s="302"/>
      <c r="AS618" s="302"/>
    </row>
    <row r="619" spans="1:45" ht="56.25" outlineLevel="1">
      <c r="A619" s="655"/>
      <c r="B619" s="353" t="s">
        <v>565</v>
      </c>
      <c r="C619" s="678"/>
      <c r="D619" s="301" t="s">
        <v>1981</v>
      </c>
      <c r="E619" s="265" t="s">
        <v>52</v>
      </c>
      <c r="F619" s="655"/>
      <c r="G619" s="278" t="s">
        <v>1982</v>
      </c>
      <c r="H619" s="338" t="s">
        <v>62</v>
      </c>
      <c r="I619" s="357" t="s">
        <v>348</v>
      </c>
      <c r="J619" s="301" t="s">
        <v>2970</v>
      </c>
      <c r="K619" s="265">
        <v>53</v>
      </c>
      <c r="L619" s="265" t="s">
        <v>3244</v>
      </c>
      <c r="M619" s="265"/>
      <c r="N619" s="302">
        <v>1169</v>
      </c>
      <c r="O619" s="305"/>
      <c r="P619" s="314"/>
      <c r="Q619" s="314"/>
      <c r="R619" s="265" t="s">
        <v>28</v>
      </c>
      <c r="S619" s="71">
        <v>222.1</v>
      </c>
      <c r="T619" s="314">
        <v>2025</v>
      </c>
      <c r="U619" s="314">
        <v>60</v>
      </c>
      <c r="V619" s="76">
        <v>0</v>
      </c>
      <c r="W619" s="265" t="s">
        <v>346</v>
      </c>
      <c r="X619" s="265" t="s">
        <v>29</v>
      </c>
      <c r="Y619" s="305">
        <v>1041</v>
      </c>
      <c r="Z619" s="302"/>
      <c r="AA619" s="83"/>
      <c r="AB619" s="301" t="s">
        <v>32</v>
      </c>
      <c r="AC619" s="83"/>
      <c r="AD619" s="302">
        <f t="shared" si="18"/>
        <v>0</v>
      </c>
      <c r="AE619" s="302"/>
      <c r="AF619" s="302"/>
      <c r="AG619" s="302"/>
      <c r="AH619" s="302"/>
      <c r="AI619" s="302"/>
      <c r="AJ619" s="302"/>
      <c r="AK619" s="302"/>
      <c r="AL619" s="302"/>
      <c r="AM619" s="302"/>
      <c r="AN619" s="302"/>
      <c r="AO619" s="302"/>
      <c r="AP619" s="302"/>
      <c r="AQ619" s="302"/>
      <c r="AR619" s="302"/>
      <c r="AS619" s="302"/>
    </row>
    <row r="620" spans="1:45" ht="56.25" outlineLevel="1">
      <c r="A620" s="655"/>
      <c r="B620" s="353" t="s">
        <v>565</v>
      </c>
      <c r="C620" s="678"/>
      <c r="D620" s="301" t="s">
        <v>1553</v>
      </c>
      <c r="E620" s="265" t="s">
        <v>52</v>
      </c>
      <c r="F620" s="655"/>
      <c r="G620" s="280" t="s">
        <v>1983</v>
      </c>
      <c r="H620" s="338" t="s">
        <v>62</v>
      </c>
      <c r="I620" s="301" t="s">
        <v>82</v>
      </c>
      <c r="J620" s="360" t="s">
        <v>2971</v>
      </c>
      <c r="K620" s="265">
        <v>45</v>
      </c>
      <c r="L620" s="265" t="s">
        <v>3245</v>
      </c>
      <c r="M620" s="265"/>
      <c r="N620" s="302">
        <v>954</v>
      </c>
      <c r="O620" s="305"/>
      <c r="P620" s="76"/>
      <c r="Q620" s="76"/>
      <c r="R620" s="272" t="s">
        <v>28</v>
      </c>
      <c r="S620" s="76">
        <v>129.69999999999999</v>
      </c>
      <c r="T620" s="76">
        <v>2025</v>
      </c>
      <c r="U620" s="76">
        <v>60</v>
      </c>
      <c r="V620" s="76">
        <v>0</v>
      </c>
      <c r="W620" s="265" t="s">
        <v>346</v>
      </c>
      <c r="X620" s="265" t="s">
        <v>29</v>
      </c>
      <c r="Y620" s="305">
        <v>708</v>
      </c>
      <c r="Z620" s="265"/>
      <c r="AA620" s="265"/>
      <c r="AB620" s="301" t="s">
        <v>32</v>
      </c>
      <c r="AC620" s="314"/>
      <c r="AD620" s="302">
        <f t="shared" si="18"/>
        <v>0</v>
      </c>
      <c r="AE620" s="302"/>
      <c r="AF620" s="302"/>
      <c r="AG620" s="302"/>
      <c r="AH620" s="302"/>
      <c r="AI620" s="302"/>
      <c r="AJ620" s="302"/>
      <c r="AK620" s="302"/>
      <c r="AL620" s="302"/>
      <c r="AM620" s="302"/>
      <c r="AN620" s="302"/>
      <c r="AO620" s="302"/>
      <c r="AP620" s="302"/>
      <c r="AQ620" s="302"/>
      <c r="AR620" s="302"/>
      <c r="AS620" s="302"/>
    </row>
    <row r="621" spans="1:45" ht="112.5" outlineLevel="1">
      <c r="A621" s="655"/>
      <c r="B621" s="353" t="s">
        <v>565</v>
      </c>
      <c r="C621" s="678"/>
      <c r="D621" s="301" t="s">
        <v>2231</v>
      </c>
      <c r="E621" s="265" t="s">
        <v>52</v>
      </c>
      <c r="F621" s="655"/>
      <c r="G621" s="280" t="s">
        <v>2232</v>
      </c>
      <c r="H621" s="338"/>
      <c r="I621" s="301"/>
      <c r="J621" s="360"/>
      <c r="K621" s="265">
        <v>53</v>
      </c>
      <c r="L621" s="265" t="s">
        <v>3246</v>
      </c>
      <c r="M621" s="265" t="s">
        <v>3386</v>
      </c>
      <c r="N621" s="302">
        <v>395</v>
      </c>
      <c r="O621" s="305"/>
      <c r="P621" s="76"/>
      <c r="Q621" s="76"/>
      <c r="R621" s="272"/>
      <c r="S621" s="76"/>
      <c r="T621" s="76"/>
      <c r="U621" s="76"/>
      <c r="V621" s="76"/>
      <c r="W621" s="272"/>
      <c r="X621" s="272"/>
      <c r="Y621" s="305">
        <v>199</v>
      </c>
      <c r="Z621" s="265"/>
      <c r="AA621" s="265"/>
      <c r="AB621" s="357" t="s">
        <v>3416</v>
      </c>
      <c r="AC621" s="314">
        <v>2034</v>
      </c>
      <c r="AD621" s="302">
        <f t="shared" si="18"/>
        <v>160000</v>
      </c>
      <c r="AE621" s="305"/>
      <c r="AF621" s="305">
        <v>160000</v>
      </c>
      <c r="AG621" s="302"/>
      <c r="AH621" s="302"/>
      <c r="AI621" s="302"/>
      <c r="AJ621" s="302"/>
      <c r="AK621" s="302"/>
      <c r="AL621" s="302"/>
      <c r="AM621" s="302"/>
      <c r="AN621" s="302"/>
      <c r="AO621" s="302"/>
      <c r="AP621" s="302"/>
      <c r="AQ621" s="302"/>
      <c r="AR621" s="302">
        <v>160000</v>
      </c>
      <c r="AS621" s="302"/>
    </row>
    <row r="622" spans="1:45" ht="56.25" outlineLevel="1">
      <c r="A622" s="655"/>
      <c r="B622" s="353" t="s">
        <v>565</v>
      </c>
      <c r="C622" s="654"/>
      <c r="D622" s="301" t="s">
        <v>1984</v>
      </c>
      <c r="E622" s="265" t="s">
        <v>52</v>
      </c>
      <c r="F622" s="655"/>
      <c r="G622" s="280" t="s">
        <v>1985</v>
      </c>
      <c r="H622" s="338"/>
      <c r="I622" s="301"/>
      <c r="J622" s="360"/>
      <c r="K622" s="265">
        <v>43</v>
      </c>
      <c r="L622" s="265" t="s">
        <v>3247</v>
      </c>
      <c r="M622" s="265" t="s">
        <v>3247</v>
      </c>
      <c r="N622" s="302">
        <v>74</v>
      </c>
      <c r="O622" s="305"/>
      <c r="P622" s="76"/>
      <c r="Q622" s="76"/>
      <c r="R622" s="272"/>
      <c r="S622" s="76"/>
      <c r="T622" s="76"/>
      <c r="U622" s="76"/>
      <c r="V622" s="76"/>
      <c r="W622" s="272"/>
      <c r="X622" s="272"/>
      <c r="Y622" s="305">
        <v>36</v>
      </c>
      <c r="Z622" s="265"/>
      <c r="AA622" s="265"/>
      <c r="AB622" s="301" t="s">
        <v>32</v>
      </c>
      <c r="AC622" s="71"/>
      <c r="AD622" s="302">
        <f t="shared" si="18"/>
        <v>0</v>
      </c>
      <c r="AE622" s="302"/>
      <c r="AF622" s="302"/>
      <c r="AG622" s="302"/>
      <c r="AH622" s="302"/>
      <c r="AI622" s="302"/>
      <c r="AJ622" s="302"/>
      <c r="AK622" s="302"/>
      <c r="AL622" s="302"/>
      <c r="AM622" s="302"/>
      <c r="AN622" s="302"/>
      <c r="AO622" s="302"/>
      <c r="AP622" s="302"/>
      <c r="AQ622" s="302"/>
      <c r="AR622" s="302"/>
      <c r="AS622" s="302"/>
    </row>
    <row r="623" spans="1:45" ht="56.25" outlineLevel="1">
      <c r="A623" s="655"/>
      <c r="B623" s="353" t="s">
        <v>565</v>
      </c>
      <c r="C623" s="653" t="s">
        <v>1046</v>
      </c>
      <c r="D623" s="675" t="s">
        <v>1986</v>
      </c>
      <c r="E623" s="655" t="s">
        <v>43</v>
      </c>
      <c r="F623" s="655"/>
      <c r="G623" s="677" t="s">
        <v>1987</v>
      </c>
      <c r="H623" s="338" t="s">
        <v>62</v>
      </c>
      <c r="I623" s="301" t="s">
        <v>86</v>
      </c>
      <c r="J623" s="353" t="s">
        <v>2964</v>
      </c>
      <c r="K623" s="265">
        <v>75</v>
      </c>
      <c r="L623" s="265"/>
      <c r="M623" s="265"/>
      <c r="N623" s="493">
        <v>6810</v>
      </c>
      <c r="O623" s="302">
        <v>6077</v>
      </c>
      <c r="P623" s="314">
        <v>60</v>
      </c>
      <c r="Q623" s="314">
        <v>81</v>
      </c>
      <c r="R623" s="265" t="s">
        <v>28</v>
      </c>
      <c r="S623" s="71">
        <v>666.2</v>
      </c>
      <c r="T623" s="314">
        <v>2019</v>
      </c>
      <c r="U623" s="314">
        <v>60</v>
      </c>
      <c r="V623" s="76">
        <v>59.5</v>
      </c>
      <c r="W623" s="265" t="s">
        <v>346</v>
      </c>
      <c r="X623" s="265" t="s">
        <v>29</v>
      </c>
      <c r="Y623" s="305">
        <v>7043</v>
      </c>
      <c r="Z623" s="265">
        <v>6185</v>
      </c>
      <c r="AA623" s="265">
        <v>85</v>
      </c>
      <c r="AB623" s="301" t="s">
        <v>32</v>
      </c>
      <c r="AC623" s="314"/>
      <c r="AD623" s="302">
        <f t="shared" si="18"/>
        <v>0</v>
      </c>
      <c r="AE623" s="302"/>
      <c r="AF623" s="302"/>
      <c r="AG623" s="302"/>
      <c r="AH623" s="302"/>
      <c r="AI623" s="302"/>
      <c r="AJ623" s="302"/>
      <c r="AK623" s="302"/>
      <c r="AL623" s="302"/>
      <c r="AM623" s="302"/>
      <c r="AN623" s="302"/>
      <c r="AO623" s="302"/>
      <c r="AP623" s="302"/>
      <c r="AQ623" s="302"/>
      <c r="AR623" s="302"/>
      <c r="AS623" s="302"/>
    </row>
    <row r="624" spans="1:45" ht="56.25" outlineLevel="1">
      <c r="A624" s="655"/>
      <c r="B624" s="353" t="s">
        <v>565</v>
      </c>
      <c r="C624" s="678"/>
      <c r="D624" s="676"/>
      <c r="E624" s="655"/>
      <c r="F624" s="655"/>
      <c r="G624" s="677"/>
      <c r="H624" s="280" t="s">
        <v>37</v>
      </c>
      <c r="I624" s="360" t="s">
        <v>194</v>
      </c>
      <c r="J624" s="354"/>
      <c r="K624" s="265">
        <v>75</v>
      </c>
      <c r="L624" s="265"/>
      <c r="M624" s="265"/>
      <c r="N624" s="494"/>
      <c r="O624" s="302"/>
      <c r="P624" s="314"/>
      <c r="Q624" s="314"/>
      <c r="R624" s="265" t="s">
        <v>28</v>
      </c>
      <c r="S624" s="71">
        <v>135.30000000000001</v>
      </c>
      <c r="T624" s="314">
        <v>2017</v>
      </c>
      <c r="U624" s="314">
        <v>60</v>
      </c>
      <c r="V624" s="76">
        <v>63</v>
      </c>
      <c r="W624" s="265" t="s">
        <v>346</v>
      </c>
      <c r="X624" s="265" t="s">
        <v>29</v>
      </c>
      <c r="Y624" s="305"/>
      <c r="Z624" s="265"/>
      <c r="AA624" s="265"/>
      <c r="AB624" s="301" t="s">
        <v>32</v>
      </c>
      <c r="AC624" s="314"/>
      <c r="AD624" s="302">
        <f t="shared" si="18"/>
        <v>0</v>
      </c>
      <c r="AE624" s="302"/>
      <c r="AF624" s="302"/>
      <c r="AG624" s="302"/>
      <c r="AH624" s="302"/>
      <c r="AI624" s="302"/>
      <c r="AJ624" s="302"/>
      <c r="AK624" s="302"/>
      <c r="AL624" s="302"/>
      <c r="AM624" s="302"/>
      <c r="AN624" s="302"/>
      <c r="AO624" s="302"/>
      <c r="AP624" s="302"/>
      <c r="AQ624" s="302"/>
      <c r="AR624" s="302"/>
      <c r="AS624" s="302"/>
    </row>
    <row r="625" spans="1:45" ht="75" outlineLevel="1">
      <c r="A625" s="655"/>
      <c r="B625" s="353" t="s">
        <v>565</v>
      </c>
      <c r="C625" s="678"/>
      <c r="D625" s="301" t="s">
        <v>1988</v>
      </c>
      <c r="E625" s="265" t="s">
        <v>52</v>
      </c>
      <c r="F625" s="655"/>
      <c r="G625" s="280" t="s">
        <v>1989</v>
      </c>
      <c r="H625" s="338" t="s">
        <v>62</v>
      </c>
      <c r="I625" s="301" t="s">
        <v>84</v>
      </c>
      <c r="J625" s="301" t="s">
        <v>2537</v>
      </c>
      <c r="K625" s="265">
        <v>100</v>
      </c>
      <c r="L625" s="265" t="s">
        <v>3248</v>
      </c>
      <c r="M625" s="265"/>
      <c r="N625" s="302">
        <v>210</v>
      </c>
      <c r="O625" s="305"/>
      <c r="P625" s="76"/>
      <c r="Q625" s="314"/>
      <c r="R625" s="265" t="s">
        <v>60</v>
      </c>
      <c r="S625" s="265">
        <v>47</v>
      </c>
      <c r="T625" s="314">
        <v>2009</v>
      </c>
      <c r="U625" s="314">
        <v>60</v>
      </c>
      <c r="V625" s="76">
        <v>81.5</v>
      </c>
      <c r="W625" s="272" t="s">
        <v>372</v>
      </c>
      <c r="X625" s="302" t="s">
        <v>29</v>
      </c>
      <c r="Y625" s="305">
        <v>218</v>
      </c>
      <c r="Z625" s="302"/>
      <c r="AA625" s="265"/>
      <c r="AB625" s="301" t="s">
        <v>32</v>
      </c>
      <c r="AC625" s="314"/>
      <c r="AD625" s="302">
        <f t="shared" si="18"/>
        <v>0</v>
      </c>
      <c r="AE625" s="302"/>
      <c r="AF625" s="302"/>
      <c r="AG625" s="302"/>
      <c r="AH625" s="302"/>
      <c r="AI625" s="302"/>
      <c r="AJ625" s="302"/>
      <c r="AK625" s="302"/>
      <c r="AL625" s="302"/>
      <c r="AM625" s="302"/>
      <c r="AN625" s="302"/>
      <c r="AO625" s="302"/>
      <c r="AP625" s="302"/>
      <c r="AQ625" s="302"/>
      <c r="AR625" s="302"/>
      <c r="AS625" s="302"/>
    </row>
    <row r="626" spans="1:45" ht="75" outlineLevel="1">
      <c r="A626" s="655"/>
      <c r="B626" s="353" t="s">
        <v>565</v>
      </c>
      <c r="C626" s="654"/>
      <c r="D626" s="301" t="s">
        <v>1990</v>
      </c>
      <c r="E626" s="265" t="s">
        <v>52</v>
      </c>
      <c r="F626" s="655"/>
      <c r="G626" s="280" t="s">
        <v>1991</v>
      </c>
      <c r="H626" s="338"/>
      <c r="I626" s="301"/>
      <c r="J626" s="360"/>
      <c r="K626" s="265">
        <v>93</v>
      </c>
      <c r="L626" s="265" t="s">
        <v>3249</v>
      </c>
      <c r="M626" s="265" t="s">
        <v>3333</v>
      </c>
      <c r="N626" s="302">
        <v>23</v>
      </c>
      <c r="O626" s="305"/>
      <c r="P626" s="76"/>
      <c r="Q626" s="76"/>
      <c r="R626" s="272"/>
      <c r="S626" s="76"/>
      <c r="T626" s="76"/>
      <c r="U626" s="76"/>
      <c r="V626" s="76"/>
      <c r="W626" s="272"/>
      <c r="X626" s="272"/>
      <c r="Y626" s="305">
        <v>0</v>
      </c>
      <c r="Z626" s="265"/>
      <c r="AA626" s="265"/>
      <c r="AB626" s="301" t="s">
        <v>32</v>
      </c>
      <c r="AC626" s="314"/>
      <c r="AD626" s="302">
        <f t="shared" si="18"/>
        <v>0</v>
      </c>
      <c r="AE626" s="302"/>
      <c r="AF626" s="302"/>
      <c r="AG626" s="302"/>
      <c r="AH626" s="302"/>
      <c r="AI626" s="302"/>
      <c r="AJ626" s="302"/>
      <c r="AK626" s="302"/>
      <c r="AL626" s="302"/>
      <c r="AM626" s="302"/>
      <c r="AN626" s="302"/>
      <c r="AO626" s="302"/>
      <c r="AP626" s="302"/>
      <c r="AQ626" s="302"/>
      <c r="AR626" s="302"/>
      <c r="AS626" s="302"/>
    </row>
    <row r="627" spans="1:45" ht="75" outlineLevel="1">
      <c r="A627" s="655"/>
      <c r="B627" s="353" t="s">
        <v>565</v>
      </c>
      <c r="C627" s="653" t="s">
        <v>1047</v>
      </c>
      <c r="D627" s="301" t="s">
        <v>1992</v>
      </c>
      <c r="E627" s="265" t="s">
        <v>43</v>
      </c>
      <c r="F627" s="655"/>
      <c r="G627" s="280" t="s">
        <v>1993</v>
      </c>
      <c r="H627" s="338" t="s">
        <v>62</v>
      </c>
      <c r="I627" s="301" t="s">
        <v>348</v>
      </c>
      <c r="J627" s="301" t="s">
        <v>2965</v>
      </c>
      <c r="K627" s="265">
        <v>70</v>
      </c>
      <c r="L627" s="265" t="s">
        <v>3248</v>
      </c>
      <c r="M627" s="265"/>
      <c r="N627" s="302">
        <v>1581</v>
      </c>
      <c r="O627" s="305"/>
      <c r="P627" s="314"/>
      <c r="Q627" s="314"/>
      <c r="R627" s="265" t="s">
        <v>28</v>
      </c>
      <c r="S627" s="71">
        <v>228.1</v>
      </c>
      <c r="T627" s="314">
        <v>2024</v>
      </c>
      <c r="U627" s="314">
        <v>60</v>
      </c>
      <c r="V627" s="76">
        <v>0</v>
      </c>
      <c r="W627" s="265" t="s">
        <v>346</v>
      </c>
      <c r="X627" s="265" t="s">
        <v>29</v>
      </c>
      <c r="Y627" s="305">
        <v>1383</v>
      </c>
      <c r="Z627" s="265"/>
      <c r="AA627" s="265"/>
      <c r="AB627" s="301" t="s">
        <v>32</v>
      </c>
      <c r="AC627" s="314"/>
      <c r="AD627" s="302">
        <f t="shared" si="18"/>
        <v>0</v>
      </c>
      <c r="AE627" s="302"/>
      <c r="AF627" s="302"/>
      <c r="AG627" s="302"/>
      <c r="AH627" s="302"/>
      <c r="AI627" s="302"/>
      <c r="AJ627" s="302"/>
      <c r="AK627" s="302"/>
      <c r="AL627" s="302"/>
      <c r="AM627" s="302"/>
      <c r="AN627" s="302"/>
      <c r="AO627" s="302"/>
      <c r="AP627" s="302"/>
      <c r="AQ627" s="302"/>
      <c r="AR627" s="302"/>
      <c r="AS627" s="302"/>
    </row>
    <row r="628" spans="1:45" ht="93.75" outlineLevel="1">
      <c r="A628" s="655"/>
      <c r="B628" s="353" t="s">
        <v>565</v>
      </c>
      <c r="C628" s="678"/>
      <c r="D628" s="301" t="s">
        <v>1994</v>
      </c>
      <c r="E628" s="265" t="s">
        <v>52</v>
      </c>
      <c r="F628" s="655"/>
      <c r="G628" s="280" t="s">
        <v>1995</v>
      </c>
      <c r="H628" s="338"/>
      <c r="I628" s="301"/>
      <c r="J628" s="360"/>
      <c r="K628" s="265">
        <v>90</v>
      </c>
      <c r="L628" s="265" t="s">
        <v>3250</v>
      </c>
      <c r="M628" s="265" t="s">
        <v>3387</v>
      </c>
      <c r="N628" s="302">
        <v>309</v>
      </c>
      <c r="O628" s="305"/>
      <c r="P628" s="76"/>
      <c r="Q628" s="76"/>
      <c r="R628" s="272"/>
      <c r="S628" s="76"/>
      <c r="T628" s="76"/>
      <c r="U628" s="76"/>
      <c r="V628" s="76"/>
      <c r="W628" s="272"/>
      <c r="X628" s="272"/>
      <c r="Y628" s="305">
        <v>278</v>
      </c>
      <c r="Z628" s="265"/>
      <c r="AA628" s="265"/>
      <c r="AB628" s="357" t="s">
        <v>3416</v>
      </c>
      <c r="AC628" s="314">
        <v>2031</v>
      </c>
      <c r="AD628" s="302">
        <f t="shared" si="18"/>
        <v>160000</v>
      </c>
      <c r="AE628" s="305"/>
      <c r="AF628" s="305">
        <v>160000</v>
      </c>
      <c r="AG628" s="302"/>
      <c r="AH628" s="302"/>
      <c r="AI628" s="302"/>
      <c r="AJ628" s="302"/>
      <c r="AK628" s="302"/>
      <c r="AL628" s="302"/>
      <c r="AM628" s="302"/>
      <c r="AN628" s="302"/>
      <c r="AO628" s="302">
        <v>160000</v>
      </c>
      <c r="AP628" s="302"/>
      <c r="AQ628" s="302"/>
      <c r="AR628" s="302"/>
      <c r="AS628" s="302"/>
    </row>
    <row r="629" spans="1:45" ht="75" outlineLevel="1">
      <c r="A629" s="655"/>
      <c r="B629" s="353" t="s">
        <v>565</v>
      </c>
      <c r="C629" s="654"/>
      <c r="D629" s="301" t="s">
        <v>1900</v>
      </c>
      <c r="E629" s="265" t="s">
        <v>52</v>
      </c>
      <c r="F629" s="655"/>
      <c r="G629" s="280" t="s">
        <v>1996</v>
      </c>
      <c r="H629" s="338" t="s">
        <v>62</v>
      </c>
      <c r="I629" s="301" t="s">
        <v>90</v>
      </c>
      <c r="J629" s="301" t="s">
        <v>2936</v>
      </c>
      <c r="K629" s="265">
        <v>82</v>
      </c>
      <c r="L629" s="265" t="s">
        <v>3251</v>
      </c>
      <c r="M629" s="265"/>
      <c r="N629" s="302">
        <v>78</v>
      </c>
      <c r="O629" s="305"/>
      <c r="P629" s="76"/>
      <c r="Q629" s="314"/>
      <c r="R629" s="265" t="s">
        <v>60</v>
      </c>
      <c r="S629" s="265">
        <v>100</v>
      </c>
      <c r="T629" s="314">
        <v>2010</v>
      </c>
      <c r="U629" s="314">
        <v>60</v>
      </c>
      <c r="V629" s="314">
        <v>99.75</v>
      </c>
      <c r="W629" s="265" t="s">
        <v>346</v>
      </c>
      <c r="X629" s="265" t="s">
        <v>29</v>
      </c>
      <c r="Y629" s="305">
        <v>0</v>
      </c>
      <c r="Z629" s="265"/>
      <c r="AA629" s="265"/>
      <c r="AB629" s="301" t="s">
        <v>32</v>
      </c>
      <c r="AC629" s="314"/>
      <c r="AD629" s="302">
        <f t="shared" si="18"/>
        <v>0</v>
      </c>
      <c r="AE629" s="302"/>
      <c r="AF629" s="302"/>
      <c r="AG629" s="302"/>
      <c r="AH629" s="302"/>
      <c r="AI629" s="302"/>
      <c r="AJ629" s="302"/>
      <c r="AK629" s="302"/>
      <c r="AL629" s="302"/>
      <c r="AM629" s="302"/>
      <c r="AN629" s="302"/>
      <c r="AO629" s="302"/>
      <c r="AP629" s="302"/>
      <c r="AQ629" s="302"/>
      <c r="AR629" s="302"/>
      <c r="AS629" s="302"/>
    </row>
    <row r="630" spans="1:45" ht="56.25" outlineLevel="1">
      <c r="A630" s="655"/>
      <c r="B630" s="353" t="s">
        <v>565</v>
      </c>
      <c r="C630" s="653" t="s">
        <v>916</v>
      </c>
      <c r="D630" s="301" t="s">
        <v>1148</v>
      </c>
      <c r="E630" s="265" t="s">
        <v>43</v>
      </c>
      <c r="F630" s="655"/>
      <c r="G630" s="280" t="s">
        <v>1997</v>
      </c>
      <c r="H630" s="338" t="s">
        <v>62</v>
      </c>
      <c r="I630" s="301" t="s">
        <v>86</v>
      </c>
      <c r="J630" s="301" t="s">
        <v>2959</v>
      </c>
      <c r="K630" s="265">
        <v>78</v>
      </c>
      <c r="L630" s="265"/>
      <c r="M630" s="265"/>
      <c r="N630" s="302">
        <v>3348</v>
      </c>
      <c r="O630" s="302">
        <v>3118</v>
      </c>
      <c r="P630" s="314">
        <v>28</v>
      </c>
      <c r="Q630" s="314">
        <v>29</v>
      </c>
      <c r="R630" s="265" t="s">
        <v>28</v>
      </c>
      <c r="S630" s="314" t="s">
        <v>118</v>
      </c>
      <c r="T630" s="314">
        <v>2020</v>
      </c>
      <c r="U630" s="314">
        <v>60</v>
      </c>
      <c r="V630" s="314">
        <v>11.8</v>
      </c>
      <c r="W630" s="265" t="s">
        <v>346</v>
      </c>
      <c r="X630" s="265" t="s">
        <v>29</v>
      </c>
      <c r="Y630" s="305">
        <v>3226</v>
      </c>
      <c r="Z630" s="265">
        <v>3025</v>
      </c>
      <c r="AA630" s="265">
        <v>30</v>
      </c>
      <c r="AB630" s="301" t="s">
        <v>32</v>
      </c>
      <c r="AC630" s="314"/>
      <c r="AD630" s="302">
        <f t="shared" si="18"/>
        <v>0</v>
      </c>
      <c r="AE630" s="302"/>
      <c r="AF630" s="302"/>
      <c r="AG630" s="302"/>
      <c r="AH630" s="302"/>
      <c r="AI630" s="302"/>
      <c r="AJ630" s="302"/>
      <c r="AK630" s="302"/>
      <c r="AL630" s="302"/>
      <c r="AM630" s="302"/>
      <c r="AN630" s="302"/>
      <c r="AO630" s="302"/>
      <c r="AP630" s="302"/>
      <c r="AQ630" s="302"/>
      <c r="AR630" s="302"/>
      <c r="AS630" s="302"/>
    </row>
    <row r="631" spans="1:45" ht="75" outlineLevel="1">
      <c r="A631" s="655"/>
      <c r="B631" s="353" t="s">
        <v>565</v>
      </c>
      <c r="C631" s="654"/>
      <c r="D631" s="301" t="s">
        <v>1998</v>
      </c>
      <c r="E631" s="265" t="s">
        <v>52</v>
      </c>
      <c r="F631" s="655"/>
      <c r="G631" s="317" t="s">
        <v>1999</v>
      </c>
      <c r="H631" s="338"/>
      <c r="I631" s="360"/>
      <c r="J631" s="360"/>
      <c r="K631" s="332">
        <v>81</v>
      </c>
      <c r="L631" s="332" t="s">
        <v>3252</v>
      </c>
      <c r="M631" s="332" t="s">
        <v>3252</v>
      </c>
      <c r="N631" s="302">
        <v>58</v>
      </c>
      <c r="O631" s="305"/>
      <c r="P631" s="314"/>
      <c r="Q631" s="314"/>
      <c r="R631" s="265"/>
      <c r="S631" s="314"/>
      <c r="T631" s="314"/>
      <c r="U631" s="314"/>
      <c r="V631" s="76"/>
      <c r="W631" s="265"/>
      <c r="X631" s="265"/>
      <c r="Y631" s="305">
        <v>54</v>
      </c>
      <c r="Z631" s="265"/>
      <c r="AA631" s="265"/>
      <c r="AB631" s="301" t="s">
        <v>32</v>
      </c>
      <c r="AC631" s="314"/>
      <c r="AD631" s="302">
        <f t="shared" si="18"/>
        <v>0</v>
      </c>
      <c r="AE631" s="302"/>
      <c r="AF631" s="302"/>
      <c r="AG631" s="302"/>
      <c r="AH631" s="302"/>
      <c r="AI631" s="302"/>
      <c r="AJ631" s="302"/>
      <c r="AK631" s="302"/>
      <c r="AL631" s="302"/>
      <c r="AM631" s="302"/>
      <c r="AN631" s="302"/>
      <c r="AO631" s="302"/>
      <c r="AP631" s="302"/>
      <c r="AQ631" s="302"/>
      <c r="AR631" s="302"/>
      <c r="AS631" s="302"/>
    </row>
    <row r="632" spans="1:45" ht="75" outlineLevel="1">
      <c r="A632" s="655"/>
      <c r="B632" s="353" t="s">
        <v>565</v>
      </c>
      <c r="C632" s="653" t="s">
        <v>1048</v>
      </c>
      <c r="D632" s="301" t="s">
        <v>2000</v>
      </c>
      <c r="E632" s="265" t="s">
        <v>43</v>
      </c>
      <c r="F632" s="655"/>
      <c r="G632" s="280" t="s">
        <v>2001</v>
      </c>
      <c r="H632" s="338" t="s">
        <v>62</v>
      </c>
      <c r="I632" s="301" t="s">
        <v>348</v>
      </c>
      <c r="J632" s="301" t="s">
        <v>2937</v>
      </c>
      <c r="K632" s="265">
        <v>101</v>
      </c>
      <c r="L632" s="265" t="s">
        <v>3253</v>
      </c>
      <c r="M632" s="265"/>
      <c r="N632" s="302">
        <v>1473</v>
      </c>
      <c r="O632" s="305"/>
      <c r="P632" s="314"/>
      <c r="Q632" s="314"/>
      <c r="R632" s="265" t="s">
        <v>28</v>
      </c>
      <c r="S632" s="71">
        <v>230.6</v>
      </c>
      <c r="T632" s="314">
        <v>2024</v>
      </c>
      <c r="U632" s="314">
        <v>60</v>
      </c>
      <c r="V632" s="76">
        <v>0</v>
      </c>
      <c r="W632" s="265" t="s">
        <v>346</v>
      </c>
      <c r="X632" s="265" t="s">
        <v>29</v>
      </c>
      <c r="Y632" s="265">
        <v>1423</v>
      </c>
      <c r="Z632" s="265"/>
      <c r="AA632" s="265"/>
      <c r="AB632" s="301" t="s">
        <v>32</v>
      </c>
      <c r="AC632" s="314"/>
      <c r="AD632" s="302">
        <f t="shared" si="18"/>
        <v>0</v>
      </c>
      <c r="AE632" s="302"/>
      <c r="AF632" s="302"/>
      <c r="AG632" s="302"/>
      <c r="AH632" s="302"/>
      <c r="AI632" s="302"/>
      <c r="AJ632" s="302"/>
      <c r="AK632" s="302"/>
      <c r="AL632" s="302"/>
      <c r="AM632" s="302"/>
      <c r="AN632" s="302"/>
      <c r="AO632" s="302"/>
      <c r="AP632" s="302"/>
      <c r="AQ632" s="302"/>
      <c r="AR632" s="302"/>
      <c r="AS632" s="302"/>
    </row>
    <row r="633" spans="1:45" ht="93.75" outlineLevel="1">
      <c r="A633" s="655"/>
      <c r="B633" s="353" t="s">
        <v>565</v>
      </c>
      <c r="C633" s="654"/>
      <c r="D633" s="301" t="s">
        <v>2002</v>
      </c>
      <c r="E633" s="265" t="s">
        <v>52</v>
      </c>
      <c r="F633" s="655"/>
      <c r="G633" s="280" t="s">
        <v>2003</v>
      </c>
      <c r="H633" s="338"/>
      <c r="I633" s="301"/>
      <c r="J633" s="360"/>
      <c r="K633" s="265">
        <v>120</v>
      </c>
      <c r="L633" s="265" t="s">
        <v>3254</v>
      </c>
      <c r="M633" s="265" t="s">
        <v>3388</v>
      </c>
      <c r="N633" s="302">
        <v>185</v>
      </c>
      <c r="O633" s="305"/>
      <c r="P633" s="76"/>
      <c r="Q633" s="76"/>
      <c r="R633" s="272"/>
      <c r="S633" s="76"/>
      <c r="T633" s="76"/>
      <c r="U633" s="76"/>
      <c r="V633" s="76"/>
      <c r="W633" s="272"/>
      <c r="X633" s="272"/>
      <c r="Y633" s="302">
        <v>152</v>
      </c>
      <c r="Z633" s="265"/>
      <c r="AA633" s="265"/>
      <c r="AB633" s="301" t="s">
        <v>3426</v>
      </c>
      <c r="AC633" s="314">
        <v>2031</v>
      </c>
      <c r="AD633" s="302">
        <f t="shared" si="18"/>
        <v>70000</v>
      </c>
      <c r="AE633" s="302"/>
      <c r="AF633" s="302">
        <v>70000</v>
      </c>
      <c r="AG633" s="302"/>
      <c r="AH633" s="302"/>
      <c r="AI633" s="302"/>
      <c r="AJ633" s="302"/>
      <c r="AK633" s="302"/>
      <c r="AL633" s="302"/>
      <c r="AM633" s="302"/>
      <c r="AN633" s="302"/>
      <c r="AO633" s="302">
        <v>70000</v>
      </c>
      <c r="AP633" s="302"/>
      <c r="AQ633" s="302"/>
      <c r="AR633" s="302"/>
      <c r="AS633" s="302"/>
    </row>
    <row r="634" spans="1:45" ht="56.25" outlineLevel="1">
      <c r="A634" s="655"/>
      <c r="B634" s="353" t="s">
        <v>565</v>
      </c>
      <c r="C634" s="653" t="s">
        <v>917</v>
      </c>
      <c r="D634" s="675" t="s">
        <v>1150</v>
      </c>
      <c r="E634" s="655" t="s">
        <v>43</v>
      </c>
      <c r="F634" s="655"/>
      <c r="G634" s="683" t="s">
        <v>2004</v>
      </c>
      <c r="H634" s="338" t="s">
        <v>62</v>
      </c>
      <c r="I634" s="301" t="s">
        <v>2004</v>
      </c>
      <c r="J634" s="353" t="s">
        <v>2938</v>
      </c>
      <c r="K634" s="265">
        <v>24</v>
      </c>
      <c r="L634" s="265"/>
      <c r="M634" s="265"/>
      <c r="N634" s="302">
        <v>21760</v>
      </c>
      <c r="O634" s="302">
        <v>8229</v>
      </c>
      <c r="P634" s="314">
        <v>20</v>
      </c>
      <c r="Q634" s="314">
        <v>112</v>
      </c>
      <c r="R634" s="265" t="s">
        <v>28</v>
      </c>
      <c r="S634" s="71">
        <v>666.5</v>
      </c>
      <c r="T634" s="314">
        <v>2016</v>
      </c>
      <c r="U634" s="314">
        <v>60</v>
      </c>
      <c r="V634" s="76">
        <v>59.5</v>
      </c>
      <c r="W634" s="265" t="s">
        <v>346</v>
      </c>
      <c r="X634" s="265" t="s">
        <v>29</v>
      </c>
      <c r="Y634" s="314">
        <v>24703</v>
      </c>
      <c r="Z634" s="265">
        <v>10230</v>
      </c>
      <c r="AA634" s="265">
        <v>115</v>
      </c>
      <c r="AB634" s="301" t="s">
        <v>32</v>
      </c>
      <c r="AC634" s="314"/>
      <c r="AD634" s="302">
        <f t="shared" si="18"/>
        <v>0</v>
      </c>
      <c r="AE634" s="302"/>
      <c r="AF634" s="302"/>
      <c r="AG634" s="302"/>
      <c r="AH634" s="302"/>
      <c r="AI634" s="302"/>
      <c r="AJ634" s="302"/>
      <c r="AK634" s="302"/>
      <c r="AL634" s="302"/>
      <c r="AM634" s="302"/>
      <c r="AN634" s="302"/>
      <c r="AO634" s="302"/>
      <c r="AP634" s="302"/>
      <c r="AQ634" s="302"/>
      <c r="AR634" s="302"/>
      <c r="AS634" s="302"/>
    </row>
    <row r="635" spans="1:45" ht="56.25" outlineLevel="1">
      <c r="A635" s="655"/>
      <c r="B635" s="353" t="s">
        <v>565</v>
      </c>
      <c r="C635" s="678"/>
      <c r="D635" s="676"/>
      <c r="E635" s="655"/>
      <c r="F635" s="655"/>
      <c r="G635" s="684"/>
      <c r="H635" s="280" t="s">
        <v>37</v>
      </c>
      <c r="I635" s="301" t="s">
        <v>194</v>
      </c>
      <c r="J635" s="354"/>
      <c r="K635" s="265">
        <v>24</v>
      </c>
      <c r="L635" s="265"/>
      <c r="M635" s="265"/>
      <c r="N635" s="302"/>
      <c r="O635" s="302"/>
      <c r="P635" s="314"/>
      <c r="Q635" s="314"/>
      <c r="R635" s="265" t="s">
        <v>28</v>
      </c>
      <c r="S635" s="71">
        <v>110</v>
      </c>
      <c r="T635" s="314">
        <v>2016</v>
      </c>
      <c r="U635" s="314">
        <v>60</v>
      </c>
      <c r="V635" s="76">
        <v>20</v>
      </c>
      <c r="W635" s="265" t="s">
        <v>346</v>
      </c>
      <c r="X635" s="265" t="s">
        <v>29</v>
      </c>
      <c r="Y635" s="314"/>
      <c r="Z635" s="265"/>
      <c r="AA635" s="265"/>
      <c r="AB635" s="301" t="s">
        <v>32</v>
      </c>
      <c r="AC635" s="314"/>
      <c r="AD635" s="302">
        <f t="shared" si="18"/>
        <v>0</v>
      </c>
      <c r="AE635" s="302"/>
      <c r="AF635" s="302"/>
      <c r="AG635" s="302"/>
      <c r="AH635" s="302"/>
      <c r="AI635" s="302"/>
      <c r="AJ635" s="302"/>
      <c r="AK635" s="302"/>
      <c r="AL635" s="302"/>
      <c r="AM635" s="302"/>
      <c r="AN635" s="302"/>
      <c r="AO635" s="302"/>
      <c r="AP635" s="302"/>
      <c r="AQ635" s="302"/>
      <c r="AR635" s="302"/>
      <c r="AS635" s="302"/>
    </row>
    <row r="636" spans="1:45" ht="112.5" outlineLevel="1">
      <c r="A636" s="655"/>
      <c r="B636" s="353" t="s">
        <v>565</v>
      </c>
      <c r="C636" s="678"/>
      <c r="D636" s="301" t="s">
        <v>2005</v>
      </c>
      <c r="E636" s="265" t="s">
        <v>52</v>
      </c>
      <c r="F636" s="655"/>
      <c r="G636" s="280" t="s">
        <v>3376</v>
      </c>
      <c r="H636" s="338" t="s">
        <v>62</v>
      </c>
      <c r="I636" s="301" t="s">
        <v>82</v>
      </c>
      <c r="J636" s="301" t="s">
        <v>2960</v>
      </c>
      <c r="K636" s="265">
        <v>32</v>
      </c>
      <c r="L636" s="265" t="s">
        <v>3377</v>
      </c>
      <c r="M636" s="265"/>
      <c r="N636" s="302">
        <v>3800</v>
      </c>
      <c r="O636" s="305"/>
      <c r="P636" s="314"/>
      <c r="Q636" s="314"/>
      <c r="R636" s="265" t="s">
        <v>28</v>
      </c>
      <c r="S636" s="265">
        <v>206.2</v>
      </c>
      <c r="T636" s="314">
        <v>2012</v>
      </c>
      <c r="U636" s="314">
        <v>60</v>
      </c>
      <c r="V636" s="76">
        <v>65.92</v>
      </c>
      <c r="W636" s="265" t="s">
        <v>346</v>
      </c>
      <c r="X636" s="265" t="s">
        <v>29</v>
      </c>
      <c r="Y636" s="314">
        <v>4197</v>
      </c>
      <c r="Z636" s="265"/>
      <c r="AA636" s="265"/>
      <c r="AB636" s="301" t="s">
        <v>32</v>
      </c>
      <c r="AC636" s="314"/>
      <c r="AD636" s="302">
        <f t="shared" si="18"/>
        <v>0</v>
      </c>
      <c r="AE636" s="302"/>
      <c r="AF636" s="302"/>
      <c r="AG636" s="302"/>
      <c r="AH636" s="302"/>
      <c r="AI636" s="302"/>
      <c r="AJ636" s="302"/>
      <c r="AK636" s="302"/>
      <c r="AL636" s="302"/>
      <c r="AM636" s="302"/>
      <c r="AN636" s="302"/>
      <c r="AO636" s="302"/>
      <c r="AP636" s="302"/>
      <c r="AQ636" s="302"/>
      <c r="AR636" s="302"/>
      <c r="AS636" s="302"/>
    </row>
    <row r="637" spans="1:45" ht="112.5" outlineLevel="1">
      <c r="A637" s="655"/>
      <c r="B637" s="353" t="s">
        <v>565</v>
      </c>
      <c r="C637" s="654"/>
      <c r="D637" s="301" t="s">
        <v>2006</v>
      </c>
      <c r="E637" s="265" t="s">
        <v>52</v>
      </c>
      <c r="F637" s="655"/>
      <c r="G637" s="280" t="s">
        <v>3378</v>
      </c>
      <c r="H637" s="338" t="s">
        <v>62</v>
      </c>
      <c r="I637" s="301" t="s">
        <v>82</v>
      </c>
      <c r="J637" s="301" t="s">
        <v>2966</v>
      </c>
      <c r="K637" s="265">
        <v>33</v>
      </c>
      <c r="L637" s="265" t="s">
        <v>3379</v>
      </c>
      <c r="M637" s="265"/>
      <c r="N637" s="302">
        <v>5150</v>
      </c>
      <c r="O637" s="305"/>
      <c r="P637" s="314"/>
      <c r="Q637" s="314"/>
      <c r="R637" s="265" t="s">
        <v>28</v>
      </c>
      <c r="S637" s="314" t="s">
        <v>119</v>
      </c>
      <c r="T637" s="314">
        <v>2014</v>
      </c>
      <c r="U637" s="314">
        <v>60</v>
      </c>
      <c r="V637" s="76">
        <v>61.25</v>
      </c>
      <c r="W637" s="265" t="s">
        <v>346</v>
      </c>
      <c r="X637" s="265" t="s">
        <v>29</v>
      </c>
      <c r="Y637" s="302">
        <v>5150</v>
      </c>
      <c r="Z637" s="265"/>
      <c r="AA637" s="265"/>
      <c r="AB637" s="301" t="s">
        <v>32</v>
      </c>
      <c r="AC637" s="314"/>
      <c r="AD637" s="302">
        <f t="shared" si="18"/>
        <v>0</v>
      </c>
      <c r="AE637" s="302"/>
      <c r="AF637" s="302"/>
      <c r="AG637" s="302"/>
      <c r="AH637" s="302"/>
      <c r="AI637" s="302"/>
      <c r="AJ637" s="302"/>
      <c r="AK637" s="302"/>
      <c r="AL637" s="302"/>
      <c r="AM637" s="302"/>
      <c r="AN637" s="302"/>
      <c r="AO637" s="302"/>
      <c r="AP637" s="302"/>
      <c r="AQ637" s="302"/>
      <c r="AR637" s="302"/>
      <c r="AS637" s="302"/>
    </row>
    <row r="638" spans="1:45" s="440" customFormat="1">
      <c r="A638" s="297"/>
      <c r="B638" s="439" t="s">
        <v>562</v>
      </c>
      <c r="C638" s="439"/>
      <c r="D638" s="439"/>
      <c r="E638" s="297"/>
      <c r="F638" s="297"/>
      <c r="G638" s="469"/>
      <c r="H638" s="470"/>
      <c r="I638" s="470"/>
      <c r="J638" s="470"/>
      <c r="K638" s="297"/>
      <c r="L638" s="297"/>
      <c r="M638" s="297"/>
      <c r="N638" s="288"/>
      <c r="O638" s="288"/>
      <c r="P638" s="297"/>
      <c r="Q638" s="297"/>
      <c r="R638" s="297"/>
      <c r="S638" s="288"/>
      <c r="T638" s="297"/>
      <c r="U638" s="297"/>
      <c r="V638" s="473"/>
      <c r="W638" s="297"/>
      <c r="X638" s="297"/>
      <c r="Y638" s="297"/>
      <c r="Z638" s="297"/>
      <c r="AA638" s="297"/>
      <c r="AB638" s="270"/>
      <c r="AC638" s="297"/>
      <c r="AD638" s="288"/>
      <c r="AE638" s="288"/>
      <c r="AF638" s="288"/>
      <c r="AG638" s="288"/>
      <c r="AH638" s="288"/>
      <c r="AI638" s="288"/>
      <c r="AJ638" s="288"/>
      <c r="AK638" s="288"/>
      <c r="AL638" s="288"/>
      <c r="AM638" s="288"/>
      <c r="AN638" s="288"/>
      <c r="AO638" s="288"/>
      <c r="AP638" s="288"/>
      <c r="AQ638" s="288"/>
      <c r="AR638" s="288"/>
      <c r="AS638" s="288"/>
    </row>
    <row r="639" spans="1:45" ht="56.25" outlineLevel="1">
      <c r="A639" s="655">
        <v>17</v>
      </c>
      <c r="B639" s="272" t="s">
        <v>562</v>
      </c>
      <c r="C639" s="284" t="s">
        <v>1076</v>
      </c>
      <c r="D639" s="301" t="s">
        <v>2206</v>
      </c>
      <c r="E639" s="358" t="s">
        <v>42</v>
      </c>
      <c r="F639" s="685" t="s">
        <v>2267</v>
      </c>
      <c r="G639" s="355" t="s">
        <v>30</v>
      </c>
      <c r="H639" s="271" t="s">
        <v>62</v>
      </c>
      <c r="I639" s="301" t="s">
        <v>120</v>
      </c>
      <c r="J639" s="271" t="s">
        <v>2562</v>
      </c>
      <c r="K639" s="272"/>
      <c r="L639" s="272"/>
      <c r="M639" s="272"/>
      <c r="N639" s="356">
        <v>5680</v>
      </c>
      <c r="O639" s="296">
        <v>7199</v>
      </c>
      <c r="P639" s="339">
        <v>300</v>
      </c>
      <c r="Q639" s="339">
        <v>413</v>
      </c>
      <c r="R639" s="284" t="s">
        <v>28</v>
      </c>
      <c r="S639" s="300">
        <v>880.8</v>
      </c>
      <c r="T639" s="339">
        <v>1976</v>
      </c>
      <c r="U639" s="339">
        <v>100</v>
      </c>
      <c r="V639" s="314">
        <v>100</v>
      </c>
      <c r="W639" s="284" t="s">
        <v>315</v>
      </c>
      <c r="X639" s="77" t="s">
        <v>29</v>
      </c>
      <c r="Y639" s="265">
        <v>7773</v>
      </c>
      <c r="Z639" s="265">
        <v>7021</v>
      </c>
      <c r="AA639" s="339">
        <v>225</v>
      </c>
      <c r="AB639" s="301" t="s">
        <v>32</v>
      </c>
      <c r="AC639" s="314"/>
      <c r="AD639" s="302">
        <f>SUM(AE639:AI639)</f>
        <v>0</v>
      </c>
      <c r="AE639" s="302"/>
      <c r="AF639" s="302"/>
      <c r="AG639" s="302"/>
      <c r="AH639" s="302"/>
      <c r="AI639" s="302"/>
      <c r="AJ639" s="302"/>
      <c r="AK639" s="302"/>
      <c r="AL639" s="302"/>
      <c r="AM639" s="302"/>
      <c r="AN639" s="302"/>
      <c r="AO639" s="302"/>
      <c r="AP639" s="302"/>
      <c r="AQ639" s="302"/>
      <c r="AR639" s="302"/>
      <c r="AS639" s="302"/>
    </row>
    <row r="640" spans="1:45" ht="75" outlineLevel="1">
      <c r="A640" s="655"/>
      <c r="B640" s="272" t="s">
        <v>562</v>
      </c>
      <c r="C640" s="688" t="s">
        <v>1049</v>
      </c>
      <c r="D640" s="357" t="s">
        <v>2007</v>
      </c>
      <c r="E640" s="358" t="s">
        <v>43</v>
      </c>
      <c r="F640" s="685"/>
      <c r="G640" s="359" t="s">
        <v>2008</v>
      </c>
      <c r="H640" s="338" t="s">
        <v>62</v>
      </c>
      <c r="I640" s="301" t="s">
        <v>86</v>
      </c>
      <c r="J640" s="360" t="s">
        <v>2796</v>
      </c>
      <c r="K640" s="265">
        <v>47</v>
      </c>
      <c r="L640" s="272"/>
      <c r="M640" s="77"/>
      <c r="N640" s="305">
        <v>791</v>
      </c>
      <c r="O640" s="305">
        <v>1581</v>
      </c>
      <c r="P640" s="76">
        <v>20</v>
      </c>
      <c r="Q640" s="76">
        <v>11</v>
      </c>
      <c r="R640" s="284" t="s">
        <v>28</v>
      </c>
      <c r="S640" s="80">
        <v>425</v>
      </c>
      <c r="T640" s="76">
        <v>1980</v>
      </c>
      <c r="U640" s="76">
        <v>60</v>
      </c>
      <c r="V640" s="76">
        <v>100</v>
      </c>
      <c r="W640" s="272" t="s">
        <v>372</v>
      </c>
      <c r="X640" s="77" t="s">
        <v>29</v>
      </c>
      <c r="Y640" s="272">
        <v>705</v>
      </c>
      <c r="Z640" s="272">
        <v>1504</v>
      </c>
      <c r="AA640" s="76">
        <v>15</v>
      </c>
      <c r="AB640" s="301" t="s">
        <v>3402</v>
      </c>
      <c r="AC640" s="314">
        <v>2031</v>
      </c>
      <c r="AD640" s="302">
        <f t="shared" ref="AD640:AD668" si="19">SUM(AE640:AI640)</f>
        <v>60000</v>
      </c>
      <c r="AE640" s="302"/>
      <c r="AF640" s="302">
        <v>60000</v>
      </c>
      <c r="AG640" s="302"/>
      <c r="AH640" s="302"/>
      <c r="AI640" s="302"/>
      <c r="AJ640" s="302"/>
      <c r="AK640" s="302"/>
      <c r="AL640" s="302"/>
      <c r="AM640" s="302"/>
      <c r="AN640" s="302"/>
      <c r="AO640" s="302">
        <v>60000</v>
      </c>
      <c r="AP640" s="302"/>
      <c r="AQ640" s="302"/>
      <c r="AR640" s="302"/>
      <c r="AS640" s="302"/>
    </row>
    <row r="641" spans="1:45" ht="75" outlineLevel="1">
      <c r="A641" s="655"/>
      <c r="B641" s="272" t="s">
        <v>562</v>
      </c>
      <c r="C641" s="689"/>
      <c r="D641" s="357" t="s">
        <v>2009</v>
      </c>
      <c r="E641" s="211" t="s">
        <v>52</v>
      </c>
      <c r="F641" s="685"/>
      <c r="G641" s="359" t="s">
        <v>2010</v>
      </c>
      <c r="H641" s="338" t="s">
        <v>62</v>
      </c>
      <c r="I641" s="301" t="s">
        <v>394</v>
      </c>
      <c r="J641" s="360" t="s">
        <v>2563</v>
      </c>
      <c r="K641" s="265">
        <v>44</v>
      </c>
      <c r="L641" s="272" t="s">
        <v>3255</v>
      </c>
      <c r="M641" s="77"/>
      <c r="N641" s="305">
        <v>228</v>
      </c>
      <c r="O641" s="305"/>
      <c r="P641" s="76"/>
      <c r="Q641" s="76"/>
      <c r="R641" s="265" t="s">
        <v>60</v>
      </c>
      <c r="S641" s="80">
        <v>50</v>
      </c>
      <c r="T641" s="76">
        <v>1967</v>
      </c>
      <c r="U641" s="76">
        <v>40</v>
      </c>
      <c r="V641" s="76">
        <v>100</v>
      </c>
      <c r="W641" s="272" t="s">
        <v>372</v>
      </c>
      <c r="X641" s="77" t="s">
        <v>29</v>
      </c>
      <c r="Y641" s="272">
        <v>130</v>
      </c>
      <c r="Z641" s="305"/>
      <c r="AA641" s="272"/>
      <c r="AB641" s="301" t="s">
        <v>32</v>
      </c>
      <c r="AC641" s="71"/>
      <c r="AD641" s="302">
        <f t="shared" si="19"/>
        <v>0</v>
      </c>
      <c r="AE641" s="302"/>
      <c r="AF641" s="302"/>
      <c r="AG641" s="302"/>
      <c r="AH641" s="302"/>
      <c r="AI641" s="302"/>
      <c r="AJ641" s="302"/>
      <c r="AK641" s="302"/>
      <c r="AL641" s="302"/>
      <c r="AM641" s="302"/>
      <c r="AN641" s="302"/>
      <c r="AO641" s="302"/>
      <c r="AP641" s="302"/>
      <c r="AQ641" s="302"/>
      <c r="AR641" s="302"/>
      <c r="AS641" s="302"/>
    </row>
    <row r="642" spans="1:45" ht="112.5" outlineLevel="1">
      <c r="A642" s="655"/>
      <c r="B642" s="272" t="s">
        <v>562</v>
      </c>
      <c r="C642" s="688" t="s">
        <v>1050</v>
      </c>
      <c r="D642" s="357" t="s">
        <v>1694</v>
      </c>
      <c r="E642" s="358" t="s">
        <v>43</v>
      </c>
      <c r="F642" s="685"/>
      <c r="G642" s="359" t="s">
        <v>2011</v>
      </c>
      <c r="H642" s="338" t="s">
        <v>62</v>
      </c>
      <c r="I642" s="301" t="s">
        <v>380</v>
      </c>
      <c r="J642" s="360" t="s">
        <v>2564</v>
      </c>
      <c r="K642" s="265">
        <v>53</v>
      </c>
      <c r="L642" s="272" t="s">
        <v>3256</v>
      </c>
      <c r="M642" s="77"/>
      <c r="N642" s="305">
        <v>820</v>
      </c>
      <c r="O642" s="305"/>
      <c r="P642" s="76"/>
      <c r="Q642" s="76"/>
      <c r="R642" s="265" t="s">
        <v>60</v>
      </c>
      <c r="S642" s="80">
        <v>440</v>
      </c>
      <c r="T642" s="76">
        <v>1967</v>
      </c>
      <c r="U642" s="76">
        <v>40</v>
      </c>
      <c r="V642" s="76">
        <v>100</v>
      </c>
      <c r="W642" s="272" t="s">
        <v>372</v>
      </c>
      <c r="X642" s="77" t="s">
        <v>29</v>
      </c>
      <c r="Y642" s="272">
        <v>720</v>
      </c>
      <c r="Z642" s="272"/>
      <c r="AA642" s="83"/>
      <c r="AB642" s="357" t="s">
        <v>3425</v>
      </c>
      <c r="AC642" s="76">
        <v>2026</v>
      </c>
      <c r="AD642" s="302">
        <f t="shared" si="19"/>
        <v>0</v>
      </c>
      <c r="AE642" s="305"/>
      <c r="AF642" s="305"/>
      <c r="AG642" s="305"/>
      <c r="AH642" s="305"/>
      <c r="AI642" s="305"/>
      <c r="AJ642" s="302"/>
      <c r="AK642" s="302"/>
      <c r="AL642" s="302"/>
      <c r="AM642" s="302"/>
      <c r="AN642" s="302"/>
      <c r="AO642" s="302"/>
      <c r="AP642" s="302"/>
      <c r="AQ642" s="302"/>
      <c r="AR642" s="302"/>
      <c r="AS642" s="302"/>
    </row>
    <row r="643" spans="1:45" ht="75" outlineLevel="1">
      <c r="A643" s="655"/>
      <c r="B643" s="272" t="s">
        <v>562</v>
      </c>
      <c r="C643" s="689"/>
      <c r="D643" s="357" t="s">
        <v>1317</v>
      </c>
      <c r="E643" s="211" t="s">
        <v>52</v>
      </c>
      <c r="F643" s="685"/>
      <c r="G643" s="359" t="s">
        <v>2012</v>
      </c>
      <c r="H643" s="338" t="s">
        <v>62</v>
      </c>
      <c r="I643" s="301" t="s">
        <v>84</v>
      </c>
      <c r="J643" s="360" t="s">
        <v>2565</v>
      </c>
      <c r="K643" s="265">
        <v>60</v>
      </c>
      <c r="L643" s="272" t="s">
        <v>3257</v>
      </c>
      <c r="M643" s="77"/>
      <c r="N643" s="305">
        <v>114</v>
      </c>
      <c r="O643" s="305"/>
      <c r="P643" s="76"/>
      <c r="Q643" s="76"/>
      <c r="R643" s="265" t="s">
        <v>60</v>
      </c>
      <c r="S643" s="80">
        <v>50</v>
      </c>
      <c r="T643" s="76">
        <v>1962</v>
      </c>
      <c r="U643" s="76">
        <v>40</v>
      </c>
      <c r="V643" s="76">
        <v>100</v>
      </c>
      <c r="W643" s="272" t="s">
        <v>372</v>
      </c>
      <c r="X643" s="77" t="s">
        <v>29</v>
      </c>
      <c r="Y643" s="272">
        <v>66</v>
      </c>
      <c r="Z643" s="272"/>
      <c r="AA643" s="83"/>
      <c r="AB643" s="301" t="s">
        <v>3413</v>
      </c>
      <c r="AC643" s="314">
        <v>2035</v>
      </c>
      <c r="AD643" s="302">
        <f t="shared" si="19"/>
        <v>0</v>
      </c>
      <c r="AE643" s="305"/>
      <c r="AF643" s="305"/>
      <c r="AG643" s="305"/>
      <c r="AH643" s="305"/>
      <c r="AI643" s="305"/>
      <c r="AJ643" s="305"/>
      <c r="AK643" s="305"/>
      <c r="AL643" s="305"/>
      <c r="AM643" s="305"/>
      <c r="AN643" s="305"/>
      <c r="AO643" s="305"/>
      <c r="AP643" s="305"/>
      <c r="AQ643" s="305"/>
      <c r="AR643" s="305"/>
      <c r="AS643" s="305"/>
    </row>
    <row r="644" spans="1:45" ht="75" outlineLevel="1">
      <c r="A644" s="655"/>
      <c r="B644" s="272" t="s">
        <v>562</v>
      </c>
      <c r="C644" s="671" t="s">
        <v>1051</v>
      </c>
      <c r="D644" s="357" t="s">
        <v>2013</v>
      </c>
      <c r="E644" s="358" t="s">
        <v>43</v>
      </c>
      <c r="F644" s="685"/>
      <c r="G644" s="359" t="s">
        <v>2014</v>
      </c>
      <c r="H644" s="338" t="s">
        <v>62</v>
      </c>
      <c r="I644" s="301" t="s">
        <v>86</v>
      </c>
      <c r="J644" s="360" t="s">
        <v>2859</v>
      </c>
      <c r="K644" s="265">
        <v>9</v>
      </c>
      <c r="L644" s="272"/>
      <c r="M644" s="77"/>
      <c r="N644" s="305">
        <v>2030</v>
      </c>
      <c r="O644" s="305">
        <v>2219</v>
      </c>
      <c r="P644" s="83">
        <v>35</v>
      </c>
      <c r="Q644" s="76">
        <v>21</v>
      </c>
      <c r="R644" s="265" t="s">
        <v>60</v>
      </c>
      <c r="S644" s="80">
        <v>448.1</v>
      </c>
      <c r="T644" s="76">
        <v>1972</v>
      </c>
      <c r="U644" s="76">
        <v>60</v>
      </c>
      <c r="V644" s="76">
        <v>100</v>
      </c>
      <c r="W644" s="272" t="s">
        <v>372</v>
      </c>
      <c r="X644" s="77" t="s">
        <v>29</v>
      </c>
      <c r="Y644" s="272">
        <v>1662</v>
      </c>
      <c r="Z644" s="272">
        <v>1987</v>
      </c>
      <c r="AA644" s="76">
        <v>25</v>
      </c>
      <c r="AB644" s="301" t="s">
        <v>3402</v>
      </c>
      <c r="AC644" s="76">
        <v>2030</v>
      </c>
      <c r="AD644" s="302">
        <f t="shared" si="19"/>
        <v>50000</v>
      </c>
      <c r="AE644" s="302"/>
      <c r="AF644" s="302">
        <v>50000</v>
      </c>
      <c r="AG644" s="302"/>
      <c r="AH644" s="302"/>
      <c r="AI644" s="302"/>
      <c r="AJ644" s="302"/>
      <c r="AK644" s="302"/>
      <c r="AL644" s="302"/>
      <c r="AM644" s="302"/>
      <c r="AN644" s="302">
        <v>50000</v>
      </c>
      <c r="AO644" s="302"/>
      <c r="AP644" s="302"/>
      <c r="AQ644" s="302"/>
      <c r="AR644" s="302"/>
      <c r="AS644" s="302"/>
    </row>
    <row r="645" spans="1:45" ht="75" outlineLevel="1">
      <c r="A645" s="655"/>
      <c r="B645" s="272" t="s">
        <v>562</v>
      </c>
      <c r="C645" s="671"/>
      <c r="D645" s="357" t="s">
        <v>2649</v>
      </c>
      <c r="E645" s="211" t="s">
        <v>52</v>
      </c>
      <c r="F645" s="685"/>
      <c r="G645" s="359" t="s">
        <v>2650</v>
      </c>
      <c r="H645" s="338" t="s">
        <v>62</v>
      </c>
      <c r="I645" s="301" t="s">
        <v>393</v>
      </c>
      <c r="J645" s="360" t="s">
        <v>2566</v>
      </c>
      <c r="K645" s="265">
        <v>2</v>
      </c>
      <c r="L645" s="272" t="s">
        <v>3258</v>
      </c>
      <c r="M645" s="77"/>
      <c r="N645" s="305">
        <v>1262</v>
      </c>
      <c r="O645" s="305"/>
      <c r="P645" s="76"/>
      <c r="Q645" s="76"/>
      <c r="R645" s="265" t="s">
        <v>60</v>
      </c>
      <c r="S645" s="80">
        <v>200</v>
      </c>
      <c r="T645" s="76">
        <v>1968</v>
      </c>
      <c r="U645" s="76">
        <v>60</v>
      </c>
      <c r="V645" s="76">
        <v>100</v>
      </c>
      <c r="W645" s="272" t="s">
        <v>372</v>
      </c>
      <c r="X645" s="77" t="s">
        <v>29</v>
      </c>
      <c r="Y645" s="272">
        <v>1206</v>
      </c>
      <c r="Z645" s="265"/>
      <c r="AA645" s="83"/>
      <c r="AB645" s="301" t="s">
        <v>3432</v>
      </c>
      <c r="AC645" s="76">
        <v>2031</v>
      </c>
      <c r="AD645" s="302">
        <f t="shared" si="19"/>
        <v>165890</v>
      </c>
      <c r="AE645" s="302"/>
      <c r="AF645" s="302">
        <v>165890</v>
      </c>
      <c r="AG645" s="302"/>
      <c r="AH645" s="302"/>
      <c r="AI645" s="302"/>
      <c r="AJ645" s="302"/>
      <c r="AK645" s="302"/>
      <c r="AM645" s="302"/>
      <c r="AN645" s="302"/>
      <c r="AO645" s="302">
        <v>165890</v>
      </c>
      <c r="AP645" s="302"/>
      <c r="AQ645" s="302"/>
      <c r="AR645" s="302"/>
      <c r="AS645" s="302"/>
    </row>
    <row r="646" spans="1:45" ht="56.25" outlineLevel="1">
      <c r="A646" s="655"/>
      <c r="B646" s="272" t="s">
        <v>562</v>
      </c>
      <c r="C646" s="671"/>
      <c r="D646" s="357" t="s">
        <v>1276</v>
      </c>
      <c r="E646" s="211" t="s">
        <v>52</v>
      </c>
      <c r="F646" s="685"/>
      <c r="G646" s="359" t="s">
        <v>2015</v>
      </c>
      <c r="H646" s="338" t="s">
        <v>62</v>
      </c>
      <c r="I646" s="301" t="s">
        <v>86</v>
      </c>
      <c r="J646" s="360" t="s">
        <v>2360</v>
      </c>
      <c r="K646" s="265">
        <v>3</v>
      </c>
      <c r="L646" s="272"/>
      <c r="M646" s="77"/>
      <c r="N646" s="305">
        <v>1276</v>
      </c>
      <c r="O646" s="305">
        <v>2473</v>
      </c>
      <c r="P646" s="76">
        <v>30</v>
      </c>
      <c r="Q646" s="76">
        <v>29</v>
      </c>
      <c r="R646" s="284" t="s">
        <v>28</v>
      </c>
      <c r="S646" s="80">
        <v>642.20000000000005</v>
      </c>
      <c r="T646" s="76">
        <v>2020</v>
      </c>
      <c r="U646" s="76">
        <v>60</v>
      </c>
      <c r="V646" s="76">
        <v>7.58</v>
      </c>
      <c r="W646" s="265" t="s">
        <v>346</v>
      </c>
      <c r="X646" s="77" t="s">
        <v>29</v>
      </c>
      <c r="Y646" s="272">
        <v>1036</v>
      </c>
      <c r="Z646" s="272">
        <v>2236</v>
      </c>
      <c r="AA646" s="76">
        <v>25</v>
      </c>
      <c r="AB646" s="301" t="s">
        <v>32</v>
      </c>
      <c r="AC646" s="314"/>
      <c r="AD646" s="302">
        <f t="shared" si="19"/>
        <v>0</v>
      </c>
      <c r="AE646" s="302"/>
      <c r="AF646" s="302"/>
      <c r="AG646" s="302"/>
      <c r="AH646" s="302"/>
      <c r="AI646" s="302"/>
      <c r="AJ646" s="302"/>
      <c r="AK646" s="302"/>
      <c r="AL646" s="302"/>
      <c r="AM646" s="302"/>
      <c r="AN646" s="302"/>
      <c r="AO646" s="302"/>
      <c r="AP646" s="302"/>
      <c r="AQ646" s="302"/>
      <c r="AR646" s="302"/>
      <c r="AS646" s="302"/>
    </row>
    <row r="647" spans="1:45" ht="56.25" outlineLevel="1">
      <c r="A647" s="655"/>
      <c r="B647" s="272" t="s">
        <v>562</v>
      </c>
      <c r="C647" s="671" t="s">
        <v>918</v>
      </c>
      <c r="D647" s="357" t="s">
        <v>1152</v>
      </c>
      <c r="E647" s="358" t="s">
        <v>43</v>
      </c>
      <c r="F647" s="685"/>
      <c r="G647" s="359" t="s">
        <v>2016</v>
      </c>
      <c r="H647" s="338" t="s">
        <v>62</v>
      </c>
      <c r="I647" s="301" t="s">
        <v>86</v>
      </c>
      <c r="J647" s="360" t="s">
        <v>2567</v>
      </c>
      <c r="K647" s="265">
        <v>35</v>
      </c>
      <c r="L647" s="265"/>
      <c r="M647" s="265"/>
      <c r="N647" s="305">
        <v>4680</v>
      </c>
      <c r="O647" s="305">
        <v>3571</v>
      </c>
      <c r="P647" s="76">
        <v>25</v>
      </c>
      <c r="Q647" s="76">
        <v>22</v>
      </c>
      <c r="R647" s="284" t="s">
        <v>28</v>
      </c>
      <c r="S647" s="80">
        <v>323.89999999999998</v>
      </c>
      <c r="T647" s="76">
        <v>2014</v>
      </c>
      <c r="U647" s="76">
        <v>60</v>
      </c>
      <c r="V647" s="76">
        <v>28</v>
      </c>
      <c r="W647" s="265" t="s">
        <v>346</v>
      </c>
      <c r="X647" s="77" t="s">
        <v>29</v>
      </c>
      <c r="Y647" s="272">
        <v>4700</v>
      </c>
      <c r="Z647" s="272">
        <v>3625</v>
      </c>
      <c r="AA647" s="76">
        <v>25</v>
      </c>
      <c r="AB647" s="301" t="s">
        <v>32</v>
      </c>
      <c r="AC647" s="314"/>
      <c r="AD647" s="302">
        <f t="shared" si="19"/>
        <v>0</v>
      </c>
      <c r="AE647" s="302"/>
      <c r="AF647" s="302"/>
      <c r="AG647" s="302"/>
      <c r="AH647" s="302"/>
      <c r="AI647" s="302"/>
      <c r="AJ647" s="302"/>
      <c r="AK647" s="302"/>
      <c r="AL647" s="302"/>
      <c r="AM647" s="302"/>
      <c r="AN647" s="302"/>
      <c r="AO647" s="302"/>
      <c r="AP647" s="302"/>
      <c r="AQ647" s="302"/>
      <c r="AR647" s="302"/>
      <c r="AS647" s="302"/>
    </row>
    <row r="648" spans="1:45" ht="75" outlineLevel="1">
      <c r="A648" s="655"/>
      <c r="B648" s="272" t="s">
        <v>562</v>
      </c>
      <c r="C648" s="671"/>
      <c r="D648" s="357" t="s">
        <v>2017</v>
      </c>
      <c r="E648" s="211" t="s">
        <v>52</v>
      </c>
      <c r="F648" s="685"/>
      <c r="G648" s="359" t="s">
        <v>2018</v>
      </c>
      <c r="H648" s="338" t="s">
        <v>62</v>
      </c>
      <c r="I648" s="301" t="s">
        <v>348</v>
      </c>
      <c r="J648" s="360" t="s">
        <v>2361</v>
      </c>
      <c r="K648" s="265">
        <v>27</v>
      </c>
      <c r="L648" s="272" t="s">
        <v>3259</v>
      </c>
      <c r="M648" s="77"/>
      <c r="N648" s="305">
        <v>520</v>
      </c>
      <c r="O648" s="305"/>
      <c r="P648" s="76"/>
      <c r="Q648" s="76"/>
      <c r="R648" s="272" t="s">
        <v>28</v>
      </c>
      <c r="S648" s="80">
        <v>233.4</v>
      </c>
      <c r="T648" s="76">
        <v>2024</v>
      </c>
      <c r="U648" s="76">
        <v>60</v>
      </c>
      <c r="V648" s="76">
        <v>28</v>
      </c>
      <c r="W648" s="265" t="s">
        <v>346</v>
      </c>
      <c r="X648" s="77" t="s">
        <v>29</v>
      </c>
      <c r="Y648" s="272">
        <v>566</v>
      </c>
      <c r="Z648" s="272"/>
      <c r="AA648" s="83"/>
      <c r="AB648" s="301" t="s">
        <v>3424</v>
      </c>
      <c r="AC648" s="314">
        <v>2026</v>
      </c>
      <c r="AD648" s="302">
        <f t="shared" si="19"/>
        <v>0</v>
      </c>
      <c r="AE648" s="305"/>
      <c r="AF648" s="302"/>
      <c r="AG648" s="302"/>
      <c r="AH648" s="302"/>
      <c r="AI648" s="302"/>
      <c r="AJ648" s="302"/>
      <c r="AK648" s="302"/>
      <c r="AL648" s="302"/>
      <c r="AM648" s="302"/>
      <c r="AN648" s="302"/>
      <c r="AO648" s="302"/>
      <c r="AP648" s="302"/>
      <c r="AQ648" s="302"/>
      <c r="AR648" s="302"/>
      <c r="AS648" s="302"/>
    </row>
    <row r="649" spans="1:45" ht="75" outlineLevel="1">
      <c r="A649" s="655"/>
      <c r="B649" s="272" t="s">
        <v>562</v>
      </c>
      <c r="C649" s="671"/>
      <c r="D649" s="357" t="s">
        <v>2233</v>
      </c>
      <c r="E649" s="211" t="s">
        <v>52</v>
      </c>
      <c r="F649" s="685"/>
      <c r="G649" s="359" t="s">
        <v>2234</v>
      </c>
      <c r="H649" s="338" t="s">
        <v>62</v>
      </c>
      <c r="I649" s="301" t="s">
        <v>395</v>
      </c>
      <c r="J649" s="360" t="s">
        <v>2362</v>
      </c>
      <c r="K649" s="265">
        <v>31</v>
      </c>
      <c r="L649" s="272" t="s">
        <v>3260</v>
      </c>
      <c r="M649" s="77"/>
      <c r="N649" s="305">
        <v>1200</v>
      </c>
      <c r="O649" s="305"/>
      <c r="P649" s="76"/>
      <c r="Q649" s="76"/>
      <c r="R649" s="272" t="s">
        <v>28</v>
      </c>
      <c r="S649" s="80">
        <v>329.8</v>
      </c>
      <c r="T649" s="76">
        <v>2024</v>
      </c>
      <c r="U649" s="76">
        <v>60</v>
      </c>
      <c r="V649" s="76">
        <v>2.5</v>
      </c>
      <c r="W649" s="265" t="s">
        <v>346</v>
      </c>
      <c r="X649" s="77" t="s">
        <v>29</v>
      </c>
      <c r="Y649" s="272">
        <v>1210</v>
      </c>
      <c r="Z649" s="272"/>
      <c r="AA649" s="83"/>
      <c r="AB649" s="301" t="s">
        <v>3424</v>
      </c>
      <c r="AC649" s="76">
        <v>2026</v>
      </c>
      <c r="AD649" s="302">
        <f t="shared" si="19"/>
        <v>0</v>
      </c>
      <c r="AE649" s="305"/>
      <c r="AF649" s="302"/>
      <c r="AG649" s="302"/>
      <c r="AH649" s="302"/>
      <c r="AI649" s="302"/>
      <c r="AJ649" s="302"/>
      <c r="AK649" s="302"/>
      <c r="AL649" s="302"/>
      <c r="AM649" s="302"/>
      <c r="AN649" s="302"/>
      <c r="AO649" s="302"/>
      <c r="AP649" s="302"/>
      <c r="AQ649" s="302"/>
      <c r="AR649" s="302"/>
      <c r="AS649" s="302"/>
    </row>
    <row r="650" spans="1:45" ht="75" outlineLevel="1">
      <c r="A650" s="655"/>
      <c r="B650" s="272" t="s">
        <v>562</v>
      </c>
      <c r="C650" s="671" t="s">
        <v>1052</v>
      </c>
      <c r="D650" s="670" t="s">
        <v>2019</v>
      </c>
      <c r="E650" s="672" t="s">
        <v>43</v>
      </c>
      <c r="F650" s="685"/>
      <c r="G650" s="673" t="s">
        <v>2020</v>
      </c>
      <c r="H650" s="338" t="s">
        <v>62</v>
      </c>
      <c r="I650" s="301" t="s">
        <v>86</v>
      </c>
      <c r="J650" s="674" t="s">
        <v>2939</v>
      </c>
      <c r="K650" s="265">
        <v>21</v>
      </c>
      <c r="L650" s="272"/>
      <c r="M650" s="77"/>
      <c r="N650" s="305">
        <v>1354</v>
      </c>
      <c r="O650" s="305">
        <v>1605</v>
      </c>
      <c r="P650" s="76">
        <v>20</v>
      </c>
      <c r="Q650" s="76">
        <v>32</v>
      </c>
      <c r="R650" s="265" t="s">
        <v>60</v>
      </c>
      <c r="S650" s="80">
        <v>609.70000000000005</v>
      </c>
      <c r="T650" s="76">
        <v>1990</v>
      </c>
      <c r="U650" s="76">
        <v>60</v>
      </c>
      <c r="V650" s="76">
        <v>100</v>
      </c>
      <c r="W650" s="272" t="s">
        <v>372</v>
      </c>
      <c r="X650" s="77" t="s">
        <v>29</v>
      </c>
      <c r="Y650" s="272">
        <v>1122</v>
      </c>
      <c r="Z650" s="272">
        <v>1439</v>
      </c>
      <c r="AA650" s="83">
        <v>50</v>
      </c>
      <c r="AB650" s="301" t="s">
        <v>3402</v>
      </c>
      <c r="AC650" s="83">
        <v>2032</v>
      </c>
      <c r="AD650" s="302">
        <f t="shared" si="19"/>
        <v>60970</v>
      </c>
      <c r="AE650" s="302"/>
      <c r="AF650" s="302">
        <v>60970</v>
      </c>
      <c r="AG650" s="302"/>
      <c r="AH650" s="302"/>
      <c r="AI650" s="302"/>
      <c r="AJ650" s="296"/>
      <c r="AK650" s="302"/>
      <c r="AL650" s="302"/>
      <c r="AM650" s="302"/>
      <c r="AN650" s="302"/>
      <c r="AO650" s="302"/>
      <c r="AP650" s="302">
        <v>60970</v>
      </c>
      <c r="AQ650" s="302"/>
      <c r="AR650" s="302"/>
      <c r="AS650" s="302"/>
    </row>
    <row r="651" spans="1:45" ht="37.5" outlineLevel="1">
      <c r="A651" s="655"/>
      <c r="B651" s="272" t="s">
        <v>562</v>
      </c>
      <c r="C651" s="671"/>
      <c r="D651" s="670"/>
      <c r="E651" s="672"/>
      <c r="F651" s="685"/>
      <c r="G651" s="673"/>
      <c r="H651" s="280" t="s">
        <v>37</v>
      </c>
      <c r="I651" s="360" t="s">
        <v>39</v>
      </c>
      <c r="J651" s="674"/>
      <c r="K651" s="265"/>
      <c r="L651" s="272"/>
      <c r="M651" s="77"/>
      <c r="N651" s="305"/>
      <c r="O651" s="305"/>
      <c r="P651" s="76" t="s">
        <v>50</v>
      </c>
      <c r="Q651" s="76" t="s">
        <v>50</v>
      </c>
      <c r="R651" s="272" t="s">
        <v>28</v>
      </c>
      <c r="S651" s="80">
        <v>59.6</v>
      </c>
      <c r="T651" s="76">
        <v>1986</v>
      </c>
      <c r="U651" s="76">
        <v>60</v>
      </c>
      <c r="V651" s="76">
        <v>100</v>
      </c>
      <c r="W651" s="272" t="s">
        <v>372</v>
      </c>
      <c r="X651" s="77" t="s">
        <v>29</v>
      </c>
      <c r="Y651" s="272"/>
      <c r="Z651" s="272"/>
      <c r="AA651" s="83" t="s">
        <v>50</v>
      </c>
      <c r="AB651" s="301" t="s">
        <v>32</v>
      </c>
      <c r="AC651" s="76"/>
      <c r="AD651" s="302">
        <f t="shared" si="19"/>
        <v>0</v>
      </c>
      <c r="AE651" s="305"/>
      <c r="AF651" s="305"/>
      <c r="AG651" s="305"/>
      <c r="AH651" s="305"/>
      <c r="AI651" s="305"/>
      <c r="AJ651" s="305"/>
      <c r="AK651" s="305"/>
      <c r="AL651" s="305"/>
      <c r="AM651" s="305"/>
      <c r="AN651" s="305"/>
      <c r="AO651" s="305"/>
      <c r="AP651" s="305"/>
      <c r="AQ651" s="305"/>
      <c r="AR651" s="305"/>
      <c r="AS651" s="305"/>
    </row>
    <row r="652" spans="1:45" ht="56.25" outlineLevel="1">
      <c r="A652" s="655"/>
      <c r="B652" s="272" t="s">
        <v>562</v>
      </c>
      <c r="C652" s="671"/>
      <c r="D652" s="357" t="s">
        <v>2021</v>
      </c>
      <c r="E652" s="211" t="s">
        <v>52</v>
      </c>
      <c r="F652" s="685"/>
      <c r="G652" s="359" t="s">
        <v>2022</v>
      </c>
      <c r="H652" s="338" t="s">
        <v>62</v>
      </c>
      <c r="I652" s="301" t="s">
        <v>84</v>
      </c>
      <c r="J652" s="360" t="s">
        <v>2568</v>
      </c>
      <c r="K652" s="265">
        <v>10</v>
      </c>
      <c r="L652" s="272" t="s">
        <v>3261</v>
      </c>
      <c r="M652" s="77"/>
      <c r="N652" s="305">
        <v>350</v>
      </c>
      <c r="O652" s="305"/>
      <c r="P652" s="76"/>
      <c r="Q652" s="76"/>
      <c r="R652" s="265" t="s">
        <v>60</v>
      </c>
      <c r="S652" s="80">
        <v>36</v>
      </c>
      <c r="T652" s="76">
        <v>1964</v>
      </c>
      <c r="U652" s="314">
        <v>30</v>
      </c>
      <c r="V652" s="76">
        <v>100</v>
      </c>
      <c r="W652" s="272" t="s">
        <v>372</v>
      </c>
      <c r="X652" s="77" t="s">
        <v>29</v>
      </c>
      <c r="Y652" s="272">
        <v>402</v>
      </c>
      <c r="Z652" s="305"/>
      <c r="AA652" s="272"/>
      <c r="AB652" s="301" t="s">
        <v>3417</v>
      </c>
      <c r="AC652" s="314">
        <v>2034</v>
      </c>
      <c r="AD652" s="302">
        <f t="shared" si="19"/>
        <v>165890</v>
      </c>
      <c r="AE652" s="302"/>
      <c r="AF652" s="302">
        <v>165890</v>
      </c>
      <c r="AG652" s="302"/>
      <c r="AH652" s="302"/>
      <c r="AI652" s="302"/>
      <c r="AJ652" s="302"/>
      <c r="AK652" s="302"/>
      <c r="AL652" s="302"/>
      <c r="AM652" s="302"/>
      <c r="AN652" s="302"/>
      <c r="AO652" s="302"/>
      <c r="AP652" s="302"/>
      <c r="AQ652" s="302"/>
      <c r="AR652" s="302">
        <v>165890</v>
      </c>
      <c r="AS652" s="302"/>
    </row>
    <row r="653" spans="1:45" ht="56.25" outlineLevel="1">
      <c r="A653" s="655"/>
      <c r="B653" s="272" t="s">
        <v>562</v>
      </c>
      <c r="C653" s="671"/>
      <c r="D653" s="357" t="s">
        <v>2023</v>
      </c>
      <c r="E653" s="211" t="s">
        <v>52</v>
      </c>
      <c r="F653" s="685"/>
      <c r="G653" s="359" t="s">
        <v>2024</v>
      </c>
      <c r="H653" s="338" t="s">
        <v>62</v>
      </c>
      <c r="I653" s="301" t="s">
        <v>84</v>
      </c>
      <c r="J653" s="360" t="s">
        <v>2569</v>
      </c>
      <c r="K653" s="265">
        <v>23</v>
      </c>
      <c r="L653" s="272" t="s">
        <v>3262</v>
      </c>
      <c r="M653" s="77"/>
      <c r="N653" s="305">
        <v>145</v>
      </c>
      <c r="O653" s="305"/>
      <c r="P653" s="76"/>
      <c r="Q653" s="76"/>
      <c r="R653" s="265" t="s">
        <v>60</v>
      </c>
      <c r="S653" s="80">
        <v>80</v>
      </c>
      <c r="T653" s="76">
        <v>1912</v>
      </c>
      <c r="U653" s="314">
        <v>60</v>
      </c>
      <c r="V653" s="76">
        <v>100</v>
      </c>
      <c r="W653" s="272" t="s">
        <v>372</v>
      </c>
      <c r="X653" s="77" t="s">
        <v>29</v>
      </c>
      <c r="Y653" s="272">
        <v>133</v>
      </c>
      <c r="Z653" s="305"/>
      <c r="AA653" s="272"/>
      <c r="AB653" s="301" t="s">
        <v>32</v>
      </c>
      <c r="AC653" s="71"/>
      <c r="AD653" s="302">
        <f t="shared" si="19"/>
        <v>0</v>
      </c>
      <c r="AE653" s="302"/>
      <c r="AF653" s="302"/>
      <c r="AG653" s="302"/>
      <c r="AH653" s="302"/>
      <c r="AI653" s="302"/>
      <c r="AJ653" s="302"/>
      <c r="AK653" s="302"/>
      <c r="AL653" s="302"/>
      <c r="AM653" s="302"/>
      <c r="AN653" s="302"/>
      <c r="AO653" s="302"/>
      <c r="AP653" s="302"/>
      <c r="AQ653" s="302"/>
      <c r="AR653" s="302"/>
      <c r="AS653" s="302"/>
    </row>
    <row r="654" spans="1:45" ht="56.25" outlineLevel="1">
      <c r="A654" s="655"/>
      <c r="B654" s="272" t="s">
        <v>562</v>
      </c>
      <c r="C654" s="671"/>
      <c r="D654" s="357" t="s">
        <v>2025</v>
      </c>
      <c r="E654" s="211" t="s">
        <v>52</v>
      </c>
      <c r="F654" s="685"/>
      <c r="G654" s="359" t="s">
        <v>2026</v>
      </c>
      <c r="H654" s="338"/>
      <c r="I654" s="301"/>
      <c r="J654" s="360"/>
      <c r="K654" s="332">
        <v>30</v>
      </c>
      <c r="L654" s="318" t="s">
        <v>3263</v>
      </c>
      <c r="M654" s="337"/>
      <c r="N654" s="305">
        <v>26</v>
      </c>
      <c r="O654" s="305"/>
      <c r="P654" s="76"/>
      <c r="Q654" s="76"/>
      <c r="R654" s="272"/>
      <c r="S654" s="80"/>
      <c r="T654" s="76"/>
      <c r="U654" s="76"/>
      <c r="V654" s="76"/>
      <c r="W654" s="272"/>
      <c r="X654" s="77"/>
      <c r="Y654" s="272">
        <v>0</v>
      </c>
      <c r="Z654" s="71"/>
      <c r="AA654" s="71"/>
      <c r="AB654" s="301" t="s">
        <v>415</v>
      </c>
      <c r="AC654" s="83">
        <v>2026</v>
      </c>
      <c r="AD654" s="302">
        <f t="shared" si="19"/>
        <v>0</v>
      </c>
      <c r="AE654" s="302"/>
      <c r="AF654" s="302"/>
      <c r="AG654" s="302"/>
      <c r="AH654" s="302"/>
      <c r="AI654" s="302"/>
      <c r="AJ654" s="302"/>
      <c r="AK654" s="302"/>
      <c r="AL654" s="302"/>
      <c r="AM654" s="302"/>
      <c r="AN654" s="302"/>
      <c r="AO654" s="302"/>
      <c r="AP654" s="302"/>
      <c r="AQ654" s="302"/>
      <c r="AR654" s="302"/>
      <c r="AS654" s="302"/>
    </row>
    <row r="655" spans="1:45" ht="56.25" outlineLevel="1">
      <c r="A655" s="655"/>
      <c r="B655" s="272" t="s">
        <v>562</v>
      </c>
      <c r="C655" s="671" t="s">
        <v>1053</v>
      </c>
      <c r="D655" s="357" t="s">
        <v>2027</v>
      </c>
      <c r="E655" s="358" t="s">
        <v>43</v>
      </c>
      <c r="F655" s="685"/>
      <c r="G655" s="361" t="s">
        <v>2028</v>
      </c>
      <c r="H655" s="338" t="s">
        <v>62</v>
      </c>
      <c r="I655" s="357" t="s">
        <v>376</v>
      </c>
      <c r="J655" s="360" t="s">
        <v>2732</v>
      </c>
      <c r="K655" s="265"/>
      <c r="L655" s="265"/>
      <c r="M655" s="265"/>
      <c r="N655" s="305">
        <v>1731</v>
      </c>
      <c r="O655" s="305">
        <v>2396</v>
      </c>
      <c r="P655" s="76">
        <v>45</v>
      </c>
      <c r="Q655" s="76">
        <v>45</v>
      </c>
      <c r="R655" s="78" t="s">
        <v>28</v>
      </c>
      <c r="S655" s="80">
        <v>399</v>
      </c>
      <c r="T655" s="76">
        <v>2025</v>
      </c>
      <c r="U655" s="76">
        <v>60</v>
      </c>
      <c r="V655" s="76">
        <v>2.92</v>
      </c>
      <c r="W655" s="265" t="s">
        <v>346</v>
      </c>
      <c r="X655" s="77" t="s">
        <v>29</v>
      </c>
      <c r="Y655" s="272">
        <v>1273</v>
      </c>
      <c r="Z655" s="305">
        <v>2047</v>
      </c>
      <c r="AA655" s="83">
        <v>45</v>
      </c>
      <c r="AB655" s="301" t="s">
        <v>32</v>
      </c>
      <c r="AC655" s="83"/>
      <c r="AD655" s="302">
        <f t="shared" si="19"/>
        <v>0</v>
      </c>
      <c r="AE655" s="296"/>
      <c r="AF655" s="305"/>
      <c r="AG655" s="302"/>
      <c r="AH655" s="302"/>
      <c r="AI655" s="302"/>
      <c r="AJ655" s="302"/>
      <c r="AK655" s="302"/>
      <c r="AL655" s="302"/>
      <c r="AM655" s="302"/>
      <c r="AN655" s="302"/>
      <c r="AO655" s="302"/>
      <c r="AP655" s="302"/>
      <c r="AQ655" s="302"/>
      <c r="AR655" s="302"/>
      <c r="AS655" s="302"/>
    </row>
    <row r="656" spans="1:45" ht="75" outlineLevel="1">
      <c r="A656" s="655"/>
      <c r="B656" s="272" t="s">
        <v>562</v>
      </c>
      <c r="C656" s="671"/>
      <c r="D656" s="357" t="s">
        <v>2029</v>
      </c>
      <c r="E656" s="211" t="s">
        <v>52</v>
      </c>
      <c r="F656" s="685"/>
      <c r="G656" s="359" t="s">
        <v>2030</v>
      </c>
      <c r="H656" s="338" t="s">
        <v>62</v>
      </c>
      <c r="I656" s="301" t="s">
        <v>84</v>
      </c>
      <c r="J656" s="360" t="s">
        <v>2570</v>
      </c>
      <c r="K656" s="265">
        <v>17</v>
      </c>
      <c r="L656" s="272" t="s">
        <v>3264</v>
      </c>
      <c r="M656" s="77"/>
      <c r="N656" s="305">
        <v>117</v>
      </c>
      <c r="O656" s="305"/>
      <c r="P656" s="76"/>
      <c r="Q656" s="76"/>
      <c r="R656" s="265" t="s">
        <v>60</v>
      </c>
      <c r="S656" s="80">
        <v>58</v>
      </c>
      <c r="T656" s="76">
        <v>1972</v>
      </c>
      <c r="U656" s="76">
        <v>40</v>
      </c>
      <c r="V656" s="76">
        <v>100</v>
      </c>
      <c r="W656" s="272" t="s">
        <v>372</v>
      </c>
      <c r="X656" s="77" t="s">
        <v>29</v>
      </c>
      <c r="Y656" s="272">
        <v>83</v>
      </c>
      <c r="Z656" s="305"/>
      <c r="AA656" s="272"/>
      <c r="AB656" s="301" t="s">
        <v>32</v>
      </c>
      <c r="AC656" s="71"/>
      <c r="AD656" s="302">
        <f t="shared" si="19"/>
        <v>0</v>
      </c>
      <c r="AE656" s="302"/>
      <c r="AF656" s="302"/>
      <c r="AG656" s="302"/>
      <c r="AH656" s="302"/>
      <c r="AI656" s="302"/>
      <c r="AJ656" s="302"/>
      <c r="AK656" s="302"/>
      <c r="AL656" s="302"/>
      <c r="AM656" s="302"/>
      <c r="AN656" s="302"/>
      <c r="AO656" s="302"/>
      <c r="AP656" s="302"/>
      <c r="AQ656" s="302"/>
      <c r="AR656" s="302"/>
      <c r="AS656" s="302"/>
    </row>
    <row r="657" spans="1:45" ht="75" outlineLevel="1">
      <c r="A657" s="655"/>
      <c r="B657" s="272" t="s">
        <v>562</v>
      </c>
      <c r="C657" s="671" t="s">
        <v>1054</v>
      </c>
      <c r="D657" s="357" t="s">
        <v>2031</v>
      </c>
      <c r="E657" s="358" t="s">
        <v>43</v>
      </c>
      <c r="F657" s="685"/>
      <c r="G657" s="359" t="s">
        <v>2032</v>
      </c>
      <c r="H657" s="338" t="s">
        <v>62</v>
      </c>
      <c r="I657" s="301" t="s">
        <v>380</v>
      </c>
      <c r="J657" s="360" t="s">
        <v>2797</v>
      </c>
      <c r="K657" s="265">
        <v>13</v>
      </c>
      <c r="L657" s="272" t="s">
        <v>3264</v>
      </c>
      <c r="M657" s="77"/>
      <c r="N657" s="305">
        <v>480</v>
      </c>
      <c r="O657" s="305"/>
      <c r="P657" s="76"/>
      <c r="Q657" s="76"/>
      <c r="R657" s="265" t="s">
        <v>60</v>
      </c>
      <c r="S657" s="80">
        <v>168</v>
      </c>
      <c r="T657" s="76">
        <v>1984</v>
      </c>
      <c r="U657" s="76">
        <v>60</v>
      </c>
      <c r="V657" s="76">
        <v>100</v>
      </c>
      <c r="W657" s="272" t="s">
        <v>372</v>
      </c>
      <c r="X657" s="77" t="s">
        <v>29</v>
      </c>
      <c r="Y657" s="272">
        <v>588</v>
      </c>
      <c r="Z657" s="272"/>
      <c r="AA657" s="83"/>
      <c r="AB657" s="301" t="s">
        <v>3417</v>
      </c>
      <c r="AC657" s="76">
        <v>2033</v>
      </c>
      <c r="AD657" s="302">
        <f t="shared" si="19"/>
        <v>165890</v>
      </c>
      <c r="AE657" s="305"/>
      <c r="AF657" s="302">
        <v>165890</v>
      </c>
      <c r="AG657" s="305"/>
      <c r="AH657" s="305"/>
      <c r="AI657" s="305"/>
      <c r="AJ657" s="302"/>
      <c r="AK657" s="305"/>
      <c r="AL657" s="302"/>
      <c r="AM657" s="302"/>
      <c r="AN657" s="305"/>
      <c r="AO657" s="305"/>
      <c r="AP657" s="305"/>
      <c r="AQ657" s="305">
        <v>165890</v>
      </c>
      <c r="AR657" s="305"/>
      <c r="AS657" s="305"/>
    </row>
    <row r="658" spans="1:45" ht="75" outlineLevel="1">
      <c r="A658" s="655"/>
      <c r="B658" s="272" t="s">
        <v>562</v>
      </c>
      <c r="C658" s="671"/>
      <c r="D658" s="357" t="s">
        <v>2033</v>
      </c>
      <c r="E658" s="211" t="s">
        <v>52</v>
      </c>
      <c r="F658" s="685"/>
      <c r="G658" s="359" t="s">
        <v>2034</v>
      </c>
      <c r="H658" s="338" t="s">
        <v>62</v>
      </c>
      <c r="I658" s="301" t="s">
        <v>84</v>
      </c>
      <c r="J658" s="360" t="s">
        <v>2571</v>
      </c>
      <c r="K658" s="265">
        <v>33</v>
      </c>
      <c r="L658" s="272" t="s">
        <v>3265</v>
      </c>
      <c r="M658" s="77"/>
      <c r="N658" s="305">
        <v>253</v>
      </c>
      <c r="O658" s="305"/>
      <c r="P658" s="76"/>
      <c r="Q658" s="76"/>
      <c r="R658" s="265" t="s">
        <v>60</v>
      </c>
      <c r="S658" s="80">
        <v>69</v>
      </c>
      <c r="T658" s="76">
        <v>1967</v>
      </c>
      <c r="U658" s="314">
        <v>60</v>
      </c>
      <c r="V658" s="76">
        <v>100</v>
      </c>
      <c r="W658" s="272" t="s">
        <v>372</v>
      </c>
      <c r="X658" s="77" t="s">
        <v>29</v>
      </c>
      <c r="Y658" s="272">
        <v>197</v>
      </c>
      <c r="Z658" s="305"/>
      <c r="AA658" s="272"/>
      <c r="AB658" s="301" t="s">
        <v>32</v>
      </c>
      <c r="AC658" s="71"/>
      <c r="AD658" s="302">
        <f t="shared" si="19"/>
        <v>0</v>
      </c>
      <c r="AE658" s="302"/>
      <c r="AF658" s="302"/>
      <c r="AG658" s="302"/>
      <c r="AH658" s="302"/>
      <c r="AI658" s="302"/>
      <c r="AJ658" s="302"/>
      <c r="AK658" s="302"/>
      <c r="AL658" s="302"/>
      <c r="AM658" s="302"/>
      <c r="AN658" s="302"/>
      <c r="AO658" s="302"/>
      <c r="AP658" s="305"/>
      <c r="AQ658" s="305"/>
      <c r="AR658" s="305"/>
      <c r="AS658" s="305"/>
    </row>
    <row r="659" spans="1:45" ht="75" outlineLevel="1">
      <c r="A659" s="655"/>
      <c r="B659" s="272" t="s">
        <v>562</v>
      </c>
      <c r="C659" s="671"/>
      <c r="D659" s="357" t="s">
        <v>2035</v>
      </c>
      <c r="E659" s="211" t="s">
        <v>52</v>
      </c>
      <c r="F659" s="685"/>
      <c r="G659" s="359" t="s">
        <v>2036</v>
      </c>
      <c r="H659" s="338" t="s">
        <v>62</v>
      </c>
      <c r="I659" s="301" t="s">
        <v>84</v>
      </c>
      <c r="J659" s="360" t="s">
        <v>2572</v>
      </c>
      <c r="K659" s="265">
        <v>26</v>
      </c>
      <c r="L659" s="272" t="s">
        <v>3266</v>
      </c>
      <c r="M659" s="77"/>
      <c r="N659" s="305">
        <v>99</v>
      </c>
      <c r="O659" s="305"/>
      <c r="P659" s="76"/>
      <c r="Q659" s="76"/>
      <c r="R659" s="265" t="s">
        <v>60</v>
      </c>
      <c r="S659" s="80">
        <v>69</v>
      </c>
      <c r="T659" s="76">
        <v>1967</v>
      </c>
      <c r="U659" s="76">
        <v>40</v>
      </c>
      <c r="V659" s="76">
        <v>100</v>
      </c>
      <c r="W659" s="272" t="s">
        <v>372</v>
      </c>
      <c r="X659" s="77" t="s">
        <v>29</v>
      </c>
      <c r="Y659" s="272">
        <v>77</v>
      </c>
      <c r="Z659" s="305"/>
      <c r="AA659" s="272"/>
      <c r="AB659" s="301" t="s">
        <v>32</v>
      </c>
      <c r="AC659" s="314"/>
      <c r="AD659" s="302">
        <f t="shared" si="19"/>
        <v>0</v>
      </c>
      <c r="AE659" s="302"/>
      <c r="AF659" s="302"/>
      <c r="AG659" s="302"/>
      <c r="AH659" s="302"/>
      <c r="AI659" s="302"/>
      <c r="AJ659" s="302"/>
      <c r="AK659" s="302"/>
      <c r="AL659" s="302"/>
      <c r="AM659" s="302"/>
      <c r="AN659" s="302"/>
      <c r="AO659" s="302"/>
      <c r="AP659" s="305"/>
      <c r="AQ659" s="305"/>
      <c r="AR659" s="305"/>
      <c r="AS659" s="305"/>
    </row>
    <row r="660" spans="1:45" ht="37.5" outlineLevel="1">
      <c r="A660" s="655"/>
      <c r="B660" s="272" t="s">
        <v>562</v>
      </c>
      <c r="C660" s="671"/>
      <c r="D660" s="357" t="s">
        <v>2037</v>
      </c>
      <c r="E660" s="211" t="s">
        <v>52</v>
      </c>
      <c r="F660" s="685"/>
      <c r="G660" s="359" t="s">
        <v>2038</v>
      </c>
      <c r="H660" s="338" t="s">
        <v>62</v>
      </c>
      <c r="I660" s="301" t="s">
        <v>84</v>
      </c>
      <c r="J660" s="360" t="s">
        <v>2573</v>
      </c>
      <c r="K660" s="265">
        <v>8</v>
      </c>
      <c r="L660" s="272" t="s">
        <v>3366</v>
      </c>
      <c r="M660" s="77"/>
      <c r="N660" s="305">
        <v>103</v>
      </c>
      <c r="O660" s="305"/>
      <c r="P660" s="76"/>
      <c r="Q660" s="76"/>
      <c r="R660" s="265" t="s">
        <v>60</v>
      </c>
      <c r="S660" s="80">
        <v>60</v>
      </c>
      <c r="T660" s="76">
        <v>1962</v>
      </c>
      <c r="U660" s="314">
        <v>30</v>
      </c>
      <c r="V660" s="76">
        <v>100</v>
      </c>
      <c r="W660" s="272" t="s">
        <v>372</v>
      </c>
      <c r="X660" s="77" t="s">
        <v>29</v>
      </c>
      <c r="Y660" s="272">
        <v>56</v>
      </c>
      <c r="Z660" s="272"/>
      <c r="AA660" s="83"/>
      <c r="AB660" s="301" t="s">
        <v>3413</v>
      </c>
      <c r="AC660" s="314">
        <v>2028</v>
      </c>
      <c r="AD660" s="302">
        <f t="shared" si="19"/>
        <v>0</v>
      </c>
      <c r="AE660" s="305"/>
      <c r="AF660" s="305"/>
      <c r="AG660" s="305"/>
      <c r="AH660" s="305"/>
      <c r="AI660" s="305"/>
      <c r="AJ660" s="305"/>
      <c r="AK660" s="305"/>
      <c r="AL660" s="305"/>
      <c r="AM660" s="305"/>
      <c r="AN660" s="305"/>
      <c r="AO660" s="305"/>
      <c r="AP660" s="305"/>
      <c r="AQ660" s="305"/>
      <c r="AR660" s="305"/>
      <c r="AS660" s="305"/>
    </row>
    <row r="661" spans="1:45" ht="56.25" outlineLevel="1">
      <c r="A661" s="655"/>
      <c r="B661" s="272" t="s">
        <v>562</v>
      </c>
      <c r="C661" s="272" t="s">
        <v>1072</v>
      </c>
      <c r="D661" s="357" t="s">
        <v>2651</v>
      </c>
      <c r="E661" s="358" t="s">
        <v>43</v>
      </c>
      <c r="F661" s="685"/>
      <c r="G661" s="359" t="s">
        <v>2652</v>
      </c>
      <c r="H661" s="338" t="s">
        <v>62</v>
      </c>
      <c r="I661" s="301" t="s">
        <v>383</v>
      </c>
      <c r="J661" s="360" t="s">
        <v>2574</v>
      </c>
      <c r="K661" s="265">
        <v>53</v>
      </c>
      <c r="L661" s="272"/>
      <c r="M661" s="77"/>
      <c r="N661" s="305">
        <v>4075</v>
      </c>
      <c r="O661" s="305">
        <v>4688</v>
      </c>
      <c r="P661" s="83">
        <v>55</v>
      </c>
      <c r="Q661" s="76">
        <v>47</v>
      </c>
      <c r="R661" s="265" t="s">
        <v>60</v>
      </c>
      <c r="S661" s="76">
        <v>560</v>
      </c>
      <c r="T661" s="76">
        <v>1968</v>
      </c>
      <c r="U661" s="76">
        <v>60</v>
      </c>
      <c r="V661" s="76">
        <v>100</v>
      </c>
      <c r="W661" s="272" t="s">
        <v>372</v>
      </c>
      <c r="X661" s="77" t="s">
        <v>29</v>
      </c>
      <c r="Y661" s="272">
        <v>3510</v>
      </c>
      <c r="Z661" s="272">
        <v>4312</v>
      </c>
      <c r="AA661" s="76">
        <v>50</v>
      </c>
      <c r="AB661" s="301" t="s">
        <v>3404</v>
      </c>
      <c r="AC661" s="76">
        <v>2031</v>
      </c>
      <c r="AD661" s="302">
        <f t="shared" si="19"/>
        <v>448870</v>
      </c>
      <c r="AE661" s="302"/>
      <c r="AF661" s="302">
        <v>448870</v>
      </c>
      <c r="AG661" s="302"/>
      <c r="AH661" s="302"/>
      <c r="AI661" s="302"/>
      <c r="AJ661" s="302"/>
      <c r="AL661" s="302"/>
      <c r="AM661" s="302"/>
      <c r="AN661" s="302"/>
      <c r="AO661" s="302">
        <v>448870</v>
      </c>
      <c r="AP661" s="302"/>
      <c r="AQ661" s="302"/>
      <c r="AR661" s="302"/>
      <c r="AS661" s="302"/>
    </row>
    <row r="662" spans="1:45" ht="75" outlineLevel="1">
      <c r="A662" s="655"/>
      <c r="B662" s="272" t="s">
        <v>562</v>
      </c>
      <c r="C662" s="671" t="s">
        <v>2638</v>
      </c>
      <c r="D662" s="357" t="s">
        <v>2636</v>
      </c>
      <c r="E662" s="358" t="s">
        <v>43</v>
      </c>
      <c r="F662" s="685"/>
      <c r="G662" s="359" t="s">
        <v>2639</v>
      </c>
      <c r="H662" s="338" t="s">
        <v>62</v>
      </c>
      <c r="I662" s="301" t="s">
        <v>380</v>
      </c>
      <c r="J662" s="360" t="s">
        <v>2575</v>
      </c>
      <c r="K662" s="265">
        <v>45</v>
      </c>
      <c r="L662" s="272" t="s">
        <v>3267</v>
      </c>
      <c r="M662" s="77"/>
      <c r="N662" s="305">
        <v>685</v>
      </c>
      <c r="O662" s="305"/>
      <c r="P662" s="76"/>
      <c r="Q662" s="76"/>
      <c r="R662" s="265" t="s">
        <v>60</v>
      </c>
      <c r="S662" s="80">
        <v>34</v>
      </c>
      <c r="T662" s="76">
        <v>1967</v>
      </c>
      <c r="U662" s="76">
        <v>60</v>
      </c>
      <c r="V662" s="76">
        <v>100</v>
      </c>
      <c r="W662" s="272" t="s">
        <v>372</v>
      </c>
      <c r="X662" s="77" t="s">
        <v>29</v>
      </c>
      <c r="Y662" s="272">
        <v>525</v>
      </c>
      <c r="Z662" s="272"/>
      <c r="AA662" s="83"/>
      <c r="AB662" s="301" t="s">
        <v>3417</v>
      </c>
      <c r="AC662" s="76">
        <v>2031</v>
      </c>
      <c r="AD662" s="302">
        <f t="shared" si="19"/>
        <v>165890</v>
      </c>
      <c r="AE662" s="302"/>
      <c r="AF662" s="302">
        <v>165890</v>
      </c>
      <c r="AG662" s="302"/>
      <c r="AH662" s="302"/>
      <c r="AI662" s="302"/>
      <c r="AJ662" s="302"/>
      <c r="AK662" s="302"/>
      <c r="AL662" s="302"/>
      <c r="AM662" s="302"/>
      <c r="AN662" s="302"/>
      <c r="AO662" s="302">
        <v>165890</v>
      </c>
      <c r="AP662" s="302"/>
      <c r="AQ662" s="302"/>
      <c r="AR662" s="302"/>
      <c r="AS662" s="302"/>
    </row>
    <row r="663" spans="1:45" ht="75" outlineLevel="1">
      <c r="A663" s="655"/>
      <c r="B663" s="272" t="s">
        <v>562</v>
      </c>
      <c r="C663" s="671"/>
      <c r="D663" s="357" t="s">
        <v>2039</v>
      </c>
      <c r="E663" s="211" t="s">
        <v>52</v>
      </c>
      <c r="F663" s="685"/>
      <c r="G663" s="359" t="s">
        <v>2040</v>
      </c>
      <c r="H663" s="338"/>
      <c r="I663" s="301"/>
      <c r="J663" s="360"/>
      <c r="K663" s="332">
        <v>59</v>
      </c>
      <c r="L663" s="337" t="s">
        <v>3268</v>
      </c>
      <c r="M663" s="337" t="s">
        <v>3268</v>
      </c>
      <c r="N663" s="305">
        <v>9</v>
      </c>
      <c r="O663" s="305"/>
      <c r="P663" s="76"/>
      <c r="Q663" s="76"/>
      <c r="R663" s="272"/>
      <c r="S663" s="76"/>
      <c r="T663" s="76"/>
      <c r="U663" s="76"/>
      <c r="V663" s="76"/>
      <c r="W663" s="272"/>
      <c r="X663" s="272"/>
      <c r="Y663" s="272">
        <v>0</v>
      </c>
      <c r="Z663" s="272"/>
      <c r="AA663" s="83"/>
      <c r="AB663" s="301" t="s">
        <v>32</v>
      </c>
      <c r="AC663" s="314"/>
      <c r="AD663" s="302">
        <f t="shared" si="19"/>
        <v>0</v>
      </c>
      <c r="AE663" s="302"/>
      <c r="AF663" s="302"/>
      <c r="AG663" s="302"/>
      <c r="AH663" s="302"/>
      <c r="AI663" s="302"/>
      <c r="AJ663" s="302"/>
      <c r="AK663" s="302"/>
      <c r="AL663" s="302"/>
      <c r="AM663" s="302"/>
      <c r="AN663" s="302"/>
      <c r="AO663" s="302"/>
      <c r="AP663" s="302"/>
      <c r="AQ663" s="302"/>
      <c r="AR663" s="302"/>
      <c r="AS663" s="302"/>
    </row>
    <row r="664" spans="1:45" ht="75" outlineLevel="1">
      <c r="A664" s="655"/>
      <c r="B664" s="272" t="s">
        <v>562</v>
      </c>
      <c r="C664" s="671"/>
      <c r="D664" s="357" t="s">
        <v>2041</v>
      </c>
      <c r="E664" s="211" t="s">
        <v>52</v>
      </c>
      <c r="F664" s="685"/>
      <c r="G664" s="359" t="s">
        <v>2042</v>
      </c>
      <c r="H664" s="338" t="s">
        <v>62</v>
      </c>
      <c r="I664" s="301" t="s">
        <v>90</v>
      </c>
      <c r="J664" s="360" t="s">
        <v>2576</v>
      </c>
      <c r="K664" s="265">
        <v>76</v>
      </c>
      <c r="L664" s="272" t="s">
        <v>3269</v>
      </c>
      <c r="M664" s="265"/>
      <c r="N664" s="305">
        <v>35</v>
      </c>
      <c r="O664" s="305"/>
      <c r="P664" s="76"/>
      <c r="Q664" s="76"/>
      <c r="R664" s="265" t="s">
        <v>60</v>
      </c>
      <c r="S664" s="80">
        <v>12</v>
      </c>
      <c r="T664" s="76">
        <v>1967</v>
      </c>
      <c r="U664" s="314">
        <v>30</v>
      </c>
      <c r="V664" s="76">
        <v>100</v>
      </c>
      <c r="W664" s="272" t="s">
        <v>372</v>
      </c>
      <c r="X664" s="77" t="s">
        <v>29</v>
      </c>
      <c r="Y664" s="272">
        <v>0</v>
      </c>
      <c r="Z664" s="71"/>
      <c r="AA664" s="71"/>
      <c r="AB664" s="301" t="s">
        <v>3412</v>
      </c>
      <c r="AC664" s="83">
        <v>2026</v>
      </c>
      <c r="AD664" s="302">
        <f t="shared" si="19"/>
        <v>0</v>
      </c>
      <c r="AE664" s="302"/>
      <c r="AF664" s="302"/>
      <c r="AG664" s="302"/>
      <c r="AH664" s="302"/>
      <c r="AI664" s="302"/>
      <c r="AJ664" s="302"/>
      <c r="AK664" s="302"/>
      <c r="AL664" s="302"/>
      <c r="AM664" s="302"/>
      <c r="AN664" s="302"/>
      <c r="AO664" s="302"/>
      <c r="AP664" s="302"/>
      <c r="AQ664" s="302"/>
      <c r="AR664" s="302"/>
      <c r="AS664" s="302"/>
    </row>
    <row r="665" spans="1:45" ht="75" outlineLevel="1">
      <c r="A665" s="655"/>
      <c r="B665" s="272" t="s">
        <v>562</v>
      </c>
      <c r="C665" s="671"/>
      <c r="D665" s="357" t="s">
        <v>2043</v>
      </c>
      <c r="E665" s="211" t="s">
        <v>52</v>
      </c>
      <c r="F665" s="685"/>
      <c r="G665" s="359" t="s">
        <v>2044</v>
      </c>
      <c r="H665" s="338" t="s">
        <v>62</v>
      </c>
      <c r="I665" s="301" t="s">
        <v>84</v>
      </c>
      <c r="J665" s="360" t="s">
        <v>2577</v>
      </c>
      <c r="K665" s="265">
        <v>59</v>
      </c>
      <c r="L665" s="272" t="s">
        <v>3270</v>
      </c>
      <c r="M665" s="77"/>
      <c r="N665" s="305">
        <v>84</v>
      </c>
      <c r="O665" s="305"/>
      <c r="P665" s="76"/>
      <c r="Q665" s="76"/>
      <c r="R665" s="265" t="s">
        <v>60</v>
      </c>
      <c r="S665" s="80">
        <v>90</v>
      </c>
      <c r="T665" s="76">
        <v>1967</v>
      </c>
      <c r="U665" s="314">
        <v>30</v>
      </c>
      <c r="V665" s="76">
        <v>100</v>
      </c>
      <c r="W665" s="272" t="s">
        <v>372</v>
      </c>
      <c r="X665" s="77" t="s">
        <v>29</v>
      </c>
      <c r="Y665" s="272">
        <v>42</v>
      </c>
      <c r="Z665" s="305"/>
      <c r="AA665" s="272"/>
      <c r="AB665" s="301" t="s">
        <v>3415</v>
      </c>
      <c r="AC665" s="83">
        <v>2028</v>
      </c>
      <c r="AD665" s="302">
        <f t="shared" si="19"/>
        <v>0</v>
      </c>
      <c r="AE665" s="302"/>
      <c r="AF665" s="302"/>
      <c r="AG665" s="302"/>
      <c r="AH665" s="302"/>
      <c r="AI665" s="302"/>
      <c r="AJ665" s="302"/>
      <c r="AK665" s="302"/>
      <c r="AL665" s="302"/>
      <c r="AM665" s="302"/>
      <c r="AN665" s="302"/>
      <c r="AO665" s="302"/>
      <c r="AP665" s="302"/>
      <c r="AQ665" s="302"/>
      <c r="AR665" s="305"/>
      <c r="AS665" s="305"/>
    </row>
    <row r="666" spans="1:45" ht="56.25" outlineLevel="1">
      <c r="A666" s="655"/>
      <c r="B666" s="272" t="s">
        <v>562</v>
      </c>
      <c r="C666" s="671" t="s">
        <v>1055</v>
      </c>
      <c r="D666" s="357" t="s">
        <v>1297</v>
      </c>
      <c r="E666" s="358" t="s">
        <v>43</v>
      </c>
      <c r="F666" s="685"/>
      <c r="G666" s="359" t="s">
        <v>2045</v>
      </c>
      <c r="H666" s="338" t="s">
        <v>62</v>
      </c>
      <c r="I666" s="301" t="s">
        <v>91</v>
      </c>
      <c r="J666" s="360" t="s">
        <v>2578</v>
      </c>
      <c r="K666" s="265">
        <v>44</v>
      </c>
      <c r="L666" s="272"/>
      <c r="M666" s="77"/>
      <c r="N666" s="305">
        <v>986</v>
      </c>
      <c r="O666" s="305">
        <v>1333</v>
      </c>
      <c r="P666" s="83">
        <v>20</v>
      </c>
      <c r="Q666" s="76">
        <v>19</v>
      </c>
      <c r="R666" s="265" t="s">
        <v>60</v>
      </c>
      <c r="S666" s="80">
        <v>249.2</v>
      </c>
      <c r="T666" s="76">
        <v>1968</v>
      </c>
      <c r="U666" s="76">
        <v>60</v>
      </c>
      <c r="V666" s="76">
        <v>100</v>
      </c>
      <c r="W666" s="272" t="s">
        <v>372</v>
      </c>
      <c r="X666" s="77" t="s">
        <v>29</v>
      </c>
      <c r="Y666" s="272">
        <v>916</v>
      </c>
      <c r="Z666" s="272">
        <v>1264</v>
      </c>
      <c r="AA666" s="83">
        <v>25</v>
      </c>
      <c r="AB666" s="301" t="s">
        <v>3404</v>
      </c>
      <c r="AC666" s="76">
        <v>2033</v>
      </c>
      <c r="AD666" s="302">
        <f t="shared" si="19"/>
        <v>448870</v>
      </c>
      <c r="AE666" s="302"/>
      <c r="AF666" s="302">
        <v>448870</v>
      </c>
      <c r="AG666" s="302"/>
      <c r="AH666" s="302"/>
      <c r="AI666" s="302"/>
      <c r="AJ666" s="302"/>
      <c r="AL666" s="302"/>
      <c r="AM666" s="302"/>
      <c r="AN666" s="302"/>
      <c r="AO666" s="302"/>
      <c r="AP666" s="302"/>
      <c r="AQ666" s="302">
        <v>448870</v>
      </c>
      <c r="AR666" s="302"/>
      <c r="AS666" s="302"/>
    </row>
    <row r="667" spans="1:45" ht="56.25" outlineLevel="1">
      <c r="A667" s="655"/>
      <c r="B667" s="272" t="s">
        <v>562</v>
      </c>
      <c r="C667" s="671"/>
      <c r="D667" s="357" t="s">
        <v>2046</v>
      </c>
      <c r="E667" s="211" t="s">
        <v>52</v>
      </c>
      <c r="F667" s="685"/>
      <c r="G667" s="359" t="s">
        <v>2047</v>
      </c>
      <c r="H667" s="338" t="s">
        <v>62</v>
      </c>
      <c r="I667" s="301" t="s">
        <v>84</v>
      </c>
      <c r="J667" s="360" t="s">
        <v>2579</v>
      </c>
      <c r="K667" s="265">
        <v>31</v>
      </c>
      <c r="L667" s="272" t="s">
        <v>3271</v>
      </c>
      <c r="M667" s="77"/>
      <c r="N667" s="305">
        <v>136</v>
      </c>
      <c r="O667" s="305"/>
      <c r="P667" s="76"/>
      <c r="Q667" s="76"/>
      <c r="R667" s="265" t="s">
        <v>60</v>
      </c>
      <c r="S667" s="80">
        <v>195</v>
      </c>
      <c r="T667" s="76">
        <v>1989</v>
      </c>
      <c r="U667" s="314">
        <v>60</v>
      </c>
      <c r="V667" s="76">
        <v>100</v>
      </c>
      <c r="W667" s="272" t="s">
        <v>372</v>
      </c>
      <c r="X667" s="77" t="s">
        <v>29</v>
      </c>
      <c r="Y667" s="272">
        <v>116</v>
      </c>
      <c r="Z667" s="305"/>
      <c r="AA667" s="272"/>
      <c r="AB667" s="301" t="s">
        <v>32</v>
      </c>
      <c r="AC667" s="76"/>
      <c r="AD667" s="302">
        <f t="shared" si="19"/>
        <v>0</v>
      </c>
      <c r="AE667" s="302"/>
      <c r="AF667" s="302"/>
      <c r="AG667" s="305"/>
      <c r="AH667" s="305"/>
      <c r="AI667" s="302"/>
      <c r="AJ667" s="302"/>
      <c r="AK667" s="302"/>
      <c r="AL667" s="302"/>
      <c r="AM667" s="302"/>
      <c r="AN667" s="302"/>
      <c r="AO667" s="302"/>
      <c r="AP667" s="302"/>
      <c r="AQ667" s="302"/>
      <c r="AR667" s="302"/>
      <c r="AS667" s="302"/>
    </row>
    <row r="668" spans="1:45" ht="56.25" outlineLevel="1">
      <c r="A668" s="655"/>
      <c r="B668" s="272" t="s">
        <v>562</v>
      </c>
      <c r="C668" s="671"/>
      <c r="D668" s="357" t="s">
        <v>2235</v>
      </c>
      <c r="E668" s="211" t="s">
        <v>52</v>
      </c>
      <c r="F668" s="685"/>
      <c r="G668" s="359" t="s">
        <v>2236</v>
      </c>
      <c r="H668" s="338" t="s">
        <v>62</v>
      </c>
      <c r="I668" s="301" t="s">
        <v>84</v>
      </c>
      <c r="J668" s="360" t="s">
        <v>2798</v>
      </c>
      <c r="K668" s="265">
        <v>58</v>
      </c>
      <c r="L668" s="272" t="s">
        <v>3272</v>
      </c>
      <c r="M668" s="265"/>
      <c r="N668" s="305">
        <v>226</v>
      </c>
      <c r="O668" s="305"/>
      <c r="P668" s="76"/>
      <c r="Q668" s="76"/>
      <c r="R668" s="265" t="s">
        <v>60</v>
      </c>
      <c r="S668" s="80">
        <v>28</v>
      </c>
      <c r="T668" s="76">
        <v>1976</v>
      </c>
      <c r="U668" s="314">
        <v>60</v>
      </c>
      <c r="V668" s="76">
        <v>100</v>
      </c>
      <c r="W668" s="272" t="s">
        <v>372</v>
      </c>
      <c r="X668" s="77" t="s">
        <v>29</v>
      </c>
      <c r="Y668" s="272">
        <v>124</v>
      </c>
      <c r="Z668" s="305"/>
      <c r="AA668" s="272"/>
      <c r="AB668" s="301" t="s">
        <v>32</v>
      </c>
      <c r="AC668" s="71"/>
      <c r="AD668" s="302">
        <f t="shared" si="19"/>
        <v>0</v>
      </c>
      <c r="AE668" s="302"/>
      <c r="AF668" s="302"/>
      <c r="AG668" s="302"/>
      <c r="AH668" s="302"/>
      <c r="AI668" s="302"/>
      <c r="AJ668" s="302"/>
      <c r="AK668" s="302"/>
      <c r="AL668" s="302"/>
      <c r="AM668" s="302"/>
      <c r="AN668" s="302"/>
      <c r="AO668" s="305"/>
      <c r="AP668" s="305"/>
      <c r="AQ668" s="305"/>
      <c r="AR668" s="305"/>
      <c r="AS668" s="305"/>
    </row>
    <row r="669" spans="1:45" s="440" customFormat="1">
      <c r="A669" s="297"/>
      <c r="B669" s="657" t="s">
        <v>898</v>
      </c>
      <c r="C669" s="658"/>
      <c r="D669" s="659"/>
      <c r="E669" s="297"/>
      <c r="F669" s="297"/>
      <c r="G669" s="466"/>
      <c r="H669" s="439"/>
      <c r="I669" s="439"/>
      <c r="J669" s="439"/>
      <c r="K669" s="297"/>
      <c r="L669" s="297"/>
      <c r="M669" s="297"/>
      <c r="N669" s="288"/>
      <c r="O669" s="288"/>
      <c r="P669" s="297"/>
      <c r="Q669" s="297"/>
      <c r="R669" s="297"/>
      <c r="S669" s="297"/>
      <c r="T669" s="297"/>
      <c r="U669" s="297"/>
      <c r="V669" s="288"/>
      <c r="W669" s="297"/>
      <c r="X669" s="297"/>
      <c r="Y669" s="297"/>
      <c r="Z669" s="297"/>
      <c r="AA669" s="297"/>
      <c r="AB669" s="439"/>
      <c r="AC669" s="297"/>
      <c r="AD669" s="288">
        <f t="shared" ref="AD669:AS669" si="20">SUM(AD8:AD668)</f>
        <v>31041172.300000001</v>
      </c>
      <c r="AE669" s="288">
        <f t="shared" si="20"/>
        <v>0</v>
      </c>
      <c r="AF669" s="288">
        <f t="shared" si="20"/>
        <v>31041172.300000001</v>
      </c>
      <c r="AG669" s="288">
        <f t="shared" si="20"/>
        <v>0</v>
      </c>
      <c r="AH669" s="288">
        <f t="shared" si="20"/>
        <v>0</v>
      </c>
      <c r="AI669" s="288">
        <f t="shared" si="20"/>
        <v>0</v>
      </c>
      <c r="AJ669" s="288">
        <f t="shared" si="20"/>
        <v>0</v>
      </c>
      <c r="AK669" s="288">
        <f t="shared" si="20"/>
        <v>1194779</v>
      </c>
      <c r="AL669" s="288">
        <f t="shared" si="20"/>
        <v>2942275</v>
      </c>
      <c r="AM669" s="288">
        <f t="shared" si="20"/>
        <v>1664813</v>
      </c>
      <c r="AN669" s="288">
        <f t="shared" si="20"/>
        <v>1314903</v>
      </c>
      <c r="AO669" s="288">
        <f t="shared" si="20"/>
        <v>11103753.300000001</v>
      </c>
      <c r="AP669" s="288">
        <f t="shared" si="20"/>
        <v>4809850</v>
      </c>
      <c r="AQ669" s="288">
        <f t="shared" si="20"/>
        <v>3234618</v>
      </c>
      <c r="AR669" s="288">
        <f t="shared" si="20"/>
        <v>3798460</v>
      </c>
      <c r="AS669" s="288">
        <f t="shared" si="20"/>
        <v>1108870</v>
      </c>
    </row>
    <row r="670" spans="1:45" s="440" customFormat="1">
      <c r="A670" s="297"/>
      <c r="B670" s="657" t="s">
        <v>899</v>
      </c>
      <c r="C670" s="658"/>
      <c r="D670" s="659"/>
      <c r="E670" s="297"/>
      <c r="F670" s="297"/>
      <c r="G670" s="469"/>
      <c r="H670" s="470"/>
      <c r="I670" s="470"/>
      <c r="J670" s="470"/>
      <c r="K670" s="297"/>
      <c r="L670" s="297"/>
      <c r="M670" s="297"/>
      <c r="N670" s="288"/>
      <c r="O670" s="288"/>
      <c r="P670" s="297"/>
      <c r="Q670" s="297"/>
      <c r="R670" s="297"/>
      <c r="S670" s="288"/>
      <c r="T670" s="297"/>
      <c r="U670" s="297"/>
      <c r="V670" s="288"/>
      <c r="W670" s="297"/>
      <c r="X670" s="297"/>
      <c r="Y670" s="297"/>
      <c r="Z670" s="297"/>
      <c r="AA670" s="297"/>
      <c r="AB670" s="270"/>
      <c r="AC670" s="297"/>
      <c r="AD670" s="288"/>
      <c r="AE670" s="288"/>
      <c r="AF670" s="288"/>
      <c r="AG670" s="288"/>
      <c r="AH670" s="288"/>
      <c r="AI670" s="288"/>
      <c r="AJ670" s="288"/>
      <c r="AK670" s="288"/>
      <c r="AL670" s="288"/>
      <c r="AM670" s="288"/>
      <c r="AN670" s="288"/>
      <c r="AO670" s="288"/>
      <c r="AP670" s="288"/>
      <c r="AQ670" s="288"/>
      <c r="AR670" s="288"/>
      <c r="AS670" s="288"/>
    </row>
    <row r="671" spans="1:45" ht="75" outlineLevel="1">
      <c r="A671" s="265">
        <v>1</v>
      </c>
      <c r="B671" s="255" t="s">
        <v>609</v>
      </c>
      <c r="C671" s="330"/>
      <c r="D671" s="252" t="s">
        <v>609</v>
      </c>
      <c r="E671" s="265" t="s">
        <v>52</v>
      </c>
      <c r="F671" s="255" t="s">
        <v>2674</v>
      </c>
      <c r="G671" s="317" t="s">
        <v>31</v>
      </c>
      <c r="H671" s="317" t="s">
        <v>27</v>
      </c>
      <c r="I671" s="301" t="s">
        <v>31</v>
      </c>
      <c r="J671" s="252" t="s">
        <v>2363</v>
      </c>
      <c r="K671" s="265"/>
      <c r="L671" s="265"/>
      <c r="M671" s="265"/>
      <c r="N671" s="335"/>
      <c r="O671" s="305"/>
      <c r="P671" s="76">
        <v>120</v>
      </c>
      <c r="Q671" s="76">
        <v>117</v>
      </c>
      <c r="R671" s="240" t="s">
        <v>35</v>
      </c>
      <c r="S671" s="255">
        <v>1184.8</v>
      </c>
      <c r="T671" s="254">
        <v>1982</v>
      </c>
      <c r="U671" s="255">
        <v>85</v>
      </c>
      <c r="V671" s="302">
        <v>100</v>
      </c>
      <c r="W671" s="272" t="s">
        <v>372</v>
      </c>
      <c r="X671" s="265" t="s">
        <v>29</v>
      </c>
      <c r="Y671" s="265"/>
      <c r="Z671" s="80"/>
      <c r="AA671" s="265">
        <v>120</v>
      </c>
      <c r="AB671" s="301" t="s">
        <v>32</v>
      </c>
      <c r="AC671" s="474"/>
      <c r="AD671" s="305">
        <f>SUM(AE671:AI671)</f>
        <v>0</v>
      </c>
      <c r="AE671" s="305"/>
      <c r="AF671" s="305"/>
      <c r="AG671" s="305"/>
      <c r="AH671" s="305"/>
      <c r="AI671" s="305"/>
      <c r="AJ671" s="305"/>
      <c r="AK671" s="305"/>
      <c r="AL671" s="305"/>
      <c r="AM671" s="305"/>
      <c r="AN671" s="305"/>
      <c r="AO671" s="305"/>
      <c r="AP671" s="305"/>
      <c r="AQ671" s="302"/>
      <c r="AR671" s="302"/>
      <c r="AS671" s="302"/>
    </row>
    <row r="672" spans="1:45" ht="75" outlineLevel="1">
      <c r="A672" s="272">
        <v>2</v>
      </c>
      <c r="B672" s="330" t="s">
        <v>609</v>
      </c>
      <c r="C672" s="330"/>
      <c r="D672" s="329" t="s">
        <v>609</v>
      </c>
      <c r="E672" s="330" t="s">
        <v>25</v>
      </c>
      <c r="F672" s="265" t="s">
        <v>2675</v>
      </c>
      <c r="G672" s="364" t="s">
        <v>31</v>
      </c>
      <c r="H672" s="317" t="s">
        <v>27</v>
      </c>
      <c r="I672" s="329" t="s">
        <v>31</v>
      </c>
      <c r="J672" s="329" t="s">
        <v>2364</v>
      </c>
      <c r="K672" s="330"/>
      <c r="L672" s="330"/>
      <c r="M672" s="330"/>
      <c r="N672" s="88"/>
      <c r="O672" s="88"/>
      <c r="P672" s="350">
        <v>50</v>
      </c>
      <c r="Q672" s="350">
        <v>85</v>
      </c>
      <c r="R672" s="265" t="s">
        <v>35</v>
      </c>
      <c r="S672" s="265">
        <v>585.1</v>
      </c>
      <c r="T672" s="265">
        <v>2006</v>
      </c>
      <c r="U672" s="314">
        <v>60</v>
      </c>
      <c r="V672" s="88">
        <v>47.83</v>
      </c>
      <c r="W672" s="330">
        <v>2017</v>
      </c>
      <c r="X672" s="269" t="s">
        <v>29</v>
      </c>
      <c r="Y672" s="89"/>
      <c r="Z672" s="89"/>
      <c r="AA672" s="89"/>
      <c r="AB672" s="301" t="s">
        <v>32</v>
      </c>
      <c r="AC672" s="314"/>
      <c r="AD672" s="305">
        <f>SUM(AE672:AI672)</f>
        <v>0</v>
      </c>
      <c r="AE672" s="302"/>
      <c r="AF672" s="302"/>
      <c r="AG672" s="302"/>
      <c r="AH672" s="302"/>
      <c r="AI672" s="302"/>
      <c r="AJ672" s="302"/>
      <c r="AK672" s="302"/>
      <c r="AL672" s="302"/>
      <c r="AM672" s="302"/>
      <c r="AN672" s="302"/>
      <c r="AO672" s="302"/>
      <c r="AP672" s="302"/>
      <c r="AQ672" s="302"/>
      <c r="AR672" s="302"/>
      <c r="AS672" s="302"/>
    </row>
    <row r="673" spans="1:45" s="440" customFormat="1">
      <c r="A673" s="297"/>
      <c r="B673" s="657" t="s">
        <v>900</v>
      </c>
      <c r="C673" s="658"/>
      <c r="D673" s="659"/>
      <c r="E673" s="297"/>
      <c r="F673" s="297"/>
      <c r="G673" s="466"/>
      <c r="H673" s="439"/>
      <c r="I673" s="439"/>
      <c r="J673" s="439"/>
      <c r="K673" s="297"/>
      <c r="L673" s="297"/>
      <c r="M673" s="297"/>
      <c r="N673" s="288"/>
      <c r="O673" s="288"/>
      <c r="P673" s="297"/>
      <c r="Q673" s="297"/>
      <c r="R673" s="297"/>
      <c r="S673" s="297"/>
      <c r="T673" s="297"/>
      <c r="U673" s="297"/>
      <c r="V673" s="288"/>
      <c r="W673" s="297"/>
      <c r="X673" s="297"/>
      <c r="Y673" s="297"/>
      <c r="Z673" s="297"/>
      <c r="AA673" s="297"/>
      <c r="AB673" s="439"/>
      <c r="AC673" s="297"/>
      <c r="AD673" s="288">
        <f>SUM(AD671:AD672)</f>
        <v>0</v>
      </c>
      <c r="AE673" s="288">
        <f t="shared" ref="AE673:AS673" si="21">SUM(AE671:AE672)</f>
        <v>0</v>
      </c>
      <c r="AF673" s="288">
        <f t="shared" si="21"/>
        <v>0</v>
      </c>
      <c r="AG673" s="288">
        <f t="shared" si="21"/>
        <v>0</v>
      </c>
      <c r="AH673" s="288">
        <f t="shared" si="21"/>
        <v>0</v>
      </c>
      <c r="AI673" s="288">
        <f t="shared" si="21"/>
        <v>0</v>
      </c>
      <c r="AJ673" s="288">
        <f t="shared" si="21"/>
        <v>0</v>
      </c>
      <c r="AK673" s="288">
        <f t="shared" si="21"/>
        <v>0</v>
      </c>
      <c r="AL673" s="288">
        <f t="shared" si="21"/>
        <v>0</v>
      </c>
      <c r="AM673" s="288">
        <f t="shared" si="21"/>
        <v>0</v>
      </c>
      <c r="AN673" s="288">
        <f t="shared" si="21"/>
        <v>0</v>
      </c>
      <c r="AO673" s="288">
        <f t="shared" si="21"/>
        <v>0</v>
      </c>
      <c r="AP673" s="288">
        <f t="shared" si="21"/>
        <v>0</v>
      </c>
      <c r="AQ673" s="288">
        <f t="shared" si="21"/>
        <v>0</v>
      </c>
      <c r="AR673" s="288">
        <f t="shared" si="21"/>
        <v>0</v>
      </c>
      <c r="AS673" s="288">
        <f t="shared" si="21"/>
        <v>0</v>
      </c>
    </row>
    <row r="674" spans="1:45" s="440" customFormat="1">
      <c r="A674" s="297"/>
      <c r="B674" s="657" t="s">
        <v>417</v>
      </c>
      <c r="C674" s="658"/>
      <c r="D674" s="659"/>
      <c r="E674" s="297"/>
      <c r="F674" s="297"/>
      <c r="G674" s="469"/>
      <c r="H674" s="470"/>
      <c r="I674" s="470"/>
      <c r="J674" s="470"/>
      <c r="K674" s="297"/>
      <c r="L674" s="297"/>
      <c r="M674" s="297"/>
      <c r="N674" s="288"/>
      <c r="O674" s="288"/>
      <c r="P674" s="297"/>
      <c r="Q674" s="297"/>
      <c r="R674" s="297"/>
      <c r="S674" s="288"/>
      <c r="T674" s="297"/>
      <c r="U674" s="297"/>
      <c r="V674" s="288"/>
      <c r="W674" s="297"/>
      <c r="X674" s="297"/>
      <c r="Y674" s="297"/>
      <c r="Z674" s="297"/>
      <c r="AA674" s="297"/>
      <c r="AB674" s="270"/>
      <c r="AC674" s="297"/>
      <c r="AD674" s="288"/>
      <c r="AE674" s="288"/>
      <c r="AF674" s="288"/>
      <c r="AG674" s="288"/>
      <c r="AH674" s="288"/>
      <c r="AI674" s="288"/>
      <c r="AJ674" s="288"/>
      <c r="AK674" s="288"/>
      <c r="AL674" s="288"/>
      <c r="AM674" s="288"/>
      <c r="AN674" s="288"/>
      <c r="AO674" s="288"/>
      <c r="AP674" s="288"/>
      <c r="AQ674" s="288"/>
      <c r="AR674" s="288"/>
      <c r="AS674" s="288"/>
    </row>
    <row r="675" spans="1:45" s="480" customFormat="1" ht="56.25" outlineLevel="1">
      <c r="A675" s="660">
        <v>1</v>
      </c>
      <c r="B675" s="662" t="s">
        <v>611</v>
      </c>
      <c r="C675" s="84"/>
      <c r="D675" s="475" t="s">
        <v>611</v>
      </c>
      <c r="E675" s="330" t="s">
        <v>25</v>
      </c>
      <c r="F675" s="664" t="s">
        <v>2676</v>
      </c>
      <c r="G675" s="363" t="s">
        <v>453</v>
      </c>
      <c r="H675" s="363" t="s">
        <v>27</v>
      </c>
      <c r="I675" s="475" t="s">
        <v>31</v>
      </c>
      <c r="J675" s="475" t="s">
        <v>530</v>
      </c>
      <c r="K675" s="84"/>
      <c r="L675" s="84"/>
      <c r="M675" s="84"/>
      <c r="N675" s="476"/>
      <c r="O675" s="476">
        <v>18006</v>
      </c>
      <c r="P675" s="84">
        <v>1000</v>
      </c>
      <c r="Q675" s="477">
        <v>1000</v>
      </c>
      <c r="R675" s="307" t="s">
        <v>28</v>
      </c>
      <c r="S675" s="84">
        <v>5854.5</v>
      </c>
      <c r="T675" s="84">
        <v>2025</v>
      </c>
      <c r="U675" s="314">
        <v>85</v>
      </c>
      <c r="V675" s="476">
        <v>0</v>
      </c>
      <c r="W675" s="265" t="s">
        <v>346</v>
      </c>
      <c r="X675" s="265" t="s">
        <v>29</v>
      </c>
      <c r="Y675" s="478"/>
      <c r="Z675" s="85">
        <v>25000</v>
      </c>
      <c r="AA675" s="86">
        <v>300</v>
      </c>
      <c r="AB675" s="301" t="s">
        <v>32</v>
      </c>
      <c r="AC675" s="84"/>
      <c r="AD675" s="305">
        <v>0</v>
      </c>
      <c r="AE675" s="302"/>
      <c r="AF675" s="302"/>
      <c r="AG675" s="302"/>
      <c r="AH675" s="302"/>
      <c r="AI675" s="302"/>
      <c r="AJ675" s="479"/>
      <c r="AK675" s="479"/>
      <c r="AL675" s="479"/>
      <c r="AM675" s="479"/>
      <c r="AN675" s="479"/>
      <c r="AO675" s="479"/>
      <c r="AP675" s="479"/>
      <c r="AQ675" s="479"/>
      <c r="AR675" s="479"/>
      <c r="AS675" s="479"/>
    </row>
    <row r="676" spans="1:45" ht="56.25" outlineLevel="1">
      <c r="A676" s="661"/>
      <c r="B676" s="663"/>
      <c r="C676" s="265" t="s">
        <v>2624</v>
      </c>
      <c r="D676" s="301" t="s">
        <v>2048</v>
      </c>
      <c r="E676" s="265" t="s">
        <v>43</v>
      </c>
      <c r="F676" s="665"/>
      <c r="G676" s="278" t="s">
        <v>2049</v>
      </c>
      <c r="H676" s="338" t="s">
        <v>62</v>
      </c>
      <c r="I676" s="357" t="s">
        <v>348</v>
      </c>
      <c r="J676" s="301" t="s">
        <v>2967</v>
      </c>
      <c r="K676" s="265" t="s">
        <v>3337</v>
      </c>
      <c r="L676" s="265"/>
      <c r="M676" s="265"/>
      <c r="N676" s="302">
        <v>6500</v>
      </c>
      <c r="O676" s="305"/>
      <c r="P676" s="76"/>
      <c r="Q676" s="314"/>
      <c r="R676" s="265" t="s">
        <v>35</v>
      </c>
      <c r="S676" s="71">
        <v>195.7</v>
      </c>
      <c r="T676" s="314">
        <v>2014</v>
      </c>
      <c r="U676" s="314">
        <v>85</v>
      </c>
      <c r="V676" s="302">
        <v>5</v>
      </c>
      <c r="W676" s="265" t="s">
        <v>346</v>
      </c>
      <c r="X676" s="265" t="s">
        <v>29</v>
      </c>
      <c r="Y676" s="265">
        <v>6601</v>
      </c>
      <c r="Z676" s="265"/>
      <c r="AA676" s="265"/>
      <c r="AB676" s="301" t="s">
        <v>32</v>
      </c>
      <c r="AC676" s="314"/>
      <c r="AD676" s="305">
        <v>0</v>
      </c>
      <c r="AE676" s="302"/>
      <c r="AF676" s="302"/>
      <c r="AG676" s="302"/>
      <c r="AH676" s="302"/>
      <c r="AI676" s="302"/>
      <c r="AJ676" s="302"/>
      <c r="AK676" s="302"/>
      <c r="AL676" s="302"/>
      <c r="AM676" s="302"/>
      <c r="AN676" s="302"/>
      <c r="AO676" s="302"/>
      <c r="AP676" s="302"/>
      <c r="AQ676" s="302"/>
      <c r="AR676" s="302"/>
      <c r="AS676" s="302"/>
    </row>
    <row r="677" spans="1:45" ht="56.25" outlineLevel="1">
      <c r="A677" s="661"/>
      <c r="B677" s="265" t="s">
        <v>565</v>
      </c>
      <c r="C677" s="265" t="s">
        <v>1056</v>
      </c>
      <c r="D677" s="301" t="s">
        <v>2050</v>
      </c>
      <c r="E677" s="265" t="s">
        <v>43</v>
      </c>
      <c r="F677" s="666"/>
      <c r="G677" s="280" t="s">
        <v>2051</v>
      </c>
      <c r="H677" s="338" t="s">
        <v>62</v>
      </c>
      <c r="I677" s="301" t="s">
        <v>82</v>
      </c>
      <c r="J677" s="301" t="s">
        <v>2961</v>
      </c>
      <c r="K677" s="265" t="s">
        <v>3338</v>
      </c>
      <c r="L677" s="265"/>
      <c r="M677" s="265"/>
      <c r="N677" s="302">
        <v>3725</v>
      </c>
      <c r="O677" s="305"/>
      <c r="P677" s="76"/>
      <c r="Q677" s="314"/>
      <c r="R677" s="265" t="s">
        <v>35</v>
      </c>
      <c r="S677" s="71">
        <v>209.6</v>
      </c>
      <c r="T677" s="314">
        <v>2014</v>
      </c>
      <c r="U677" s="314">
        <v>85</v>
      </c>
      <c r="V677" s="302">
        <v>4.17</v>
      </c>
      <c r="W677" s="265" t="s">
        <v>346</v>
      </c>
      <c r="X677" s="265" t="s">
        <v>29</v>
      </c>
      <c r="Y677" s="265">
        <v>3645</v>
      </c>
      <c r="Z677" s="265"/>
      <c r="AA677" s="265"/>
      <c r="AB677" s="301" t="s">
        <v>32</v>
      </c>
      <c r="AC677" s="314"/>
      <c r="AD677" s="305">
        <v>0</v>
      </c>
      <c r="AE677" s="302"/>
      <c r="AF677" s="302"/>
      <c r="AG677" s="302"/>
      <c r="AH677" s="302"/>
      <c r="AI677" s="302"/>
      <c r="AJ677" s="302"/>
      <c r="AK677" s="302"/>
      <c r="AL677" s="302"/>
      <c r="AM677" s="302"/>
      <c r="AN677" s="302"/>
      <c r="AO677" s="302"/>
      <c r="AP677" s="302"/>
      <c r="AQ677" s="302"/>
      <c r="AR677" s="302"/>
      <c r="AS677" s="302"/>
    </row>
    <row r="678" spans="1:45" ht="56.25" outlineLevel="1">
      <c r="A678" s="655">
        <v>1</v>
      </c>
      <c r="B678" s="655" t="s">
        <v>609</v>
      </c>
      <c r="C678" s="667"/>
      <c r="D678" s="668" t="s">
        <v>609</v>
      </c>
      <c r="E678" s="667" t="s">
        <v>25</v>
      </c>
      <c r="F678" s="671" t="s">
        <v>686</v>
      </c>
      <c r="G678" s="669" t="s">
        <v>31</v>
      </c>
      <c r="H678" s="338" t="s">
        <v>62</v>
      </c>
      <c r="I678" s="357" t="s">
        <v>31</v>
      </c>
      <c r="J678" s="670" t="s">
        <v>2940</v>
      </c>
      <c r="K678" s="272"/>
      <c r="L678" s="272"/>
      <c r="M678" s="272"/>
      <c r="N678" s="305">
        <v>72491</v>
      </c>
      <c r="O678" s="371">
        <v>83195</v>
      </c>
      <c r="P678" s="87">
        <v>540</v>
      </c>
      <c r="Q678" s="87">
        <v>1045</v>
      </c>
      <c r="R678" s="307" t="s">
        <v>28</v>
      </c>
      <c r="S678" s="87">
        <v>5438.9</v>
      </c>
      <c r="T678" s="87">
        <v>2013</v>
      </c>
      <c r="U678" s="87">
        <v>100</v>
      </c>
      <c r="V678" s="371">
        <v>62.09</v>
      </c>
      <c r="W678" s="265" t="s">
        <v>346</v>
      </c>
      <c r="X678" s="254" t="s">
        <v>29</v>
      </c>
      <c r="Y678" s="254">
        <v>74771</v>
      </c>
      <c r="Z678" s="76">
        <f>ROUND(O678+(O678*(((Y678*100)/N678)-100)/100),0)</f>
        <v>85812</v>
      </c>
      <c r="AA678" s="254">
        <v>750</v>
      </c>
      <c r="AB678" s="301" t="s">
        <v>32</v>
      </c>
      <c r="AC678" s="314"/>
      <c r="AD678" s="305">
        <v>0</v>
      </c>
      <c r="AE678" s="296"/>
      <c r="AF678" s="296"/>
      <c r="AG678" s="296"/>
      <c r="AH678" s="296"/>
      <c r="AI678" s="296"/>
      <c r="AJ678" s="302"/>
      <c r="AK678" s="302"/>
      <c r="AL678" s="302"/>
      <c r="AM678" s="302"/>
      <c r="AN678" s="302"/>
      <c r="AO678" s="302"/>
      <c r="AP678" s="302"/>
      <c r="AQ678" s="302"/>
      <c r="AR678" s="302"/>
      <c r="AS678" s="302"/>
    </row>
    <row r="679" spans="1:45" ht="56.25" outlineLevel="1">
      <c r="A679" s="655"/>
      <c r="B679" s="655"/>
      <c r="C679" s="667"/>
      <c r="D679" s="668"/>
      <c r="E679" s="667"/>
      <c r="F679" s="671"/>
      <c r="G679" s="669"/>
      <c r="H679" s="338" t="s">
        <v>62</v>
      </c>
      <c r="I679" s="357" t="s">
        <v>31</v>
      </c>
      <c r="J679" s="670"/>
      <c r="K679" s="272"/>
      <c r="L679" s="272"/>
      <c r="M679" s="272"/>
      <c r="N679" s="305"/>
      <c r="O679" s="371"/>
      <c r="P679" s="87"/>
      <c r="Q679" s="87"/>
      <c r="R679" s="307" t="s">
        <v>28</v>
      </c>
      <c r="S679" s="87">
        <v>6211</v>
      </c>
      <c r="T679" s="87">
        <v>2012</v>
      </c>
      <c r="U679" s="87">
        <v>100</v>
      </c>
      <c r="V679" s="371">
        <v>39.380000000000003</v>
      </c>
      <c r="W679" s="265" t="s">
        <v>346</v>
      </c>
      <c r="X679" s="254" t="s">
        <v>29</v>
      </c>
      <c r="Y679" s="254"/>
      <c r="Z679" s="272"/>
      <c r="AA679" s="272"/>
      <c r="AB679" s="301" t="s">
        <v>32</v>
      </c>
      <c r="AC679" s="314"/>
      <c r="AD679" s="305">
        <v>0</v>
      </c>
      <c r="AE679" s="296"/>
      <c r="AF679" s="296"/>
      <c r="AG679" s="296"/>
      <c r="AH679" s="296"/>
      <c r="AI679" s="296"/>
      <c r="AJ679" s="302"/>
      <c r="AK679" s="302"/>
      <c r="AL679" s="302"/>
      <c r="AM679" s="302"/>
      <c r="AN679" s="302"/>
      <c r="AO679" s="302"/>
      <c r="AP679" s="302"/>
      <c r="AQ679" s="302"/>
      <c r="AR679" s="302"/>
      <c r="AS679" s="302"/>
    </row>
    <row r="680" spans="1:45" ht="56.25" outlineLevel="1">
      <c r="A680" s="655"/>
      <c r="B680" s="655"/>
      <c r="C680" s="667"/>
      <c r="D680" s="668"/>
      <c r="E680" s="667"/>
      <c r="F680" s="671"/>
      <c r="G680" s="669"/>
      <c r="H680" s="280" t="s">
        <v>37</v>
      </c>
      <c r="I680" s="357" t="s">
        <v>130</v>
      </c>
      <c r="J680" s="670"/>
      <c r="K680" s="272"/>
      <c r="L680" s="272"/>
      <c r="M680" s="272"/>
      <c r="N680" s="305"/>
      <c r="O680" s="305"/>
      <c r="P680" s="76" t="s">
        <v>46</v>
      </c>
      <c r="Q680" s="76" t="s">
        <v>46</v>
      </c>
      <c r="R680" s="254" t="s">
        <v>28</v>
      </c>
      <c r="S680" s="87">
        <v>678.5</v>
      </c>
      <c r="T680" s="87">
        <v>2022</v>
      </c>
      <c r="U680" s="87">
        <v>60</v>
      </c>
      <c r="V680" s="371">
        <v>11.08</v>
      </c>
      <c r="W680" s="265" t="s">
        <v>346</v>
      </c>
      <c r="X680" s="254" t="s">
        <v>29</v>
      </c>
      <c r="Y680" s="254"/>
      <c r="Z680" s="265"/>
      <c r="AA680" s="272">
        <v>10</v>
      </c>
      <c r="AB680" s="301" t="s">
        <v>32</v>
      </c>
      <c r="AC680" s="314"/>
      <c r="AD680" s="305">
        <v>0</v>
      </c>
      <c r="AE680" s="296"/>
      <c r="AF680" s="296"/>
      <c r="AG680" s="296"/>
      <c r="AH680" s="296"/>
      <c r="AI680" s="296"/>
      <c r="AJ680" s="302"/>
      <c r="AK680" s="302"/>
      <c r="AL680" s="302"/>
      <c r="AM680" s="302"/>
      <c r="AN680" s="302"/>
      <c r="AO680" s="302"/>
      <c r="AP680" s="302"/>
      <c r="AQ680" s="302"/>
      <c r="AR680" s="302"/>
      <c r="AS680" s="302"/>
    </row>
    <row r="681" spans="1:45" ht="37.5" outlineLevel="1">
      <c r="A681" s="655"/>
      <c r="B681" s="655"/>
      <c r="C681" s="667"/>
      <c r="D681" s="668"/>
      <c r="E681" s="667"/>
      <c r="F681" s="671"/>
      <c r="G681" s="278" t="s">
        <v>31</v>
      </c>
      <c r="H681" s="338" t="s">
        <v>62</v>
      </c>
      <c r="I681" s="357" t="s">
        <v>31</v>
      </c>
      <c r="J681" s="357" t="s">
        <v>2868</v>
      </c>
      <c r="K681" s="272"/>
      <c r="L681" s="272"/>
      <c r="M681" s="272"/>
      <c r="N681" s="305"/>
      <c r="O681" s="371"/>
      <c r="P681" s="76"/>
      <c r="Q681" s="87"/>
      <c r="R681" s="265" t="s">
        <v>35</v>
      </c>
      <c r="S681" s="87">
        <v>255.2</v>
      </c>
      <c r="T681" s="87">
        <v>1989</v>
      </c>
      <c r="U681" s="87">
        <v>60</v>
      </c>
      <c r="V681" s="371">
        <v>70</v>
      </c>
      <c r="W681" s="272" t="s">
        <v>372</v>
      </c>
      <c r="X681" s="254" t="s">
        <v>29</v>
      </c>
      <c r="Y681" s="254"/>
      <c r="Z681" s="272"/>
      <c r="AA681" s="272"/>
      <c r="AB681" s="301" t="s">
        <v>32</v>
      </c>
      <c r="AC681" s="314"/>
      <c r="AD681" s="305">
        <v>0</v>
      </c>
      <c r="AE681" s="296"/>
      <c r="AF681" s="296"/>
      <c r="AG681" s="296"/>
      <c r="AH681" s="296"/>
      <c r="AI681" s="296"/>
      <c r="AJ681" s="302"/>
      <c r="AK681" s="302"/>
      <c r="AL681" s="302"/>
      <c r="AM681" s="302"/>
      <c r="AN681" s="302"/>
      <c r="AO681" s="302"/>
      <c r="AP681" s="302"/>
      <c r="AQ681" s="302"/>
      <c r="AR681" s="302"/>
      <c r="AS681" s="302"/>
    </row>
    <row r="682" spans="1:45" ht="56.25" outlineLevel="1">
      <c r="A682" s="655"/>
      <c r="B682" s="655"/>
      <c r="C682" s="667"/>
      <c r="D682" s="668"/>
      <c r="E682" s="667"/>
      <c r="F682" s="671"/>
      <c r="G682" s="278" t="s">
        <v>31</v>
      </c>
      <c r="H682" s="338" t="s">
        <v>62</v>
      </c>
      <c r="I682" s="357" t="s">
        <v>128</v>
      </c>
      <c r="J682" s="357" t="s">
        <v>2580</v>
      </c>
      <c r="K682" s="272"/>
      <c r="L682" s="272"/>
      <c r="M682" s="272"/>
      <c r="N682" s="305"/>
      <c r="O682" s="371"/>
      <c r="P682" s="87"/>
      <c r="Q682" s="87"/>
      <c r="R682" s="307" t="s">
        <v>28</v>
      </c>
      <c r="S682" s="87">
        <v>395.7</v>
      </c>
      <c r="T682" s="87">
        <v>2023</v>
      </c>
      <c r="U682" s="87">
        <v>60</v>
      </c>
      <c r="V682" s="371">
        <v>1</v>
      </c>
      <c r="W682" s="265" t="s">
        <v>346</v>
      </c>
      <c r="X682" s="254" t="s">
        <v>29</v>
      </c>
      <c r="Y682" s="254"/>
      <c r="Z682" s="272"/>
      <c r="AA682" s="272"/>
      <c r="AB682" s="301" t="s">
        <v>32</v>
      </c>
      <c r="AC682" s="314"/>
      <c r="AD682" s="305">
        <v>0</v>
      </c>
      <c r="AE682" s="296"/>
      <c r="AF682" s="296"/>
      <c r="AG682" s="296"/>
      <c r="AH682" s="296"/>
      <c r="AI682" s="296"/>
      <c r="AJ682" s="302"/>
      <c r="AK682" s="302"/>
      <c r="AL682" s="302"/>
      <c r="AM682" s="302"/>
      <c r="AN682" s="302"/>
      <c r="AO682" s="302"/>
      <c r="AP682" s="302"/>
      <c r="AQ682" s="302"/>
      <c r="AR682" s="302"/>
      <c r="AS682" s="302"/>
    </row>
    <row r="683" spans="1:45" ht="37.5" outlineLevel="1">
      <c r="A683" s="655"/>
      <c r="B683" s="655"/>
      <c r="C683" s="667"/>
      <c r="D683" s="668"/>
      <c r="E683" s="667"/>
      <c r="F683" s="671"/>
      <c r="G683" s="278" t="s">
        <v>31</v>
      </c>
      <c r="H683" s="338" t="s">
        <v>62</v>
      </c>
      <c r="I683" s="357" t="s">
        <v>129</v>
      </c>
      <c r="J683" s="357" t="s">
        <v>2581</v>
      </c>
      <c r="K683" s="272"/>
      <c r="L683" s="272"/>
      <c r="M683" s="272"/>
      <c r="N683" s="305"/>
      <c r="O683" s="371"/>
      <c r="P683" s="76"/>
      <c r="Q683" s="87"/>
      <c r="R683" s="265" t="s">
        <v>35</v>
      </c>
      <c r="S683" s="87">
        <v>225.2</v>
      </c>
      <c r="T683" s="87">
        <v>1965</v>
      </c>
      <c r="U683" s="87">
        <v>60</v>
      </c>
      <c r="V683" s="371">
        <v>32.08</v>
      </c>
      <c r="W683" s="272" t="s">
        <v>372</v>
      </c>
      <c r="X683" s="254" t="s">
        <v>29</v>
      </c>
      <c r="Y683" s="254"/>
      <c r="Z683" s="272"/>
      <c r="AA683" s="272"/>
      <c r="AB683" s="301" t="s">
        <v>32</v>
      </c>
      <c r="AC683" s="314"/>
      <c r="AD683" s="305">
        <v>0</v>
      </c>
      <c r="AE683" s="296"/>
      <c r="AF683" s="296"/>
      <c r="AG683" s="296"/>
      <c r="AH683" s="296"/>
      <c r="AI683" s="296"/>
      <c r="AJ683" s="302"/>
      <c r="AK683" s="302"/>
      <c r="AL683" s="302"/>
      <c r="AM683" s="302"/>
      <c r="AN683" s="302"/>
      <c r="AO683" s="302"/>
      <c r="AP683" s="302"/>
      <c r="AQ683" s="302"/>
      <c r="AR683" s="302"/>
      <c r="AS683" s="302"/>
    </row>
    <row r="684" spans="1:45" ht="56.25" outlineLevel="1">
      <c r="A684" s="655"/>
      <c r="B684" s="655"/>
      <c r="C684" s="667"/>
      <c r="D684" s="668"/>
      <c r="E684" s="667"/>
      <c r="F684" s="671"/>
      <c r="G684" s="338" t="s">
        <v>313</v>
      </c>
      <c r="H684" s="280" t="s">
        <v>37</v>
      </c>
      <c r="I684" s="357" t="s">
        <v>131</v>
      </c>
      <c r="J684" s="357" t="s">
        <v>2860</v>
      </c>
      <c r="K684" s="272"/>
      <c r="L684" s="272"/>
      <c r="M684" s="272"/>
      <c r="N684" s="305"/>
      <c r="O684" s="305"/>
      <c r="P684" s="87"/>
      <c r="Q684" s="87"/>
      <c r="R684" s="254" t="s">
        <v>28</v>
      </c>
      <c r="S684" s="87">
        <v>426</v>
      </c>
      <c r="T684" s="87">
        <v>1986</v>
      </c>
      <c r="U684" s="87">
        <v>85</v>
      </c>
      <c r="V684" s="371">
        <v>100</v>
      </c>
      <c r="W684" s="272" t="s">
        <v>372</v>
      </c>
      <c r="X684" s="254" t="s">
        <v>29</v>
      </c>
      <c r="Y684" s="254"/>
      <c r="Z684" s="265"/>
      <c r="AA684" s="272"/>
      <c r="AB684" s="301" t="s">
        <v>32</v>
      </c>
      <c r="AC684" s="314"/>
      <c r="AD684" s="305">
        <v>0</v>
      </c>
      <c r="AE684" s="296"/>
      <c r="AF684" s="296"/>
      <c r="AG684" s="296"/>
      <c r="AH684" s="296"/>
      <c r="AI684" s="296"/>
      <c r="AJ684" s="302"/>
      <c r="AK684" s="302"/>
      <c r="AL684" s="302"/>
      <c r="AM684" s="302"/>
      <c r="AN684" s="302"/>
      <c r="AO684" s="302"/>
      <c r="AP684" s="302"/>
      <c r="AQ684" s="302"/>
      <c r="AR684" s="302"/>
      <c r="AS684" s="302"/>
    </row>
    <row r="685" spans="1:45" ht="37.5" outlineLevel="1">
      <c r="A685" s="655"/>
      <c r="B685" s="655"/>
      <c r="C685" s="667"/>
      <c r="D685" s="668"/>
      <c r="E685" s="667"/>
      <c r="F685" s="671"/>
      <c r="G685" s="338" t="s">
        <v>313</v>
      </c>
      <c r="H685" s="280" t="s">
        <v>37</v>
      </c>
      <c r="I685" s="329" t="s">
        <v>80</v>
      </c>
      <c r="J685" s="357" t="s">
        <v>2831</v>
      </c>
      <c r="K685" s="272"/>
      <c r="L685" s="272"/>
      <c r="M685" s="272"/>
      <c r="N685" s="305"/>
      <c r="O685" s="305"/>
      <c r="P685" s="87"/>
      <c r="Q685" s="87"/>
      <c r="R685" s="254" t="s">
        <v>28</v>
      </c>
      <c r="S685" s="87">
        <v>59.4</v>
      </c>
      <c r="T685" s="87">
        <v>2009</v>
      </c>
      <c r="U685" s="87">
        <v>125</v>
      </c>
      <c r="V685" s="371">
        <v>96.83</v>
      </c>
      <c r="W685" s="272" t="s">
        <v>372</v>
      </c>
      <c r="X685" s="254" t="s">
        <v>29</v>
      </c>
      <c r="Y685" s="265"/>
      <c r="Z685" s="265"/>
      <c r="AA685" s="265"/>
      <c r="AB685" s="301" t="s">
        <v>32</v>
      </c>
      <c r="AC685" s="314"/>
      <c r="AD685" s="305">
        <v>0</v>
      </c>
      <c r="AE685" s="296"/>
      <c r="AF685" s="296"/>
      <c r="AG685" s="296"/>
      <c r="AH685" s="296"/>
      <c r="AI685" s="296"/>
      <c r="AJ685" s="302"/>
      <c r="AK685" s="302"/>
      <c r="AL685" s="302"/>
      <c r="AM685" s="302"/>
      <c r="AN685" s="302"/>
      <c r="AO685" s="302"/>
      <c r="AP685" s="302"/>
      <c r="AQ685" s="302"/>
      <c r="AR685" s="302"/>
      <c r="AS685" s="302"/>
    </row>
    <row r="686" spans="1:45" ht="56.25" outlineLevel="1">
      <c r="A686" s="655"/>
      <c r="B686" s="655"/>
      <c r="C686" s="667"/>
      <c r="D686" s="668"/>
      <c r="E686" s="667"/>
      <c r="F686" s="671"/>
      <c r="G686" s="338" t="s">
        <v>313</v>
      </c>
      <c r="H686" s="280" t="s">
        <v>37</v>
      </c>
      <c r="I686" s="329" t="s">
        <v>132</v>
      </c>
      <c r="J686" s="357" t="s">
        <v>2799</v>
      </c>
      <c r="K686" s="272"/>
      <c r="L686" s="272"/>
      <c r="M686" s="272"/>
      <c r="N686" s="305"/>
      <c r="O686" s="305"/>
      <c r="P686" s="87"/>
      <c r="Q686" s="87"/>
      <c r="R686" s="254" t="s">
        <v>28</v>
      </c>
      <c r="S686" s="87">
        <v>42.7</v>
      </c>
      <c r="T686" s="87">
        <v>2014</v>
      </c>
      <c r="U686" s="87">
        <v>125</v>
      </c>
      <c r="V686" s="371">
        <v>56.58</v>
      </c>
      <c r="W686" s="265" t="s">
        <v>346</v>
      </c>
      <c r="X686" s="254" t="s">
        <v>29</v>
      </c>
      <c r="Y686" s="265"/>
      <c r="Z686" s="265"/>
      <c r="AA686" s="265"/>
      <c r="AB686" s="301" t="s">
        <v>32</v>
      </c>
      <c r="AC686" s="314"/>
      <c r="AD686" s="305">
        <v>0</v>
      </c>
      <c r="AE686" s="296"/>
      <c r="AF686" s="296"/>
      <c r="AG686" s="296"/>
      <c r="AH686" s="296"/>
      <c r="AI686" s="296"/>
      <c r="AJ686" s="302"/>
      <c r="AK686" s="302"/>
      <c r="AL686" s="302"/>
      <c r="AM686" s="302"/>
      <c r="AN686" s="302"/>
      <c r="AO686" s="302"/>
      <c r="AP686" s="302"/>
      <c r="AQ686" s="302"/>
      <c r="AR686" s="302"/>
      <c r="AS686" s="302"/>
    </row>
    <row r="687" spans="1:45" ht="37.5" outlineLevel="1">
      <c r="A687" s="655"/>
      <c r="B687" s="655" t="s">
        <v>548</v>
      </c>
      <c r="C687" s="667" t="s">
        <v>912</v>
      </c>
      <c r="D687" s="329" t="s">
        <v>2052</v>
      </c>
      <c r="E687" s="330" t="s">
        <v>43</v>
      </c>
      <c r="F687" s="671"/>
      <c r="G687" s="278" t="s">
        <v>2053</v>
      </c>
      <c r="H687" s="338" t="s">
        <v>62</v>
      </c>
      <c r="I687" s="357" t="s">
        <v>2054</v>
      </c>
      <c r="J687" s="357" t="s">
        <v>2941</v>
      </c>
      <c r="K687" s="76">
        <v>36</v>
      </c>
      <c r="L687" s="272"/>
      <c r="M687" s="272"/>
      <c r="N687" s="305">
        <v>1147</v>
      </c>
      <c r="O687" s="371">
        <v>4193</v>
      </c>
      <c r="P687" s="76">
        <v>30</v>
      </c>
      <c r="Q687" s="87">
        <v>37</v>
      </c>
      <c r="R687" s="265" t="s">
        <v>35</v>
      </c>
      <c r="S687" s="87">
        <v>415</v>
      </c>
      <c r="T687" s="87">
        <v>1999</v>
      </c>
      <c r="U687" s="87">
        <v>60</v>
      </c>
      <c r="V687" s="371">
        <v>25</v>
      </c>
      <c r="W687" s="272" t="s">
        <v>372</v>
      </c>
      <c r="X687" s="254" t="s">
        <v>29</v>
      </c>
      <c r="Y687" s="254">
        <v>1332</v>
      </c>
      <c r="Z687" s="272">
        <v>4208</v>
      </c>
      <c r="AA687" s="254">
        <v>35</v>
      </c>
      <c r="AB687" s="301" t="s">
        <v>32</v>
      </c>
      <c r="AC687" s="314"/>
      <c r="AD687" s="305">
        <v>0</v>
      </c>
      <c r="AE687" s="296"/>
      <c r="AF687" s="296"/>
      <c r="AG687" s="296"/>
      <c r="AH687" s="296"/>
      <c r="AI687" s="296"/>
      <c r="AJ687" s="302"/>
      <c r="AK687" s="302"/>
      <c r="AL687" s="302"/>
      <c r="AM687" s="302"/>
      <c r="AN687" s="302"/>
      <c r="AO687" s="302"/>
      <c r="AP687" s="302"/>
      <c r="AQ687" s="302"/>
      <c r="AR687" s="302"/>
      <c r="AS687" s="302"/>
    </row>
    <row r="688" spans="1:45" ht="56.25" outlineLevel="1">
      <c r="A688" s="655"/>
      <c r="B688" s="655"/>
      <c r="C688" s="667"/>
      <c r="D688" s="329" t="s">
        <v>2055</v>
      </c>
      <c r="E688" s="330" t="s">
        <v>52</v>
      </c>
      <c r="F688" s="671"/>
      <c r="G688" s="278" t="s">
        <v>2056</v>
      </c>
      <c r="H688" s="338"/>
      <c r="I688" s="357" t="s">
        <v>569</v>
      </c>
      <c r="J688" s="357"/>
      <c r="K688" s="76">
        <v>41</v>
      </c>
      <c r="L688" s="272" t="s">
        <v>3273</v>
      </c>
      <c r="M688" s="272"/>
      <c r="N688" s="305">
        <v>570</v>
      </c>
      <c r="O688" s="305"/>
      <c r="P688" s="76"/>
      <c r="Q688" s="87"/>
      <c r="R688" s="254"/>
      <c r="S688" s="87"/>
      <c r="T688" s="87"/>
      <c r="U688" s="87"/>
      <c r="V688" s="371"/>
      <c r="W688" s="272"/>
      <c r="X688" s="254"/>
      <c r="Y688" s="254">
        <v>566</v>
      </c>
      <c r="Z688" s="272"/>
      <c r="AA688" s="272"/>
      <c r="AB688" s="301" t="s">
        <v>32</v>
      </c>
      <c r="AC688" s="314"/>
      <c r="AD688" s="305">
        <v>0</v>
      </c>
      <c r="AE688" s="296"/>
      <c r="AF688" s="296"/>
      <c r="AG688" s="296"/>
      <c r="AH688" s="296"/>
      <c r="AI688" s="296"/>
      <c r="AJ688" s="302"/>
      <c r="AK688" s="302"/>
      <c r="AL688" s="302"/>
      <c r="AM688" s="302"/>
      <c r="AN688" s="302"/>
      <c r="AO688" s="302"/>
      <c r="AP688" s="302"/>
      <c r="AQ688" s="302"/>
      <c r="AR688" s="302"/>
      <c r="AS688" s="302"/>
    </row>
    <row r="689" spans="1:45" ht="56.25" outlineLevel="1">
      <c r="A689" s="655"/>
      <c r="B689" s="655"/>
      <c r="C689" s="667"/>
      <c r="D689" s="329" t="s">
        <v>2237</v>
      </c>
      <c r="E689" s="330" t="s">
        <v>52</v>
      </c>
      <c r="F689" s="671"/>
      <c r="G689" s="278" t="s">
        <v>2238</v>
      </c>
      <c r="H689" s="338" t="s">
        <v>62</v>
      </c>
      <c r="I689" s="357" t="s">
        <v>84</v>
      </c>
      <c r="J689" s="357" t="s">
        <v>2942</v>
      </c>
      <c r="K689" s="76">
        <v>33</v>
      </c>
      <c r="L689" s="272" t="s">
        <v>3274</v>
      </c>
      <c r="M689" s="272"/>
      <c r="N689" s="305">
        <v>512</v>
      </c>
      <c r="O689" s="305"/>
      <c r="P689" s="76"/>
      <c r="Q689" s="87"/>
      <c r="R689" s="265" t="s">
        <v>35</v>
      </c>
      <c r="S689" s="87">
        <v>16.7</v>
      </c>
      <c r="T689" s="87">
        <v>1970</v>
      </c>
      <c r="U689" s="87">
        <v>60</v>
      </c>
      <c r="V689" s="371">
        <v>54</v>
      </c>
      <c r="W689" s="272" t="s">
        <v>372</v>
      </c>
      <c r="X689" s="254" t="s">
        <v>29</v>
      </c>
      <c r="Y689" s="254">
        <v>511</v>
      </c>
      <c r="Z689" s="272"/>
      <c r="AA689" s="272"/>
      <c r="AB689" s="301" t="s">
        <v>32</v>
      </c>
      <c r="AC689" s="314"/>
      <c r="AD689" s="305">
        <v>0</v>
      </c>
      <c r="AE689" s="296"/>
      <c r="AF689" s="296"/>
      <c r="AG689" s="296"/>
      <c r="AH689" s="296"/>
      <c r="AI689" s="296"/>
      <c r="AJ689" s="302"/>
      <c r="AK689" s="302"/>
      <c r="AL689" s="302"/>
      <c r="AM689" s="302"/>
      <c r="AN689" s="302"/>
      <c r="AO689" s="302"/>
      <c r="AP689" s="302"/>
      <c r="AQ689" s="302"/>
      <c r="AR689" s="302"/>
      <c r="AS689" s="302"/>
    </row>
    <row r="690" spans="1:45" ht="75" outlineLevel="1">
      <c r="A690" s="655"/>
      <c r="B690" s="655"/>
      <c r="C690" s="667"/>
      <c r="D690" s="329" t="s">
        <v>2057</v>
      </c>
      <c r="E690" s="330" t="s">
        <v>52</v>
      </c>
      <c r="F690" s="671"/>
      <c r="G690" s="280" t="s">
        <v>2058</v>
      </c>
      <c r="H690" s="338"/>
      <c r="I690" s="301"/>
      <c r="J690" s="360"/>
      <c r="K690" s="76">
        <v>47</v>
      </c>
      <c r="L690" s="272" t="s">
        <v>3275</v>
      </c>
      <c r="M690" s="272" t="s">
        <v>3275</v>
      </c>
      <c r="N690" s="371">
        <v>16</v>
      </c>
      <c r="O690" s="305"/>
      <c r="P690" s="76"/>
      <c r="Q690" s="76"/>
      <c r="R690" s="272"/>
      <c r="S690" s="76"/>
      <c r="T690" s="87"/>
      <c r="U690" s="76"/>
      <c r="V690" s="305"/>
      <c r="W690" s="272"/>
      <c r="X690" s="272"/>
      <c r="Y690" s="254"/>
      <c r="Z690" s="272"/>
      <c r="AA690" s="254"/>
      <c r="AB690" s="301" t="s">
        <v>32</v>
      </c>
      <c r="AC690" s="314"/>
      <c r="AD690" s="305">
        <v>0</v>
      </c>
      <c r="AE690" s="296"/>
      <c r="AF690" s="296"/>
      <c r="AG690" s="296"/>
      <c r="AH690" s="296"/>
      <c r="AI690" s="296"/>
      <c r="AJ690" s="302"/>
      <c r="AK690" s="302"/>
      <c r="AL690" s="302"/>
      <c r="AM690" s="302"/>
      <c r="AN690" s="302"/>
      <c r="AO690" s="302"/>
      <c r="AP690" s="302"/>
      <c r="AQ690" s="302"/>
      <c r="AR690" s="302"/>
      <c r="AS690" s="302"/>
    </row>
    <row r="691" spans="1:45" ht="75" outlineLevel="1">
      <c r="A691" s="655"/>
      <c r="B691" s="655"/>
      <c r="C691" s="667"/>
      <c r="D691" s="329" t="s">
        <v>1299</v>
      </c>
      <c r="E691" s="330" t="s">
        <v>52</v>
      </c>
      <c r="F691" s="671"/>
      <c r="G691" s="278" t="s">
        <v>2059</v>
      </c>
      <c r="H691" s="338"/>
      <c r="I691" s="357"/>
      <c r="J691" s="360"/>
      <c r="K691" s="76">
        <v>48</v>
      </c>
      <c r="L691" s="272" t="s">
        <v>3276</v>
      </c>
      <c r="M691" s="272" t="s">
        <v>3275</v>
      </c>
      <c r="N691" s="371">
        <v>16</v>
      </c>
      <c r="O691" s="305"/>
      <c r="P691" s="76"/>
      <c r="Q691" s="76"/>
      <c r="R691" s="272"/>
      <c r="S691" s="76"/>
      <c r="T691" s="87"/>
      <c r="U691" s="76"/>
      <c r="V691" s="305"/>
      <c r="W691" s="272"/>
      <c r="X691" s="272"/>
      <c r="Y691" s="254"/>
      <c r="Z691" s="272"/>
      <c r="AA691" s="254"/>
      <c r="AB691" s="301" t="s">
        <v>32</v>
      </c>
      <c r="AC691" s="314"/>
      <c r="AD691" s="305">
        <v>0</v>
      </c>
      <c r="AE691" s="296"/>
      <c r="AF691" s="296"/>
      <c r="AG691" s="296"/>
      <c r="AH691" s="296"/>
      <c r="AI691" s="296"/>
      <c r="AJ691" s="302"/>
      <c r="AK691" s="302"/>
      <c r="AL691" s="302"/>
      <c r="AM691" s="302"/>
      <c r="AN691" s="302"/>
      <c r="AO691" s="302"/>
      <c r="AP691" s="302"/>
      <c r="AQ691" s="302"/>
      <c r="AR691" s="302"/>
      <c r="AS691" s="302"/>
    </row>
    <row r="692" spans="1:45" ht="56.25" outlineLevel="1">
      <c r="A692" s="655"/>
      <c r="B692" s="655"/>
      <c r="C692" s="667"/>
      <c r="D692" s="329" t="s">
        <v>2060</v>
      </c>
      <c r="E692" s="330"/>
      <c r="F692" s="671"/>
      <c r="G692" s="278" t="s">
        <v>893</v>
      </c>
      <c r="H692" s="338"/>
      <c r="I692" s="357"/>
      <c r="J692" s="360"/>
      <c r="K692" s="272"/>
      <c r="L692" s="272"/>
      <c r="M692" s="272"/>
      <c r="N692" s="305"/>
      <c r="O692" s="305"/>
      <c r="P692" s="76"/>
      <c r="Q692" s="76"/>
      <c r="R692" s="272"/>
      <c r="S692" s="76"/>
      <c r="T692" s="87"/>
      <c r="U692" s="76"/>
      <c r="V692" s="305"/>
      <c r="W692" s="272"/>
      <c r="X692" s="272"/>
      <c r="Y692" s="272"/>
      <c r="Z692" s="272"/>
      <c r="AA692" s="272"/>
      <c r="AB692" s="301" t="s">
        <v>32</v>
      </c>
      <c r="AC692" s="314"/>
      <c r="AD692" s="305">
        <v>0</v>
      </c>
      <c r="AE692" s="296"/>
      <c r="AF692" s="296"/>
      <c r="AG692" s="296"/>
      <c r="AH692" s="296"/>
      <c r="AI692" s="296"/>
      <c r="AJ692" s="305"/>
      <c r="AK692" s="305"/>
      <c r="AL692" s="305"/>
      <c r="AM692" s="305"/>
      <c r="AN692" s="305"/>
      <c r="AO692" s="305"/>
      <c r="AP692" s="305"/>
      <c r="AQ692" s="305"/>
      <c r="AR692" s="305"/>
      <c r="AS692" s="305"/>
    </row>
    <row r="693" spans="1:45" ht="75" customHeight="1" outlineLevel="1">
      <c r="A693" s="655"/>
      <c r="B693" s="655"/>
      <c r="C693" s="667" t="s">
        <v>1077</v>
      </c>
      <c r="D693" s="329" t="s">
        <v>2653</v>
      </c>
      <c r="E693" s="330" t="s">
        <v>43</v>
      </c>
      <c r="F693" s="671"/>
      <c r="G693" s="278" t="s">
        <v>2654</v>
      </c>
      <c r="H693" s="338" t="s">
        <v>62</v>
      </c>
      <c r="I693" s="357" t="s">
        <v>84</v>
      </c>
      <c r="J693" s="357" t="s">
        <v>2943</v>
      </c>
      <c r="K693" s="76">
        <v>29.7</v>
      </c>
      <c r="L693" s="272" t="s">
        <v>3277</v>
      </c>
      <c r="M693" s="272"/>
      <c r="N693" s="305">
        <v>479</v>
      </c>
      <c r="O693" s="305"/>
      <c r="P693" s="76"/>
      <c r="Q693" s="87"/>
      <c r="R693" s="265" t="s">
        <v>35</v>
      </c>
      <c r="S693" s="87">
        <v>61</v>
      </c>
      <c r="T693" s="87">
        <v>1970</v>
      </c>
      <c r="U693" s="87">
        <v>60</v>
      </c>
      <c r="V693" s="371">
        <v>100</v>
      </c>
      <c r="W693" s="272" t="s">
        <v>372</v>
      </c>
      <c r="X693" s="254" t="s">
        <v>29</v>
      </c>
      <c r="Y693" s="254">
        <v>396</v>
      </c>
      <c r="Z693" s="272"/>
      <c r="AA693" s="272"/>
      <c r="AB693" s="301" t="s">
        <v>32</v>
      </c>
      <c r="AC693" s="314"/>
      <c r="AD693" s="305">
        <v>0</v>
      </c>
      <c r="AE693" s="296"/>
      <c r="AF693" s="296"/>
      <c r="AG693" s="296"/>
      <c r="AH693" s="296"/>
      <c r="AI693" s="296"/>
      <c r="AJ693" s="302"/>
      <c r="AK693" s="302"/>
      <c r="AL693" s="302"/>
      <c r="AM693" s="302"/>
      <c r="AN693" s="302"/>
      <c r="AO693" s="302"/>
      <c r="AP693" s="302"/>
      <c r="AQ693" s="302"/>
      <c r="AR693" s="302"/>
      <c r="AS693" s="302"/>
    </row>
    <row r="694" spans="1:45" ht="75" outlineLevel="1">
      <c r="A694" s="655"/>
      <c r="B694" s="655"/>
      <c r="C694" s="667"/>
      <c r="D694" s="329" t="s">
        <v>2655</v>
      </c>
      <c r="E694" s="330" t="s">
        <v>52</v>
      </c>
      <c r="F694" s="671"/>
      <c r="G694" s="278" t="s">
        <v>2656</v>
      </c>
      <c r="H694" s="338" t="s">
        <v>62</v>
      </c>
      <c r="I694" s="357" t="s">
        <v>84</v>
      </c>
      <c r="J694" s="357" t="s">
        <v>2943</v>
      </c>
      <c r="K694" s="76">
        <v>30</v>
      </c>
      <c r="L694" s="272" t="s">
        <v>3277</v>
      </c>
      <c r="M694" s="272"/>
      <c r="N694" s="305">
        <v>479</v>
      </c>
      <c r="O694" s="305"/>
      <c r="P694" s="76"/>
      <c r="Q694" s="87"/>
      <c r="R694" s="265" t="s">
        <v>35</v>
      </c>
      <c r="S694" s="87">
        <v>61</v>
      </c>
      <c r="T694" s="87">
        <v>1970</v>
      </c>
      <c r="U694" s="87">
        <v>60</v>
      </c>
      <c r="V694" s="371">
        <v>100</v>
      </c>
      <c r="W694" s="272" t="s">
        <v>372</v>
      </c>
      <c r="X694" s="254" t="s">
        <v>29</v>
      </c>
      <c r="Y694" s="254">
        <v>482</v>
      </c>
      <c r="Z694" s="83"/>
      <c r="AA694" s="83"/>
      <c r="AB694" s="301" t="s">
        <v>32</v>
      </c>
      <c r="AC694" s="314"/>
      <c r="AD694" s="305">
        <v>0</v>
      </c>
      <c r="AE694" s="296"/>
      <c r="AF694" s="296"/>
      <c r="AG694" s="296"/>
      <c r="AH694" s="296"/>
      <c r="AI694" s="296"/>
      <c r="AJ694" s="302"/>
      <c r="AK694" s="302"/>
      <c r="AL694" s="302"/>
      <c r="AM694" s="302"/>
      <c r="AN694" s="302"/>
      <c r="AO694" s="302"/>
      <c r="AP694" s="302"/>
      <c r="AQ694" s="302"/>
      <c r="AR694" s="302"/>
      <c r="AS694" s="302"/>
    </row>
    <row r="695" spans="1:45" ht="56.25" outlineLevel="1">
      <c r="A695" s="655"/>
      <c r="B695" s="655"/>
      <c r="C695" s="667"/>
      <c r="D695" s="329" t="s">
        <v>2657</v>
      </c>
      <c r="E695" s="330" t="s">
        <v>52</v>
      </c>
      <c r="F695" s="671"/>
      <c r="G695" s="278" t="s">
        <v>2658</v>
      </c>
      <c r="H695" s="338" t="s">
        <v>62</v>
      </c>
      <c r="I695" s="357" t="s">
        <v>84</v>
      </c>
      <c r="J695" s="357" t="s">
        <v>2944</v>
      </c>
      <c r="K695" s="76">
        <v>29.7</v>
      </c>
      <c r="L695" s="80" t="s">
        <v>3278</v>
      </c>
      <c r="M695" s="272"/>
      <c r="N695" s="305">
        <v>479</v>
      </c>
      <c r="O695" s="305"/>
      <c r="P695" s="76"/>
      <c r="Q695" s="87"/>
      <c r="R695" s="265" t="s">
        <v>35</v>
      </c>
      <c r="S695" s="87">
        <v>68.099999999999994</v>
      </c>
      <c r="T695" s="87">
        <v>1970</v>
      </c>
      <c r="U695" s="87">
        <v>60</v>
      </c>
      <c r="V695" s="371">
        <v>100</v>
      </c>
      <c r="W695" s="272" t="s">
        <v>372</v>
      </c>
      <c r="X695" s="254" t="s">
        <v>29</v>
      </c>
      <c r="Y695" s="254">
        <v>421</v>
      </c>
      <c r="Z695" s="272"/>
      <c r="AA695" s="272"/>
      <c r="AB695" s="301" t="s">
        <v>32</v>
      </c>
      <c r="AC695" s="314"/>
      <c r="AD695" s="305">
        <v>0</v>
      </c>
      <c r="AE695" s="296"/>
      <c r="AF695" s="296"/>
      <c r="AG695" s="296"/>
      <c r="AH695" s="296"/>
      <c r="AI695" s="296"/>
      <c r="AJ695" s="302"/>
      <c r="AK695" s="302"/>
      <c r="AL695" s="302"/>
      <c r="AM695" s="302"/>
      <c r="AN695" s="302"/>
      <c r="AO695" s="302"/>
      <c r="AP695" s="302"/>
      <c r="AQ695" s="302"/>
      <c r="AR695" s="302"/>
      <c r="AS695" s="302"/>
    </row>
    <row r="696" spans="1:45" ht="75" outlineLevel="1">
      <c r="A696" s="655"/>
      <c r="B696" s="655"/>
      <c r="C696" s="667"/>
      <c r="D696" s="329" t="s">
        <v>2239</v>
      </c>
      <c r="E696" s="330" t="s">
        <v>52</v>
      </c>
      <c r="F696" s="671"/>
      <c r="G696" s="278" t="s">
        <v>2240</v>
      </c>
      <c r="H696" s="338" t="s">
        <v>62</v>
      </c>
      <c r="I696" s="357" t="s">
        <v>84</v>
      </c>
      <c r="J696" s="357" t="s">
        <v>2582</v>
      </c>
      <c r="K696" s="76">
        <v>11.2</v>
      </c>
      <c r="L696" s="272" t="s">
        <v>3279</v>
      </c>
      <c r="M696" s="272"/>
      <c r="N696" s="305">
        <v>594</v>
      </c>
      <c r="O696" s="305"/>
      <c r="P696" s="76"/>
      <c r="Q696" s="87"/>
      <c r="R696" s="265" t="s">
        <v>35</v>
      </c>
      <c r="S696" s="87">
        <v>102.7</v>
      </c>
      <c r="T696" s="87">
        <v>1970</v>
      </c>
      <c r="U696" s="87">
        <v>60</v>
      </c>
      <c r="V696" s="371">
        <v>100</v>
      </c>
      <c r="W696" s="272" t="s">
        <v>372</v>
      </c>
      <c r="X696" s="254" t="s">
        <v>29</v>
      </c>
      <c r="Y696" s="254">
        <v>512</v>
      </c>
      <c r="Z696" s="272"/>
      <c r="AA696" s="272"/>
      <c r="AB696" s="301" t="s">
        <v>32</v>
      </c>
      <c r="AC696" s="314"/>
      <c r="AD696" s="305">
        <v>0</v>
      </c>
      <c r="AE696" s="296"/>
      <c r="AF696" s="296"/>
      <c r="AG696" s="296"/>
      <c r="AH696" s="296"/>
      <c r="AI696" s="296"/>
      <c r="AJ696" s="302"/>
      <c r="AK696" s="302"/>
      <c r="AL696" s="302"/>
      <c r="AM696" s="302"/>
      <c r="AN696" s="302"/>
      <c r="AO696" s="302"/>
      <c r="AP696" s="302"/>
      <c r="AQ696" s="302"/>
      <c r="AR696" s="302"/>
      <c r="AS696" s="302"/>
    </row>
    <row r="697" spans="1:45" ht="75" outlineLevel="1">
      <c r="A697" s="655"/>
      <c r="B697" s="655"/>
      <c r="C697" s="667"/>
      <c r="D697" s="329" t="s">
        <v>2241</v>
      </c>
      <c r="E697" s="330" t="s">
        <v>52</v>
      </c>
      <c r="F697" s="671"/>
      <c r="G697" s="278" t="s">
        <v>2061</v>
      </c>
      <c r="H697" s="338"/>
      <c r="I697" s="357"/>
      <c r="J697" s="360"/>
      <c r="K697" s="76">
        <v>21.2</v>
      </c>
      <c r="L697" s="272" t="s">
        <v>3280</v>
      </c>
      <c r="M697" s="272" t="s">
        <v>3334</v>
      </c>
      <c r="N697" s="371">
        <v>47</v>
      </c>
      <c r="O697" s="305"/>
      <c r="P697" s="76"/>
      <c r="Q697" s="76"/>
      <c r="R697" s="272"/>
      <c r="S697" s="76"/>
      <c r="T697" s="87"/>
      <c r="U697" s="76"/>
      <c r="V697" s="305"/>
      <c r="W697" s="272"/>
      <c r="X697" s="272"/>
      <c r="Y697" s="254"/>
      <c r="Z697" s="272"/>
      <c r="AA697" s="254"/>
      <c r="AB697" s="301" t="s">
        <v>32</v>
      </c>
      <c r="AC697" s="314"/>
      <c r="AD697" s="305">
        <v>0</v>
      </c>
      <c r="AE697" s="296"/>
      <c r="AF697" s="296"/>
      <c r="AG697" s="296"/>
      <c r="AH697" s="296"/>
      <c r="AI697" s="296"/>
      <c r="AJ697" s="302"/>
      <c r="AK697" s="302"/>
      <c r="AL697" s="302"/>
      <c r="AM697" s="302"/>
      <c r="AN697" s="302"/>
      <c r="AO697" s="302"/>
      <c r="AP697" s="302"/>
      <c r="AQ697" s="302"/>
      <c r="AR697" s="302"/>
      <c r="AS697" s="302"/>
    </row>
    <row r="698" spans="1:45" ht="37.5" outlineLevel="1">
      <c r="A698" s="655"/>
      <c r="B698" s="655"/>
      <c r="C698" s="667" t="s">
        <v>1057</v>
      </c>
      <c r="D698" s="329" t="s">
        <v>2062</v>
      </c>
      <c r="E698" s="330" t="s">
        <v>43</v>
      </c>
      <c r="F698" s="671"/>
      <c r="G698" s="278" t="s">
        <v>2063</v>
      </c>
      <c r="H698" s="338" t="s">
        <v>62</v>
      </c>
      <c r="I698" s="357" t="s">
        <v>2064</v>
      </c>
      <c r="J698" s="357" t="s">
        <v>2945</v>
      </c>
      <c r="K698" s="76">
        <v>39</v>
      </c>
      <c r="L698" s="272"/>
      <c r="M698" s="272"/>
      <c r="N698" s="305">
        <v>1131</v>
      </c>
      <c r="O698" s="371">
        <v>6463</v>
      </c>
      <c r="P698" s="87">
        <v>17</v>
      </c>
      <c r="Q698" s="87">
        <v>24</v>
      </c>
      <c r="R698" s="265" t="s">
        <v>35</v>
      </c>
      <c r="S698" s="87">
        <v>228</v>
      </c>
      <c r="T698" s="87">
        <v>1954</v>
      </c>
      <c r="U698" s="87">
        <v>60</v>
      </c>
      <c r="V698" s="371">
        <v>52</v>
      </c>
      <c r="W698" s="272" t="s">
        <v>372</v>
      </c>
      <c r="X698" s="254" t="s">
        <v>29</v>
      </c>
      <c r="Y698" s="254">
        <v>1102</v>
      </c>
      <c r="Z698" s="272">
        <v>5315</v>
      </c>
      <c r="AA698" s="254">
        <v>24</v>
      </c>
      <c r="AB698" s="301" t="s">
        <v>32</v>
      </c>
      <c r="AC698" s="314"/>
      <c r="AD698" s="305">
        <v>0</v>
      </c>
      <c r="AE698" s="296"/>
      <c r="AF698" s="296"/>
      <c r="AG698" s="296"/>
      <c r="AH698" s="296"/>
      <c r="AI698" s="296"/>
      <c r="AJ698" s="302"/>
      <c r="AK698" s="302"/>
      <c r="AL698" s="302"/>
      <c r="AM698" s="302"/>
      <c r="AN698" s="302"/>
      <c r="AO698" s="302"/>
      <c r="AP698" s="302"/>
      <c r="AQ698" s="302"/>
      <c r="AR698" s="302"/>
      <c r="AS698" s="302"/>
    </row>
    <row r="699" spans="1:45" ht="75" outlineLevel="1">
      <c r="A699" s="655"/>
      <c r="B699" s="655"/>
      <c r="C699" s="667"/>
      <c r="D699" s="301" t="s">
        <v>2065</v>
      </c>
      <c r="E699" s="330" t="s">
        <v>52</v>
      </c>
      <c r="F699" s="671"/>
      <c r="G699" s="278" t="s">
        <v>2066</v>
      </c>
      <c r="H699" s="338" t="s">
        <v>62</v>
      </c>
      <c r="I699" s="357" t="s">
        <v>380</v>
      </c>
      <c r="J699" s="357" t="s">
        <v>2800</v>
      </c>
      <c r="K699" s="76">
        <v>49</v>
      </c>
      <c r="L699" s="272" t="s">
        <v>3281</v>
      </c>
      <c r="M699" s="272"/>
      <c r="N699" s="305">
        <v>520</v>
      </c>
      <c r="O699" s="305"/>
      <c r="P699" s="76"/>
      <c r="Q699" s="87"/>
      <c r="R699" s="265" t="s">
        <v>35</v>
      </c>
      <c r="S699" s="87">
        <v>58.3</v>
      </c>
      <c r="T699" s="87">
        <v>1985</v>
      </c>
      <c r="U699" s="87">
        <v>60</v>
      </c>
      <c r="V699" s="371">
        <v>40</v>
      </c>
      <c r="W699" s="272" t="s">
        <v>372</v>
      </c>
      <c r="X699" s="254" t="s">
        <v>29</v>
      </c>
      <c r="Y699" s="254">
        <v>489</v>
      </c>
      <c r="Z699" s="272"/>
      <c r="AA699" s="254"/>
      <c r="AB699" s="301" t="s">
        <v>32</v>
      </c>
      <c r="AC699" s="314"/>
      <c r="AD699" s="305">
        <v>0</v>
      </c>
      <c r="AE699" s="296"/>
      <c r="AF699" s="296"/>
      <c r="AG699" s="296"/>
      <c r="AH699" s="296"/>
      <c r="AI699" s="296"/>
      <c r="AJ699" s="302"/>
      <c r="AK699" s="302"/>
      <c r="AL699" s="302"/>
      <c r="AM699" s="302"/>
      <c r="AN699" s="302"/>
      <c r="AO699" s="302"/>
      <c r="AP699" s="302"/>
      <c r="AQ699" s="302"/>
      <c r="AR699" s="302"/>
      <c r="AS699" s="302"/>
    </row>
    <row r="700" spans="1:45" ht="56.25" outlineLevel="1">
      <c r="A700" s="655"/>
      <c r="B700" s="655"/>
      <c r="C700" s="667"/>
      <c r="D700" s="329" t="s">
        <v>2067</v>
      </c>
      <c r="E700" s="330" t="s">
        <v>52</v>
      </c>
      <c r="F700" s="671"/>
      <c r="G700" s="278" t="s">
        <v>2068</v>
      </c>
      <c r="H700" s="338" t="s">
        <v>62</v>
      </c>
      <c r="I700" s="357" t="s">
        <v>390</v>
      </c>
      <c r="J700" s="357" t="s">
        <v>2583</v>
      </c>
      <c r="K700" s="76">
        <v>27.4</v>
      </c>
      <c r="L700" s="272" t="s">
        <v>3282</v>
      </c>
      <c r="M700" s="272"/>
      <c r="N700" s="305">
        <v>220</v>
      </c>
      <c r="O700" s="305"/>
      <c r="P700" s="76"/>
      <c r="Q700" s="87"/>
      <c r="R700" s="265" t="s">
        <v>35</v>
      </c>
      <c r="S700" s="87">
        <v>28.4</v>
      </c>
      <c r="T700" s="87">
        <v>1985</v>
      </c>
      <c r="U700" s="87">
        <v>60</v>
      </c>
      <c r="V700" s="371">
        <v>100</v>
      </c>
      <c r="W700" s="272" t="s">
        <v>372</v>
      </c>
      <c r="X700" s="254" t="s">
        <v>29</v>
      </c>
      <c r="Y700" s="254">
        <v>160</v>
      </c>
      <c r="Z700" s="272"/>
      <c r="AA700" s="254"/>
      <c r="AB700" s="301" t="s">
        <v>32</v>
      </c>
      <c r="AC700" s="314"/>
      <c r="AD700" s="305">
        <v>0</v>
      </c>
      <c r="AE700" s="296"/>
      <c r="AF700" s="296"/>
      <c r="AG700" s="296"/>
      <c r="AH700" s="296"/>
      <c r="AI700" s="296"/>
      <c r="AJ700" s="302"/>
      <c r="AK700" s="302"/>
      <c r="AL700" s="302"/>
      <c r="AM700" s="302"/>
      <c r="AN700" s="302"/>
      <c r="AO700" s="302"/>
      <c r="AP700" s="302"/>
      <c r="AQ700" s="302"/>
      <c r="AR700" s="302"/>
      <c r="AS700" s="302"/>
    </row>
    <row r="701" spans="1:45" ht="56.25" outlineLevel="1">
      <c r="A701" s="655"/>
      <c r="B701" s="655"/>
      <c r="C701" s="667"/>
      <c r="D701" s="329" t="s">
        <v>1678</v>
      </c>
      <c r="E701" s="330" t="s">
        <v>52</v>
      </c>
      <c r="F701" s="671"/>
      <c r="G701" s="278" t="s">
        <v>2069</v>
      </c>
      <c r="H701" s="338" t="s">
        <v>62</v>
      </c>
      <c r="I701" s="357" t="s">
        <v>84</v>
      </c>
      <c r="J701" s="357" t="s">
        <v>2584</v>
      </c>
      <c r="K701" s="76">
        <v>30</v>
      </c>
      <c r="L701" s="80" t="s">
        <v>3283</v>
      </c>
      <c r="M701" s="272"/>
      <c r="N701" s="305">
        <v>138</v>
      </c>
      <c r="O701" s="305"/>
      <c r="P701" s="76"/>
      <c r="Q701" s="87"/>
      <c r="R701" s="265" t="s">
        <v>35</v>
      </c>
      <c r="S701" s="87">
        <v>30.2</v>
      </c>
      <c r="T701" s="87">
        <v>1975</v>
      </c>
      <c r="U701" s="87">
        <v>60</v>
      </c>
      <c r="V701" s="371">
        <v>100</v>
      </c>
      <c r="W701" s="272" t="s">
        <v>372</v>
      </c>
      <c r="X701" s="254" t="s">
        <v>29</v>
      </c>
      <c r="Y701" s="254">
        <v>136</v>
      </c>
      <c r="Z701" s="272"/>
      <c r="AA701" s="254"/>
      <c r="AB701" s="301" t="s">
        <v>32</v>
      </c>
      <c r="AC701" s="314"/>
      <c r="AD701" s="305">
        <v>0</v>
      </c>
      <c r="AE701" s="296"/>
      <c r="AF701" s="296"/>
      <c r="AG701" s="296"/>
      <c r="AH701" s="296"/>
      <c r="AI701" s="296"/>
      <c r="AJ701" s="302"/>
      <c r="AK701" s="302"/>
      <c r="AL701" s="302"/>
      <c r="AM701" s="302"/>
      <c r="AN701" s="302"/>
      <c r="AO701" s="302"/>
      <c r="AP701" s="302"/>
      <c r="AQ701" s="302"/>
      <c r="AR701" s="302"/>
      <c r="AS701" s="302"/>
    </row>
    <row r="702" spans="1:45" ht="75" outlineLevel="1">
      <c r="A702" s="655"/>
      <c r="B702" s="655"/>
      <c r="C702" s="667"/>
      <c r="D702" s="329" t="s">
        <v>2070</v>
      </c>
      <c r="E702" s="330" t="s">
        <v>52</v>
      </c>
      <c r="F702" s="671"/>
      <c r="G702" s="278" t="s">
        <v>2071</v>
      </c>
      <c r="H702" s="338"/>
      <c r="I702" s="357"/>
      <c r="J702" s="360"/>
      <c r="K702" s="76">
        <v>37</v>
      </c>
      <c r="L702" s="80" t="s">
        <v>3284</v>
      </c>
      <c r="M702" s="272" t="s">
        <v>3335</v>
      </c>
      <c r="N702" s="371">
        <v>6</v>
      </c>
      <c r="O702" s="305"/>
      <c r="P702" s="76"/>
      <c r="Q702" s="76"/>
      <c r="R702" s="272"/>
      <c r="S702" s="76"/>
      <c r="T702" s="87"/>
      <c r="U702" s="76"/>
      <c r="V702" s="305"/>
      <c r="W702" s="272"/>
      <c r="X702" s="272"/>
      <c r="Y702" s="254">
        <v>0</v>
      </c>
      <c r="Z702" s="254"/>
      <c r="AA702" s="254"/>
      <c r="AB702" s="301" t="s">
        <v>32</v>
      </c>
      <c r="AC702" s="314"/>
      <c r="AD702" s="305">
        <v>0</v>
      </c>
      <c r="AE702" s="296"/>
      <c r="AF702" s="296"/>
      <c r="AG702" s="296"/>
      <c r="AH702" s="296"/>
      <c r="AI702" s="296"/>
      <c r="AJ702" s="302"/>
      <c r="AK702" s="302"/>
      <c r="AL702" s="302"/>
      <c r="AM702" s="302"/>
      <c r="AN702" s="302"/>
      <c r="AO702" s="302"/>
      <c r="AP702" s="302"/>
      <c r="AQ702" s="302"/>
      <c r="AR702" s="302"/>
      <c r="AS702" s="302"/>
    </row>
    <row r="703" spans="1:45" ht="56.25" outlineLevel="1">
      <c r="A703" s="655"/>
      <c r="B703" s="655"/>
      <c r="C703" s="667" t="s">
        <v>1058</v>
      </c>
      <c r="D703" s="329" t="s">
        <v>2072</v>
      </c>
      <c r="E703" s="330" t="s">
        <v>43</v>
      </c>
      <c r="F703" s="671"/>
      <c r="G703" s="278" t="s">
        <v>2073</v>
      </c>
      <c r="H703" s="338" t="s">
        <v>62</v>
      </c>
      <c r="I703" s="357" t="s">
        <v>84</v>
      </c>
      <c r="J703" s="357" t="s">
        <v>2585</v>
      </c>
      <c r="K703" s="76">
        <v>51</v>
      </c>
      <c r="L703" s="80" t="s">
        <v>3285</v>
      </c>
      <c r="M703" s="272"/>
      <c r="N703" s="305">
        <v>394</v>
      </c>
      <c r="O703" s="305"/>
      <c r="P703" s="76"/>
      <c r="Q703" s="87"/>
      <c r="R703" s="265" t="s">
        <v>35</v>
      </c>
      <c r="S703" s="87">
        <v>62.7</v>
      </c>
      <c r="T703" s="87">
        <v>1970</v>
      </c>
      <c r="U703" s="87">
        <v>60</v>
      </c>
      <c r="V703" s="371">
        <v>100</v>
      </c>
      <c r="W703" s="272" t="s">
        <v>372</v>
      </c>
      <c r="X703" s="254" t="s">
        <v>29</v>
      </c>
      <c r="Y703" s="254">
        <v>374</v>
      </c>
      <c r="Z703" s="272"/>
      <c r="AA703" s="254"/>
      <c r="AB703" s="301" t="s">
        <v>32</v>
      </c>
      <c r="AC703" s="314"/>
      <c r="AD703" s="305">
        <v>0</v>
      </c>
      <c r="AE703" s="296"/>
      <c r="AF703" s="296"/>
      <c r="AG703" s="296"/>
      <c r="AH703" s="296"/>
      <c r="AI703" s="296"/>
      <c r="AJ703" s="302"/>
      <c r="AK703" s="302"/>
      <c r="AL703" s="302"/>
      <c r="AM703" s="302"/>
      <c r="AN703" s="302"/>
      <c r="AO703" s="302"/>
      <c r="AP703" s="302"/>
      <c r="AQ703" s="302"/>
      <c r="AR703" s="302"/>
      <c r="AS703" s="302"/>
    </row>
    <row r="704" spans="1:45" ht="75" outlineLevel="1">
      <c r="A704" s="655"/>
      <c r="B704" s="655"/>
      <c r="C704" s="667"/>
      <c r="D704" s="329" t="s">
        <v>2074</v>
      </c>
      <c r="E704" s="330" t="s">
        <v>52</v>
      </c>
      <c r="F704" s="671"/>
      <c r="G704" s="278" t="s">
        <v>2075</v>
      </c>
      <c r="H704" s="338" t="s">
        <v>62</v>
      </c>
      <c r="I704" s="357" t="s">
        <v>390</v>
      </c>
      <c r="J704" s="357" t="s">
        <v>2946</v>
      </c>
      <c r="K704" s="76">
        <v>24.6</v>
      </c>
      <c r="L704" s="272" t="s">
        <v>3286</v>
      </c>
      <c r="M704" s="272"/>
      <c r="N704" s="305">
        <v>391</v>
      </c>
      <c r="O704" s="305"/>
      <c r="P704" s="76"/>
      <c r="Q704" s="87"/>
      <c r="R704" s="265" t="s">
        <v>35</v>
      </c>
      <c r="S704" s="87">
        <v>19.3</v>
      </c>
      <c r="T704" s="87">
        <v>1977</v>
      </c>
      <c r="U704" s="87">
        <v>60</v>
      </c>
      <c r="V704" s="371">
        <v>100</v>
      </c>
      <c r="W704" s="272" t="s">
        <v>372</v>
      </c>
      <c r="X704" s="254" t="s">
        <v>29</v>
      </c>
      <c r="Y704" s="254">
        <v>364</v>
      </c>
      <c r="Z704" s="272"/>
      <c r="AA704" s="254"/>
      <c r="AB704" s="301" t="s">
        <v>32</v>
      </c>
      <c r="AC704" s="314"/>
      <c r="AD704" s="305">
        <v>0</v>
      </c>
      <c r="AE704" s="296"/>
      <c r="AF704" s="296"/>
      <c r="AG704" s="296"/>
      <c r="AH704" s="296"/>
      <c r="AI704" s="296"/>
      <c r="AJ704" s="302"/>
      <c r="AK704" s="302"/>
      <c r="AL704" s="302"/>
      <c r="AM704" s="302"/>
      <c r="AN704" s="302"/>
      <c r="AO704" s="302"/>
      <c r="AP704" s="302"/>
      <c r="AQ704" s="302"/>
      <c r="AR704" s="302"/>
      <c r="AS704" s="302"/>
    </row>
    <row r="705" spans="1:45" ht="75" outlineLevel="1">
      <c r="A705" s="655"/>
      <c r="B705" s="655"/>
      <c r="C705" s="667"/>
      <c r="D705" s="329" t="s">
        <v>2076</v>
      </c>
      <c r="E705" s="330" t="s">
        <v>52</v>
      </c>
      <c r="F705" s="671"/>
      <c r="G705" s="278" t="s">
        <v>2077</v>
      </c>
      <c r="H705" s="338"/>
      <c r="I705" s="357"/>
      <c r="J705" s="360"/>
      <c r="K705" s="76">
        <v>26.3</v>
      </c>
      <c r="L705" s="272" t="s">
        <v>3287</v>
      </c>
      <c r="M705" s="272" t="s">
        <v>3336</v>
      </c>
      <c r="N705" s="371">
        <v>15</v>
      </c>
      <c r="O705" s="305"/>
      <c r="P705" s="76"/>
      <c r="Q705" s="76"/>
      <c r="R705" s="272"/>
      <c r="S705" s="76"/>
      <c r="T705" s="87"/>
      <c r="U705" s="76"/>
      <c r="V705" s="305"/>
      <c r="W705" s="272"/>
      <c r="X705" s="272"/>
      <c r="Y705" s="254">
        <v>0</v>
      </c>
      <c r="Z705" s="254"/>
      <c r="AA705" s="254"/>
      <c r="AB705" s="301" t="s">
        <v>32</v>
      </c>
      <c r="AC705" s="314"/>
      <c r="AD705" s="305">
        <v>0</v>
      </c>
      <c r="AE705" s="296"/>
      <c r="AF705" s="296"/>
      <c r="AG705" s="296"/>
      <c r="AH705" s="296"/>
      <c r="AI705" s="296"/>
      <c r="AJ705" s="302"/>
      <c r="AK705" s="302"/>
      <c r="AL705" s="302"/>
      <c r="AM705" s="302"/>
      <c r="AN705" s="302"/>
      <c r="AO705" s="302"/>
      <c r="AP705" s="302"/>
      <c r="AQ705" s="302"/>
      <c r="AR705" s="302"/>
      <c r="AS705" s="302"/>
    </row>
    <row r="706" spans="1:45" ht="56.25" outlineLevel="1">
      <c r="A706" s="655"/>
      <c r="B706" s="655"/>
      <c r="C706" s="667" t="s">
        <v>1059</v>
      </c>
      <c r="D706" s="329" t="s">
        <v>1339</v>
      </c>
      <c r="E706" s="330" t="s">
        <v>43</v>
      </c>
      <c r="F706" s="671"/>
      <c r="G706" s="278" t="s">
        <v>2078</v>
      </c>
      <c r="H706" s="338" t="s">
        <v>62</v>
      </c>
      <c r="I706" s="357" t="s">
        <v>84</v>
      </c>
      <c r="J706" s="357" t="s">
        <v>2586</v>
      </c>
      <c r="K706" s="76">
        <v>15.3</v>
      </c>
      <c r="L706" s="80" t="s">
        <v>3288</v>
      </c>
      <c r="M706" s="272"/>
      <c r="N706" s="305">
        <v>622</v>
      </c>
      <c r="O706" s="305"/>
      <c r="P706" s="76"/>
      <c r="Q706" s="87"/>
      <c r="R706" s="265" t="s">
        <v>35</v>
      </c>
      <c r="S706" s="87">
        <v>53.9</v>
      </c>
      <c r="T706" s="87">
        <v>2018</v>
      </c>
      <c r="U706" s="87">
        <v>60</v>
      </c>
      <c r="V706" s="371">
        <v>78</v>
      </c>
      <c r="W706" s="272" t="s">
        <v>372</v>
      </c>
      <c r="X706" s="254" t="s">
        <v>29</v>
      </c>
      <c r="Y706" s="254">
        <v>588</v>
      </c>
      <c r="Z706" s="272"/>
      <c r="AA706" s="254"/>
      <c r="AB706" s="301" t="s">
        <v>32</v>
      </c>
      <c r="AC706" s="314"/>
      <c r="AD706" s="305">
        <v>0</v>
      </c>
      <c r="AE706" s="296"/>
      <c r="AF706" s="296"/>
      <c r="AG706" s="296"/>
      <c r="AH706" s="296"/>
      <c r="AI706" s="296"/>
      <c r="AJ706" s="302"/>
      <c r="AK706" s="302"/>
      <c r="AL706" s="302"/>
      <c r="AM706" s="302"/>
      <c r="AN706" s="302"/>
      <c r="AO706" s="302"/>
      <c r="AP706" s="302"/>
      <c r="AQ706" s="302"/>
      <c r="AR706" s="302"/>
      <c r="AS706" s="302"/>
    </row>
    <row r="707" spans="1:45" ht="56.25" outlineLevel="1">
      <c r="A707" s="655"/>
      <c r="B707" s="655"/>
      <c r="C707" s="667"/>
      <c r="D707" s="329" t="s">
        <v>2079</v>
      </c>
      <c r="E707" s="330" t="s">
        <v>52</v>
      </c>
      <c r="F707" s="671"/>
      <c r="G707" s="278" t="s">
        <v>2080</v>
      </c>
      <c r="H707" s="338" t="s">
        <v>62</v>
      </c>
      <c r="I707" s="357" t="s">
        <v>84</v>
      </c>
      <c r="J707" s="357" t="s">
        <v>2583</v>
      </c>
      <c r="K707" s="76">
        <v>23.1</v>
      </c>
      <c r="L707" s="80" t="s">
        <v>3289</v>
      </c>
      <c r="M707" s="272"/>
      <c r="N707" s="305">
        <v>525</v>
      </c>
      <c r="O707" s="305"/>
      <c r="P707" s="76"/>
      <c r="Q707" s="87"/>
      <c r="R707" s="265" t="s">
        <v>35</v>
      </c>
      <c r="S707" s="87">
        <v>50</v>
      </c>
      <c r="T707" s="87">
        <v>1967</v>
      </c>
      <c r="U707" s="87">
        <v>60</v>
      </c>
      <c r="V707" s="371">
        <v>57</v>
      </c>
      <c r="W707" s="272" t="s">
        <v>372</v>
      </c>
      <c r="X707" s="254" t="s">
        <v>29</v>
      </c>
      <c r="Y707" s="254">
        <v>476</v>
      </c>
      <c r="Z707" s="272"/>
      <c r="AA707" s="254"/>
      <c r="AB707" s="301" t="s">
        <v>32</v>
      </c>
      <c r="AC707" s="314"/>
      <c r="AD707" s="305">
        <v>0</v>
      </c>
      <c r="AE707" s="296"/>
      <c r="AF707" s="296"/>
      <c r="AG707" s="296"/>
      <c r="AH707" s="296"/>
      <c r="AI707" s="296"/>
      <c r="AJ707" s="302"/>
      <c r="AK707" s="302"/>
      <c r="AL707" s="302"/>
      <c r="AM707" s="302"/>
      <c r="AN707" s="302"/>
      <c r="AO707" s="302"/>
      <c r="AP707" s="302"/>
      <c r="AQ707" s="302"/>
      <c r="AR707" s="302"/>
      <c r="AS707" s="302"/>
    </row>
    <row r="708" spans="1:45" ht="56.25" outlineLevel="1">
      <c r="A708" s="655"/>
      <c r="B708" s="655"/>
      <c r="C708" s="667"/>
      <c r="D708" s="329" t="s">
        <v>1600</v>
      </c>
      <c r="E708" s="330" t="s">
        <v>52</v>
      </c>
      <c r="F708" s="671"/>
      <c r="G708" s="278" t="s">
        <v>2081</v>
      </c>
      <c r="H708" s="338" t="s">
        <v>62</v>
      </c>
      <c r="I708" s="357" t="s">
        <v>84</v>
      </c>
      <c r="J708" s="357" t="s">
        <v>2587</v>
      </c>
      <c r="K708" s="76">
        <v>18.2</v>
      </c>
      <c r="L708" s="80" t="s">
        <v>3288</v>
      </c>
      <c r="M708" s="272"/>
      <c r="N708" s="305">
        <v>376</v>
      </c>
      <c r="O708" s="305"/>
      <c r="P708" s="76"/>
      <c r="Q708" s="87"/>
      <c r="R708" s="265" t="s">
        <v>35</v>
      </c>
      <c r="S708" s="87">
        <v>27.7</v>
      </c>
      <c r="T708" s="87">
        <v>1970</v>
      </c>
      <c r="U708" s="87">
        <v>60</v>
      </c>
      <c r="V708" s="371">
        <v>100</v>
      </c>
      <c r="W708" s="272" t="s">
        <v>372</v>
      </c>
      <c r="X708" s="254" t="s">
        <v>29</v>
      </c>
      <c r="Y708" s="254">
        <v>352</v>
      </c>
      <c r="Z708" s="272"/>
      <c r="AA708" s="254"/>
      <c r="AB708" s="301" t="s">
        <v>32</v>
      </c>
      <c r="AC708" s="314"/>
      <c r="AD708" s="305">
        <v>0</v>
      </c>
      <c r="AE708" s="296"/>
      <c r="AF708" s="296"/>
      <c r="AG708" s="296"/>
      <c r="AH708" s="296"/>
      <c r="AI708" s="296"/>
      <c r="AJ708" s="302"/>
      <c r="AK708" s="302"/>
      <c r="AL708" s="302"/>
      <c r="AM708" s="302"/>
      <c r="AN708" s="302"/>
      <c r="AO708" s="302"/>
      <c r="AP708" s="302"/>
      <c r="AQ708" s="302"/>
      <c r="AR708" s="302"/>
      <c r="AS708" s="302"/>
    </row>
    <row r="709" spans="1:45" ht="56.25" outlineLevel="1">
      <c r="A709" s="655"/>
      <c r="B709" s="655"/>
      <c r="C709" s="330" t="s">
        <v>1105</v>
      </c>
      <c r="D709" s="329" t="s">
        <v>2082</v>
      </c>
      <c r="E709" s="330" t="s">
        <v>43</v>
      </c>
      <c r="F709" s="671"/>
      <c r="G709" s="278" t="s">
        <v>2083</v>
      </c>
      <c r="H709" s="338" t="s">
        <v>62</v>
      </c>
      <c r="I709" s="357" t="s">
        <v>380</v>
      </c>
      <c r="J709" s="357" t="s">
        <v>2947</v>
      </c>
      <c r="K709" s="76">
        <v>27.7</v>
      </c>
      <c r="L709" s="80" t="s">
        <v>3290</v>
      </c>
      <c r="M709" s="272"/>
      <c r="N709" s="305">
        <v>926</v>
      </c>
      <c r="O709" s="305"/>
      <c r="P709" s="76"/>
      <c r="Q709" s="87"/>
      <c r="R709" s="265" t="s">
        <v>35</v>
      </c>
      <c r="S709" s="87">
        <v>143.69999999999999</v>
      </c>
      <c r="T709" s="87">
        <v>1995</v>
      </c>
      <c r="U709" s="87">
        <v>60</v>
      </c>
      <c r="V709" s="371">
        <v>100</v>
      </c>
      <c r="W709" s="272" t="s">
        <v>372</v>
      </c>
      <c r="X709" s="254" t="s">
        <v>29</v>
      </c>
      <c r="Y709" s="254">
        <v>889</v>
      </c>
      <c r="Z709" s="272"/>
      <c r="AA709" s="254"/>
      <c r="AB709" s="301" t="s">
        <v>32</v>
      </c>
      <c r="AC709" s="314"/>
      <c r="AD709" s="305">
        <v>0</v>
      </c>
      <c r="AE709" s="296"/>
      <c r="AF709" s="296"/>
      <c r="AG709" s="296"/>
      <c r="AH709" s="296"/>
      <c r="AI709" s="296"/>
      <c r="AJ709" s="302"/>
      <c r="AK709" s="302"/>
      <c r="AL709" s="302"/>
      <c r="AM709" s="302"/>
      <c r="AN709" s="302"/>
      <c r="AO709" s="302"/>
      <c r="AP709" s="302"/>
      <c r="AQ709" s="302"/>
      <c r="AR709" s="302"/>
      <c r="AS709" s="302"/>
    </row>
    <row r="710" spans="1:45" ht="56.25" outlineLevel="1">
      <c r="A710" s="655"/>
      <c r="B710" s="655"/>
      <c r="C710" s="330" t="s">
        <v>919</v>
      </c>
      <c r="D710" s="329" t="s">
        <v>2084</v>
      </c>
      <c r="E710" s="330" t="s">
        <v>43</v>
      </c>
      <c r="F710" s="671"/>
      <c r="G710" s="278" t="s">
        <v>2085</v>
      </c>
      <c r="H710" s="338" t="s">
        <v>62</v>
      </c>
      <c r="I710" s="357" t="s">
        <v>380</v>
      </c>
      <c r="J710" s="357" t="s">
        <v>2801</v>
      </c>
      <c r="K710" s="76">
        <v>35</v>
      </c>
      <c r="L710" s="80" t="s">
        <v>3291</v>
      </c>
      <c r="M710" s="272"/>
      <c r="N710" s="305">
        <v>853</v>
      </c>
      <c r="O710" s="305"/>
      <c r="P710" s="76"/>
      <c r="Q710" s="87"/>
      <c r="R710" s="265" t="s">
        <v>35</v>
      </c>
      <c r="S710" s="87">
        <v>34.4</v>
      </c>
      <c r="T710" s="87">
        <v>1970</v>
      </c>
      <c r="U710" s="87">
        <v>60</v>
      </c>
      <c r="V710" s="371">
        <v>100</v>
      </c>
      <c r="W710" s="272" t="s">
        <v>372</v>
      </c>
      <c r="X710" s="254" t="s">
        <v>29</v>
      </c>
      <c r="Y710" s="254">
        <v>813</v>
      </c>
      <c r="Z710" s="272"/>
      <c r="AA710" s="254"/>
      <c r="AB710" s="301" t="s">
        <v>32</v>
      </c>
      <c r="AC710" s="314"/>
      <c r="AD710" s="305">
        <v>0</v>
      </c>
      <c r="AE710" s="296"/>
      <c r="AF710" s="296"/>
      <c r="AG710" s="296"/>
      <c r="AH710" s="296"/>
      <c r="AI710" s="296"/>
      <c r="AJ710" s="302"/>
      <c r="AK710" s="302"/>
      <c r="AL710" s="302"/>
      <c r="AM710" s="302"/>
      <c r="AN710" s="302"/>
      <c r="AO710" s="302"/>
      <c r="AP710" s="302"/>
      <c r="AQ710" s="302"/>
      <c r="AR710" s="302"/>
      <c r="AS710" s="302"/>
    </row>
    <row r="711" spans="1:45" ht="56.25" outlineLevel="1">
      <c r="A711" s="655"/>
      <c r="B711" s="655"/>
      <c r="C711" s="667" t="s">
        <v>913</v>
      </c>
      <c r="D711" s="329" t="s">
        <v>2086</v>
      </c>
      <c r="E711" s="330" t="s">
        <v>52</v>
      </c>
      <c r="F711" s="671"/>
      <c r="G711" s="278" t="s">
        <v>2087</v>
      </c>
      <c r="H711" s="338" t="s">
        <v>62</v>
      </c>
      <c r="I711" s="357" t="s">
        <v>84</v>
      </c>
      <c r="J711" s="357" t="s">
        <v>2588</v>
      </c>
      <c r="K711" s="76">
        <v>27.7</v>
      </c>
      <c r="L711" s="80" t="s">
        <v>3292</v>
      </c>
      <c r="M711" s="272"/>
      <c r="N711" s="305">
        <v>431</v>
      </c>
      <c r="O711" s="305"/>
      <c r="P711" s="76"/>
      <c r="Q711" s="87"/>
      <c r="R711" s="265" t="s">
        <v>35</v>
      </c>
      <c r="S711" s="87">
        <v>53.6</v>
      </c>
      <c r="T711" s="87">
        <v>1950</v>
      </c>
      <c r="U711" s="87">
        <v>60</v>
      </c>
      <c r="V711" s="371">
        <v>100</v>
      </c>
      <c r="W711" s="272" t="s">
        <v>372</v>
      </c>
      <c r="X711" s="254" t="s">
        <v>29</v>
      </c>
      <c r="Y711" s="254">
        <v>395</v>
      </c>
      <c r="Z711" s="272"/>
      <c r="AA711" s="254"/>
      <c r="AB711" s="301" t="s">
        <v>32</v>
      </c>
      <c r="AC711" s="314"/>
      <c r="AD711" s="305">
        <v>0</v>
      </c>
      <c r="AE711" s="296"/>
      <c r="AF711" s="296"/>
      <c r="AG711" s="296"/>
      <c r="AH711" s="296"/>
      <c r="AI711" s="296"/>
      <c r="AJ711" s="302"/>
      <c r="AK711" s="302"/>
      <c r="AL711" s="302"/>
      <c r="AM711" s="302"/>
      <c r="AN711" s="302"/>
      <c r="AO711" s="302"/>
      <c r="AP711" s="302"/>
      <c r="AQ711" s="302"/>
      <c r="AR711" s="302"/>
      <c r="AS711" s="302"/>
    </row>
    <row r="712" spans="1:45" ht="56.25" outlineLevel="1">
      <c r="A712" s="655"/>
      <c r="B712" s="655"/>
      <c r="C712" s="667"/>
      <c r="D712" s="329" t="s">
        <v>1856</v>
      </c>
      <c r="E712" s="330" t="s">
        <v>52</v>
      </c>
      <c r="F712" s="671"/>
      <c r="G712" s="278" t="s">
        <v>2088</v>
      </c>
      <c r="H712" s="338" t="s">
        <v>62</v>
      </c>
      <c r="I712" s="357" t="s">
        <v>84</v>
      </c>
      <c r="J712" s="357" t="s">
        <v>2589</v>
      </c>
      <c r="K712" s="76">
        <v>43</v>
      </c>
      <c r="L712" s="80" t="s">
        <v>3293</v>
      </c>
      <c r="M712" s="272"/>
      <c r="N712" s="305">
        <v>142</v>
      </c>
      <c r="O712" s="305"/>
      <c r="P712" s="76"/>
      <c r="Q712" s="87"/>
      <c r="R712" s="265" t="s">
        <v>35</v>
      </c>
      <c r="S712" s="87">
        <v>61.5</v>
      </c>
      <c r="T712" s="87">
        <v>1980</v>
      </c>
      <c r="U712" s="87">
        <v>60</v>
      </c>
      <c r="V712" s="371">
        <v>100</v>
      </c>
      <c r="W712" s="272" t="s">
        <v>372</v>
      </c>
      <c r="X712" s="254" t="s">
        <v>29</v>
      </c>
      <c r="Y712" s="254">
        <v>110</v>
      </c>
      <c r="Z712" s="272"/>
      <c r="AA712" s="254"/>
      <c r="AB712" s="301" t="s">
        <v>32</v>
      </c>
      <c r="AC712" s="314"/>
      <c r="AD712" s="305">
        <v>0</v>
      </c>
      <c r="AE712" s="296"/>
      <c r="AF712" s="296"/>
      <c r="AG712" s="296"/>
      <c r="AH712" s="296"/>
      <c r="AI712" s="296"/>
      <c r="AJ712" s="302"/>
      <c r="AK712" s="302"/>
      <c r="AL712" s="302"/>
      <c r="AM712" s="302"/>
      <c r="AN712" s="302"/>
      <c r="AO712" s="302"/>
      <c r="AP712" s="302"/>
      <c r="AQ712" s="302"/>
      <c r="AR712" s="302"/>
      <c r="AS712" s="302"/>
    </row>
    <row r="713" spans="1:45" ht="56.25" outlineLevel="1">
      <c r="A713" s="655"/>
      <c r="B713" s="655" t="s">
        <v>612</v>
      </c>
      <c r="C713" s="667" t="s">
        <v>612</v>
      </c>
      <c r="D713" s="668" t="s">
        <v>612</v>
      </c>
      <c r="E713" s="667" t="s">
        <v>25</v>
      </c>
      <c r="F713" s="671"/>
      <c r="G713" s="669" t="s">
        <v>31</v>
      </c>
      <c r="H713" s="338" t="s">
        <v>62</v>
      </c>
      <c r="I713" s="357" t="s">
        <v>31</v>
      </c>
      <c r="J713" s="357" t="s">
        <v>2861</v>
      </c>
      <c r="K713" s="76"/>
      <c r="L713" s="272"/>
      <c r="M713" s="272"/>
      <c r="N713" s="305">
        <v>42593</v>
      </c>
      <c r="O713" s="371">
        <v>49383</v>
      </c>
      <c r="P713" s="87">
        <v>950</v>
      </c>
      <c r="Q713" s="87">
        <v>599</v>
      </c>
      <c r="R713" s="254" t="s">
        <v>28</v>
      </c>
      <c r="S713" s="87">
        <v>6941.4</v>
      </c>
      <c r="T713" s="87">
        <v>1980</v>
      </c>
      <c r="U713" s="87">
        <v>100</v>
      </c>
      <c r="V713" s="88">
        <v>18.3</v>
      </c>
      <c r="W713" s="272" t="s">
        <v>372</v>
      </c>
      <c r="X713" s="254" t="s">
        <v>29</v>
      </c>
      <c r="Y713" s="254">
        <v>33593</v>
      </c>
      <c r="Z713" s="272">
        <v>40383</v>
      </c>
      <c r="AA713" s="254">
        <v>600</v>
      </c>
      <c r="AB713" s="301" t="s">
        <v>32</v>
      </c>
      <c r="AC713" s="314"/>
      <c r="AD713" s="305">
        <v>0</v>
      </c>
      <c r="AE713" s="296"/>
      <c r="AF713" s="296"/>
      <c r="AG713" s="296"/>
      <c r="AH713" s="296"/>
      <c r="AI713" s="296"/>
      <c r="AJ713" s="302"/>
      <c r="AK713" s="302"/>
      <c r="AL713" s="302"/>
      <c r="AM713" s="302"/>
      <c r="AN713" s="302"/>
      <c r="AO713" s="302"/>
      <c r="AP713" s="302"/>
      <c r="AQ713" s="302"/>
      <c r="AR713" s="302"/>
      <c r="AS713" s="302"/>
    </row>
    <row r="714" spans="1:45" ht="56.25" outlineLevel="1">
      <c r="A714" s="655"/>
      <c r="B714" s="655"/>
      <c r="C714" s="667"/>
      <c r="D714" s="668"/>
      <c r="E714" s="667"/>
      <c r="F714" s="671"/>
      <c r="G714" s="669"/>
      <c r="H714" s="338" t="s">
        <v>62</v>
      </c>
      <c r="I714" s="357" t="s">
        <v>31</v>
      </c>
      <c r="J714" s="357" t="s">
        <v>2862</v>
      </c>
      <c r="K714" s="76"/>
      <c r="L714" s="272"/>
      <c r="M714" s="272"/>
      <c r="N714" s="305"/>
      <c r="O714" s="305"/>
      <c r="P714" s="76"/>
      <c r="Q714" s="76"/>
      <c r="R714" s="254" t="s">
        <v>28</v>
      </c>
      <c r="S714" s="87">
        <v>814.6</v>
      </c>
      <c r="T714" s="87">
        <v>1986</v>
      </c>
      <c r="U714" s="87">
        <v>60</v>
      </c>
      <c r="V714" s="88">
        <v>18.3</v>
      </c>
      <c r="W714" s="272" t="s">
        <v>372</v>
      </c>
      <c r="X714" s="254" t="s">
        <v>29</v>
      </c>
      <c r="Y714" s="254"/>
      <c r="Z714" s="272"/>
      <c r="AA714" s="254"/>
      <c r="AB714" s="301" t="s">
        <v>32</v>
      </c>
      <c r="AC714" s="314"/>
      <c r="AD714" s="305">
        <v>0</v>
      </c>
      <c r="AE714" s="296"/>
      <c r="AF714" s="296"/>
      <c r="AG714" s="296"/>
      <c r="AH714" s="296"/>
      <c r="AI714" s="296"/>
      <c r="AJ714" s="302"/>
      <c r="AK714" s="302"/>
      <c r="AL714" s="302"/>
      <c r="AM714" s="302"/>
      <c r="AN714" s="302"/>
      <c r="AO714" s="302"/>
      <c r="AP714" s="302"/>
      <c r="AQ714" s="302"/>
      <c r="AR714" s="302"/>
      <c r="AS714" s="302"/>
    </row>
    <row r="715" spans="1:45" ht="56.25" outlineLevel="1">
      <c r="A715" s="655"/>
      <c r="B715" s="655"/>
      <c r="C715" s="330" t="s">
        <v>1078</v>
      </c>
      <c r="D715" s="329" t="s">
        <v>2659</v>
      </c>
      <c r="E715" s="330" t="s">
        <v>43</v>
      </c>
      <c r="F715" s="671"/>
      <c r="G715" s="278" t="s">
        <v>2660</v>
      </c>
      <c r="H715" s="338" t="s">
        <v>62</v>
      </c>
      <c r="I715" s="357" t="s">
        <v>429</v>
      </c>
      <c r="J715" s="357" t="s">
        <v>2802</v>
      </c>
      <c r="K715" s="76">
        <v>16.8</v>
      </c>
      <c r="L715" s="265"/>
      <c r="M715" s="272"/>
      <c r="N715" s="305">
        <v>3833</v>
      </c>
      <c r="O715" s="371">
        <v>2993</v>
      </c>
      <c r="P715" s="87"/>
      <c r="Q715" s="87"/>
      <c r="R715" s="254" t="s">
        <v>28</v>
      </c>
      <c r="S715" s="87">
        <v>680.7</v>
      </c>
      <c r="T715" s="87">
        <v>1980</v>
      </c>
      <c r="U715" s="87">
        <v>60</v>
      </c>
      <c r="V715" s="371">
        <v>18.3</v>
      </c>
      <c r="W715" s="272" t="s">
        <v>372</v>
      </c>
      <c r="X715" s="254" t="s">
        <v>29</v>
      </c>
      <c r="Y715" s="254">
        <v>2353</v>
      </c>
      <c r="Z715" s="272">
        <v>2280</v>
      </c>
      <c r="AA715" s="254"/>
      <c r="AB715" s="301" t="s">
        <v>32</v>
      </c>
      <c r="AC715" s="314"/>
      <c r="AD715" s="305">
        <v>0</v>
      </c>
      <c r="AE715" s="296"/>
      <c r="AF715" s="296"/>
      <c r="AG715" s="296"/>
      <c r="AH715" s="296"/>
      <c r="AI715" s="296"/>
      <c r="AJ715" s="302"/>
      <c r="AK715" s="302"/>
      <c r="AL715" s="302"/>
      <c r="AM715" s="302"/>
      <c r="AN715" s="302"/>
      <c r="AO715" s="302"/>
      <c r="AP715" s="302"/>
      <c r="AQ715" s="302"/>
      <c r="AR715" s="302"/>
      <c r="AS715" s="302"/>
    </row>
    <row r="716" spans="1:45" ht="75" customHeight="1" outlineLevel="1">
      <c r="A716" s="655"/>
      <c r="B716" s="655"/>
      <c r="C716" s="667" t="s">
        <v>1079</v>
      </c>
      <c r="D716" s="668" t="s">
        <v>2661</v>
      </c>
      <c r="E716" s="667" t="s">
        <v>43</v>
      </c>
      <c r="F716" s="671"/>
      <c r="G716" s="669" t="s">
        <v>2662</v>
      </c>
      <c r="H716" s="338" t="s">
        <v>62</v>
      </c>
      <c r="I716" s="357" t="s">
        <v>376</v>
      </c>
      <c r="J716" s="357" t="s">
        <v>2863</v>
      </c>
      <c r="K716" s="76">
        <v>92</v>
      </c>
      <c r="L716" s="272"/>
      <c r="M716" s="272"/>
      <c r="N716" s="305">
        <v>6841</v>
      </c>
      <c r="O716" s="371">
        <v>7405</v>
      </c>
      <c r="P716" s="87">
        <v>114</v>
      </c>
      <c r="Q716" s="87">
        <v>29</v>
      </c>
      <c r="R716" s="254" t="s">
        <v>28</v>
      </c>
      <c r="S716" s="87">
        <v>601.1</v>
      </c>
      <c r="T716" s="87">
        <v>2021</v>
      </c>
      <c r="U716" s="87">
        <v>60</v>
      </c>
      <c r="V716" s="371">
        <v>15.5</v>
      </c>
      <c r="W716" s="272" t="s">
        <v>372</v>
      </c>
      <c r="X716" s="254" t="s">
        <v>29</v>
      </c>
      <c r="Y716" s="254">
        <v>4786</v>
      </c>
      <c r="Z716" s="272">
        <v>6871</v>
      </c>
      <c r="AA716" s="254">
        <v>30</v>
      </c>
      <c r="AB716" s="301" t="s">
        <v>32</v>
      </c>
      <c r="AC716" s="314"/>
      <c r="AD716" s="305">
        <v>0</v>
      </c>
      <c r="AE716" s="296"/>
      <c r="AF716" s="296"/>
      <c r="AG716" s="296"/>
      <c r="AH716" s="296"/>
      <c r="AI716" s="296"/>
      <c r="AJ716" s="302"/>
      <c r="AK716" s="302"/>
      <c r="AL716" s="302"/>
      <c r="AM716" s="302"/>
      <c r="AN716" s="302"/>
      <c r="AO716" s="302"/>
      <c r="AP716" s="302"/>
      <c r="AQ716" s="302"/>
      <c r="AR716" s="302"/>
      <c r="AS716" s="302"/>
    </row>
    <row r="717" spans="1:45" ht="37.5" outlineLevel="1">
      <c r="A717" s="655"/>
      <c r="B717" s="655"/>
      <c r="C717" s="667"/>
      <c r="D717" s="668"/>
      <c r="E717" s="667"/>
      <c r="F717" s="671"/>
      <c r="G717" s="669"/>
      <c r="H717" s="338" t="s">
        <v>27</v>
      </c>
      <c r="I717" s="357" t="s">
        <v>428</v>
      </c>
      <c r="J717" s="357" t="s">
        <v>2590</v>
      </c>
      <c r="K717" s="272"/>
      <c r="L717" s="272"/>
      <c r="M717" s="272"/>
      <c r="N717" s="305"/>
      <c r="O717" s="305"/>
      <c r="P717" s="76"/>
      <c r="Q717" s="76"/>
      <c r="R717" s="254" t="s">
        <v>28</v>
      </c>
      <c r="S717" s="87">
        <v>849.9</v>
      </c>
      <c r="T717" s="87">
        <v>1967</v>
      </c>
      <c r="U717" s="87">
        <v>60</v>
      </c>
      <c r="V717" s="371">
        <v>13.3</v>
      </c>
      <c r="W717" s="272" t="s">
        <v>372</v>
      </c>
      <c r="X717" s="254" t="s">
        <v>29</v>
      </c>
      <c r="Y717" s="254"/>
      <c r="Z717" s="272"/>
      <c r="AA717" s="254"/>
      <c r="AB717" s="301" t="s">
        <v>32</v>
      </c>
      <c r="AC717" s="314"/>
      <c r="AD717" s="305">
        <v>0</v>
      </c>
      <c r="AE717" s="296"/>
      <c r="AF717" s="296"/>
      <c r="AG717" s="296"/>
      <c r="AH717" s="296"/>
      <c r="AI717" s="296"/>
      <c r="AJ717" s="302"/>
      <c r="AK717" s="302"/>
      <c r="AL717" s="302"/>
      <c r="AM717" s="302"/>
      <c r="AN717" s="302"/>
      <c r="AO717" s="302"/>
      <c r="AP717" s="302"/>
      <c r="AQ717" s="302"/>
      <c r="AR717" s="302"/>
      <c r="AS717" s="302"/>
    </row>
    <row r="718" spans="1:45" ht="37.5" outlineLevel="1">
      <c r="A718" s="655"/>
      <c r="B718" s="655"/>
      <c r="C718" s="667"/>
      <c r="D718" s="668"/>
      <c r="E718" s="667"/>
      <c r="F718" s="671"/>
      <c r="G718" s="669"/>
      <c r="H718" s="280" t="s">
        <v>37</v>
      </c>
      <c r="I718" s="357" t="s">
        <v>39</v>
      </c>
      <c r="J718" s="357" t="s">
        <v>2863</v>
      </c>
      <c r="K718" s="272"/>
      <c r="L718" s="272"/>
      <c r="M718" s="272"/>
      <c r="N718" s="305"/>
      <c r="O718" s="305"/>
      <c r="P718" s="76" t="s">
        <v>289</v>
      </c>
      <c r="Q718" s="76" t="s">
        <v>47</v>
      </c>
      <c r="R718" s="254" t="s">
        <v>28</v>
      </c>
      <c r="S718" s="87">
        <v>139.80000000000001</v>
      </c>
      <c r="T718" s="87">
        <v>2021</v>
      </c>
      <c r="U718" s="87">
        <v>60</v>
      </c>
      <c r="V718" s="371">
        <v>3</v>
      </c>
      <c r="W718" s="272" t="s">
        <v>372</v>
      </c>
      <c r="X718" s="254" t="s">
        <v>29</v>
      </c>
      <c r="Y718" s="254"/>
      <c r="Z718" s="314"/>
      <c r="AA718" s="254">
        <v>3</v>
      </c>
      <c r="AB718" s="301" t="s">
        <v>32</v>
      </c>
      <c r="AC718" s="314"/>
      <c r="AD718" s="305">
        <v>0</v>
      </c>
      <c r="AE718" s="296"/>
      <c r="AF718" s="296"/>
      <c r="AG718" s="296"/>
      <c r="AH718" s="296"/>
      <c r="AI718" s="296"/>
      <c r="AJ718" s="302"/>
      <c r="AK718" s="302"/>
      <c r="AL718" s="302"/>
      <c r="AM718" s="302"/>
      <c r="AN718" s="302"/>
      <c r="AO718" s="302"/>
      <c r="AP718" s="302"/>
      <c r="AQ718" s="302"/>
      <c r="AR718" s="302"/>
      <c r="AS718" s="302"/>
    </row>
    <row r="719" spans="1:45" ht="56.25" outlineLevel="1">
      <c r="A719" s="655"/>
      <c r="B719" s="655"/>
      <c r="C719" s="330" t="s">
        <v>1080</v>
      </c>
      <c r="D719" s="329" t="s">
        <v>2663</v>
      </c>
      <c r="E719" s="330" t="s">
        <v>43</v>
      </c>
      <c r="F719" s="671"/>
      <c r="G719" s="278" t="s">
        <v>2664</v>
      </c>
      <c r="H719" s="338" t="s">
        <v>62</v>
      </c>
      <c r="I719" s="357" t="s">
        <v>2665</v>
      </c>
      <c r="J719" s="357" t="s">
        <v>2591</v>
      </c>
      <c r="K719" s="76">
        <v>19.5</v>
      </c>
      <c r="L719" s="265"/>
      <c r="M719" s="272"/>
      <c r="N719" s="305">
        <v>3956</v>
      </c>
      <c r="O719" s="371">
        <v>3091</v>
      </c>
      <c r="P719" s="87">
        <v>70</v>
      </c>
      <c r="Q719" s="87">
        <v>15</v>
      </c>
      <c r="R719" s="254" t="s">
        <v>28</v>
      </c>
      <c r="S719" s="87">
        <v>607.79999999999995</v>
      </c>
      <c r="T719" s="87">
        <v>1970</v>
      </c>
      <c r="U719" s="87">
        <v>60</v>
      </c>
      <c r="V719" s="371">
        <v>18.3</v>
      </c>
      <c r="W719" s="272" t="s">
        <v>372</v>
      </c>
      <c r="X719" s="254" t="s">
        <v>29</v>
      </c>
      <c r="Y719" s="254">
        <v>3165</v>
      </c>
      <c r="Z719" s="272">
        <v>3400</v>
      </c>
      <c r="AA719" s="254">
        <v>15</v>
      </c>
      <c r="AB719" s="301" t="s">
        <v>32</v>
      </c>
      <c r="AC719" s="314"/>
      <c r="AD719" s="305">
        <v>0</v>
      </c>
      <c r="AE719" s="296"/>
      <c r="AF719" s="296"/>
      <c r="AG719" s="296"/>
      <c r="AH719" s="296"/>
      <c r="AI719" s="296"/>
      <c r="AJ719" s="302"/>
      <c r="AK719" s="302"/>
      <c r="AL719" s="302"/>
      <c r="AM719" s="302"/>
      <c r="AN719" s="302"/>
      <c r="AO719" s="302"/>
      <c r="AP719" s="302"/>
      <c r="AQ719" s="302"/>
      <c r="AR719" s="302"/>
      <c r="AS719" s="302"/>
    </row>
    <row r="720" spans="1:45" ht="75" outlineLevel="1">
      <c r="A720" s="655"/>
      <c r="B720" s="655"/>
      <c r="C720" s="330" t="s">
        <v>2625</v>
      </c>
      <c r="D720" s="329" t="s">
        <v>2089</v>
      </c>
      <c r="E720" s="330" t="s">
        <v>43</v>
      </c>
      <c r="F720" s="671"/>
      <c r="G720" s="278" t="s">
        <v>2666</v>
      </c>
      <c r="H720" s="338" t="s">
        <v>62</v>
      </c>
      <c r="I720" s="357" t="s">
        <v>382</v>
      </c>
      <c r="J720" s="357" t="s">
        <v>2365</v>
      </c>
      <c r="K720" s="76">
        <v>107</v>
      </c>
      <c r="L720" s="80" t="s">
        <v>3294</v>
      </c>
      <c r="M720" s="272"/>
      <c r="N720" s="305">
        <v>520</v>
      </c>
      <c r="O720" s="305"/>
      <c r="P720" s="87"/>
      <c r="Q720" s="87"/>
      <c r="R720" s="254" t="s">
        <v>28</v>
      </c>
      <c r="S720" s="87">
        <v>157.4</v>
      </c>
      <c r="T720" s="87">
        <v>2007</v>
      </c>
      <c r="U720" s="87">
        <v>60</v>
      </c>
      <c r="V720" s="371">
        <v>17</v>
      </c>
      <c r="W720" s="272" t="s">
        <v>372</v>
      </c>
      <c r="X720" s="254" t="s">
        <v>29</v>
      </c>
      <c r="Y720" s="254">
        <v>416</v>
      </c>
      <c r="Z720" s="272"/>
      <c r="AA720" s="254"/>
      <c r="AB720" s="301" t="s">
        <v>32</v>
      </c>
      <c r="AC720" s="314"/>
      <c r="AD720" s="305">
        <v>0</v>
      </c>
      <c r="AE720" s="296"/>
      <c r="AF720" s="296"/>
      <c r="AG720" s="296"/>
      <c r="AH720" s="296"/>
      <c r="AI720" s="296"/>
      <c r="AJ720" s="302"/>
      <c r="AK720" s="302"/>
      <c r="AL720" s="302"/>
      <c r="AM720" s="302"/>
      <c r="AN720" s="302"/>
      <c r="AO720" s="302"/>
      <c r="AP720" s="302"/>
      <c r="AQ720" s="302"/>
      <c r="AR720" s="302"/>
      <c r="AS720" s="302"/>
    </row>
    <row r="721" spans="1:45" ht="93.75" outlineLevel="1">
      <c r="A721" s="655"/>
      <c r="B721" s="655"/>
      <c r="C721" s="667" t="s">
        <v>1112</v>
      </c>
      <c r="D721" s="329" t="s">
        <v>2090</v>
      </c>
      <c r="E721" s="330" t="s">
        <v>43</v>
      </c>
      <c r="F721" s="671"/>
      <c r="G721" s="278" t="s">
        <v>2667</v>
      </c>
      <c r="H721" s="338" t="s">
        <v>62</v>
      </c>
      <c r="I721" s="357" t="s">
        <v>380</v>
      </c>
      <c r="J721" s="357" t="s">
        <v>2864</v>
      </c>
      <c r="K721" s="76">
        <v>10.7</v>
      </c>
      <c r="L721" s="272" t="s">
        <v>3295</v>
      </c>
      <c r="M721" s="272"/>
      <c r="N721" s="305">
        <v>1089</v>
      </c>
      <c r="O721" s="305"/>
      <c r="P721" s="87"/>
      <c r="Q721" s="87"/>
      <c r="R721" s="254" t="s">
        <v>28</v>
      </c>
      <c r="S721" s="87">
        <v>93.5</v>
      </c>
      <c r="T721" s="87">
        <v>1978</v>
      </c>
      <c r="U721" s="87">
        <v>60</v>
      </c>
      <c r="V721" s="371">
        <v>46</v>
      </c>
      <c r="W721" s="272" t="s">
        <v>372</v>
      </c>
      <c r="X721" s="254" t="s">
        <v>29</v>
      </c>
      <c r="Y721" s="254">
        <v>871</v>
      </c>
      <c r="Z721" s="272"/>
      <c r="AA721" s="254"/>
      <c r="AB721" s="301" t="s">
        <v>32</v>
      </c>
      <c r="AC721" s="314"/>
      <c r="AD721" s="305">
        <v>0</v>
      </c>
      <c r="AE721" s="296"/>
      <c r="AF721" s="296"/>
      <c r="AG721" s="296"/>
      <c r="AH721" s="296"/>
      <c r="AI721" s="296"/>
      <c r="AJ721" s="302"/>
      <c r="AK721" s="302"/>
      <c r="AL721" s="302"/>
      <c r="AM721" s="302"/>
      <c r="AN721" s="302"/>
      <c r="AO721" s="302"/>
      <c r="AP721" s="302"/>
      <c r="AQ721" s="302"/>
      <c r="AR721" s="302"/>
      <c r="AS721" s="302"/>
    </row>
    <row r="722" spans="1:45" ht="56.25" outlineLevel="1">
      <c r="A722" s="655"/>
      <c r="B722" s="655"/>
      <c r="C722" s="667"/>
      <c r="D722" s="329" t="s">
        <v>2091</v>
      </c>
      <c r="E722" s="330"/>
      <c r="F722" s="671"/>
      <c r="G722" s="278" t="s">
        <v>894</v>
      </c>
      <c r="H722" s="338"/>
      <c r="I722" s="357" t="s">
        <v>87</v>
      </c>
      <c r="J722" s="360"/>
      <c r="K722" s="272"/>
      <c r="L722" s="272"/>
      <c r="M722" s="272"/>
      <c r="N722" s="305"/>
      <c r="O722" s="305"/>
      <c r="P722" s="76"/>
      <c r="Q722" s="76"/>
      <c r="R722" s="272"/>
      <c r="S722" s="76"/>
      <c r="T722" s="87"/>
      <c r="U722" s="76"/>
      <c r="V722" s="305"/>
      <c r="W722" s="272"/>
      <c r="X722" s="272"/>
      <c r="Y722" s="272"/>
      <c r="Z722" s="272"/>
      <c r="AA722" s="272"/>
      <c r="AB722" s="301" t="s">
        <v>32</v>
      </c>
      <c r="AC722" s="314"/>
      <c r="AD722" s="305">
        <v>0</v>
      </c>
      <c r="AE722" s="296"/>
      <c r="AF722" s="296"/>
      <c r="AG722" s="296"/>
      <c r="AH722" s="296"/>
      <c r="AI722" s="296"/>
      <c r="AJ722" s="305"/>
      <c r="AK722" s="305"/>
      <c r="AL722" s="305"/>
      <c r="AM722" s="305"/>
      <c r="AN722" s="305"/>
      <c r="AO722" s="305"/>
      <c r="AP722" s="305"/>
      <c r="AQ722" s="305"/>
      <c r="AR722" s="305"/>
      <c r="AS722" s="305"/>
    </row>
    <row r="723" spans="1:45" ht="93.75" outlineLevel="1">
      <c r="A723" s="655"/>
      <c r="B723" s="655"/>
      <c r="C723" s="330" t="s">
        <v>1113</v>
      </c>
      <c r="D723" s="329" t="s">
        <v>2092</v>
      </c>
      <c r="E723" s="330" t="s">
        <v>43</v>
      </c>
      <c r="F723" s="671"/>
      <c r="G723" s="278" t="s">
        <v>2668</v>
      </c>
      <c r="H723" s="338" t="s">
        <v>62</v>
      </c>
      <c r="I723" s="357" t="s">
        <v>84</v>
      </c>
      <c r="J723" s="357" t="s">
        <v>2948</v>
      </c>
      <c r="K723" s="76">
        <v>46</v>
      </c>
      <c r="L723" s="272" t="s">
        <v>3296</v>
      </c>
      <c r="M723" s="272"/>
      <c r="N723" s="305">
        <v>550</v>
      </c>
      <c r="O723" s="305"/>
      <c r="P723" s="87"/>
      <c r="Q723" s="87"/>
      <c r="R723" s="254" t="s">
        <v>28</v>
      </c>
      <c r="S723" s="87">
        <v>68.900000000000006</v>
      </c>
      <c r="T723" s="87">
        <v>1985</v>
      </c>
      <c r="U723" s="87">
        <v>60</v>
      </c>
      <c r="V723" s="371">
        <v>39</v>
      </c>
      <c r="W723" s="272" t="s">
        <v>372</v>
      </c>
      <c r="X723" s="254" t="s">
        <v>29</v>
      </c>
      <c r="Y723" s="254">
        <v>440</v>
      </c>
      <c r="Z723" s="272"/>
      <c r="AA723" s="254"/>
      <c r="AB723" s="301" t="s">
        <v>32</v>
      </c>
      <c r="AC723" s="314"/>
      <c r="AD723" s="305">
        <v>0</v>
      </c>
      <c r="AE723" s="296"/>
      <c r="AF723" s="296"/>
      <c r="AG723" s="296"/>
      <c r="AH723" s="296"/>
      <c r="AI723" s="296"/>
      <c r="AJ723" s="302"/>
      <c r="AK723" s="302"/>
      <c r="AL723" s="302"/>
      <c r="AM723" s="302"/>
      <c r="AN723" s="302"/>
      <c r="AO723" s="302"/>
      <c r="AP723" s="302"/>
      <c r="AQ723" s="302"/>
      <c r="AR723" s="302"/>
      <c r="AS723" s="302"/>
    </row>
    <row r="724" spans="1:45" ht="75" outlineLevel="1">
      <c r="A724" s="655"/>
      <c r="B724" s="655"/>
      <c r="C724" s="330" t="s">
        <v>1060</v>
      </c>
      <c r="D724" s="329" t="s">
        <v>2093</v>
      </c>
      <c r="E724" s="330" t="s">
        <v>43</v>
      </c>
      <c r="F724" s="671"/>
      <c r="G724" s="278" t="s">
        <v>2669</v>
      </c>
      <c r="H724" s="338" t="s">
        <v>62</v>
      </c>
      <c r="I724" s="357" t="s">
        <v>84</v>
      </c>
      <c r="J724" s="357" t="s">
        <v>2592</v>
      </c>
      <c r="K724" s="76">
        <v>40</v>
      </c>
      <c r="L724" s="272" t="s">
        <v>3297</v>
      </c>
      <c r="M724" s="272"/>
      <c r="N724" s="305">
        <v>91</v>
      </c>
      <c r="O724" s="305"/>
      <c r="P724" s="87"/>
      <c r="Q724" s="87"/>
      <c r="R724" s="254" t="s">
        <v>28</v>
      </c>
      <c r="S724" s="87">
        <v>177</v>
      </c>
      <c r="T724" s="87">
        <v>2001</v>
      </c>
      <c r="U724" s="87">
        <v>60</v>
      </c>
      <c r="V724" s="371">
        <v>23</v>
      </c>
      <c r="W724" s="272" t="s">
        <v>372</v>
      </c>
      <c r="X724" s="254" t="s">
        <v>29</v>
      </c>
      <c r="Y724" s="254">
        <v>45</v>
      </c>
      <c r="Z724" s="272"/>
      <c r="AA724" s="254"/>
      <c r="AB724" s="301" t="s">
        <v>32</v>
      </c>
      <c r="AC724" s="314"/>
      <c r="AD724" s="305">
        <v>0</v>
      </c>
      <c r="AE724" s="296"/>
      <c r="AF724" s="296"/>
      <c r="AG724" s="296"/>
      <c r="AH724" s="296"/>
      <c r="AI724" s="296"/>
      <c r="AJ724" s="302"/>
      <c r="AK724" s="302"/>
      <c r="AL724" s="302"/>
      <c r="AM724" s="302"/>
      <c r="AN724" s="302"/>
      <c r="AO724" s="302"/>
      <c r="AP724" s="302"/>
      <c r="AQ724" s="302"/>
      <c r="AR724" s="302"/>
      <c r="AS724" s="302"/>
    </row>
    <row r="725" spans="1:45" ht="75" outlineLevel="1">
      <c r="A725" s="655"/>
      <c r="B725" s="655"/>
      <c r="C725" s="330" t="s">
        <v>1060</v>
      </c>
      <c r="D725" s="329" t="s">
        <v>2094</v>
      </c>
      <c r="E725" s="330" t="s">
        <v>52</v>
      </c>
      <c r="F725" s="671"/>
      <c r="G725" s="278" t="s">
        <v>2670</v>
      </c>
      <c r="H725" s="338" t="s">
        <v>62</v>
      </c>
      <c r="I725" s="357" t="s">
        <v>84</v>
      </c>
      <c r="J725" s="357" t="s">
        <v>2593</v>
      </c>
      <c r="K725" s="76">
        <v>65</v>
      </c>
      <c r="L725" s="80" t="s">
        <v>3298</v>
      </c>
      <c r="M725" s="272"/>
      <c r="N725" s="305">
        <v>386</v>
      </c>
      <c r="O725" s="305"/>
      <c r="P725" s="87"/>
      <c r="Q725" s="87"/>
      <c r="R725" s="254" t="s">
        <v>28</v>
      </c>
      <c r="S725" s="87">
        <v>72.8</v>
      </c>
      <c r="T725" s="87">
        <v>1985</v>
      </c>
      <c r="U725" s="87">
        <v>60</v>
      </c>
      <c r="V725" s="371">
        <v>39</v>
      </c>
      <c r="W725" s="272" t="s">
        <v>372</v>
      </c>
      <c r="X725" s="254" t="s">
        <v>29</v>
      </c>
      <c r="Y725" s="254">
        <v>310</v>
      </c>
      <c r="Z725" s="272"/>
      <c r="AA725" s="254"/>
      <c r="AB725" s="301" t="s">
        <v>32</v>
      </c>
      <c r="AC725" s="314"/>
      <c r="AD725" s="305">
        <v>0</v>
      </c>
      <c r="AE725" s="296"/>
      <c r="AF725" s="296"/>
      <c r="AG725" s="296"/>
      <c r="AH725" s="296"/>
      <c r="AI725" s="296"/>
      <c r="AJ725" s="302"/>
      <c r="AK725" s="302"/>
      <c r="AL725" s="302"/>
      <c r="AM725" s="302"/>
      <c r="AN725" s="302"/>
      <c r="AO725" s="302"/>
      <c r="AP725" s="302"/>
      <c r="AQ725" s="302"/>
      <c r="AR725" s="302"/>
      <c r="AS725" s="302"/>
    </row>
    <row r="726" spans="1:45" ht="56.25" outlineLevel="1">
      <c r="A726" s="653">
        <v>2</v>
      </c>
      <c r="B726" s="653" t="s">
        <v>547</v>
      </c>
      <c r="C726" s="667" t="s">
        <v>1061</v>
      </c>
      <c r="D726" s="301" t="s">
        <v>1782</v>
      </c>
      <c r="E726" s="265" t="s">
        <v>52</v>
      </c>
      <c r="F726" s="653" t="s">
        <v>685</v>
      </c>
      <c r="G726" s="278" t="s">
        <v>2095</v>
      </c>
      <c r="H726" s="317" t="s">
        <v>27</v>
      </c>
      <c r="I726" s="357" t="s">
        <v>380</v>
      </c>
      <c r="J726" s="301" t="s">
        <v>2594</v>
      </c>
      <c r="K726" s="330">
        <v>35</v>
      </c>
      <c r="L726" s="265" t="s">
        <v>3299</v>
      </c>
      <c r="M726" s="481"/>
      <c r="N726" s="335">
        <v>1018</v>
      </c>
      <c r="O726" s="305"/>
      <c r="P726" s="305"/>
      <c r="Q726" s="305"/>
      <c r="R726" s="265" t="s">
        <v>35</v>
      </c>
      <c r="S726" s="305">
        <v>19.899999999999999</v>
      </c>
      <c r="T726" s="87">
        <v>1990</v>
      </c>
      <c r="U726" s="302">
        <v>60</v>
      </c>
      <c r="V726" s="305">
        <v>100</v>
      </c>
      <c r="W726" s="302">
        <v>2025</v>
      </c>
      <c r="X726" s="302" t="s">
        <v>29</v>
      </c>
      <c r="Y726" s="302">
        <v>913</v>
      </c>
      <c r="Z726" s="305"/>
      <c r="AA726" s="265"/>
      <c r="AB726" s="301" t="s">
        <v>32</v>
      </c>
      <c r="AC726" s="314"/>
      <c r="AD726" s="305">
        <v>0</v>
      </c>
      <c r="AE726" s="296"/>
      <c r="AF726" s="296"/>
      <c r="AG726" s="296"/>
      <c r="AH726" s="296"/>
      <c r="AI726" s="296"/>
      <c r="AJ726" s="302"/>
      <c r="AK726" s="302"/>
      <c r="AL726" s="302"/>
      <c r="AM726" s="302"/>
      <c r="AN726" s="302"/>
      <c r="AO726" s="302"/>
      <c r="AP726" s="302"/>
      <c r="AQ726" s="302"/>
      <c r="AR726" s="302"/>
      <c r="AS726" s="302"/>
    </row>
    <row r="727" spans="1:45" ht="56.25" outlineLevel="1">
      <c r="A727" s="678"/>
      <c r="B727" s="678"/>
      <c r="C727" s="667"/>
      <c r="D727" s="301" t="s">
        <v>2096</v>
      </c>
      <c r="E727" s="265"/>
      <c r="F727" s="678"/>
      <c r="G727" s="278" t="s">
        <v>427</v>
      </c>
      <c r="H727" s="338"/>
      <c r="I727" s="357" t="s">
        <v>87</v>
      </c>
      <c r="J727" s="360"/>
      <c r="K727" s="272"/>
      <c r="L727" s="272"/>
      <c r="M727" s="272"/>
      <c r="N727" s="305"/>
      <c r="O727" s="305"/>
      <c r="P727" s="305"/>
      <c r="Q727" s="305"/>
      <c r="R727" s="305"/>
      <c r="S727" s="305"/>
      <c r="T727" s="87"/>
      <c r="U727" s="305"/>
      <c r="V727" s="305"/>
      <c r="W727" s="305"/>
      <c r="X727" s="305"/>
      <c r="Y727" s="305"/>
      <c r="Z727" s="305"/>
      <c r="AA727" s="272"/>
      <c r="AB727" s="301" t="s">
        <v>32</v>
      </c>
      <c r="AC727" s="314"/>
      <c r="AD727" s="305">
        <v>0</v>
      </c>
      <c r="AE727" s="296"/>
      <c r="AF727" s="296"/>
      <c r="AG727" s="296"/>
      <c r="AH727" s="296"/>
      <c r="AI727" s="296"/>
      <c r="AJ727" s="305"/>
      <c r="AK727" s="305"/>
      <c r="AL727" s="305"/>
      <c r="AM727" s="305"/>
      <c r="AN727" s="305"/>
      <c r="AO727" s="305"/>
      <c r="AP727" s="305"/>
      <c r="AQ727" s="305"/>
      <c r="AR727" s="305"/>
      <c r="AS727" s="305"/>
    </row>
    <row r="728" spans="1:45" ht="37.5" outlineLevel="1">
      <c r="A728" s="678"/>
      <c r="B728" s="678"/>
      <c r="C728" s="667"/>
      <c r="D728" s="301" t="s">
        <v>2097</v>
      </c>
      <c r="E728" s="265" t="s">
        <v>43</v>
      </c>
      <c r="F728" s="678"/>
      <c r="G728" s="280" t="s">
        <v>2098</v>
      </c>
      <c r="H728" s="317" t="s">
        <v>27</v>
      </c>
      <c r="I728" s="357" t="s">
        <v>86</v>
      </c>
      <c r="J728" s="357" t="s">
        <v>2949</v>
      </c>
      <c r="K728" s="272">
        <v>28</v>
      </c>
      <c r="L728" s="272"/>
      <c r="M728" s="481"/>
      <c r="N728" s="335">
        <v>805</v>
      </c>
      <c r="O728" s="305">
        <v>1797</v>
      </c>
      <c r="P728" s="302">
        <v>20</v>
      </c>
      <c r="Q728" s="302">
        <v>11</v>
      </c>
      <c r="R728" s="265" t="s">
        <v>35</v>
      </c>
      <c r="S728" s="305">
        <v>270.5</v>
      </c>
      <c r="T728" s="87">
        <v>1975</v>
      </c>
      <c r="U728" s="302">
        <v>60</v>
      </c>
      <c r="V728" s="305">
        <v>100</v>
      </c>
      <c r="W728" s="305" t="s">
        <v>372</v>
      </c>
      <c r="X728" s="302" t="s">
        <v>29</v>
      </c>
      <c r="Y728" s="302">
        <v>594</v>
      </c>
      <c r="Z728" s="305">
        <v>1659</v>
      </c>
      <c r="AA728" s="265">
        <v>15</v>
      </c>
      <c r="AB728" s="301" t="s">
        <v>32</v>
      </c>
      <c r="AC728" s="314"/>
      <c r="AD728" s="305">
        <v>0</v>
      </c>
      <c r="AE728" s="296"/>
      <c r="AF728" s="296"/>
      <c r="AG728" s="296"/>
      <c r="AH728" s="296"/>
      <c r="AI728" s="296"/>
      <c r="AJ728" s="302"/>
      <c r="AK728" s="302"/>
      <c r="AL728" s="302"/>
      <c r="AM728" s="302"/>
      <c r="AN728" s="302"/>
      <c r="AO728" s="302"/>
      <c r="AP728" s="302"/>
      <c r="AQ728" s="302"/>
      <c r="AR728" s="302"/>
      <c r="AS728" s="302"/>
    </row>
    <row r="729" spans="1:45" ht="56.25" outlineLevel="1">
      <c r="A729" s="678"/>
      <c r="B729" s="678"/>
      <c r="C729" s="667"/>
      <c r="D729" s="301" t="s">
        <v>2099</v>
      </c>
      <c r="E729" s="265"/>
      <c r="F729" s="678"/>
      <c r="G729" s="278" t="s">
        <v>426</v>
      </c>
      <c r="H729" s="338"/>
      <c r="I729" s="357" t="s">
        <v>87</v>
      </c>
      <c r="J729" s="360"/>
      <c r="K729" s="272"/>
      <c r="L729" s="272"/>
      <c r="M729" s="272"/>
      <c r="N729" s="305"/>
      <c r="O729" s="305"/>
      <c r="P729" s="305"/>
      <c r="Q729" s="305"/>
      <c r="R729" s="305"/>
      <c r="S729" s="305"/>
      <c r="T729" s="87"/>
      <c r="U729" s="305"/>
      <c r="V729" s="305"/>
      <c r="W729" s="305"/>
      <c r="X729" s="305"/>
      <c r="Y729" s="305"/>
      <c r="Z729" s="305"/>
      <c r="AA729" s="272"/>
      <c r="AB729" s="301" t="s">
        <v>32</v>
      </c>
      <c r="AC729" s="314"/>
      <c r="AD729" s="305">
        <v>0</v>
      </c>
      <c r="AE729" s="296"/>
      <c r="AF729" s="296"/>
      <c r="AG729" s="296"/>
      <c r="AH729" s="296"/>
      <c r="AI729" s="296"/>
      <c r="AJ729" s="305"/>
      <c r="AK729" s="305"/>
      <c r="AL729" s="305"/>
      <c r="AM729" s="305"/>
      <c r="AN729" s="305"/>
      <c r="AO729" s="305"/>
      <c r="AP729" s="305"/>
      <c r="AQ729" s="305"/>
      <c r="AR729" s="305"/>
      <c r="AS729" s="305"/>
    </row>
    <row r="730" spans="1:45" ht="56.25" outlineLevel="1">
      <c r="A730" s="678"/>
      <c r="B730" s="678"/>
      <c r="C730" s="667"/>
      <c r="D730" s="301" t="s">
        <v>2100</v>
      </c>
      <c r="E730" s="265" t="s">
        <v>52</v>
      </c>
      <c r="F730" s="678"/>
      <c r="G730" s="317" t="s">
        <v>2101</v>
      </c>
      <c r="H730" s="317" t="s">
        <v>27</v>
      </c>
      <c r="I730" s="357" t="s">
        <v>2102</v>
      </c>
      <c r="J730" s="336" t="s">
        <v>2595</v>
      </c>
      <c r="K730" s="330">
        <v>43</v>
      </c>
      <c r="L730" s="481" t="s">
        <v>3300</v>
      </c>
      <c r="M730" s="481"/>
      <c r="N730" s="335">
        <v>184</v>
      </c>
      <c r="O730" s="305"/>
      <c r="P730" s="305"/>
      <c r="Q730" s="305"/>
      <c r="R730" s="265" t="s">
        <v>35</v>
      </c>
      <c r="S730" s="302">
        <v>69.599999999999994</v>
      </c>
      <c r="T730" s="87">
        <v>1975</v>
      </c>
      <c r="U730" s="302">
        <v>85</v>
      </c>
      <c r="V730" s="304">
        <v>100</v>
      </c>
      <c r="W730" s="305" t="s">
        <v>372</v>
      </c>
      <c r="X730" s="302" t="s">
        <v>29</v>
      </c>
      <c r="Y730" s="302">
        <v>71</v>
      </c>
      <c r="Z730" s="305"/>
      <c r="AA730" s="265"/>
      <c r="AB730" s="301" t="s">
        <v>32</v>
      </c>
      <c r="AC730" s="314"/>
      <c r="AD730" s="305">
        <v>0</v>
      </c>
      <c r="AE730" s="296"/>
      <c r="AF730" s="296"/>
      <c r="AG730" s="296"/>
      <c r="AH730" s="296"/>
      <c r="AI730" s="296"/>
      <c r="AJ730" s="302"/>
      <c r="AK730" s="302"/>
      <c r="AL730" s="305"/>
      <c r="AM730" s="305"/>
      <c r="AN730" s="302"/>
      <c r="AO730" s="302"/>
      <c r="AP730" s="302"/>
      <c r="AQ730" s="302"/>
      <c r="AR730" s="302"/>
      <c r="AS730" s="302"/>
    </row>
    <row r="731" spans="1:45" ht="56.25" outlineLevel="1">
      <c r="A731" s="678"/>
      <c r="B731" s="678"/>
      <c r="C731" s="667"/>
      <c r="D731" s="301" t="s">
        <v>2103</v>
      </c>
      <c r="E731" s="265"/>
      <c r="F731" s="678"/>
      <c r="G731" s="278" t="s">
        <v>425</v>
      </c>
      <c r="H731" s="338"/>
      <c r="I731" s="357" t="s">
        <v>87</v>
      </c>
      <c r="J731" s="360"/>
      <c r="K731" s="272"/>
      <c r="L731" s="272"/>
      <c r="M731" s="272"/>
      <c r="N731" s="305"/>
      <c r="O731" s="305"/>
      <c r="P731" s="305"/>
      <c r="Q731" s="305"/>
      <c r="R731" s="305"/>
      <c r="S731" s="305"/>
      <c r="T731" s="87"/>
      <c r="U731" s="305"/>
      <c r="V731" s="305"/>
      <c r="W731" s="305"/>
      <c r="X731" s="305"/>
      <c r="Y731" s="305"/>
      <c r="Z731" s="305"/>
      <c r="AA731" s="272"/>
      <c r="AB731" s="301" t="s">
        <v>32</v>
      </c>
      <c r="AC731" s="314"/>
      <c r="AD731" s="305">
        <v>0</v>
      </c>
      <c r="AE731" s="296"/>
      <c r="AF731" s="296"/>
      <c r="AG731" s="296"/>
      <c r="AH731" s="296"/>
      <c r="AI731" s="296"/>
      <c r="AJ731" s="305"/>
      <c r="AK731" s="305"/>
      <c r="AL731" s="305"/>
      <c r="AM731" s="305"/>
      <c r="AN731" s="305"/>
      <c r="AO731" s="305"/>
      <c r="AP731" s="305"/>
      <c r="AQ731" s="305"/>
      <c r="AR731" s="305"/>
      <c r="AS731" s="305"/>
    </row>
    <row r="732" spans="1:45" ht="75" outlineLevel="1">
      <c r="A732" s="678"/>
      <c r="B732" s="678"/>
      <c r="C732" s="667"/>
      <c r="D732" s="301" t="s">
        <v>2104</v>
      </c>
      <c r="E732" s="265" t="s">
        <v>52</v>
      </c>
      <c r="F732" s="678"/>
      <c r="G732" s="317" t="s">
        <v>2105</v>
      </c>
      <c r="H732" s="338"/>
      <c r="I732" s="357" t="s">
        <v>2106</v>
      </c>
      <c r="J732" s="360"/>
      <c r="K732" s="265">
        <v>28</v>
      </c>
      <c r="L732" s="481" t="s">
        <v>3301</v>
      </c>
      <c r="M732" s="481" t="s">
        <v>3301</v>
      </c>
      <c r="N732" s="335">
        <v>102</v>
      </c>
      <c r="O732" s="305"/>
      <c r="P732" s="305"/>
      <c r="Q732" s="302"/>
      <c r="R732" s="302"/>
      <c r="S732" s="302"/>
      <c r="T732" s="87"/>
      <c r="U732" s="302"/>
      <c r="V732" s="302"/>
      <c r="W732" s="302"/>
      <c r="X732" s="302"/>
      <c r="Y732" s="302">
        <v>65</v>
      </c>
      <c r="Z732" s="305"/>
      <c r="AA732" s="265"/>
      <c r="AB732" s="301" t="s">
        <v>32</v>
      </c>
      <c r="AC732" s="71"/>
      <c r="AD732" s="305">
        <v>0</v>
      </c>
      <c r="AE732" s="296"/>
      <c r="AF732" s="296"/>
      <c r="AG732" s="296"/>
      <c r="AH732" s="296"/>
      <c r="AI732" s="296"/>
      <c r="AJ732" s="302"/>
      <c r="AK732" s="302"/>
      <c r="AL732" s="302"/>
      <c r="AM732" s="302"/>
      <c r="AN732" s="302"/>
      <c r="AO732" s="302"/>
      <c r="AP732" s="302"/>
      <c r="AQ732" s="302"/>
      <c r="AR732" s="302"/>
      <c r="AS732" s="302"/>
    </row>
    <row r="733" spans="1:45" ht="56.25" outlineLevel="1">
      <c r="A733" s="678"/>
      <c r="B733" s="678"/>
      <c r="C733" s="667"/>
      <c r="D733" s="301" t="s">
        <v>2107</v>
      </c>
      <c r="E733" s="265"/>
      <c r="F733" s="678"/>
      <c r="G733" s="278" t="s">
        <v>425</v>
      </c>
      <c r="H733" s="338"/>
      <c r="I733" s="357" t="s">
        <v>87</v>
      </c>
      <c r="J733" s="360"/>
      <c r="K733" s="272"/>
      <c r="L733" s="272"/>
      <c r="M733" s="272"/>
      <c r="N733" s="305"/>
      <c r="O733" s="305"/>
      <c r="P733" s="305"/>
      <c r="Q733" s="305"/>
      <c r="R733" s="305"/>
      <c r="S733" s="305"/>
      <c r="T733" s="87"/>
      <c r="U733" s="305"/>
      <c r="V733" s="305"/>
      <c r="W733" s="305"/>
      <c r="X733" s="305"/>
      <c r="Y733" s="305"/>
      <c r="Z733" s="305"/>
      <c r="AA733" s="272"/>
      <c r="AB733" s="301" t="s">
        <v>32</v>
      </c>
      <c r="AC733" s="314"/>
      <c r="AD733" s="305">
        <v>0</v>
      </c>
      <c r="AE733" s="296"/>
      <c r="AF733" s="296"/>
      <c r="AG733" s="296"/>
      <c r="AH733" s="296"/>
      <c r="AI733" s="296"/>
      <c r="AJ733" s="305"/>
      <c r="AK733" s="305"/>
      <c r="AL733" s="305"/>
      <c r="AM733" s="305"/>
      <c r="AN733" s="305"/>
      <c r="AO733" s="305"/>
      <c r="AP733" s="305"/>
      <c r="AQ733" s="305"/>
      <c r="AR733" s="305"/>
      <c r="AS733" s="305"/>
    </row>
    <row r="734" spans="1:45" ht="75" customHeight="1" outlineLevel="1">
      <c r="A734" s="678"/>
      <c r="B734" s="678"/>
      <c r="C734" s="667" t="s">
        <v>1073</v>
      </c>
      <c r="D734" s="301" t="s">
        <v>2208</v>
      </c>
      <c r="E734" s="265" t="s">
        <v>43</v>
      </c>
      <c r="F734" s="678"/>
      <c r="G734" s="280" t="s">
        <v>2671</v>
      </c>
      <c r="H734" s="317" t="s">
        <v>27</v>
      </c>
      <c r="I734" s="357" t="s">
        <v>86</v>
      </c>
      <c r="J734" s="336" t="s">
        <v>2366</v>
      </c>
      <c r="K734" s="330">
        <v>25</v>
      </c>
      <c r="L734" s="265"/>
      <c r="M734" s="265"/>
      <c r="N734" s="335">
        <v>4746</v>
      </c>
      <c r="O734" s="305">
        <v>4530</v>
      </c>
      <c r="P734" s="305">
        <v>50</v>
      </c>
      <c r="Q734" s="302">
        <v>26</v>
      </c>
      <c r="R734" s="305" t="s">
        <v>28</v>
      </c>
      <c r="S734" s="305">
        <v>775.46</v>
      </c>
      <c r="T734" s="87">
        <v>2015</v>
      </c>
      <c r="U734" s="302">
        <v>60</v>
      </c>
      <c r="V734" s="302">
        <v>41</v>
      </c>
      <c r="W734" s="305" t="s">
        <v>372</v>
      </c>
      <c r="X734" s="302" t="s">
        <v>29</v>
      </c>
      <c r="Y734" s="302">
        <v>4710</v>
      </c>
      <c r="Z734" s="305">
        <v>4592</v>
      </c>
      <c r="AA734" s="265">
        <v>25</v>
      </c>
      <c r="AB734" s="301" t="s">
        <v>32</v>
      </c>
      <c r="AC734" s="314"/>
      <c r="AD734" s="305">
        <v>0</v>
      </c>
      <c r="AE734" s="296"/>
      <c r="AF734" s="296"/>
      <c r="AG734" s="296"/>
      <c r="AH734" s="296"/>
      <c r="AI734" s="296"/>
      <c r="AJ734" s="302"/>
      <c r="AK734" s="302"/>
      <c r="AL734" s="302"/>
      <c r="AM734" s="302"/>
      <c r="AN734" s="302"/>
      <c r="AO734" s="302"/>
      <c r="AP734" s="302"/>
      <c r="AQ734" s="302"/>
      <c r="AR734" s="302"/>
      <c r="AS734" s="302"/>
    </row>
    <row r="735" spans="1:45" ht="75" outlineLevel="1">
      <c r="A735" s="678"/>
      <c r="B735" s="678"/>
      <c r="C735" s="667"/>
      <c r="D735" s="301" t="s">
        <v>2108</v>
      </c>
      <c r="E735" s="265" t="s">
        <v>52</v>
      </c>
      <c r="F735" s="678"/>
      <c r="G735" s="278" t="s">
        <v>2672</v>
      </c>
      <c r="H735" s="338"/>
      <c r="I735" s="357"/>
      <c r="J735" s="360"/>
      <c r="K735" s="330">
        <v>30</v>
      </c>
      <c r="L735" s="481" t="s">
        <v>3302</v>
      </c>
      <c r="M735" s="481" t="s">
        <v>3302</v>
      </c>
      <c r="N735" s="335">
        <v>810</v>
      </c>
      <c r="O735" s="305"/>
      <c r="P735" s="305"/>
      <c r="Q735" s="302"/>
      <c r="R735" s="302"/>
      <c r="S735" s="302"/>
      <c r="T735" s="87"/>
      <c r="U735" s="302"/>
      <c r="V735" s="302"/>
      <c r="W735" s="302"/>
      <c r="X735" s="302"/>
      <c r="Y735" s="302">
        <v>806</v>
      </c>
      <c r="Z735" s="305"/>
      <c r="AA735" s="265"/>
      <c r="AB735" s="301" t="s">
        <v>32</v>
      </c>
      <c r="AC735" s="314"/>
      <c r="AD735" s="305">
        <v>0</v>
      </c>
      <c r="AE735" s="296"/>
      <c r="AF735" s="296"/>
      <c r="AG735" s="296"/>
      <c r="AH735" s="296"/>
      <c r="AI735" s="296"/>
      <c r="AJ735" s="302"/>
      <c r="AK735" s="302"/>
      <c r="AL735" s="302"/>
      <c r="AM735" s="302"/>
      <c r="AN735" s="302"/>
      <c r="AO735" s="302"/>
      <c r="AP735" s="302"/>
      <c r="AQ735" s="302"/>
      <c r="AR735" s="302"/>
      <c r="AS735" s="302"/>
    </row>
    <row r="736" spans="1:45" ht="75" outlineLevel="1">
      <c r="A736" s="678"/>
      <c r="B736" s="678"/>
      <c r="C736" s="667"/>
      <c r="D736" s="301" t="s">
        <v>2109</v>
      </c>
      <c r="E736" s="265" t="s">
        <v>52</v>
      </c>
      <c r="F736" s="678"/>
      <c r="G736" s="278" t="s">
        <v>2673</v>
      </c>
      <c r="H736" s="338"/>
      <c r="I736" s="357"/>
      <c r="J736" s="360"/>
      <c r="K736" s="330">
        <v>37</v>
      </c>
      <c r="L736" s="481" t="s">
        <v>3303</v>
      </c>
      <c r="M736" s="481" t="s">
        <v>3303</v>
      </c>
      <c r="N736" s="335">
        <v>81</v>
      </c>
      <c r="O736" s="305"/>
      <c r="P736" s="305"/>
      <c r="Q736" s="302"/>
      <c r="R736" s="302"/>
      <c r="S736" s="302"/>
      <c r="T736" s="87"/>
      <c r="U736" s="302"/>
      <c r="V736" s="302"/>
      <c r="W736" s="302"/>
      <c r="X736" s="302"/>
      <c r="Y736" s="302">
        <v>59</v>
      </c>
      <c r="Z736" s="305"/>
      <c r="AA736" s="265"/>
      <c r="AB736" s="301" t="s">
        <v>32</v>
      </c>
      <c r="AC736" s="314"/>
      <c r="AD736" s="305">
        <v>0</v>
      </c>
      <c r="AE736" s="296"/>
      <c r="AF736" s="296"/>
      <c r="AG736" s="296"/>
      <c r="AH736" s="296"/>
      <c r="AI736" s="296"/>
      <c r="AJ736" s="302"/>
      <c r="AK736" s="302"/>
      <c r="AL736" s="302"/>
      <c r="AM736" s="302"/>
      <c r="AN736" s="302"/>
      <c r="AO736" s="302"/>
      <c r="AP736" s="302"/>
      <c r="AQ736" s="302"/>
      <c r="AR736" s="302"/>
      <c r="AS736" s="302"/>
    </row>
    <row r="737" spans="1:45" ht="75" outlineLevel="1">
      <c r="A737" s="678"/>
      <c r="B737" s="678"/>
      <c r="C737" s="667" t="s">
        <v>1062</v>
      </c>
      <c r="D737" s="301" t="s">
        <v>2110</v>
      </c>
      <c r="E737" s="265" t="s">
        <v>43</v>
      </c>
      <c r="F737" s="678"/>
      <c r="G737" s="280" t="s">
        <v>2111</v>
      </c>
      <c r="H737" s="317" t="s">
        <v>27</v>
      </c>
      <c r="I737" s="357" t="s">
        <v>86</v>
      </c>
      <c r="J737" s="336" t="s">
        <v>2596</v>
      </c>
      <c r="K737" s="481">
        <v>75</v>
      </c>
      <c r="L737" s="272"/>
      <c r="M737" s="330"/>
      <c r="N737" s="335">
        <v>902</v>
      </c>
      <c r="O737" s="305">
        <v>918</v>
      </c>
      <c r="P737" s="305">
        <v>30</v>
      </c>
      <c r="Q737" s="302">
        <v>6</v>
      </c>
      <c r="R737" s="302" t="s">
        <v>28</v>
      </c>
      <c r="S737" s="302">
        <v>306</v>
      </c>
      <c r="T737" s="87">
        <v>2016</v>
      </c>
      <c r="U737" s="302">
        <v>60</v>
      </c>
      <c r="V737" s="302">
        <v>44</v>
      </c>
      <c r="W737" s="305" t="s">
        <v>372</v>
      </c>
      <c r="X737" s="302" t="s">
        <v>29</v>
      </c>
      <c r="Y737" s="302">
        <v>750</v>
      </c>
      <c r="Z737" s="305">
        <v>821</v>
      </c>
      <c r="AA737" s="265">
        <v>15</v>
      </c>
      <c r="AB737" s="301" t="s">
        <v>32</v>
      </c>
      <c r="AC737" s="314"/>
      <c r="AD737" s="305">
        <v>0</v>
      </c>
      <c r="AE737" s="296"/>
      <c r="AF737" s="296"/>
      <c r="AG737" s="296"/>
      <c r="AH737" s="296"/>
      <c r="AI737" s="296"/>
      <c r="AJ737" s="302"/>
      <c r="AK737" s="302"/>
      <c r="AL737" s="302"/>
      <c r="AM737" s="302"/>
      <c r="AN737" s="302"/>
      <c r="AO737" s="302"/>
      <c r="AP737" s="302"/>
      <c r="AQ737" s="302"/>
      <c r="AR737" s="302"/>
      <c r="AS737" s="302"/>
    </row>
    <row r="738" spans="1:45" ht="75" outlineLevel="1">
      <c r="A738" s="678"/>
      <c r="B738" s="678"/>
      <c r="C738" s="667"/>
      <c r="D738" s="301" t="s">
        <v>2112</v>
      </c>
      <c r="E738" s="265" t="s">
        <v>52</v>
      </c>
      <c r="F738" s="678"/>
      <c r="G738" s="280" t="s">
        <v>2113</v>
      </c>
      <c r="H738" s="338"/>
      <c r="I738" s="301"/>
      <c r="J738" s="360"/>
      <c r="K738" s="330">
        <v>93</v>
      </c>
      <c r="L738" s="78" t="s">
        <v>3304</v>
      </c>
      <c r="M738" s="272" t="s">
        <v>3304</v>
      </c>
      <c r="N738" s="335">
        <v>0</v>
      </c>
      <c r="O738" s="305"/>
      <c r="P738" s="305"/>
      <c r="Q738" s="305"/>
      <c r="R738" s="305"/>
      <c r="S738" s="305"/>
      <c r="T738" s="87"/>
      <c r="U738" s="305"/>
      <c r="V738" s="305"/>
      <c r="W738" s="305"/>
      <c r="X738" s="305"/>
      <c r="Y738" s="302">
        <v>0</v>
      </c>
      <c r="Z738" s="305"/>
      <c r="AA738" s="265"/>
      <c r="AB738" s="301" t="s">
        <v>32</v>
      </c>
      <c r="AC738" s="314"/>
      <c r="AD738" s="305">
        <v>0</v>
      </c>
      <c r="AE738" s="296"/>
      <c r="AF738" s="296"/>
      <c r="AG738" s="296"/>
      <c r="AH738" s="296"/>
      <c r="AI738" s="296"/>
      <c r="AJ738" s="302"/>
      <c r="AK738" s="302"/>
      <c r="AL738" s="302"/>
      <c r="AM738" s="302"/>
      <c r="AN738" s="302"/>
      <c r="AO738" s="302"/>
      <c r="AP738" s="302"/>
      <c r="AQ738" s="302"/>
      <c r="AR738" s="302"/>
      <c r="AS738" s="302"/>
    </row>
    <row r="739" spans="1:45" ht="75" outlineLevel="1">
      <c r="A739" s="678"/>
      <c r="B739" s="678"/>
      <c r="C739" s="667"/>
      <c r="D739" s="301" t="s">
        <v>2090</v>
      </c>
      <c r="E739" s="265" t="s">
        <v>52</v>
      </c>
      <c r="F739" s="678"/>
      <c r="G739" s="278" t="s">
        <v>2114</v>
      </c>
      <c r="H739" s="317" t="s">
        <v>27</v>
      </c>
      <c r="I739" s="357" t="s">
        <v>84</v>
      </c>
      <c r="J739" s="357" t="s">
        <v>2367</v>
      </c>
      <c r="K739" s="272">
        <v>85</v>
      </c>
      <c r="L739" s="272" t="s">
        <v>3305</v>
      </c>
      <c r="M739" s="272"/>
      <c r="N739" s="335">
        <v>167</v>
      </c>
      <c r="O739" s="305"/>
      <c r="P739" s="305"/>
      <c r="Q739" s="305"/>
      <c r="R739" s="265" t="s">
        <v>35</v>
      </c>
      <c r="S739" s="302">
        <v>25</v>
      </c>
      <c r="T739" s="87">
        <v>1992</v>
      </c>
      <c r="U739" s="302">
        <v>60</v>
      </c>
      <c r="V739" s="302">
        <v>100</v>
      </c>
      <c r="W739" s="302">
        <v>2016</v>
      </c>
      <c r="X739" s="302" t="s">
        <v>29</v>
      </c>
      <c r="Y739" s="302">
        <v>125</v>
      </c>
      <c r="Z739" s="305"/>
      <c r="AA739" s="265"/>
      <c r="AB739" s="301" t="s">
        <v>32</v>
      </c>
      <c r="AC739" s="314"/>
      <c r="AD739" s="305">
        <v>0</v>
      </c>
      <c r="AE739" s="296"/>
      <c r="AF739" s="296"/>
      <c r="AG739" s="296"/>
      <c r="AH739" s="296"/>
      <c r="AI739" s="296"/>
      <c r="AJ739" s="302"/>
      <c r="AK739" s="302"/>
      <c r="AL739" s="302"/>
      <c r="AM739" s="302"/>
      <c r="AN739" s="302"/>
      <c r="AO739" s="302"/>
      <c r="AP739" s="302"/>
      <c r="AQ739" s="302"/>
      <c r="AR739" s="302"/>
      <c r="AS739" s="302"/>
    </row>
    <row r="740" spans="1:45" ht="56.25" outlineLevel="1">
      <c r="A740" s="678"/>
      <c r="B740" s="678"/>
      <c r="C740" s="667"/>
      <c r="D740" s="301" t="s">
        <v>2115</v>
      </c>
      <c r="E740" s="265"/>
      <c r="F740" s="678"/>
      <c r="G740" s="278" t="s">
        <v>424</v>
      </c>
      <c r="H740" s="338"/>
      <c r="I740" s="274" t="s">
        <v>423</v>
      </c>
      <c r="J740" s="360"/>
      <c r="K740" s="272"/>
      <c r="L740" s="272"/>
      <c r="M740" s="272"/>
      <c r="N740" s="305"/>
      <c r="O740" s="305"/>
      <c r="P740" s="305"/>
      <c r="Q740" s="305"/>
      <c r="R740" s="305"/>
      <c r="S740" s="305"/>
      <c r="T740" s="87"/>
      <c r="U740" s="305"/>
      <c r="V740" s="305"/>
      <c r="W740" s="305"/>
      <c r="X740" s="305"/>
      <c r="Y740" s="305"/>
      <c r="Z740" s="305"/>
      <c r="AA740" s="272"/>
      <c r="AB740" s="301" t="s">
        <v>32</v>
      </c>
      <c r="AC740" s="314"/>
      <c r="AD740" s="305">
        <v>0</v>
      </c>
      <c r="AE740" s="296"/>
      <c r="AF740" s="296"/>
      <c r="AG740" s="296"/>
      <c r="AH740" s="296"/>
      <c r="AI740" s="296"/>
      <c r="AJ740" s="305"/>
      <c r="AK740" s="305"/>
      <c r="AL740" s="305"/>
      <c r="AM740" s="305"/>
      <c r="AN740" s="305"/>
      <c r="AO740" s="305"/>
      <c r="AP740" s="305"/>
      <c r="AQ740" s="305"/>
      <c r="AR740" s="305"/>
      <c r="AS740" s="305"/>
    </row>
    <row r="741" spans="1:45" ht="75" outlineLevel="1">
      <c r="A741" s="678"/>
      <c r="B741" s="678"/>
      <c r="C741" s="667"/>
      <c r="D741" s="301" t="s">
        <v>2116</v>
      </c>
      <c r="E741" s="265" t="s">
        <v>52</v>
      </c>
      <c r="F741" s="678"/>
      <c r="G741" s="280" t="s">
        <v>2117</v>
      </c>
      <c r="H741" s="338"/>
      <c r="I741" s="301"/>
      <c r="J741" s="360"/>
      <c r="K741" s="330">
        <v>91</v>
      </c>
      <c r="L741" s="78" t="s">
        <v>3306</v>
      </c>
      <c r="M741" s="78" t="s">
        <v>3306</v>
      </c>
      <c r="N741" s="335">
        <v>4</v>
      </c>
      <c r="O741" s="305"/>
      <c r="P741" s="305"/>
      <c r="Q741" s="305"/>
      <c r="R741" s="305"/>
      <c r="S741" s="305"/>
      <c r="T741" s="87"/>
      <c r="U741" s="305"/>
      <c r="V741" s="305"/>
      <c r="W741" s="305"/>
      <c r="X741" s="305"/>
      <c r="Y741" s="302">
        <v>0</v>
      </c>
      <c r="Z741" s="305"/>
      <c r="AA741" s="265"/>
      <c r="AB741" s="301" t="s">
        <v>32</v>
      </c>
      <c r="AC741" s="314"/>
      <c r="AD741" s="305">
        <v>0</v>
      </c>
      <c r="AE741" s="296"/>
      <c r="AF741" s="296"/>
      <c r="AG741" s="296"/>
      <c r="AH741" s="296"/>
      <c r="AI741" s="296"/>
      <c r="AJ741" s="302"/>
      <c r="AK741" s="302"/>
      <c r="AL741" s="302"/>
      <c r="AM741" s="302"/>
      <c r="AN741" s="302"/>
      <c r="AO741" s="302"/>
      <c r="AP741" s="302"/>
      <c r="AQ741" s="302"/>
      <c r="AR741" s="302"/>
      <c r="AS741" s="302"/>
    </row>
    <row r="742" spans="1:45" ht="37.5" outlineLevel="1">
      <c r="A742" s="678"/>
      <c r="B742" s="678"/>
      <c r="C742" s="667" t="s">
        <v>1063</v>
      </c>
      <c r="D742" s="301" t="s">
        <v>2118</v>
      </c>
      <c r="E742" s="265" t="s">
        <v>43</v>
      </c>
      <c r="F742" s="678"/>
      <c r="G742" s="280" t="s">
        <v>2119</v>
      </c>
      <c r="H742" s="317" t="s">
        <v>27</v>
      </c>
      <c r="I742" s="357" t="s">
        <v>86</v>
      </c>
      <c r="J742" s="336" t="s">
        <v>2832</v>
      </c>
      <c r="K742" s="272">
        <v>25</v>
      </c>
      <c r="L742" s="265" t="s">
        <v>24</v>
      </c>
      <c r="M742" s="265" t="s">
        <v>24</v>
      </c>
      <c r="N742" s="335">
        <v>3255</v>
      </c>
      <c r="O742" s="305">
        <v>4254</v>
      </c>
      <c r="P742" s="305">
        <v>50</v>
      </c>
      <c r="Q742" s="302">
        <v>21</v>
      </c>
      <c r="R742" s="305" t="s">
        <v>28</v>
      </c>
      <c r="S742" s="302">
        <v>674.6</v>
      </c>
      <c r="T742" s="87">
        <v>1978</v>
      </c>
      <c r="U742" s="302">
        <v>60</v>
      </c>
      <c r="V742" s="302">
        <v>100</v>
      </c>
      <c r="W742" s="305" t="s">
        <v>372</v>
      </c>
      <c r="X742" s="302" t="s">
        <v>29</v>
      </c>
      <c r="Y742" s="302">
        <v>3260</v>
      </c>
      <c r="Z742" s="305">
        <v>4300</v>
      </c>
      <c r="AA742" s="265">
        <v>25</v>
      </c>
      <c r="AB742" s="301" t="s">
        <v>32</v>
      </c>
      <c r="AC742" s="314"/>
      <c r="AD742" s="305">
        <v>0</v>
      </c>
      <c r="AE742" s="296"/>
      <c r="AF742" s="296"/>
      <c r="AG742" s="296"/>
      <c r="AH742" s="296"/>
      <c r="AI742" s="296"/>
      <c r="AJ742" s="302"/>
      <c r="AK742" s="302"/>
      <c r="AL742" s="302"/>
      <c r="AM742" s="302"/>
      <c r="AN742" s="302"/>
      <c r="AO742" s="302"/>
      <c r="AP742" s="302"/>
      <c r="AQ742" s="302"/>
      <c r="AR742" s="302"/>
      <c r="AS742" s="302"/>
    </row>
    <row r="743" spans="1:45" ht="56.25" outlineLevel="1">
      <c r="A743" s="678"/>
      <c r="B743" s="678"/>
      <c r="C743" s="667"/>
      <c r="D743" s="301" t="s">
        <v>2120</v>
      </c>
      <c r="E743" s="265" t="s">
        <v>52</v>
      </c>
      <c r="F743" s="678"/>
      <c r="G743" s="280" t="s">
        <v>2121</v>
      </c>
      <c r="H743" s="317"/>
      <c r="I743" s="301"/>
      <c r="J743" s="274"/>
      <c r="K743" s="330">
        <v>25</v>
      </c>
      <c r="L743" s="330" t="s">
        <v>3307</v>
      </c>
      <c r="M743" s="330" t="s">
        <v>3307</v>
      </c>
      <c r="N743" s="88"/>
      <c r="O743" s="88"/>
      <c r="P743" s="88"/>
      <c r="Q743" s="88"/>
      <c r="R743" s="88"/>
      <c r="S743" s="88"/>
      <c r="T743" s="87"/>
      <c r="U743" s="88"/>
      <c r="V743" s="88"/>
      <c r="W743" s="88"/>
      <c r="X743" s="88"/>
      <c r="Y743" s="88"/>
      <c r="Z743" s="88"/>
      <c r="AA743" s="330"/>
      <c r="AB743" s="301" t="s">
        <v>32</v>
      </c>
      <c r="AC743" s="314"/>
      <c r="AD743" s="305">
        <v>0</v>
      </c>
      <c r="AE743" s="296"/>
      <c r="AF743" s="296"/>
      <c r="AG743" s="296"/>
      <c r="AH743" s="296"/>
      <c r="AI743" s="296"/>
      <c r="AJ743" s="302"/>
      <c r="AK743" s="302"/>
      <c r="AL743" s="302"/>
      <c r="AM743" s="302"/>
      <c r="AN743" s="302"/>
      <c r="AO743" s="302"/>
      <c r="AP743" s="302"/>
      <c r="AQ743" s="302"/>
      <c r="AR743" s="302"/>
      <c r="AS743" s="302"/>
    </row>
    <row r="744" spans="1:45" ht="75" outlineLevel="1">
      <c r="A744" s="678"/>
      <c r="B744" s="678"/>
      <c r="C744" s="667"/>
      <c r="D744" s="301" t="s">
        <v>1391</v>
      </c>
      <c r="E744" s="265" t="s">
        <v>52</v>
      </c>
      <c r="F744" s="678"/>
      <c r="G744" s="278" t="s">
        <v>2122</v>
      </c>
      <c r="H744" s="317" t="s">
        <v>27</v>
      </c>
      <c r="I744" s="357" t="s">
        <v>390</v>
      </c>
      <c r="J744" s="482" t="s">
        <v>2597</v>
      </c>
      <c r="K744" s="265">
        <v>50</v>
      </c>
      <c r="L744" s="307" t="s">
        <v>3308</v>
      </c>
      <c r="M744" s="272"/>
      <c r="N744" s="335">
        <v>153</v>
      </c>
      <c r="O744" s="305"/>
      <c r="P744" s="305"/>
      <c r="Q744" s="305"/>
      <c r="R744" s="265" t="s">
        <v>35</v>
      </c>
      <c r="S744" s="302">
        <v>40</v>
      </c>
      <c r="T744" s="87">
        <v>1959</v>
      </c>
      <c r="U744" s="302">
        <v>60</v>
      </c>
      <c r="V744" s="302">
        <v>100</v>
      </c>
      <c r="W744" s="302">
        <v>2016</v>
      </c>
      <c r="X744" s="302" t="s">
        <v>29</v>
      </c>
      <c r="Y744" s="302">
        <v>145</v>
      </c>
      <c r="Z744" s="305"/>
      <c r="AA744" s="265"/>
      <c r="AB744" s="301" t="s">
        <v>32</v>
      </c>
      <c r="AC744" s="314"/>
      <c r="AD744" s="305">
        <v>0</v>
      </c>
      <c r="AE744" s="296"/>
      <c r="AF744" s="296"/>
      <c r="AG744" s="296"/>
      <c r="AH744" s="296"/>
      <c r="AI744" s="296"/>
      <c r="AJ744" s="302"/>
      <c r="AK744" s="302"/>
      <c r="AL744" s="302"/>
      <c r="AM744" s="302"/>
      <c r="AN744" s="302"/>
      <c r="AO744" s="302"/>
      <c r="AP744" s="302"/>
      <c r="AQ744" s="302"/>
      <c r="AR744" s="302"/>
      <c r="AS744" s="302"/>
    </row>
    <row r="745" spans="1:45" ht="75" outlineLevel="1">
      <c r="A745" s="678"/>
      <c r="B745" s="678"/>
      <c r="C745" s="667"/>
      <c r="D745" s="301" t="s">
        <v>2123</v>
      </c>
      <c r="E745" s="265" t="s">
        <v>52</v>
      </c>
      <c r="F745" s="678"/>
      <c r="G745" s="278" t="s">
        <v>2124</v>
      </c>
      <c r="H745" s="338"/>
      <c r="I745" s="357"/>
      <c r="J745" s="360"/>
      <c r="K745" s="481">
        <v>22</v>
      </c>
      <c r="L745" s="481" t="s">
        <v>3309</v>
      </c>
      <c r="M745" s="481" t="s">
        <v>3309</v>
      </c>
      <c r="N745" s="335">
        <v>185</v>
      </c>
      <c r="O745" s="305"/>
      <c r="P745" s="305"/>
      <c r="Q745" s="305"/>
      <c r="R745" s="302"/>
      <c r="S745" s="302"/>
      <c r="T745" s="87"/>
      <c r="U745" s="302"/>
      <c r="V745" s="302"/>
      <c r="W745" s="302"/>
      <c r="X745" s="302"/>
      <c r="Y745" s="302">
        <v>154</v>
      </c>
      <c r="Z745" s="305"/>
      <c r="AA745" s="265"/>
      <c r="AB745" s="301" t="s">
        <v>32</v>
      </c>
      <c r="AC745" s="71"/>
      <c r="AD745" s="305">
        <v>0</v>
      </c>
      <c r="AE745" s="296"/>
      <c r="AF745" s="296"/>
      <c r="AG745" s="296"/>
      <c r="AH745" s="296"/>
      <c r="AI745" s="296"/>
      <c r="AJ745" s="302"/>
      <c r="AK745" s="302"/>
      <c r="AL745" s="302"/>
      <c r="AM745" s="302"/>
      <c r="AN745" s="302"/>
      <c r="AO745" s="302"/>
      <c r="AP745" s="302"/>
      <c r="AQ745" s="302"/>
      <c r="AR745" s="302"/>
      <c r="AS745" s="302"/>
    </row>
    <row r="746" spans="1:45" ht="75" outlineLevel="1">
      <c r="A746" s="678"/>
      <c r="B746" s="678"/>
      <c r="C746" s="667"/>
      <c r="D746" s="301" t="s">
        <v>2125</v>
      </c>
      <c r="E746" s="265" t="s">
        <v>52</v>
      </c>
      <c r="F746" s="678"/>
      <c r="G746" s="278" t="s">
        <v>2126</v>
      </c>
      <c r="H746" s="317" t="s">
        <v>27</v>
      </c>
      <c r="I746" s="357" t="s">
        <v>84</v>
      </c>
      <c r="J746" s="357" t="s">
        <v>2803</v>
      </c>
      <c r="K746" s="481">
        <v>36</v>
      </c>
      <c r="L746" s="272" t="s">
        <v>3310</v>
      </c>
      <c r="M746" s="272"/>
      <c r="N746" s="335">
        <v>262</v>
      </c>
      <c r="O746" s="305"/>
      <c r="P746" s="305"/>
      <c r="Q746" s="305"/>
      <c r="R746" s="265" t="s">
        <v>35</v>
      </c>
      <c r="S746" s="302" t="s">
        <v>137</v>
      </c>
      <c r="T746" s="87">
        <v>1978</v>
      </c>
      <c r="U746" s="302">
        <v>60</v>
      </c>
      <c r="V746" s="302">
        <v>100</v>
      </c>
      <c r="W746" s="305" t="s">
        <v>372</v>
      </c>
      <c r="X746" s="302" t="s">
        <v>29</v>
      </c>
      <c r="Y746" s="302">
        <v>222</v>
      </c>
      <c r="Z746" s="305"/>
      <c r="AA746" s="265"/>
      <c r="AB746" s="301" t="s">
        <v>32</v>
      </c>
      <c r="AC746" s="71"/>
      <c r="AD746" s="305">
        <v>0</v>
      </c>
      <c r="AE746" s="296"/>
      <c r="AF746" s="296"/>
      <c r="AG746" s="296"/>
      <c r="AH746" s="296"/>
      <c r="AI746" s="296"/>
      <c r="AJ746" s="302"/>
      <c r="AK746" s="302"/>
      <c r="AL746" s="302"/>
      <c r="AM746" s="302"/>
      <c r="AN746" s="302"/>
      <c r="AO746" s="302"/>
      <c r="AP746" s="302"/>
      <c r="AQ746" s="302"/>
      <c r="AR746" s="302"/>
      <c r="AS746" s="302"/>
    </row>
    <row r="747" spans="1:45" ht="75" outlineLevel="1">
      <c r="A747" s="678"/>
      <c r="B747" s="678"/>
      <c r="C747" s="667"/>
      <c r="D747" s="301" t="s">
        <v>1884</v>
      </c>
      <c r="E747" s="265" t="s">
        <v>52</v>
      </c>
      <c r="F747" s="678"/>
      <c r="G747" s="278" t="s">
        <v>2127</v>
      </c>
      <c r="H747" s="317" t="s">
        <v>27</v>
      </c>
      <c r="I747" s="357" t="s">
        <v>84</v>
      </c>
      <c r="J747" s="357" t="s">
        <v>2598</v>
      </c>
      <c r="K747" s="481">
        <v>65</v>
      </c>
      <c r="L747" s="272" t="s">
        <v>3311</v>
      </c>
      <c r="M747" s="272"/>
      <c r="N747" s="335">
        <v>563</v>
      </c>
      <c r="O747" s="305"/>
      <c r="P747" s="305"/>
      <c r="Q747" s="305"/>
      <c r="R747" s="265" t="s">
        <v>35</v>
      </c>
      <c r="S747" s="302">
        <v>41</v>
      </c>
      <c r="T747" s="87">
        <v>1959</v>
      </c>
      <c r="U747" s="302">
        <v>60</v>
      </c>
      <c r="V747" s="302">
        <v>100</v>
      </c>
      <c r="W747" s="305" t="s">
        <v>372</v>
      </c>
      <c r="X747" s="302" t="s">
        <v>29</v>
      </c>
      <c r="Y747" s="302">
        <v>489</v>
      </c>
      <c r="Z747" s="305"/>
      <c r="AA747" s="265"/>
      <c r="AB747" s="301" t="s">
        <v>32</v>
      </c>
      <c r="AC747" s="314"/>
      <c r="AD747" s="305">
        <v>0</v>
      </c>
      <c r="AE747" s="296"/>
      <c r="AF747" s="296"/>
      <c r="AG747" s="296"/>
      <c r="AH747" s="296"/>
      <c r="AI747" s="296"/>
      <c r="AJ747" s="302"/>
      <c r="AK747" s="302"/>
      <c r="AL747" s="302"/>
      <c r="AM747" s="302"/>
      <c r="AN747" s="302"/>
      <c r="AO747" s="302"/>
      <c r="AP747" s="302"/>
      <c r="AQ747" s="302"/>
      <c r="AR747" s="302"/>
      <c r="AS747" s="302"/>
    </row>
    <row r="748" spans="1:45" ht="75" outlineLevel="1">
      <c r="A748" s="678"/>
      <c r="B748" s="678"/>
      <c r="C748" s="667"/>
      <c r="D748" s="301" t="s">
        <v>2128</v>
      </c>
      <c r="E748" s="265" t="s">
        <v>52</v>
      </c>
      <c r="F748" s="678"/>
      <c r="G748" s="278" t="s">
        <v>2129</v>
      </c>
      <c r="H748" s="317" t="s">
        <v>27</v>
      </c>
      <c r="I748" s="357" t="s">
        <v>348</v>
      </c>
      <c r="J748" s="357" t="s">
        <v>2368</v>
      </c>
      <c r="K748" s="330">
        <v>61</v>
      </c>
      <c r="L748" s="272" t="s">
        <v>3312</v>
      </c>
      <c r="M748" s="272"/>
      <c r="N748" s="335">
        <v>596</v>
      </c>
      <c r="O748" s="305"/>
      <c r="P748" s="305"/>
      <c r="Q748" s="305"/>
      <c r="R748" s="302" t="s">
        <v>28</v>
      </c>
      <c r="S748" s="302">
        <v>206.8</v>
      </c>
      <c r="T748" s="87">
        <v>1961</v>
      </c>
      <c r="U748" s="302">
        <v>60</v>
      </c>
      <c r="V748" s="302">
        <v>100</v>
      </c>
      <c r="W748" s="305" t="s">
        <v>372</v>
      </c>
      <c r="X748" s="302" t="s">
        <v>29</v>
      </c>
      <c r="Y748" s="302">
        <v>374</v>
      </c>
      <c r="Z748" s="305"/>
      <c r="AA748" s="265"/>
      <c r="AB748" s="301" t="s">
        <v>32</v>
      </c>
      <c r="AC748" s="314"/>
      <c r="AD748" s="305">
        <v>0</v>
      </c>
      <c r="AE748" s="296"/>
      <c r="AF748" s="296"/>
      <c r="AG748" s="296"/>
      <c r="AH748" s="296"/>
      <c r="AI748" s="296"/>
      <c r="AJ748" s="302"/>
      <c r="AK748" s="302"/>
      <c r="AL748" s="302"/>
      <c r="AM748" s="302"/>
      <c r="AN748" s="302"/>
      <c r="AO748" s="302"/>
      <c r="AP748" s="305"/>
      <c r="AQ748" s="305"/>
      <c r="AR748" s="302"/>
      <c r="AS748" s="302"/>
    </row>
    <row r="749" spans="1:45" ht="56.25" outlineLevel="1">
      <c r="A749" s="678"/>
      <c r="B749" s="678"/>
      <c r="C749" s="667"/>
      <c r="D749" s="301" t="s">
        <v>2130</v>
      </c>
      <c r="E749" s="265" t="s">
        <v>52</v>
      </c>
      <c r="F749" s="678"/>
      <c r="G749" s="278" t="s">
        <v>422</v>
      </c>
      <c r="H749" s="338"/>
      <c r="I749" s="357" t="s">
        <v>87</v>
      </c>
      <c r="J749" s="360"/>
      <c r="K749" s="272"/>
      <c r="L749" s="272"/>
      <c r="M749" s="272"/>
      <c r="N749" s="305"/>
      <c r="O749" s="305"/>
      <c r="P749" s="305"/>
      <c r="Q749" s="305"/>
      <c r="R749" s="305"/>
      <c r="S749" s="305"/>
      <c r="T749" s="87"/>
      <c r="U749" s="305"/>
      <c r="V749" s="305"/>
      <c r="W749" s="305"/>
      <c r="X749" s="305"/>
      <c r="Y749" s="305"/>
      <c r="Z749" s="305"/>
      <c r="AA749" s="272"/>
      <c r="AB749" s="301" t="s">
        <v>32</v>
      </c>
      <c r="AC749" s="314"/>
      <c r="AD749" s="305">
        <v>0</v>
      </c>
      <c r="AE749" s="296"/>
      <c r="AF749" s="296"/>
      <c r="AG749" s="296"/>
      <c r="AH749" s="296"/>
      <c r="AI749" s="296"/>
      <c r="AJ749" s="305"/>
      <c r="AK749" s="305"/>
      <c r="AL749" s="305"/>
      <c r="AM749" s="305"/>
      <c r="AN749" s="305"/>
      <c r="AO749" s="305"/>
      <c r="AP749" s="305"/>
      <c r="AQ749" s="305"/>
      <c r="AR749" s="305"/>
      <c r="AS749" s="305"/>
    </row>
    <row r="750" spans="1:45" ht="56.25" outlineLevel="1">
      <c r="A750" s="678"/>
      <c r="B750" s="678"/>
      <c r="C750" s="667"/>
      <c r="D750" s="301" t="s">
        <v>2131</v>
      </c>
      <c r="E750" s="265"/>
      <c r="F750" s="678"/>
      <c r="G750" s="278" t="s">
        <v>421</v>
      </c>
      <c r="H750" s="338"/>
      <c r="I750" s="357" t="s">
        <v>87</v>
      </c>
      <c r="J750" s="360"/>
      <c r="K750" s="272"/>
      <c r="L750" s="272"/>
      <c r="M750" s="272"/>
      <c r="N750" s="305"/>
      <c r="O750" s="305"/>
      <c r="P750" s="305"/>
      <c r="Q750" s="305"/>
      <c r="R750" s="305"/>
      <c r="S750" s="305"/>
      <c r="T750" s="87"/>
      <c r="U750" s="305"/>
      <c r="V750" s="305"/>
      <c r="W750" s="305"/>
      <c r="X750" s="305"/>
      <c r="Y750" s="305"/>
      <c r="Z750" s="305"/>
      <c r="AA750" s="272"/>
      <c r="AB750" s="301" t="s">
        <v>32</v>
      </c>
      <c r="AC750" s="314"/>
      <c r="AD750" s="305">
        <v>0</v>
      </c>
      <c r="AE750" s="296"/>
      <c r="AF750" s="296"/>
      <c r="AG750" s="296"/>
      <c r="AH750" s="296"/>
      <c r="AI750" s="296"/>
      <c r="AJ750" s="305"/>
      <c r="AK750" s="305"/>
      <c r="AL750" s="305"/>
      <c r="AM750" s="305"/>
      <c r="AN750" s="305"/>
      <c r="AO750" s="305"/>
      <c r="AP750" s="305"/>
      <c r="AQ750" s="305"/>
      <c r="AR750" s="305"/>
      <c r="AS750" s="305"/>
    </row>
    <row r="751" spans="1:45" ht="37.5" outlineLevel="1">
      <c r="A751" s="678"/>
      <c r="B751" s="678"/>
      <c r="C751" s="667" t="s">
        <v>1064</v>
      </c>
      <c r="D751" s="301" t="s">
        <v>2132</v>
      </c>
      <c r="E751" s="265" t="s">
        <v>43</v>
      </c>
      <c r="F751" s="678"/>
      <c r="G751" s="280" t="s">
        <v>2133</v>
      </c>
      <c r="H751" s="317" t="s">
        <v>27</v>
      </c>
      <c r="I751" s="357" t="s">
        <v>86</v>
      </c>
      <c r="J751" s="336" t="s">
        <v>2950</v>
      </c>
      <c r="K751" s="330">
        <v>30</v>
      </c>
      <c r="L751" s="481"/>
      <c r="M751" s="272"/>
      <c r="N751" s="335">
        <v>1217</v>
      </c>
      <c r="O751" s="305">
        <v>2011</v>
      </c>
      <c r="P751" s="305">
        <v>15</v>
      </c>
      <c r="Q751" s="302">
        <v>13</v>
      </c>
      <c r="R751" s="302" t="s">
        <v>28</v>
      </c>
      <c r="S751" s="302">
        <v>504.3</v>
      </c>
      <c r="T751" s="87">
        <v>1985</v>
      </c>
      <c r="U751" s="302">
        <v>60</v>
      </c>
      <c r="V751" s="302">
        <v>100</v>
      </c>
      <c r="W751" s="305">
        <v>2025</v>
      </c>
      <c r="X751" s="302" t="s">
        <v>29</v>
      </c>
      <c r="Y751" s="302">
        <v>1117</v>
      </c>
      <c r="Z751" s="305">
        <v>1924</v>
      </c>
      <c r="AA751" s="265">
        <v>15</v>
      </c>
      <c r="AB751" s="301" t="s">
        <v>32</v>
      </c>
      <c r="AC751" s="314"/>
      <c r="AD751" s="305">
        <v>0</v>
      </c>
      <c r="AE751" s="296"/>
      <c r="AF751" s="296"/>
      <c r="AG751" s="296"/>
      <c r="AH751" s="296"/>
      <c r="AI751" s="296"/>
      <c r="AJ751" s="302"/>
      <c r="AK751" s="302"/>
      <c r="AL751" s="305"/>
      <c r="AM751" s="305"/>
      <c r="AN751" s="302"/>
      <c r="AO751" s="302"/>
      <c r="AP751" s="302"/>
      <c r="AQ751" s="302"/>
      <c r="AR751" s="302"/>
      <c r="AS751" s="302"/>
    </row>
    <row r="752" spans="1:45" ht="75" outlineLevel="1">
      <c r="A752" s="678"/>
      <c r="B752" s="678"/>
      <c r="C752" s="667"/>
      <c r="D752" s="301" t="s">
        <v>2134</v>
      </c>
      <c r="E752" s="265" t="s">
        <v>52</v>
      </c>
      <c r="F752" s="678"/>
      <c r="G752" s="278" t="s">
        <v>2135</v>
      </c>
      <c r="H752" s="338"/>
      <c r="I752" s="357"/>
      <c r="J752" s="360"/>
      <c r="K752" s="481">
        <v>65</v>
      </c>
      <c r="L752" s="481" t="s">
        <v>3000</v>
      </c>
      <c r="M752" s="481" t="s">
        <v>3000</v>
      </c>
      <c r="N752" s="335">
        <v>31</v>
      </c>
      <c r="O752" s="305"/>
      <c r="P752" s="305"/>
      <c r="Q752" s="305"/>
      <c r="R752" s="302"/>
      <c r="S752" s="302"/>
      <c r="T752" s="87"/>
      <c r="U752" s="302"/>
      <c r="V752" s="302"/>
      <c r="W752" s="302"/>
      <c r="X752" s="302"/>
      <c r="Y752" s="302">
        <v>0</v>
      </c>
      <c r="Z752" s="305"/>
      <c r="AA752" s="265"/>
      <c r="AB752" s="301" t="s">
        <v>32</v>
      </c>
      <c r="AC752" s="314"/>
      <c r="AD752" s="305">
        <v>0</v>
      </c>
      <c r="AE752" s="296"/>
      <c r="AF752" s="296"/>
      <c r="AG752" s="296"/>
      <c r="AH752" s="296"/>
      <c r="AI752" s="296"/>
      <c r="AJ752" s="305"/>
      <c r="AK752" s="305"/>
      <c r="AL752" s="305"/>
      <c r="AM752" s="305"/>
      <c r="AN752" s="305"/>
      <c r="AO752" s="305"/>
      <c r="AP752" s="305"/>
      <c r="AQ752" s="305"/>
      <c r="AR752" s="305"/>
      <c r="AS752" s="305"/>
    </row>
    <row r="753" spans="1:45" ht="75" outlineLevel="1">
      <c r="A753" s="678"/>
      <c r="B753" s="678"/>
      <c r="C753" s="667"/>
      <c r="D753" s="301" t="s">
        <v>2136</v>
      </c>
      <c r="E753" s="265" t="s">
        <v>52</v>
      </c>
      <c r="F753" s="678"/>
      <c r="G753" s="278" t="s">
        <v>2137</v>
      </c>
      <c r="H753" s="338"/>
      <c r="I753" s="357"/>
      <c r="J753" s="360"/>
      <c r="K753" s="481">
        <v>90</v>
      </c>
      <c r="L753" s="481" t="s">
        <v>2999</v>
      </c>
      <c r="M753" s="481" t="s">
        <v>2999</v>
      </c>
      <c r="N753" s="335">
        <v>20</v>
      </c>
      <c r="O753" s="305"/>
      <c r="P753" s="305"/>
      <c r="Q753" s="305"/>
      <c r="R753" s="302"/>
      <c r="S753" s="302"/>
      <c r="T753" s="87"/>
      <c r="U753" s="302"/>
      <c r="V753" s="302"/>
      <c r="W753" s="302"/>
      <c r="X753" s="302"/>
      <c r="Y753" s="302">
        <v>0</v>
      </c>
      <c r="Z753" s="305"/>
      <c r="AA753" s="265"/>
      <c r="AB753" s="301" t="s">
        <v>32</v>
      </c>
      <c r="AC753" s="314"/>
      <c r="AD753" s="305">
        <v>0</v>
      </c>
      <c r="AE753" s="296"/>
      <c r="AF753" s="296"/>
      <c r="AG753" s="296"/>
      <c r="AH753" s="296"/>
      <c r="AI753" s="296"/>
      <c r="AJ753" s="305"/>
      <c r="AK753" s="305"/>
      <c r="AL753" s="305"/>
      <c r="AM753" s="305"/>
      <c r="AN753" s="305"/>
      <c r="AO753" s="305"/>
      <c r="AP753" s="305"/>
      <c r="AQ753" s="305"/>
      <c r="AR753" s="305"/>
      <c r="AS753" s="305"/>
    </row>
    <row r="754" spans="1:45" ht="75" outlineLevel="1">
      <c r="A754" s="678"/>
      <c r="B754" s="678"/>
      <c r="C754" s="667"/>
      <c r="D754" s="301" t="s">
        <v>2138</v>
      </c>
      <c r="E754" s="265" t="s">
        <v>52</v>
      </c>
      <c r="F754" s="678"/>
      <c r="G754" s="278" t="s">
        <v>2139</v>
      </c>
      <c r="H754" s="317" t="s">
        <v>27</v>
      </c>
      <c r="I754" s="357" t="s">
        <v>82</v>
      </c>
      <c r="J754" s="357" t="s">
        <v>2733</v>
      </c>
      <c r="K754" s="272">
        <v>50</v>
      </c>
      <c r="L754" s="272" t="s">
        <v>2998</v>
      </c>
      <c r="M754" s="272"/>
      <c r="N754" s="335">
        <v>328</v>
      </c>
      <c r="O754" s="305"/>
      <c r="P754" s="305"/>
      <c r="Q754" s="305"/>
      <c r="R754" s="265" t="s">
        <v>35</v>
      </c>
      <c r="S754" s="305">
        <v>94.5</v>
      </c>
      <c r="T754" s="87">
        <v>1977</v>
      </c>
      <c r="U754" s="302">
        <v>60</v>
      </c>
      <c r="V754" s="305">
        <v>100</v>
      </c>
      <c r="W754" s="305" t="s">
        <v>372</v>
      </c>
      <c r="X754" s="302" t="s">
        <v>29</v>
      </c>
      <c r="Y754" s="302">
        <v>292</v>
      </c>
      <c r="Z754" s="305"/>
      <c r="AA754" s="265"/>
      <c r="AB754" s="301" t="s">
        <v>32</v>
      </c>
      <c r="AC754" s="314"/>
      <c r="AD754" s="305">
        <v>0</v>
      </c>
      <c r="AE754" s="296"/>
      <c r="AF754" s="296"/>
      <c r="AG754" s="296"/>
      <c r="AH754" s="296"/>
      <c r="AI754" s="296"/>
      <c r="AJ754" s="302"/>
      <c r="AK754" s="302"/>
      <c r="AL754" s="302"/>
      <c r="AM754" s="302"/>
      <c r="AN754" s="302"/>
      <c r="AO754" s="305"/>
      <c r="AP754" s="305"/>
      <c r="AQ754" s="302"/>
      <c r="AR754" s="302"/>
      <c r="AS754" s="302"/>
    </row>
    <row r="755" spans="1:45" ht="75" outlineLevel="1">
      <c r="A755" s="678"/>
      <c r="B755" s="678"/>
      <c r="C755" s="667"/>
      <c r="D755" s="301" t="s">
        <v>2140</v>
      </c>
      <c r="E755" s="265" t="s">
        <v>52</v>
      </c>
      <c r="F755" s="678"/>
      <c r="G755" s="278" t="s">
        <v>2141</v>
      </c>
      <c r="H755" s="317" t="s">
        <v>27</v>
      </c>
      <c r="I755" s="357" t="s">
        <v>84</v>
      </c>
      <c r="J755" s="357" t="s">
        <v>2599</v>
      </c>
      <c r="K755" s="330">
        <v>35</v>
      </c>
      <c r="L755" s="272" t="s">
        <v>2997</v>
      </c>
      <c r="M755" s="272"/>
      <c r="N755" s="335">
        <v>361</v>
      </c>
      <c r="O755" s="305"/>
      <c r="P755" s="305"/>
      <c r="Q755" s="305"/>
      <c r="R755" s="265" t="s">
        <v>35</v>
      </c>
      <c r="S755" s="305">
        <v>81</v>
      </c>
      <c r="T755" s="87">
        <v>1952</v>
      </c>
      <c r="U755" s="302">
        <v>60</v>
      </c>
      <c r="V755" s="304">
        <v>100</v>
      </c>
      <c r="W755" s="305" t="s">
        <v>372</v>
      </c>
      <c r="X755" s="302" t="s">
        <v>29</v>
      </c>
      <c r="Y755" s="302">
        <v>301</v>
      </c>
      <c r="Z755" s="305"/>
      <c r="AA755" s="265"/>
      <c r="AB755" s="301" t="s">
        <v>32</v>
      </c>
      <c r="AC755" s="474"/>
      <c r="AD755" s="305">
        <v>0</v>
      </c>
      <c r="AE755" s="296"/>
      <c r="AF755" s="296"/>
      <c r="AG755" s="296"/>
      <c r="AH755" s="296"/>
      <c r="AI755" s="296"/>
      <c r="AJ755" s="305"/>
      <c r="AK755" s="305"/>
      <c r="AL755" s="305"/>
      <c r="AM755" s="305"/>
      <c r="AN755" s="305"/>
      <c r="AO755" s="305"/>
      <c r="AP755" s="305"/>
      <c r="AQ755" s="302"/>
      <c r="AR755" s="302"/>
      <c r="AS755" s="302"/>
    </row>
    <row r="756" spans="1:45" ht="75" outlineLevel="1">
      <c r="A756" s="678"/>
      <c r="B756" s="678"/>
      <c r="C756" s="667"/>
      <c r="D756" s="301" t="s">
        <v>2142</v>
      </c>
      <c r="E756" s="265" t="s">
        <v>52</v>
      </c>
      <c r="F756" s="678"/>
      <c r="G756" s="278" t="s">
        <v>2143</v>
      </c>
      <c r="H756" s="338"/>
      <c r="I756" s="357"/>
      <c r="J756" s="360"/>
      <c r="K756" s="272">
        <v>35</v>
      </c>
      <c r="L756" s="481" t="s">
        <v>2997</v>
      </c>
      <c r="M756" s="481" t="s">
        <v>2997</v>
      </c>
      <c r="N756" s="335">
        <v>52</v>
      </c>
      <c r="O756" s="305"/>
      <c r="P756" s="305"/>
      <c r="Q756" s="305"/>
      <c r="R756" s="302"/>
      <c r="S756" s="302"/>
      <c r="T756" s="87"/>
      <c r="U756" s="302"/>
      <c r="V756" s="304"/>
      <c r="W756" s="302"/>
      <c r="X756" s="302"/>
      <c r="Y756" s="302">
        <v>20</v>
      </c>
      <c r="Z756" s="305"/>
      <c r="AA756" s="265"/>
      <c r="AB756" s="301" t="s">
        <v>32</v>
      </c>
      <c r="AC756" s="314"/>
      <c r="AD756" s="305">
        <v>0</v>
      </c>
      <c r="AE756" s="296"/>
      <c r="AF756" s="296"/>
      <c r="AG756" s="296"/>
      <c r="AH756" s="296"/>
      <c r="AI756" s="296"/>
      <c r="AJ756" s="302"/>
      <c r="AK756" s="302"/>
      <c r="AL756" s="302"/>
      <c r="AM756" s="302"/>
      <c r="AN756" s="302"/>
      <c r="AO756" s="302"/>
      <c r="AP756" s="302"/>
      <c r="AQ756" s="302"/>
      <c r="AR756" s="302"/>
      <c r="AS756" s="302"/>
    </row>
    <row r="757" spans="1:45" ht="75" outlineLevel="1">
      <c r="A757" s="678"/>
      <c r="B757" s="678"/>
      <c r="C757" s="667"/>
      <c r="D757" s="301" t="s">
        <v>2144</v>
      </c>
      <c r="E757" s="265" t="s">
        <v>52</v>
      </c>
      <c r="F757" s="678"/>
      <c r="G757" s="278" t="s">
        <v>2145</v>
      </c>
      <c r="H757" s="317" t="s">
        <v>27</v>
      </c>
      <c r="I757" s="357" t="s">
        <v>90</v>
      </c>
      <c r="J757" s="336" t="s">
        <v>2951</v>
      </c>
      <c r="K757" s="481">
        <v>65</v>
      </c>
      <c r="L757" s="481" t="s">
        <v>2996</v>
      </c>
      <c r="M757" s="272"/>
      <c r="N757" s="335">
        <v>53</v>
      </c>
      <c r="O757" s="305"/>
      <c r="P757" s="305"/>
      <c r="Q757" s="305"/>
      <c r="R757" s="265" t="s">
        <v>35</v>
      </c>
      <c r="S757" s="302">
        <v>55.2</v>
      </c>
      <c r="T757" s="87">
        <v>1968</v>
      </c>
      <c r="U757" s="302">
        <v>60</v>
      </c>
      <c r="V757" s="302">
        <v>100</v>
      </c>
      <c r="W757" s="305" t="s">
        <v>372</v>
      </c>
      <c r="X757" s="302" t="s">
        <v>29</v>
      </c>
      <c r="Y757" s="302">
        <v>0</v>
      </c>
      <c r="Z757" s="305"/>
      <c r="AA757" s="265"/>
      <c r="AB757" s="301" t="s">
        <v>32</v>
      </c>
      <c r="AC757" s="314"/>
      <c r="AD757" s="305">
        <v>0</v>
      </c>
      <c r="AE757" s="296"/>
      <c r="AF757" s="296"/>
      <c r="AG757" s="296"/>
      <c r="AH757" s="296"/>
      <c r="AI757" s="296"/>
      <c r="AJ757" s="302"/>
      <c r="AK757" s="302"/>
      <c r="AL757" s="302"/>
      <c r="AM757" s="302"/>
      <c r="AN757" s="302"/>
      <c r="AO757" s="305"/>
      <c r="AP757" s="305"/>
      <c r="AQ757" s="302"/>
      <c r="AR757" s="302"/>
      <c r="AS757" s="302"/>
    </row>
    <row r="758" spans="1:45" ht="37.5" outlineLevel="1">
      <c r="A758" s="678"/>
      <c r="B758" s="678"/>
      <c r="C758" s="667" t="s">
        <v>1065</v>
      </c>
      <c r="D758" s="301" t="s">
        <v>2146</v>
      </c>
      <c r="E758" s="265" t="s">
        <v>43</v>
      </c>
      <c r="F758" s="678"/>
      <c r="G758" s="280" t="s">
        <v>2147</v>
      </c>
      <c r="H758" s="317" t="s">
        <v>27</v>
      </c>
      <c r="I758" s="357" t="s">
        <v>86</v>
      </c>
      <c r="J758" s="301" t="s">
        <v>2369</v>
      </c>
      <c r="K758" s="330">
        <v>35</v>
      </c>
      <c r="L758" s="265"/>
      <c r="M758" s="265"/>
      <c r="N758" s="335">
        <v>1547</v>
      </c>
      <c r="O758" s="305">
        <v>1891</v>
      </c>
      <c r="P758" s="305">
        <v>40</v>
      </c>
      <c r="Q758" s="302">
        <v>15</v>
      </c>
      <c r="R758" s="302" t="s">
        <v>28</v>
      </c>
      <c r="S758" s="305">
        <v>343.75</v>
      </c>
      <c r="T758" s="87">
        <v>2017</v>
      </c>
      <c r="U758" s="302">
        <v>85</v>
      </c>
      <c r="V758" s="302">
        <v>48</v>
      </c>
      <c r="W758" s="305" t="s">
        <v>372</v>
      </c>
      <c r="X758" s="302" t="s">
        <v>29</v>
      </c>
      <c r="Y758" s="302">
        <v>1285</v>
      </c>
      <c r="Z758" s="305">
        <v>1746</v>
      </c>
      <c r="AA758" s="265">
        <v>15</v>
      </c>
      <c r="AB758" s="301" t="s">
        <v>32</v>
      </c>
      <c r="AC758" s="314"/>
      <c r="AD758" s="305">
        <v>0</v>
      </c>
      <c r="AE758" s="305"/>
      <c r="AF758" s="305"/>
      <c r="AG758" s="305"/>
      <c r="AH758" s="305"/>
      <c r="AI758" s="305"/>
      <c r="AJ758" s="302"/>
      <c r="AK758" s="302"/>
      <c r="AL758" s="302"/>
      <c r="AM758" s="302"/>
      <c r="AN758" s="302"/>
      <c r="AO758" s="302"/>
      <c r="AP758" s="302"/>
      <c r="AQ758" s="302"/>
      <c r="AR758" s="302"/>
      <c r="AS758" s="302"/>
    </row>
    <row r="759" spans="1:45" ht="75" outlineLevel="1">
      <c r="A759" s="678"/>
      <c r="B759" s="678"/>
      <c r="C759" s="667"/>
      <c r="D759" s="301" t="s">
        <v>138</v>
      </c>
      <c r="E759" s="265" t="s">
        <v>52</v>
      </c>
      <c r="F759" s="678"/>
      <c r="G759" s="280" t="s">
        <v>2148</v>
      </c>
      <c r="H759" s="317"/>
      <c r="I759" s="301"/>
      <c r="J759" s="336"/>
      <c r="K759" s="330">
        <v>76</v>
      </c>
      <c r="L759" s="330" t="s">
        <v>2995</v>
      </c>
      <c r="M759" s="330" t="s">
        <v>2995</v>
      </c>
      <c r="N759" s="88"/>
      <c r="O759" s="88"/>
      <c r="P759" s="88"/>
      <c r="Q759" s="88"/>
      <c r="R759" s="88"/>
      <c r="S759" s="88"/>
      <c r="T759" s="87"/>
      <c r="U759" s="88"/>
      <c r="V759" s="88"/>
      <c r="W759" s="88"/>
      <c r="X759" s="88"/>
      <c r="Y759" s="88"/>
      <c r="Z759" s="88"/>
      <c r="AA759" s="330"/>
      <c r="AB759" s="301" t="s">
        <v>32</v>
      </c>
      <c r="AC759" s="314"/>
      <c r="AD759" s="305">
        <v>0</v>
      </c>
      <c r="AE759" s="302"/>
      <c r="AF759" s="302"/>
      <c r="AG759" s="302"/>
      <c r="AH759" s="302"/>
      <c r="AI759" s="305"/>
      <c r="AJ759" s="302"/>
      <c r="AK759" s="302"/>
      <c r="AL759" s="302"/>
      <c r="AM759" s="302"/>
      <c r="AN759" s="302"/>
      <c r="AO759" s="302"/>
      <c r="AP759" s="302"/>
      <c r="AQ759" s="302"/>
      <c r="AR759" s="302"/>
      <c r="AS759" s="302"/>
    </row>
    <row r="760" spans="1:45" ht="75" outlineLevel="1">
      <c r="A760" s="678"/>
      <c r="B760" s="678"/>
      <c r="C760" s="667"/>
      <c r="D760" s="301" t="s">
        <v>139</v>
      </c>
      <c r="E760" s="265" t="s">
        <v>52</v>
      </c>
      <c r="F760" s="678"/>
      <c r="G760" s="280" t="s">
        <v>2149</v>
      </c>
      <c r="H760" s="317"/>
      <c r="I760" s="301"/>
      <c r="J760" s="336"/>
      <c r="K760" s="330">
        <v>52</v>
      </c>
      <c r="L760" s="330" t="s">
        <v>2994</v>
      </c>
      <c r="M760" s="330" t="s">
        <v>2994</v>
      </c>
      <c r="N760" s="88"/>
      <c r="O760" s="88"/>
      <c r="P760" s="88"/>
      <c r="Q760" s="88"/>
      <c r="R760" s="88"/>
      <c r="S760" s="88"/>
      <c r="T760" s="87"/>
      <c r="U760" s="88"/>
      <c r="V760" s="88"/>
      <c r="W760" s="88"/>
      <c r="X760" s="88"/>
      <c r="Y760" s="88"/>
      <c r="Z760" s="88"/>
      <c r="AA760" s="330"/>
      <c r="AB760" s="301" t="s">
        <v>32</v>
      </c>
      <c r="AC760" s="314"/>
      <c r="AD760" s="305">
        <v>0</v>
      </c>
      <c r="AE760" s="302"/>
      <c r="AF760" s="302"/>
      <c r="AG760" s="302"/>
      <c r="AH760" s="302"/>
      <c r="AI760" s="305"/>
      <c r="AJ760" s="302"/>
      <c r="AK760" s="302"/>
      <c r="AL760" s="302"/>
      <c r="AM760" s="302"/>
      <c r="AN760" s="302"/>
      <c r="AO760" s="302"/>
      <c r="AP760" s="302"/>
      <c r="AQ760" s="302"/>
      <c r="AR760" s="302"/>
      <c r="AS760" s="302"/>
    </row>
    <row r="761" spans="1:45" ht="75" outlineLevel="1">
      <c r="A761" s="678"/>
      <c r="B761" s="678"/>
      <c r="C761" s="667"/>
      <c r="D761" s="301" t="s">
        <v>2150</v>
      </c>
      <c r="E761" s="265" t="s">
        <v>52</v>
      </c>
      <c r="F761" s="678"/>
      <c r="G761" s="278" t="s">
        <v>2151</v>
      </c>
      <c r="H761" s="317" t="s">
        <v>27</v>
      </c>
      <c r="I761" s="357" t="s">
        <v>84</v>
      </c>
      <c r="J761" s="301" t="s">
        <v>2370</v>
      </c>
      <c r="K761" s="272">
        <v>45</v>
      </c>
      <c r="L761" s="481" t="s">
        <v>2993</v>
      </c>
      <c r="M761" s="481"/>
      <c r="N761" s="335">
        <v>57</v>
      </c>
      <c r="O761" s="305"/>
      <c r="P761" s="305"/>
      <c r="Q761" s="302"/>
      <c r="R761" s="265" t="s">
        <v>35</v>
      </c>
      <c r="S761" s="302">
        <v>25</v>
      </c>
      <c r="T761" s="87">
        <v>1991</v>
      </c>
      <c r="U761" s="302">
        <v>85</v>
      </c>
      <c r="V761" s="302">
        <v>100</v>
      </c>
      <c r="W761" s="305" t="s">
        <v>372</v>
      </c>
      <c r="X761" s="302" t="s">
        <v>29</v>
      </c>
      <c r="Y761" s="302">
        <v>0</v>
      </c>
      <c r="Z761" s="305"/>
      <c r="AA761" s="265"/>
      <c r="AB761" s="301" t="s">
        <v>32</v>
      </c>
      <c r="AC761" s="314"/>
      <c r="AD761" s="305">
        <v>0</v>
      </c>
      <c r="AE761" s="305"/>
      <c r="AF761" s="305"/>
      <c r="AG761" s="305"/>
      <c r="AH761" s="305"/>
      <c r="AI761" s="305"/>
      <c r="AJ761" s="302"/>
      <c r="AK761" s="302"/>
      <c r="AL761" s="302"/>
      <c r="AM761" s="302"/>
      <c r="AN761" s="302"/>
      <c r="AO761" s="302"/>
      <c r="AP761" s="302"/>
      <c r="AQ761" s="302"/>
      <c r="AR761" s="302"/>
      <c r="AS761" s="302"/>
    </row>
    <row r="762" spans="1:45" ht="75" outlineLevel="1">
      <c r="A762" s="678"/>
      <c r="B762" s="678"/>
      <c r="C762" s="667"/>
      <c r="D762" s="301" t="s">
        <v>2099</v>
      </c>
      <c r="E762" s="265" t="s">
        <v>52</v>
      </c>
      <c r="F762" s="678"/>
      <c r="G762" s="278" t="s">
        <v>2152</v>
      </c>
      <c r="H762" s="317" t="s">
        <v>27</v>
      </c>
      <c r="I762" s="357" t="s">
        <v>90</v>
      </c>
      <c r="J762" s="336" t="s">
        <v>2600</v>
      </c>
      <c r="K762" s="272">
        <v>25</v>
      </c>
      <c r="L762" s="481" t="s">
        <v>2992</v>
      </c>
      <c r="M762" s="481"/>
      <c r="N762" s="335">
        <v>506</v>
      </c>
      <c r="O762" s="305"/>
      <c r="P762" s="305"/>
      <c r="Q762" s="302"/>
      <c r="R762" s="265" t="s">
        <v>35</v>
      </c>
      <c r="S762" s="305">
        <v>93.7</v>
      </c>
      <c r="T762" s="87">
        <v>1983</v>
      </c>
      <c r="U762" s="302">
        <v>60</v>
      </c>
      <c r="V762" s="302">
        <v>100</v>
      </c>
      <c r="W762" s="305" t="s">
        <v>372</v>
      </c>
      <c r="X762" s="302" t="s">
        <v>29</v>
      </c>
      <c r="Y762" s="302">
        <v>384</v>
      </c>
      <c r="Z762" s="305"/>
      <c r="AA762" s="265"/>
      <c r="AB762" s="301" t="s">
        <v>32</v>
      </c>
      <c r="AC762" s="314"/>
      <c r="AD762" s="305">
        <v>0</v>
      </c>
      <c r="AE762" s="305"/>
      <c r="AF762" s="305"/>
      <c r="AG762" s="305"/>
      <c r="AH762" s="305"/>
      <c r="AI762" s="305"/>
      <c r="AJ762" s="302"/>
      <c r="AK762" s="302"/>
      <c r="AL762" s="302"/>
      <c r="AM762" s="302"/>
      <c r="AN762" s="302"/>
      <c r="AO762" s="302"/>
      <c r="AP762" s="302"/>
      <c r="AQ762" s="305"/>
      <c r="AR762" s="305"/>
      <c r="AS762" s="305"/>
    </row>
    <row r="763" spans="1:45" ht="37.5" outlineLevel="1">
      <c r="A763" s="678"/>
      <c r="B763" s="678"/>
      <c r="C763" s="667" t="s">
        <v>1066</v>
      </c>
      <c r="D763" s="301" t="s">
        <v>2153</v>
      </c>
      <c r="E763" s="265" t="s">
        <v>43</v>
      </c>
      <c r="F763" s="678"/>
      <c r="G763" s="280" t="s">
        <v>2154</v>
      </c>
      <c r="H763" s="317" t="s">
        <v>27</v>
      </c>
      <c r="I763" s="357" t="s">
        <v>86</v>
      </c>
      <c r="J763" s="336" t="s">
        <v>2371</v>
      </c>
      <c r="K763" s="272">
        <v>25</v>
      </c>
      <c r="L763" s="481" t="s">
        <v>24</v>
      </c>
      <c r="M763" s="330"/>
      <c r="N763" s="335">
        <v>725</v>
      </c>
      <c r="O763" s="305">
        <v>1355</v>
      </c>
      <c r="P763" s="305">
        <v>15</v>
      </c>
      <c r="Q763" s="302">
        <v>12</v>
      </c>
      <c r="R763" s="302" t="s">
        <v>28</v>
      </c>
      <c r="S763" s="302">
        <v>305.5</v>
      </c>
      <c r="T763" s="87">
        <v>2016</v>
      </c>
      <c r="U763" s="302">
        <v>60</v>
      </c>
      <c r="V763" s="302">
        <v>42</v>
      </c>
      <c r="W763" s="305" t="s">
        <v>372</v>
      </c>
      <c r="X763" s="302" t="s">
        <v>29</v>
      </c>
      <c r="Y763" s="302">
        <v>652</v>
      </c>
      <c r="Z763" s="305">
        <v>1321</v>
      </c>
      <c r="AA763" s="265">
        <v>15</v>
      </c>
      <c r="AB763" s="301" t="s">
        <v>32</v>
      </c>
      <c r="AC763" s="314"/>
      <c r="AD763" s="305">
        <v>0</v>
      </c>
      <c r="AE763" s="305"/>
      <c r="AF763" s="305"/>
      <c r="AG763" s="305"/>
      <c r="AH763" s="305"/>
      <c r="AI763" s="305"/>
      <c r="AJ763" s="302"/>
      <c r="AK763" s="302"/>
      <c r="AL763" s="302"/>
      <c r="AM763" s="302"/>
      <c r="AN763" s="302"/>
      <c r="AO763" s="302"/>
      <c r="AP763" s="302"/>
      <c r="AQ763" s="302"/>
      <c r="AR763" s="302"/>
      <c r="AS763" s="302"/>
    </row>
    <row r="764" spans="1:45" ht="75" outlineLevel="1">
      <c r="A764" s="678"/>
      <c r="B764" s="678"/>
      <c r="C764" s="667"/>
      <c r="D764" s="301" t="s">
        <v>2155</v>
      </c>
      <c r="E764" s="265" t="s">
        <v>52</v>
      </c>
      <c r="F764" s="678"/>
      <c r="G764" s="278" t="s">
        <v>2156</v>
      </c>
      <c r="H764" s="317" t="s">
        <v>27</v>
      </c>
      <c r="I764" s="357" t="s">
        <v>84</v>
      </c>
      <c r="J764" s="357" t="s">
        <v>2474</v>
      </c>
      <c r="K764" s="481">
        <v>20</v>
      </c>
      <c r="L764" s="272" t="s">
        <v>2991</v>
      </c>
      <c r="M764" s="330"/>
      <c r="N764" s="335">
        <v>31</v>
      </c>
      <c r="O764" s="305"/>
      <c r="P764" s="305"/>
      <c r="Q764" s="305"/>
      <c r="R764" s="265" t="s">
        <v>35</v>
      </c>
      <c r="S764" s="305">
        <v>50.9</v>
      </c>
      <c r="T764" s="87">
        <v>1970</v>
      </c>
      <c r="U764" s="302">
        <v>60</v>
      </c>
      <c r="V764" s="304">
        <v>100</v>
      </c>
      <c r="W764" s="305" t="s">
        <v>372</v>
      </c>
      <c r="X764" s="302" t="s">
        <v>29</v>
      </c>
      <c r="Y764" s="302">
        <v>0</v>
      </c>
      <c r="Z764" s="302"/>
      <c r="AA764" s="265"/>
      <c r="AB764" s="301" t="s">
        <v>32</v>
      </c>
      <c r="AC764" s="314"/>
      <c r="AD764" s="305">
        <v>0</v>
      </c>
      <c r="AE764" s="302"/>
      <c r="AF764" s="302"/>
      <c r="AG764" s="302"/>
      <c r="AH764" s="302"/>
      <c r="AI764" s="302"/>
      <c r="AJ764" s="302"/>
      <c r="AK764" s="302"/>
      <c r="AL764" s="302"/>
      <c r="AM764" s="302"/>
      <c r="AN764" s="302"/>
      <c r="AO764" s="302"/>
      <c r="AP764" s="302"/>
      <c r="AQ764" s="302"/>
      <c r="AR764" s="302"/>
      <c r="AS764" s="302"/>
    </row>
    <row r="765" spans="1:45" ht="75" outlineLevel="1">
      <c r="A765" s="678"/>
      <c r="B765" s="678"/>
      <c r="C765" s="667"/>
      <c r="D765" s="301" t="s">
        <v>2157</v>
      </c>
      <c r="E765" s="265" t="s">
        <v>52</v>
      </c>
      <c r="F765" s="678"/>
      <c r="G765" s="278" t="s">
        <v>2158</v>
      </c>
      <c r="H765" s="338"/>
      <c r="I765" s="357"/>
      <c r="J765" s="360"/>
      <c r="K765" s="481">
        <v>16</v>
      </c>
      <c r="L765" s="481" t="s">
        <v>2990</v>
      </c>
      <c r="M765" s="481" t="s">
        <v>2990</v>
      </c>
      <c r="N765" s="335">
        <v>54</v>
      </c>
      <c r="O765" s="305"/>
      <c r="P765" s="305"/>
      <c r="Q765" s="305"/>
      <c r="R765" s="302"/>
      <c r="S765" s="305"/>
      <c r="T765" s="87"/>
      <c r="U765" s="302"/>
      <c r="V765" s="302"/>
      <c r="W765" s="302"/>
      <c r="X765" s="302"/>
      <c r="Y765" s="302">
        <v>0</v>
      </c>
      <c r="Z765" s="305"/>
      <c r="AA765" s="265"/>
      <c r="AB765" s="301" t="s">
        <v>32</v>
      </c>
      <c r="AC765" s="314"/>
      <c r="AD765" s="305">
        <v>0</v>
      </c>
      <c r="AE765" s="305"/>
      <c r="AF765" s="305"/>
      <c r="AG765" s="305"/>
      <c r="AH765" s="305"/>
      <c r="AI765" s="305"/>
      <c r="AJ765" s="302"/>
      <c r="AK765" s="302"/>
      <c r="AL765" s="302"/>
      <c r="AM765" s="302"/>
      <c r="AN765" s="302"/>
      <c r="AO765" s="302"/>
      <c r="AP765" s="302"/>
      <c r="AQ765" s="302"/>
      <c r="AR765" s="302"/>
      <c r="AS765" s="302"/>
    </row>
    <row r="766" spans="1:45" ht="75" outlineLevel="1">
      <c r="A766" s="678"/>
      <c r="B766" s="678"/>
      <c r="C766" s="667"/>
      <c r="D766" s="301" t="s">
        <v>2159</v>
      </c>
      <c r="E766" s="265" t="s">
        <v>52</v>
      </c>
      <c r="F766" s="678"/>
      <c r="G766" s="278" t="s">
        <v>2160</v>
      </c>
      <c r="H766" s="317" t="s">
        <v>27</v>
      </c>
      <c r="I766" s="357" t="s">
        <v>84</v>
      </c>
      <c r="J766" s="301" t="s">
        <v>2804</v>
      </c>
      <c r="K766" s="481">
        <v>18</v>
      </c>
      <c r="L766" s="265" t="s">
        <v>2989</v>
      </c>
      <c r="M766" s="330"/>
      <c r="N766" s="335">
        <v>272</v>
      </c>
      <c r="O766" s="305"/>
      <c r="P766" s="305"/>
      <c r="Q766" s="305"/>
      <c r="R766" s="265" t="s">
        <v>35</v>
      </c>
      <c r="S766" s="305">
        <v>61.6</v>
      </c>
      <c r="T766" s="87">
        <v>1967</v>
      </c>
      <c r="U766" s="302">
        <v>60</v>
      </c>
      <c r="V766" s="304">
        <v>100</v>
      </c>
      <c r="W766" s="302">
        <v>2017</v>
      </c>
      <c r="X766" s="302" t="s">
        <v>29</v>
      </c>
      <c r="Y766" s="302">
        <v>234</v>
      </c>
      <c r="Z766" s="305"/>
      <c r="AA766" s="265"/>
      <c r="AB766" s="301" t="s">
        <v>32</v>
      </c>
      <c r="AC766" s="314"/>
      <c r="AD766" s="305">
        <v>0</v>
      </c>
      <c r="AE766" s="305"/>
      <c r="AF766" s="305"/>
      <c r="AG766" s="305"/>
      <c r="AH766" s="305"/>
      <c r="AI766" s="305"/>
      <c r="AJ766" s="302"/>
      <c r="AK766" s="302"/>
      <c r="AL766" s="302"/>
      <c r="AM766" s="302"/>
      <c r="AN766" s="302"/>
      <c r="AO766" s="302"/>
      <c r="AP766" s="302"/>
      <c r="AQ766" s="302"/>
      <c r="AR766" s="302"/>
      <c r="AS766" s="302"/>
    </row>
    <row r="767" spans="1:45" ht="75" outlineLevel="1">
      <c r="A767" s="678"/>
      <c r="B767" s="678"/>
      <c r="C767" s="667"/>
      <c r="D767" s="301" t="s">
        <v>2025</v>
      </c>
      <c r="E767" s="265" t="s">
        <v>52</v>
      </c>
      <c r="F767" s="678"/>
      <c r="G767" s="278" t="s">
        <v>2161</v>
      </c>
      <c r="H767" s="317" t="s">
        <v>27</v>
      </c>
      <c r="I767" s="357" t="s">
        <v>90</v>
      </c>
      <c r="J767" s="357" t="s">
        <v>2805</v>
      </c>
      <c r="K767" s="265">
        <v>29</v>
      </c>
      <c r="L767" s="272" t="s">
        <v>2988</v>
      </c>
      <c r="M767" s="330"/>
      <c r="N767" s="335">
        <v>252</v>
      </c>
      <c r="O767" s="305"/>
      <c r="P767" s="305"/>
      <c r="Q767" s="305"/>
      <c r="R767" s="265" t="s">
        <v>35</v>
      </c>
      <c r="S767" s="305">
        <v>35.6</v>
      </c>
      <c r="T767" s="87">
        <v>1956</v>
      </c>
      <c r="U767" s="302">
        <v>60</v>
      </c>
      <c r="V767" s="304">
        <v>100</v>
      </c>
      <c r="W767" s="305" t="s">
        <v>372</v>
      </c>
      <c r="X767" s="302" t="s">
        <v>29</v>
      </c>
      <c r="Y767" s="302">
        <v>173</v>
      </c>
      <c r="Z767" s="305"/>
      <c r="AA767" s="265"/>
      <c r="AB767" s="301" t="s">
        <v>32</v>
      </c>
      <c r="AC767" s="314"/>
      <c r="AD767" s="305">
        <v>0</v>
      </c>
      <c r="AE767" s="305"/>
      <c r="AF767" s="305"/>
      <c r="AG767" s="305"/>
      <c r="AH767" s="305"/>
      <c r="AI767" s="305"/>
      <c r="AJ767" s="302"/>
      <c r="AK767" s="302"/>
      <c r="AL767" s="302"/>
      <c r="AM767" s="302"/>
      <c r="AN767" s="302"/>
      <c r="AO767" s="302"/>
      <c r="AP767" s="305"/>
      <c r="AQ767" s="305"/>
      <c r="AR767" s="302"/>
      <c r="AS767" s="302"/>
    </row>
    <row r="768" spans="1:45" ht="75" outlineLevel="1">
      <c r="A768" s="678"/>
      <c r="B768" s="678"/>
      <c r="C768" s="667"/>
      <c r="D768" s="301" t="s">
        <v>2162</v>
      </c>
      <c r="E768" s="265" t="s">
        <v>52</v>
      </c>
      <c r="F768" s="678"/>
      <c r="G768" s="278" t="s">
        <v>2163</v>
      </c>
      <c r="H768" s="317" t="s">
        <v>27</v>
      </c>
      <c r="I768" s="357" t="s">
        <v>90</v>
      </c>
      <c r="J768" s="357" t="s">
        <v>2952</v>
      </c>
      <c r="K768" s="272">
        <v>16</v>
      </c>
      <c r="L768" s="272" t="s">
        <v>2987</v>
      </c>
      <c r="M768" s="330"/>
      <c r="N768" s="335">
        <v>199</v>
      </c>
      <c r="O768" s="305"/>
      <c r="P768" s="305"/>
      <c r="Q768" s="305"/>
      <c r="R768" s="265" t="s">
        <v>35</v>
      </c>
      <c r="S768" s="305">
        <v>19.899999999999999</v>
      </c>
      <c r="T768" s="87">
        <v>1959</v>
      </c>
      <c r="U768" s="302">
        <v>60</v>
      </c>
      <c r="V768" s="304">
        <v>100</v>
      </c>
      <c r="W768" s="305" t="s">
        <v>372</v>
      </c>
      <c r="X768" s="302" t="s">
        <v>29</v>
      </c>
      <c r="Y768" s="302">
        <v>165</v>
      </c>
      <c r="Z768" s="305"/>
      <c r="AA768" s="265"/>
      <c r="AB768" s="301" t="s">
        <v>32</v>
      </c>
      <c r="AC768" s="314"/>
      <c r="AD768" s="305">
        <v>0</v>
      </c>
      <c r="AE768" s="305"/>
      <c r="AF768" s="305"/>
      <c r="AG768" s="305"/>
      <c r="AH768" s="305"/>
      <c r="AI768" s="305"/>
      <c r="AJ768" s="302"/>
      <c r="AK768" s="302"/>
      <c r="AL768" s="302"/>
      <c r="AM768" s="302"/>
      <c r="AN768" s="302"/>
      <c r="AO768" s="302"/>
      <c r="AP768" s="305"/>
      <c r="AQ768" s="305"/>
      <c r="AR768" s="302"/>
      <c r="AS768" s="302"/>
    </row>
    <row r="769" spans="1:45" ht="37.5" outlineLevel="1">
      <c r="A769" s="678"/>
      <c r="B769" s="678"/>
      <c r="C769" s="667" t="s">
        <v>1067</v>
      </c>
      <c r="D769" s="301" t="s">
        <v>2164</v>
      </c>
      <c r="E769" s="265" t="s">
        <v>43</v>
      </c>
      <c r="F769" s="678"/>
      <c r="G769" s="280" t="s">
        <v>2165</v>
      </c>
      <c r="H769" s="317" t="s">
        <v>27</v>
      </c>
      <c r="I769" s="357" t="s">
        <v>86</v>
      </c>
      <c r="J769" s="301" t="s">
        <v>2953</v>
      </c>
      <c r="K769" s="265">
        <v>25</v>
      </c>
      <c r="L769" s="265"/>
      <c r="M769" s="265"/>
      <c r="N769" s="335">
        <v>2626</v>
      </c>
      <c r="O769" s="305">
        <v>2933</v>
      </c>
      <c r="P769" s="305">
        <v>40</v>
      </c>
      <c r="Q769" s="302">
        <v>14</v>
      </c>
      <c r="R769" s="302" t="s">
        <v>28</v>
      </c>
      <c r="S769" s="305">
        <v>310.89999999999998</v>
      </c>
      <c r="T769" s="87">
        <v>2014</v>
      </c>
      <c r="U769" s="302">
        <v>60</v>
      </c>
      <c r="V769" s="302">
        <v>35</v>
      </c>
      <c r="W769" s="305" t="s">
        <v>372</v>
      </c>
      <c r="X769" s="302" t="s">
        <v>29</v>
      </c>
      <c r="Y769" s="302">
        <v>2376</v>
      </c>
      <c r="Z769" s="305">
        <v>2658</v>
      </c>
      <c r="AA769" s="265">
        <v>25</v>
      </c>
      <c r="AB769" s="301" t="s">
        <v>32</v>
      </c>
      <c r="AC769" s="314"/>
      <c r="AD769" s="305">
        <v>0</v>
      </c>
      <c r="AE769" s="305"/>
      <c r="AF769" s="305"/>
      <c r="AG769" s="305"/>
      <c r="AH769" s="305"/>
      <c r="AI769" s="305"/>
      <c r="AJ769" s="302"/>
      <c r="AK769" s="302"/>
      <c r="AL769" s="302"/>
      <c r="AM769" s="302"/>
      <c r="AN769" s="302"/>
      <c r="AO769" s="302"/>
      <c r="AP769" s="302"/>
      <c r="AQ769" s="302"/>
      <c r="AR769" s="302"/>
      <c r="AS769" s="302"/>
    </row>
    <row r="770" spans="1:45" ht="75" outlineLevel="1">
      <c r="A770" s="678"/>
      <c r="B770" s="678"/>
      <c r="C770" s="667"/>
      <c r="D770" s="301" t="s">
        <v>2166</v>
      </c>
      <c r="E770" s="265" t="s">
        <v>52</v>
      </c>
      <c r="F770" s="678"/>
      <c r="G770" s="278" t="s">
        <v>2167</v>
      </c>
      <c r="H770" s="338"/>
      <c r="I770" s="357"/>
      <c r="J770" s="360"/>
      <c r="K770" s="330">
        <v>37</v>
      </c>
      <c r="L770" s="481" t="s">
        <v>2986</v>
      </c>
      <c r="M770" s="481" t="s">
        <v>2986</v>
      </c>
      <c r="N770" s="335">
        <v>50</v>
      </c>
      <c r="O770" s="305"/>
      <c r="P770" s="305"/>
      <c r="Q770" s="302"/>
      <c r="R770" s="302"/>
      <c r="S770" s="302"/>
      <c r="T770" s="87"/>
      <c r="U770" s="302"/>
      <c r="V770" s="302"/>
      <c r="W770" s="302"/>
      <c r="X770" s="302"/>
      <c r="Y770" s="302">
        <v>50</v>
      </c>
      <c r="Z770" s="305"/>
      <c r="AA770" s="265"/>
      <c r="AB770" s="301" t="s">
        <v>32</v>
      </c>
      <c r="AC770" s="314"/>
      <c r="AD770" s="305">
        <v>0</v>
      </c>
      <c r="AE770" s="305"/>
      <c r="AF770" s="305"/>
      <c r="AG770" s="305"/>
      <c r="AH770" s="305"/>
      <c r="AI770" s="305"/>
      <c r="AJ770" s="305"/>
      <c r="AK770" s="305"/>
      <c r="AL770" s="305"/>
      <c r="AM770" s="305"/>
      <c r="AN770" s="305"/>
      <c r="AO770" s="305"/>
      <c r="AP770" s="305"/>
      <c r="AQ770" s="305"/>
      <c r="AR770" s="305"/>
      <c r="AS770" s="305"/>
    </row>
    <row r="771" spans="1:45" ht="75" outlineLevel="1">
      <c r="A771" s="678"/>
      <c r="B771" s="678"/>
      <c r="C771" s="667"/>
      <c r="D771" s="301" t="s">
        <v>2168</v>
      </c>
      <c r="E771" s="265" t="s">
        <v>52</v>
      </c>
      <c r="F771" s="678"/>
      <c r="G771" s="280" t="s">
        <v>2169</v>
      </c>
      <c r="H771" s="338"/>
      <c r="I771" s="301"/>
      <c r="J771" s="360"/>
      <c r="K771" s="481">
        <v>15</v>
      </c>
      <c r="L771" s="78" t="s">
        <v>2985</v>
      </c>
      <c r="M771" s="481" t="s">
        <v>3358</v>
      </c>
      <c r="N771" s="335">
        <v>59</v>
      </c>
      <c r="O771" s="305"/>
      <c r="P771" s="305"/>
      <c r="Q771" s="302"/>
      <c r="R771" s="302"/>
      <c r="S771" s="302"/>
      <c r="T771" s="87"/>
      <c r="U771" s="302"/>
      <c r="V771" s="302"/>
      <c r="W771" s="302"/>
      <c r="X771" s="302"/>
      <c r="Y771" s="302">
        <v>51</v>
      </c>
      <c r="Z771" s="305"/>
      <c r="AA771" s="265"/>
      <c r="AB771" s="301" t="s">
        <v>32</v>
      </c>
      <c r="AC771" s="314"/>
      <c r="AD771" s="305">
        <v>0</v>
      </c>
      <c r="AE771" s="305"/>
      <c r="AF771" s="305"/>
      <c r="AG771" s="305"/>
      <c r="AH771" s="305"/>
      <c r="AI771" s="305"/>
      <c r="AJ771" s="302"/>
      <c r="AK771" s="302"/>
      <c r="AL771" s="302"/>
      <c r="AM771" s="302"/>
      <c r="AN771" s="302"/>
      <c r="AO771" s="302"/>
      <c r="AP771" s="302"/>
      <c r="AQ771" s="302"/>
      <c r="AR771" s="302"/>
      <c r="AS771" s="302"/>
    </row>
    <row r="772" spans="1:45" ht="75" outlineLevel="1">
      <c r="A772" s="678"/>
      <c r="B772" s="678"/>
      <c r="C772" s="667"/>
      <c r="D772" s="301" t="s">
        <v>2170</v>
      </c>
      <c r="E772" s="265" t="s">
        <v>52</v>
      </c>
      <c r="F772" s="678"/>
      <c r="G772" s="278" t="s">
        <v>2171</v>
      </c>
      <c r="H772" s="338"/>
      <c r="I772" s="357"/>
      <c r="J772" s="360"/>
      <c r="K772" s="330">
        <v>32</v>
      </c>
      <c r="L772" s="481" t="s">
        <v>2984</v>
      </c>
      <c r="M772" s="481" t="s">
        <v>2984</v>
      </c>
      <c r="N772" s="335">
        <v>172</v>
      </c>
      <c r="O772" s="305"/>
      <c r="P772" s="305"/>
      <c r="Q772" s="302"/>
      <c r="R772" s="302"/>
      <c r="S772" s="302"/>
      <c r="T772" s="87"/>
      <c r="U772" s="302"/>
      <c r="V772" s="302"/>
      <c r="W772" s="302"/>
      <c r="X772" s="302"/>
      <c r="Y772" s="302">
        <v>156</v>
      </c>
      <c r="Z772" s="305"/>
      <c r="AA772" s="265"/>
      <c r="AB772" s="301" t="s">
        <v>32</v>
      </c>
      <c r="AC772" s="474"/>
      <c r="AD772" s="305">
        <v>0</v>
      </c>
      <c r="AE772" s="305"/>
      <c r="AF772" s="305"/>
      <c r="AG772" s="305"/>
      <c r="AH772" s="305"/>
      <c r="AI772" s="305"/>
      <c r="AJ772" s="305"/>
      <c r="AK772" s="305"/>
      <c r="AL772" s="305"/>
      <c r="AM772" s="305"/>
      <c r="AN772" s="305"/>
      <c r="AO772" s="305"/>
      <c r="AP772" s="305"/>
      <c r="AQ772" s="302"/>
      <c r="AR772" s="302"/>
      <c r="AS772" s="302"/>
    </row>
    <row r="773" spans="1:45" ht="37.5" outlineLevel="1">
      <c r="A773" s="678"/>
      <c r="B773" s="678"/>
      <c r="C773" s="667" t="s">
        <v>1068</v>
      </c>
      <c r="D773" s="301" t="s">
        <v>2172</v>
      </c>
      <c r="E773" s="265" t="s">
        <v>43</v>
      </c>
      <c r="F773" s="678"/>
      <c r="G773" s="280" t="s">
        <v>2173</v>
      </c>
      <c r="H773" s="317" t="s">
        <v>27</v>
      </c>
      <c r="I773" s="357" t="s">
        <v>86</v>
      </c>
      <c r="J773" s="301" t="s">
        <v>2954</v>
      </c>
      <c r="K773" s="481">
        <v>39</v>
      </c>
      <c r="L773" s="265"/>
      <c r="M773" s="481"/>
      <c r="N773" s="335">
        <v>996</v>
      </c>
      <c r="O773" s="305">
        <v>2108</v>
      </c>
      <c r="P773" s="305">
        <v>40</v>
      </c>
      <c r="Q773" s="302">
        <v>8</v>
      </c>
      <c r="R773" s="302" t="s">
        <v>28</v>
      </c>
      <c r="S773" s="302">
        <v>976</v>
      </c>
      <c r="T773" s="87">
        <v>1970</v>
      </c>
      <c r="U773" s="302">
        <v>60</v>
      </c>
      <c r="V773" s="302">
        <v>100</v>
      </c>
      <c r="W773" s="305">
        <v>2025</v>
      </c>
      <c r="X773" s="302" t="s">
        <v>29</v>
      </c>
      <c r="Y773" s="302">
        <v>986</v>
      </c>
      <c r="Z773" s="305">
        <v>2059</v>
      </c>
      <c r="AA773" s="265">
        <v>15</v>
      </c>
      <c r="AB773" s="301" t="s">
        <v>32</v>
      </c>
      <c r="AC773" s="314"/>
      <c r="AD773" s="305">
        <v>0</v>
      </c>
      <c r="AE773" s="305"/>
      <c r="AF773" s="305"/>
      <c r="AG773" s="305"/>
      <c r="AH773" s="305"/>
      <c r="AI773" s="305"/>
      <c r="AJ773" s="302"/>
      <c r="AK773" s="302"/>
      <c r="AL773" s="305"/>
      <c r="AM773" s="305"/>
      <c r="AN773" s="302"/>
      <c r="AO773" s="302"/>
      <c r="AP773" s="302"/>
      <c r="AQ773" s="302"/>
      <c r="AR773" s="302"/>
      <c r="AS773" s="302"/>
    </row>
    <row r="774" spans="1:45" ht="56.25" outlineLevel="1">
      <c r="A774" s="678"/>
      <c r="B774" s="678"/>
      <c r="C774" s="667"/>
      <c r="D774" s="301" t="s">
        <v>2174</v>
      </c>
      <c r="E774" s="265" t="s">
        <v>52</v>
      </c>
      <c r="F774" s="678"/>
      <c r="G774" s="278" t="s">
        <v>2175</v>
      </c>
      <c r="H774" s="317" t="s">
        <v>27</v>
      </c>
      <c r="I774" s="357" t="s">
        <v>82</v>
      </c>
      <c r="J774" s="357" t="s">
        <v>2601</v>
      </c>
      <c r="K774" s="481">
        <v>32</v>
      </c>
      <c r="L774" s="272" t="s">
        <v>2983</v>
      </c>
      <c r="M774" s="481"/>
      <c r="N774" s="335">
        <v>398</v>
      </c>
      <c r="O774" s="305"/>
      <c r="P774" s="305"/>
      <c r="Q774" s="302"/>
      <c r="R774" s="265" t="s">
        <v>35</v>
      </c>
      <c r="S774" s="302">
        <v>48</v>
      </c>
      <c r="T774" s="87">
        <v>1975</v>
      </c>
      <c r="U774" s="302">
        <v>60</v>
      </c>
      <c r="V774" s="302">
        <v>100</v>
      </c>
      <c r="W774" s="305" t="s">
        <v>372</v>
      </c>
      <c r="X774" s="302" t="s">
        <v>29</v>
      </c>
      <c r="Y774" s="302">
        <v>364</v>
      </c>
      <c r="Z774" s="305"/>
      <c r="AA774" s="265"/>
      <c r="AB774" s="301" t="s">
        <v>32</v>
      </c>
      <c r="AC774" s="314"/>
      <c r="AD774" s="305">
        <v>0</v>
      </c>
      <c r="AE774" s="305"/>
      <c r="AF774" s="305"/>
      <c r="AG774" s="305"/>
      <c r="AH774" s="305"/>
      <c r="AI774" s="305"/>
      <c r="AJ774" s="302"/>
      <c r="AK774" s="302"/>
      <c r="AL774" s="302"/>
      <c r="AM774" s="302"/>
      <c r="AN774" s="305"/>
      <c r="AO774" s="305"/>
      <c r="AP774" s="302"/>
      <c r="AQ774" s="302"/>
      <c r="AR774" s="302"/>
      <c r="AS774" s="302"/>
    </row>
    <row r="775" spans="1:45" ht="56.25" outlineLevel="1">
      <c r="A775" s="678"/>
      <c r="B775" s="678"/>
      <c r="C775" s="667"/>
      <c r="D775" s="301" t="s">
        <v>2176</v>
      </c>
      <c r="E775" s="265" t="s">
        <v>52</v>
      </c>
      <c r="F775" s="678"/>
      <c r="G775" s="278" t="s">
        <v>2177</v>
      </c>
      <c r="H775" s="338"/>
      <c r="I775" s="357"/>
      <c r="J775" s="360"/>
      <c r="K775" s="265">
        <v>44</v>
      </c>
      <c r="L775" s="481" t="s">
        <v>2982</v>
      </c>
      <c r="M775" s="481" t="s">
        <v>2982</v>
      </c>
      <c r="N775" s="335">
        <v>213</v>
      </c>
      <c r="O775" s="305"/>
      <c r="P775" s="305"/>
      <c r="Q775" s="302"/>
      <c r="R775" s="302"/>
      <c r="S775" s="302"/>
      <c r="T775" s="87"/>
      <c r="U775" s="302"/>
      <c r="V775" s="302"/>
      <c r="W775" s="302"/>
      <c r="X775" s="302"/>
      <c r="Y775" s="302">
        <v>173</v>
      </c>
      <c r="Z775" s="305"/>
      <c r="AA775" s="265"/>
      <c r="AB775" s="301" t="s">
        <v>32</v>
      </c>
      <c r="AC775" s="474"/>
      <c r="AD775" s="305">
        <v>0</v>
      </c>
      <c r="AE775" s="305"/>
      <c r="AF775" s="305"/>
      <c r="AG775" s="305"/>
      <c r="AH775" s="305"/>
      <c r="AI775" s="305"/>
      <c r="AJ775" s="305"/>
      <c r="AK775" s="305"/>
      <c r="AL775" s="305"/>
      <c r="AM775" s="305"/>
      <c r="AN775" s="305"/>
      <c r="AO775" s="305"/>
      <c r="AP775" s="305"/>
      <c r="AQ775" s="302"/>
      <c r="AR775" s="302"/>
      <c r="AS775" s="302"/>
    </row>
    <row r="776" spans="1:45" ht="56.25" outlineLevel="1">
      <c r="A776" s="678"/>
      <c r="B776" s="678"/>
      <c r="C776" s="667"/>
      <c r="D776" s="301" t="s">
        <v>1379</v>
      </c>
      <c r="E776" s="265" t="s">
        <v>52</v>
      </c>
      <c r="F776" s="678"/>
      <c r="G776" s="278" t="s">
        <v>2178</v>
      </c>
      <c r="H776" s="317" t="s">
        <v>27</v>
      </c>
      <c r="I776" s="357" t="s">
        <v>90</v>
      </c>
      <c r="J776" s="336" t="s">
        <v>2602</v>
      </c>
      <c r="K776" s="481">
        <v>25</v>
      </c>
      <c r="L776" s="481" t="s">
        <v>2981</v>
      </c>
      <c r="M776" s="481" t="s">
        <v>24</v>
      </c>
      <c r="N776" s="335">
        <v>202</v>
      </c>
      <c r="O776" s="305"/>
      <c r="P776" s="305"/>
      <c r="Q776" s="302"/>
      <c r="R776" s="265" t="s">
        <v>35</v>
      </c>
      <c r="S776" s="302">
        <v>144</v>
      </c>
      <c r="T776" s="87">
        <v>1990</v>
      </c>
      <c r="U776" s="302">
        <v>60</v>
      </c>
      <c r="V776" s="302">
        <v>100</v>
      </c>
      <c r="W776" s="305" t="s">
        <v>372</v>
      </c>
      <c r="X776" s="302" t="s">
        <v>29</v>
      </c>
      <c r="Y776" s="302">
        <v>232</v>
      </c>
      <c r="Z776" s="305"/>
      <c r="AA776" s="265"/>
      <c r="AB776" s="301" t="s">
        <v>32</v>
      </c>
      <c r="AC776" s="314"/>
      <c r="AD776" s="305">
        <v>0</v>
      </c>
      <c r="AE776" s="305"/>
      <c r="AF776" s="305"/>
      <c r="AG776" s="305"/>
      <c r="AH776" s="305"/>
      <c r="AI776" s="305"/>
      <c r="AJ776" s="302"/>
      <c r="AK776" s="302"/>
      <c r="AL776" s="302"/>
      <c r="AM776" s="305"/>
      <c r="AN776" s="305"/>
      <c r="AO776" s="302"/>
      <c r="AP776" s="302"/>
      <c r="AQ776" s="302"/>
      <c r="AR776" s="302"/>
      <c r="AS776" s="302"/>
    </row>
    <row r="777" spans="1:45" ht="56.25" outlineLevel="1">
      <c r="A777" s="678"/>
      <c r="B777" s="678"/>
      <c r="C777" s="667"/>
      <c r="D777" s="301" t="s">
        <v>2179</v>
      </c>
      <c r="E777" s="265" t="s">
        <v>52</v>
      </c>
      <c r="F777" s="678"/>
      <c r="G777" s="278" t="s">
        <v>2180</v>
      </c>
      <c r="H777" s="338"/>
      <c r="I777" s="357"/>
      <c r="J777" s="360"/>
      <c r="K777" s="330">
        <v>38</v>
      </c>
      <c r="L777" s="272" t="s">
        <v>2979</v>
      </c>
      <c r="M777" s="272" t="s">
        <v>2980</v>
      </c>
      <c r="N777" s="335">
        <v>55</v>
      </c>
      <c r="O777" s="305"/>
      <c r="P777" s="305"/>
      <c r="Q777" s="302"/>
      <c r="R777" s="302"/>
      <c r="S777" s="302"/>
      <c r="T777" s="87"/>
      <c r="U777" s="302"/>
      <c r="V777" s="302"/>
      <c r="W777" s="302"/>
      <c r="X777" s="302"/>
      <c r="Y777" s="302">
        <v>23</v>
      </c>
      <c r="Z777" s="305"/>
      <c r="AA777" s="265"/>
      <c r="AB777" s="301" t="s">
        <v>32</v>
      </c>
      <c r="AC777" s="314"/>
      <c r="AD777" s="305">
        <v>0</v>
      </c>
      <c r="AE777" s="305"/>
      <c r="AF777" s="305"/>
      <c r="AG777" s="305"/>
      <c r="AH777" s="305"/>
      <c r="AI777" s="305"/>
      <c r="AJ777" s="302"/>
      <c r="AK777" s="302"/>
      <c r="AL777" s="302"/>
      <c r="AM777" s="302"/>
      <c r="AN777" s="302"/>
      <c r="AO777" s="302"/>
      <c r="AP777" s="302"/>
      <c r="AQ777" s="302"/>
      <c r="AR777" s="302"/>
      <c r="AS777" s="302"/>
    </row>
    <row r="778" spans="1:45" ht="56.25" outlineLevel="1">
      <c r="A778" s="678"/>
      <c r="B778" s="678"/>
      <c r="C778" s="667"/>
      <c r="D778" s="301" t="s">
        <v>2181</v>
      </c>
      <c r="E778" s="265" t="s">
        <v>52</v>
      </c>
      <c r="F778" s="678"/>
      <c r="G778" s="278" t="s">
        <v>2182</v>
      </c>
      <c r="H778" s="317" t="s">
        <v>27</v>
      </c>
      <c r="I778" s="357" t="s">
        <v>84</v>
      </c>
      <c r="J778" s="336" t="s">
        <v>2603</v>
      </c>
      <c r="K778" s="330">
        <v>47</v>
      </c>
      <c r="L778" s="272" t="s">
        <v>2978</v>
      </c>
      <c r="M778" s="481"/>
      <c r="N778" s="335">
        <v>171</v>
      </c>
      <c r="O778" s="305"/>
      <c r="P778" s="305"/>
      <c r="Q778" s="302"/>
      <c r="R778" s="265" t="s">
        <v>35</v>
      </c>
      <c r="S778" s="302">
        <v>33</v>
      </c>
      <c r="T778" s="87">
        <v>1973</v>
      </c>
      <c r="U778" s="302">
        <v>60</v>
      </c>
      <c r="V778" s="302">
        <v>100</v>
      </c>
      <c r="W778" s="302">
        <v>2016</v>
      </c>
      <c r="X778" s="302" t="s">
        <v>29</v>
      </c>
      <c r="Y778" s="302">
        <v>55</v>
      </c>
      <c r="Z778" s="305"/>
      <c r="AA778" s="265"/>
      <c r="AB778" s="301" t="s">
        <v>32</v>
      </c>
      <c r="AC778" s="314"/>
      <c r="AD778" s="305">
        <v>0</v>
      </c>
      <c r="AE778" s="305"/>
      <c r="AF778" s="305"/>
      <c r="AG778" s="305"/>
      <c r="AH778" s="305"/>
      <c r="AI778" s="305"/>
      <c r="AJ778" s="302"/>
      <c r="AK778" s="302"/>
      <c r="AL778" s="302"/>
      <c r="AM778" s="302"/>
      <c r="AN778" s="302"/>
      <c r="AO778" s="302"/>
      <c r="AP778" s="302"/>
      <c r="AQ778" s="302"/>
      <c r="AR778" s="302"/>
      <c r="AS778" s="302"/>
    </row>
    <row r="779" spans="1:45" ht="56.25" outlineLevel="1">
      <c r="A779" s="678"/>
      <c r="B779" s="678"/>
      <c r="C779" s="667"/>
      <c r="D779" s="301" t="s">
        <v>1814</v>
      </c>
      <c r="E779" s="265" t="s">
        <v>52</v>
      </c>
      <c r="F779" s="678"/>
      <c r="G779" s="278" t="s">
        <v>2183</v>
      </c>
      <c r="H779" s="317" t="s">
        <v>27</v>
      </c>
      <c r="I779" s="357" t="s">
        <v>84</v>
      </c>
      <c r="J779" s="357" t="s">
        <v>2372</v>
      </c>
      <c r="K779" s="330">
        <v>37</v>
      </c>
      <c r="L779" s="272" t="s">
        <v>2977</v>
      </c>
      <c r="M779" s="481"/>
      <c r="N779" s="335">
        <v>680</v>
      </c>
      <c r="O779" s="305"/>
      <c r="P779" s="305"/>
      <c r="Q779" s="302"/>
      <c r="R779" s="265" t="s">
        <v>35</v>
      </c>
      <c r="S779" s="302" t="s">
        <v>140</v>
      </c>
      <c r="T779" s="87">
        <v>1969</v>
      </c>
      <c r="U779" s="302">
        <v>60</v>
      </c>
      <c r="V779" s="302">
        <v>100</v>
      </c>
      <c r="W779" s="305" t="s">
        <v>372</v>
      </c>
      <c r="X779" s="302" t="s">
        <v>29</v>
      </c>
      <c r="Y779" s="302">
        <v>564</v>
      </c>
      <c r="Z779" s="305"/>
      <c r="AA779" s="265"/>
      <c r="AB779" s="301" t="s">
        <v>32</v>
      </c>
      <c r="AC779" s="314"/>
      <c r="AD779" s="305">
        <v>0</v>
      </c>
      <c r="AE779" s="305"/>
      <c r="AF779" s="302"/>
      <c r="AG779" s="305"/>
      <c r="AH779" s="305"/>
      <c r="AI779" s="305"/>
      <c r="AJ779" s="302"/>
      <c r="AK779" s="302"/>
      <c r="AL779" s="302"/>
      <c r="AM779" s="302"/>
      <c r="AN779" s="302"/>
      <c r="AO779" s="302"/>
      <c r="AP779" s="302"/>
      <c r="AQ779" s="302"/>
      <c r="AR779" s="302"/>
      <c r="AS779" s="302"/>
    </row>
    <row r="780" spans="1:45" ht="93.75" outlineLevel="1">
      <c r="A780" s="678"/>
      <c r="B780" s="678"/>
      <c r="C780" s="667"/>
      <c r="D780" s="301" t="s">
        <v>2184</v>
      </c>
      <c r="E780" s="265" t="s">
        <v>52</v>
      </c>
      <c r="F780" s="678"/>
      <c r="G780" s="280" t="s">
        <v>2185</v>
      </c>
      <c r="H780" s="338"/>
      <c r="I780" s="301"/>
      <c r="J780" s="360"/>
      <c r="K780" s="272">
        <v>44</v>
      </c>
      <c r="L780" s="78" t="s">
        <v>2977</v>
      </c>
      <c r="M780" s="272" t="s">
        <v>2186</v>
      </c>
      <c r="N780" s="335">
        <v>13</v>
      </c>
      <c r="O780" s="305"/>
      <c r="P780" s="305"/>
      <c r="Q780" s="305"/>
      <c r="R780" s="305"/>
      <c r="S780" s="305"/>
      <c r="T780" s="87"/>
      <c r="U780" s="305"/>
      <c r="V780" s="305"/>
      <c r="W780" s="305"/>
      <c r="X780" s="305"/>
      <c r="Y780" s="302">
        <v>0</v>
      </c>
      <c r="Z780" s="305"/>
      <c r="AA780" s="265"/>
      <c r="AB780" s="301" t="s">
        <v>32</v>
      </c>
      <c r="AC780" s="314"/>
      <c r="AD780" s="305">
        <v>0</v>
      </c>
      <c r="AE780" s="302"/>
      <c r="AF780" s="302"/>
      <c r="AG780" s="302"/>
      <c r="AH780" s="302"/>
      <c r="AI780" s="302"/>
      <c r="AJ780" s="302"/>
      <c r="AK780" s="302"/>
      <c r="AL780" s="302"/>
      <c r="AM780" s="302"/>
      <c r="AN780" s="302"/>
      <c r="AO780" s="302"/>
      <c r="AP780" s="302"/>
      <c r="AQ780" s="302"/>
      <c r="AR780" s="302"/>
      <c r="AS780" s="302"/>
    </row>
    <row r="781" spans="1:45" ht="56.25" outlineLevel="1">
      <c r="A781" s="678"/>
      <c r="B781" s="678"/>
      <c r="C781" s="667" t="s">
        <v>1069</v>
      </c>
      <c r="D781" s="301" t="s">
        <v>2187</v>
      </c>
      <c r="E781" s="265" t="s">
        <v>43</v>
      </c>
      <c r="F781" s="678"/>
      <c r="G781" s="280" t="s">
        <v>2188</v>
      </c>
      <c r="H781" s="317" t="s">
        <v>27</v>
      </c>
      <c r="I781" s="357" t="s">
        <v>2189</v>
      </c>
      <c r="J781" s="301" t="s">
        <v>2955</v>
      </c>
      <c r="K781" s="272">
        <v>52</v>
      </c>
      <c r="L781" s="265"/>
      <c r="M781" s="265"/>
      <c r="N781" s="335">
        <v>652</v>
      </c>
      <c r="O781" s="305">
        <v>1357</v>
      </c>
      <c r="P781" s="302">
        <v>13</v>
      </c>
      <c r="Q781" s="302">
        <v>8</v>
      </c>
      <c r="R781" s="265" t="s">
        <v>35</v>
      </c>
      <c r="S781" s="302">
        <v>91.7</v>
      </c>
      <c r="T781" s="87">
        <v>1975</v>
      </c>
      <c r="U781" s="302">
        <v>60</v>
      </c>
      <c r="V781" s="302">
        <v>100</v>
      </c>
      <c r="W781" s="305" t="s">
        <v>372</v>
      </c>
      <c r="X781" s="302" t="s">
        <v>29</v>
      </c>
      <c r="Y781" s="302">
        <v>538</v>
      </c>
      <c r="Z781" s="305">
        <v>1243</v>
      </c>
      <c r="AA781" s="265">
        <v>15</v>
      </c>
      <c r="AB781" s="301" t="s">
        <v>32</v>
      </c>
      <c r="AC781" s="314"/>
      <c r="AD781" s="305">
        <v>0</v>
      </c>
      <c r="AE781" s="305"/>
      <c r="AF781" s="302"/>
      <c r="AG781" s="305"/>
      <c r="AH781" s="305"/>
      <c r="AI781" s="305"/>
      <c r="AJ781" s="302"/>
      <c r="AK781" s="302"/>
      <c r="AL781" s="302"/>
      <c r="AM781" s="302"/>
      <c r="AN781" s="302"/>
      <c r="AO781" s="302"/>
      <c r="AP781" s="302"/>
      <c r="AQ781" s="302"/>
      <c r="AR781" s="302"/>
      <c r="AS781" s="302"/>
    </row>
    <row r="782" spans="1:45" ht="56.25" outlineLevel="1">
      <c r="A782" s="678"/>
      <c r="B782" s="678"/>
      <c r="C782" s="667"/>
      <c r="D782" s="301" t="s">
        <v>2190</v>
      </c>
      <c r="E782" s="265"/>
      <c r="F782" s="678"/>
      <c r="G782" s="278" t="s">
        <v>895</v>
      </c>
      <c r="H782" s="338"/>
      <c r="I782" s="301" t="s">
        <v>87</v>
      </c>
      <c r="J782" s="360"/>
      <c r="K782" s="272"/>
      <c r="L782" s="272"/>
      <c r="M782" s="272"/>
      <c r="N782" s="305"/>
      <c r="O782" s="305"/>
      <c r="P782" s="305"/>
      <c r="Q782" s="305"/>
      <c r="R782" s="305"/>
      <c r="S782" s="305"/>
      <c r="T782" s="87"/>
      <c r="U782" s="305"/>
      <c r="V782" s="305"/>
      <c r="W782" s="305"/>
      <c r="X782" s="305"/>
      <c r="Y782" s="305"/>
      <c r="Z782" s="305"/>
      <c r="AA782" s="272"/>
      <c r="AB782" s="301" t="s">
        <v>32</v>
      </c>
      <c r="AC782" s="314"/>
      <c r="AD782" s="305">
        <v>0</v>
      </c>
      <c r="AE782" s="305"/>
      <c r="AF782" s="305"/>
      <c r="AG782" s="305"/>
      <c r="AH782" s="305"/>
      <c r="AI782" s="305"/>
      <c r="AJ782" s="305"/>
      <c r="AK782" s="305"/>
      <c r="AL782" s="305"/>
      <c r="AM782" s="305"/>
      <c r="AN782" s="305"/>
      <c r="AO782" s="305"/>
      <c r="AP782" s="305"/>
      <c r="AQ782" s="305"/>
      <c r="AR782" s="305"/>
      <c r="AS782" s="305"/>
    </row>
    <row r="783" spans="1:45" ht="75" outlineLevel="1">
      <c r="A783" s="678"/>
      <c r="B783" s="678"/>
      <c r="C783" s="667"/>
      <c r="D783" s="301" t="s">
        <v>1475</v>
      </c>
      <c r="E783" s="265" t="s">
        <v>52</v>
      </c>
      <c r="F783" s="678"/>
      <c r="G783" s="280" t="s">
        <v>2191</v>
      </c>
      <c r="H783" s="338"/>
      <c r="I783" s="301"/>
      <c r="J783" s="360"/>
      <c r="K783" s="481">
        <v>55</v>
      </c>
      <c r="L783" s="272" t="s">
        <v>2976</v>
      </c>
      <c r="M783" s="272" t="s">
        <v>2976</v>
      </c>
      <c r="N783" s="335">
        <v>13</v>
      </c>
      <c r="O783" s="305"/>
      <c r="P783" s="305"/>
      <c r="Q783" s="305"/>
      <c r="R783" s="305"/>
      <c r="S783" s="305"/>
      <c r="T783" s="87"/>
      <c r="U783" s="305"/>
      <c r="V783" s="305"/>
      <c r="W783" s="305"/>
      <c r="X783" s="305"/>
      <c r="Y783" s="302">
        <v>0</v>
      </c>
      <c r="Z783" s="305"/>
      <c r="AA783" s="265"/>
      <c r="AB783" s="301" t="s">
        <v>32</v>
      </c>
      <c r="AC783" s="314"/>
      <c r="AD783" s="305">
        <v>0</v>
      </c>
      <c r="AE783" s="302"/>
      <c r="AF783" s="302"/>
      <c r="AG783" s="302"/>
      <c r="AH783" s="302"/>
      <c r="AI783" s="302"/>
      <c r="AJ783" s="302"/>
      <c r="AK783" s="302"/>
      <c r="AL783" s="302"/>
      <c r="AM783" s="302"/>
      <c r="AN783" s="302"/>
      <c r="AO783" s="302"/>
      <c r="AP783" s="302"/>
      <c r="AQ783" s="302"/>
      <c r="AR783" s="302"/>
      <c r="AS783" s="302"/>
    </row>
    <row r="784" spans="1:45" ht="75" outlineLevel="1">
      <c r="A784" s="678"/>
      <c r="B784" s="678"/>
      <c r="C784" s="667"/>
      <c r="D784" s="301" t="s">
        <v>2192</v>
      </c>
      <c r="E784" s="265" t="s">
        <v>52</v>
      </c>
      <c r="F784" s="678"/>
      <c r="G784" s="280" t="s">
        <v>2193</v>
      </c>
      <c r="H784" s="338"/>
      <c r="I784" s="301"/>
      <c r="J784" s="360"/>
      <c r="K784" s="481">
        <v>11</v>
      </c>
      <c r="L784" s="272" t="s">
        <v>2975</v>
      </c>
      <c r="M784" s="272" t="s">
        <v>2975</v>
      </c>
      <c r="N784" s="335">
        <v>12</v>
      </c>
      <c r="O784" s="305"/>
      <c r="P784" s="305"/>
      <c r="Q784" s="305"/>
      <c r="R784" s="305"/>
      <c r="S784" s="305"/>
      <c r="T784" s="87"/>
      <c r="U784" s="305"/>
      <c r="V784" s="305"/>
      <c r="W784" s="305"/>
      <c r="X784" s="305"/>
      <c r="Y784" s="302">
        <v>12</v>
      </c>
      <c r="Z784" s="305"/>
      <c r="AA784" s="265"/>
      <c r="AB784" s="301" t="s">
        <v>32</v>
      </c>
      <c r="AC784" s="314"/>
      <c r="AD784" s="305">
        <v>0</v>
      </c>
      <c r="AE784" s="302"/>
      <c r="AF784" s="302"/>
      <c r="AG784" s="302"/>
      <c r="AH784" s="302"/>
      <c r="AI784" s="302"/>
      <c r="AJ784" s="302"/>
      <c r="AK784" s="302"/>
      <c r="AL784" s="302"/>
      <c r="AM784" s="302"/>
      <c r="AN784" s="302"/>
      <c r="AO784" s="302"/>
      <c r="AP784" s="302"/>
      <c r="AQ784" s="302"/>
      <c r="AR784" s="302"/>
      <c r="AS784" s="302"/>
    </row>
    <row r="785" spans="1:45" ht="75" outlineLevel="1">
      <c r="A785" s="678"/>
      <c r="B785" s="678"/>
      <c r="C785" s="667"/>
      <c r="D785" s="301" t="s">
        <v>1250</v>
      </c>
      <c r="E785" s="265" t="s">
        <v>52</v>
      </c>
      <c r="F785" s="678"/>
      <c r="G785" s="278" t="s">
        <v>2194</v>
      </c>
      <c r="H785" s="317" t="s">
        <v>27</v>
      </c>
      <c r="I785" s="357" t="s">
        <v>386</v>
      </c>
      <c r="J785" s="357" t="s">
        <v>2956</v>
      </c>
      <c r="K785" s="330">
        <v>74</v>
      </c>
      <c r="L785" s="272" t="s">
        <v>2974</v>
      </c>
      <c r="M785" s="481"/>
      <c r="N785" s="335">
        <v>532</v>
      </c>
      <c r="O785" s="305"/>
      <c r="P785" s="305"/>
      <c r="Q785" s="305"/>
      <c r="R785" s="265" t="s">
        <v>35</v>
      </c>
      <c r="S785" s="305">
        <v>58</v>
      </c>
      <c r="T785" s="87">
        <v>1968</v>
      </c>
      <c r="U785" s="302">
        <v>60</v>
      </c>
      <c r="V785" s="305">
        <v>100</v>
      </c>
      <c r="W785" s="305" t="s">
        <v>372</v>
      </c>
      <c r="X785" s="302" t="s">
        <v>29</v>
      </c>
      <c r="Y785" s="302">
        <v>420</v>
      </c>
      <c r="Z785" s="305"/>
      <c r="AA785" s="265"/>
      <c r="AB785" s="301" t="s">
        <v>32</v>
      </c>
      <c r="AC785" s="314"/>
      <c r="AD785" s="305">
        <v>0</v>
      </c>
      <c r="AE785" s="305"/>
      <c r="AF785" s="302"/>
      <c r="AG785" s="305"/>
      <c r="AH785" s="305"/>
      <c r="AI785" s="305"/>
      <c r="AJ785" s="302"/>
      <c r="AK785" s="302"/>
      <c r="AL785" s="302"/>
      <c r="AM785" s="302"/>
      <c r="AN785" s="302"/>
      <c r="AO785" s="302"/>
      <c r="AP785" s="302"/>
      <c r="AQ785" s="302"/>
      <c r="AR785" s="302"/>
      <c r="AS785" s="302"/>
    </row>
    <row r="786" spans="1:45" ht="75" outlineLevel="1">
      <c r="A786" s="678"/>
      <c r="B786" s="678"/>
      <c r="C786" s="667"/>
      <c r="D786" s="301" t="s">
        <v>2195</v>
      </c>
      <c r="E786" s="265" t="s">
        <v>52</v>
      </c>
      <c r="F786" s="678"/>
      <c r="G786" s="280" t="s">
        <v>2196</v>
      </c>
      <c r="H786" s="338"/>
      <c r="I786" s="301"/>
      <c r="J786" s="360"/>
      <c r="K786" s="481">
        <v>50</v>
      </c>
      <c r="L786" s="78" t="s">
        <v>2973</v>
      </c>
      <c r="M786" s="78" t="s">
        <v>2973</v>
      </c>
      <c r="N786" s="335">
        <v>8</v>
      </c>
      <c r="O786" s="305"/>
      <c r="P786" s="305"/>
      <c r="Q786" s="305"/>
      <c r="R786" s="305"/>
      <c r="S786" s="305"/>
      <c r="T786" s="87"/>
      <c r="U786" s="305"/>
      <c r="V786" s="305"/>
      <c r="W786" s="305"/>
      <c r="X786" s="305"/>
      <c r="Y786" s="302">
        <v>0</v>
      </c>
      <c r="Z786" s="305"/>
      <c r="AA786" s="265"/>
      <c r="AB786" s="301" t="s">
        <v>32</v>
      </c>
      <c r="AC786" s="314"/>
      <c r="AD786" s="305">
        <v>0</v>
      </c>
      <c r="AE786" s="302"/>
      <c r="AF786" s="302"/>
      <c r="AG786" s="302"/>
      <c r="AH786" s="302"/>
      <c r="AI786" s="302"/>
      <c r="AJ786" s="302"/>
      <c r="AK786" s="302"/>
      <c r="AL786" s="302"/>
      <c r="AM786" s="302"/>
      <c r="AN786" s="302"/>
      <c r="AO786" s="302"/>
      <c r="AP786" s="302"/>
      <c r="AQ786" s="302"/>
      <c r="AR786" s="302"/>
      <c r="AS786" s="302"/>
    </row>
    <row r="787" spans="1:45" ht="75" outlineLevel="1">
      <c r="A787" s="654"/>
      <c r="B787" s="654"/>
      <c r="C787" s="667"/>
      <c r="D787" s="301" t="s">
        <v>2197</v>
      </c>
      <c r="E787" s="265" t="s">
        <v>52</v>
      </c>
      <c r="F787" s="654"/>
      <c r="G787" s="317" t="s">
        <v>2198</v>
      </c>
      <c r="H787" s="338"/>
      <c r="I787" s="357"/>
      <c r="J787" s="360"/>
      <c r="K787" s="265">
        <v>58</v>
      </c>
      <c r="L787" s="481" t="s">
        <v>2972</v>
      </c>
      <c r="M787" s="481" t="s">
        <v>2972</v>
      </c>
      <c r="N787" s="335">
        <v>84</v>
      </c>
      <c r="O787" s="305"/>
      <c r="P787" s="305"/>
      <c r="Q787" s="305"/>
      <c r="R787" s="302"/>
      <c r="S787" s="302"/>
      <c r="T787" s="87"/>
      <c r="U787" s="302"/>
      <c r="V787" s="302"/>
      <c r="W787" s="302"/>
      <c r="X787" s="302"/>
      <c r="Y787" s="302">
        <v>42</v>
      </c>
      <c r="Z787" s="305"/>
      <c r="AA787" s="265"/>
      <c r="AB787" s="301" t="s">
        <v>32</v>
      </c>
      <c r="AC787" s="474"/>
      <c r="AD787" s="305">
        <v>0</v>
      </c>
      <c r="AE787" s="305"/>
      <c r="AF787" s="305"/>
      <c r="AG787" s="305"/>
      <c r="AH787" s="305"/>
      <c r="AI787" s="305"/>
      <c r="AJ787" s="305"/>
      <c r="AK787" s="305"/>
      <c r="AL787" s="305"/>
      <c r="AM787" s="305"/>
      <c r="AN787" s="305"/>
      <c r="AO787" s="305"/>
      <c r="AP787" s="305"/>
      <c r="AQ787" s="302"/>
      <c r="AR787" s="302"/>
      <c r="AS787" s="302"/>
    </row>
    <row r="788" spans="1:45" ht="37.5" outlineLevel="1">
      <c r="A788" s="655">
        <v>3</v>
      </c>
      <c r="B788" s="655" t="s">
        <v>611</v>
      </c>
      <c r="C788" s="655"/>
      <c r="D788" s="656" t="s">
        <v>611</v>
      </c>
      <c r="E788" s="655" t="s">
        <v>25</v>
      </c>
      <c r="F788" s="655" t="s">
        <v>2677</v>
      </c>
      <c r="G788" s="280" t="s">
        <v>31</v>
      </c>
      <c r="H788" s="338" t="s">
        <v>62</v>
      </c>
      <c r="I788" s="301" t="s">
        <v>31</v>
      </c>
      <c r="J788" s="301" t="s">
        <v>2373</v>
      </c>
      <c r="K788" s="265"/>
      <c r="L788" s="265"/>
      <c r="M788" s="265"/>
      <c r="N788" s="302"/>
      <c r="O788" s="302">
        <v>9919</v>
      </c>
      <c r="P788" s="314">
        <v>150</v>
      </c>
      <c r="Q788" s="314">
        <v>234</v>
      </c>
      <c r="R788" s="265" t="s">
        <v>35</v>
      </c>
      <c r="S788" s="314">
        <v>894.4</v>
      </c>
      <c r="T788" s="87">
        <v>2020</v>
      </c>
      <c r="U788" s="314">
        <v>60</v>
      </c>
      <c r="V788" s="302">
        <v>11.2</v>
      </c>
      <c r="W788" s="265">
        <v>2022</v>
      </c>
      <c r="X788" s="77" t="s">
        <v>29</v>
      </c>
      <c r="Y788" s="265"/>
      <c r="Z788" s="265">
        <v>11241</v>
      </c>
      <c r="AA788" s="265">
        <v>100</v>
      </c>
      <c r="AB788" s="301" t="s">
        <v>32</v>
      </c>
      <c r="AC788" s="314"/>
      <c r="AD788" s="305">
        <v>0</v>
      </c>
      <c r="AE788" s="302"/>
      <c r="AF788" s="302"/>
      <c r="AG788" s="302"/>
      <c r="AH788" s="302"/>
      <c r="AI788" s="302"/>
      <c r="AJ788" s="302"/>
      <c r="AK788" s="302"/>
      <c r="AL788" s="302"/>
      <c r="AM788" s="302"/>
      <c r="AN788" s="302"/>
      <c r="AO788" s="302"/>
      <c r="AP788" s="302"/>
      <c r="AQ788" s="302"/>
      <c r="AR788" s="302"/>
      <c r="AS788" s="302"/>
    </row>
    <row r="789" spans="1:45" ht="37.5" outlineLevel="1">
      <c r="A789" s="655"/>
      <c r="B789" s="655"/>
      <c r="C789" s="655"/>
      <c r="D789" s="656"/>
      <c r="E789" s="655"/>
      <c r="F789" s="655"/>
      <c r="G789" s="280" t="s">
        <v>31</v>
      </c>
      <c r="H789" s="338" t="s">
        <v>62</v>
      </c>
      <c r="I789" s="301" t="s">
        <v>31</v>
      </c>
      <c r="J789" s="301" t="s">
        <v>2374</v>
      </c>
      <c r="K789" s="265"/>
      <c r="L789" s="265"/>
      <c r="M789" s="265"/>
      <c r="N789" s="302"/>
      <c r="O789" s="302">
        <v>16917</v>
      </c>
      <c r="P789" s="314">
        <v>100</v>
      </c>
      <c r="Q789" s="314">
        <v>186</v>
      </c>
      <c r="R789" s="265" t="s">
        <v>35</v>
      </c>
      <c r="S789" s="314">
        <v>790.5</v>
      </c>
      <c r="T789" s="87">
        <v>2012</v>
      </c>
      <c r="U789" s="314">
        <v>60</v>
      </c>
      <c r="V789" s="302">
        <v>13.2</v>
      </c>
      <c r="W789" s="265">
        <v>2023</v>
      </c>
      <c r="X789" s="77" t="s">
        <v>29</v>
      </c>
      <c r="Y789" s="265"/>
      <c r="Z789" s="265">
        <v>19452</v>
      </c>
      <c r="AA789" s="265">
        <v>150</v>
      </c>
      <c r="AB789" s="301" t="s">
        <v>32</v>
      </c>
      <c r="AC789" s="314"/>
      <c r="AD789" s="305">
        <v>0</v>
      </c>
      <c r="AE789" s="302"/>
      <c r="AF789" s="302"/>
      <c r="AG789" s="302"/>
      <c r="AH789" s="302"/>
      <c r="AI789" s="302"/>
      <c r="AJ789" s="302"/>
      <c r="AK789" s="302"/>
      <c r="AL789" s="302"/>
      <c r="AM789" s="302"/>
      <c r="AN789" s="302"/>
      <c r="AO789" s="302"/>
      <c r="AP789" s="302"/>
      <c r="AQ789" s="302"/>
      <c r="AR789" s="302"/>
      <c r="AS789" s="302"/>
    </row>
    <row r="790" spans="1:45" ht="56.25" outlineLevel="1">
      <c r="A790" s="655">
        <v>4</v>
      </c>
      <c r="B790" s="265" t="s">
        <v>566</v>
      </c>
      <c r="C790" s="265" t="s">
        <v>1114</v>
      </c>
      <c r="D790" s="301" t="s">
        <v>1946</v>
      </c>
      <c r="E790" s="265" t="s">
        <v>40</v>
      </c>
      <c r="F790" s="655" t="s">
        <v>2678</v>
      </c>
      <c r="G790" s="280" t="s">
        <v>2199</v>
      </c>
      <c r="H790" s="338" t="s">
        <v>62</v>
      </c>
      <c r="I790" s="301" t="s">
        <v>141</v>
      </c>
      <c r="J790" s="301" t="s">
        <v>2375</v>
      </c>
      <c r="K790" s="265">
        <v>26</v>
      </c>
      <c r="L790" s="265"/>
      <c r="M790" s="265"/>
      <c r="N790" s="302"/>
      <c r="O790" s="302">
        <v>9561</v>
      </c>
      <c r="P790" s="314">
        <v>100</v>
      </c>
      <c r="Q790" s="314">
        <v>179</v>
      </c>
      <c r="R790" s="265" t="s">
        <v>35</v>
      </c>
      <c r="S790" s="314">
        <v>1309.7</v>
      </c>
      <c r="T790" s="87">
        <v>2022</v>
      </c>
      <c r="U790" s="314">
        <v>60</v>
      </c>
      <c r="V790" s="302">
        <v>12</v>
      </c>
      <c r="W790" s="265">
        <v>2022</v>
      </c>
      <c r="X790" s="269" t="s">
        <v>29</v>
      </c>
      <c r="Y790" s="265"/>
      <c r="Z790" s="265">
        <v>9974</v>
      </c>
      <c r="AA790" s="265">
        <v>100</v>
      </c>
      <c r="AB790" s="301" t="s">
        <v>32</v>
      </c>
      <c r="AC790" s="314"/>
      <c r="AD790" s="305">
        <v>0</v>
      </c>
      <c r="AE790" s="302"/>
      <c r="AF790" s="302"/>
      <c r="AG790" s="302"/>
      <c r="AH790" s="302"/>
      <c r="AI790" s="302"/>
      <c r="AJ790" s="302"/>
      <c r="AK790" s="302"/>
      <c r="AL790" s="302"/>
      <c r="AM790" s="302"/>
      <c r="AN790" s="302"/>
      <c r="AO790" s="302"/>
      <c r="AP790" s="302"/>
      <c r="AQ790" s="302"/>
      <c r="AR790" s="302"/>
      <c r="AS790" s="302"/>
    </row>
    <row r="791" spans="1:45" ht="37.5" outlineLevel="1">
      <c r="A791" s="655"/>
      <c r="B791" s="265" t="s">
        <v>567</v>
      </c>
      <c r="C791" s="265" t="s">
        <v>1081</v>
      </c>
      <c r="D791" s="301" t="s">
        <v>2200</v>
      </c>
      <c r="E791" s="265" t="s">
        <v>40</v>
      </c>
      <c r="F791" s="655"/>
      <c r="G791" s="280" t="s">
        <v>2201</v>
      </c>
      <c r="H791" s="338" t="s">
        <v>62</v>
      </c>
      <c r="I791" s="301" t="s">
        <v>141</v>
      </c>
      <c r="J791" s="301" t="s">
        <v>2376</v>
      </c>
      <c r="K791" s="265">
        <v>27</v>
      </c>
      <c r="L791" s="265"/>
      <c r="M791" s="265"/>
      <c r="N791" s="302"/>
      <c r="O791" s="302">
        <v>1810</v>
      </c>
      <c r="P791" s="314">
        <v>0</v>
      </c>
      <c r="Q791" s="314">
        <v>0</v>
      </c>
      <c r="R791" s="265" t="s">
        <v>35</v>
      </c>
      <c r="S791" s="314">
        <v>1416.8</v>
      </c>
      <c r="T791" s="87">
        <v>2024</v>
      </c>
      <c r="U791" s="314">
        <v>60</v>
      </c>
      <c r="V791" s="265">
        <v>13</v>
      </c>
      <c r="W791" s="265">
        <v>2024</v>
      </c>
      <c r="X791" s="269" t="s">
        <v>29</v>
      </c>
      <c r="Y791" s="265"/>
      <c r="Z791" s="265">
        <v>1952</v>
      </c>
      <c r="AA791" s="265">
        <v>50</v>
      </c>
      <c r="AB791" s="301" t="s">
        <v>32</v>
      </c>
      <c r="AC791" s="314"/>
      <c r="AD791" s="305">
        <v>0</v>
      </c>
      <c r="AE791" s="302"/>
      <c r="AF791" s="302"/>
      <c r="AG791" s="302"/>
      <c r="AH791" s="302"/>
      <c r="AI791" s="302"/>
      <c r="AJ791" s="302"/>
      <c r="AK791" s="302"/>
      <c r="AL791" s="302"/>
      <c r="AM791" s="302"/>
      <c r="AN791" s="302"/>
      <c r="AO791" s="302"/>
      <c r="AP791" s="302"/>
      <c r="AQ791" s="302"/>
      <c r="AR791" s="302"/>
      <c r="AS791" s="302"/>
    </row>
    <row r="792" spans="1:45" ht="75" outlineLevel="1">
      <c r="A792" s="265">
        <v>5</v>
      </c>
      <c r="B792" s="330" t="s">
        <v>609</v>
      </c>
      <c r="C792" s="330"/>
      <c r="D792" s="329" t="s">
        <v>609</v>
      </c>
      <c r="E792" s="330" t="s">
        <v>25</v>
      </c>
      <c r="F792" s="330" t="s">
        <v>687</v>
      </c>
      <c r="G792" s="364" t="s">
        <v>31</v>
      </c>
      <c r="H792" s="317" t="s">
        <v>27</v>
      </c>
      <c r="I792" s="329" t="s">
        <v>31</v>
      </c>
      <c r="J792" s="329" t="s">
        <v>2604</v>
      </c>
      <c r="K792" s="330"/>
      <c r="L792" s="330"/>
      <c r="M792" s="330"/>
      <c r="N792" s="88"/>
      <c r="O792" s="88">
        <v>13794</v>
      </c>
      <c r="P792" s="350">
        <v>65</v>
      </c>
      <c r="Q792" s="350">
        <v>95</v>
      </c>
      <c r="R792" s="330" t="s">
        <v>28</v>
      </c>
      <c r="S792" s="350" t="s">
        <v>142</v>
      </c>
      <c r="T792" s="87">
        <v>1965</v>
      </c>
      <c r="U792" s="314">
        <v>60</v>
      </c>
      <c r="V792" s="88">
        <v>40</v>
      </c>
      <c r="W792" s="330" t="s">
        <v>420</v>
      </c>
      <c r="X792" s="269" t="s">
        <v>29</v>
      </c>
      <c r="Y792" s="89"/>
      <c r="Z792" s="272">
        <v>14915</v>
      </c>
      <c r="AA792" s="330">
        <v>150</v>
      </c>
      <c r="AB792" s="301" t="s">
        <v>32</v>
      </c>
      <c r="AC792" s="314"/>
      <c r="AD792" s="305">
        <v>0</v>
      </c>
      <c r="AE792" s="302"/>
      <c r="AF792" s="302"/>
      <c r="AG792" s="302"/>
      <c r="AH792" s="302"/>
      <c r="AI792" s="302"/>
      <c r="AJ792" s="302"/>
      <c r="AK792" s="302"/>
      <c r="AL792" s="302"/>
      <c r="AM792" s="302"/>
      <c r="AN792" s="302"/>
      <c r="AO792" s="302"/>
      <c r="AP792" s="302"/>
      <c r="AQ792" s="302"/>
      <c r="AR792" s="302"/>
      <c r="AS792" s="302"/>
    </row>
    <row r="793" spans="1:45" ht="37.5" outlineLevel="1">
      <c r="A793" s="655">
        <v>6</v>
      </c>
      <c r="B793" s="653" t="s">
        <v>609</v>
      </c>
      <c r="C793" s="655"/>
      <c r="D793" s="656" t="s">
        <v>609</v>
      </c>
      <c r="E793" s="655" t="s">
        <v>25</v>
      </c>
      <c r="F793" s="655" t="s">
        <v>2679</v>
      </c>
      <c r="G793" s="280" t="s">
        <v>31</v>
      </c>
      <c r="H793" s="338" t="s">
        <v>27</v>
      </c>
      <c r="I793" s="301" t="s">
        <v>31</v>
      </c>
      <c r="J793" s="301" t="s">
        <v>2806</v>
      </c>
      <c r="K793" s="265"/>
      <c r="L793" s="265"/>
      <c r="M793" s="265"/>
      <c r="N793" s="302"/>
      <c r="O793" s="302">
        <v>24010</v>
      </c>
      <c r="P793" s="314">
        <v>50</v>
      </c>
      <c r="Q793" s="314">
        <v>140</v>
      </c>
      <c r="R793" s="265" t="s">
        <v>35</v>
      </c>
      <c r="S793" s="314">
        <v>400</v>
      </c>
      <c r="T793" s="87">
        <v>2010</v>
      </c>
      <c r="U793" s="314">
        <v>60</v>
      </c>
      <c r="V793" s="302">
        <v>26</v>
      </c>
      <c r="W793" s="265">
        <v>2023</v>
      </c>
      <c r="X793" s="77" t="s">
        <v>29</v>
      </c>
      <c r="Y793" s="655"/>
      <c r="Z793" s="265">
        <v>12520</v>
      </c>
      <c r="AA793" s="265">
        <v>100</v>
      </c>
      <c r="AB793" s="301" t="s">
        <v>32</v>
      </c>
      <c r="AC793" s="314"/>
      <c r="AD793" s="305">
        <v>0</v>
      </c>
      <c r="AE793" s="302"/>
      <c r="AF793" s="302"/>
      <c r="AG793" s="302"/>
      <c r="AH793" s="302"/>
      <c r="AI793" s="302"/>
      <c r="AJ793" s="302"/>
      <c r="AK793" s="302"/>
      <c r="AL793" s="302"/>
      <c r="AM793" s="302"/>
      <c r="AN793" s="302"/>
      <c r="AO793" s="302"/>
      <c r="AP793" s="302"/>
      <c r="AQ793" s="302"/>
      <c r="AR793" s="302"/>
      <c r="AS793" s="302"/>
    </row>
    <row r="794" spans="1:45" ht="37.5" outlineLevel="1">
      <c r="A794" s="655"/>
      <c r="B794" s="654"/>
      <c r="C794" s="655"/>
      <c r="D794" s="656"/>
      <c r="E794" s="655"/>
      <c r="F794" s="655"/>
      <c r="G794" s="280" t="s">
        <v>31</v>
      </c>
      <c r="H794" s="338" t="s">
        <v>27</v>
      </c>
      <c r="I794" s="301" t="s">
        <v>31</v>
      </c>
      <c r="J794" s="301" t="s">
        <v>2605</v>
      </c>
      <c r="K794" s="265"/>
      <c r="L794" s="265"/>
      <c r="M794" s="265"/>
      <c r="N794" s="302"/>
      <c r="O794" s="302"/>
      <c r="P794" s="314">
        <v>50</v>
      </c>
      <c r="Q794" s="314">
        <v>140</v>
      </c>
      <c r="R794" s="265" t="s">
        <v>35</v>
      </c>
      <c r="S794" s="314">
        <v>678.7</v>
      </c>
      <c r="T794" s="87">
        <v>2015</v>
      </c>
      <c r="U794" s="314">
        <v>60</v>
      </c>
      <c r="V794" s="302">
        <v>19</v>
      </c>
      <c r="W794" s="265">
        <v>2023</v>
      </c>
      <c r="X794" s="77" t="s">
        <v>29</v>
      </c>
      <c r="Y794" s="655"/>
      <c r="Z794" s="265">
        <v>13241</v>
      </c>
      <c r="AA794" s="265">
        <v>100</v>
      </c>
      <c r="AB794" s="301" t="s">
        <v>32</v>
      </c>
      <c r="AC794" s="314"/>
      <c r="AD794" s="305">
        <v>0</v>
      </c>
      <c r="AE794" s="302"/>
      <c r="AF794" s="302"/>
      <c r="AG794" s="302"/>
      <c r="AH794" s="302"/>
      <c r="AI794" s="302"/>
      <c r="AJ794" s="302"/>
      <c r="AK794" s="302"/>
      <c r="AL794" s="302"/>
      <c r="AM794" s="302"/>
      <c r="AN794" s="302"/>
      <c r="AO794" s="302"/>
      <c r="AP794" s="302"/>
      <c r="AQ794" s="302"/>
      <c r="AR794" s="302"/>
      <c r="AS794" s="302"/>
    </row>
    <row r="795" spans="1:45" ht="75" outlineLevel="1">
      <c r="A795" s="272">
        <v>7</v>
      </c>
      <c r="B795" s="265" t="s">
        <v>565</v>
      </c>
      <c r="C795" s="265"/>
      <c r="D795" s="301" t="s">
        <v>2202</v>
      </c>
      <c r="E795" s="265" t="s">
        <v>52</v>
      </c>
      <c r="F795" s="265" t="s">
        <v>2680</v>
      </c>
      <c r="G795" s="280" t="s">
        <v>2203</v>
      </c>
      <c r="H795" s="338" t="s">
        <v>27</v>
      </c>
      <c r="I795" s="271" t="s">
        <v>91</v>
      </c>
      <c r="J795" s="301" t="s">
        <v>2377</v>
      </c>
      <c r="K795" s="265">
        <v>150</v>
      </c>
      <c r="L795" s="265"/>
      <c r="M795" s="265"/>
      <c r="N795" s="302"/>
      <c r="O795" s="302">
        <v>2212</v>
      </c>
      <c r="P795" s="265">
        <v>100</v>
      </c>
      <c r="Q795" s="265">
        <v>50</v>
      </c>
      <c r="R795" s="265" t="s">
        <v>35</v>
      </c>
      <c r="S795" s="265">
        <v>445</v>
      </c>
      <c r="T795" s="87">
        <v>2022</v>
      </c>
      <c r="U795" s="265">
        <v>60</v>
      </c>
      <c r="V795" s="302">
        <v>0</v>
      </c>
      <c r="W795" s="265" t="s">
        <v>346</v>
      </c>
      <c r="X795" s="265" t="s">
        <v>29</v>
      </c>
      <c r="Y795" s="265"/>
      <c r="Z795" s="265">
        <v>3500</v>
      </c>
      <c r="AA795" s="265">
        <v>50</v>
      </c>
      <c r="AB795" s="301" t="s">
        <v>32</v>
      </c>
      <c r="AC795" s="265"/>
      <c r="AD795" s="305">
        <v>0</v>
      </c>
      <c r="AE795" s="302"/>
      <c r="AF795" s="302"/>
      <c r="AG795" s="302"/>
      <c r="AH795" s="302"/>
      <c r="AI795" s="302"/>
      <c r="AJ795" s="302"/>
      <c r="AK795" s="302"/>
      <c r="AL795" s="302"/>
      <c r="AM795" s="302"/>
      <c r="AN795" s="302"/>
      <c r="AO795" s="302"/>
      <c r="AP795" s="302"/>
      <c r="AQ795" s="302"/>
      <c r="AR795" s="302"/>
      <c r="AS795" s="302"/>
    </row>
    <row r="796" spans="1:45" ht="56.25" outlineLevel="1">
      <c r="A796" s="265">
        <v>8</v>
      </c>
      <c r="B796" s="265" t="s">
        <v>609</v>
      </c>
      <c r="C796" s="265"/>
      <c r="D796" s="301" t="s">
        <v>609</v>
      </c>
      <c r="E796" s="265" t="s">
        <v>25</v>
      </c>
      <c r="F796" s="265" t="s">
        <v>2681</v>
      </c>
      <c r="G796" s="338" t="s">
        <v>31</v>
      </c>
      <c r="H796" s="338" t="s">
        <v>27</v>
      </c>
      <c r="I796" s="271" t="s">
        <v>143</v>
      </c>
      <c r="J796" s="271" t="s">
        <v>2807</v>
      </c>
      <c r="K796" s="265"/>
      <c r="L796" s="265"/>
      <c r="M796" s="265"/>
      <c r="N796" s="302"/>
      <c r="O796" s="302"/>
      <c r="P796" s="265"/>
      <c r="Q796" s="265"/>
      <c r="R796" s="265" t="s">
        <v>35</v>
      </c>
      <c r="S796" s="265">
        <v>889.2</v>
      </c>
      <c r="T796" s="87">
        <v>1968</v>
      </c>
      <c r="U796" s="265">
        <v>85</v>
      </c>
      <c r="V796" s="302">
        <v>56</v>
      </c>
      <c r="W796" s="265">
        <v>2019</v>
      </c>
      <c r="X796" s="265" t="s">
        <v>29</v>
      </c>
      <c r="Y796" s="265"/>
      <c r="Z796" s="265"/>
      <c r="AA796" s="265"/>
      <c r="AB796" s="301" t="s">
        <v>32</v>
      </c>
      <c r="AC796" s="265"/>
      <c r="AD796" s="305">
        <v>0</v>
      </c>
      <c r="AE796" s="302"/>
      <c r="AF796" s="302"/>
      <c r="AG796" s="302"/>
      <c r="AH796" s="302"/>
      <c r="AI796" s="302"/>
      <c r="AJ796" s="302"/>
      <c r="AK796" s="302"/>
      <c r="AL796" s="302"/>
      <c r="AM796" s="302"/>
      <c r="AN796" s="302"/>
      <c r="AO796" s="302"/>
      <c r="AP796" s="302"/>
      <c r="AQ796" s="302"/>
      <c r="AR796" s="302"/>
      <c r="AS796" s="302"/>
    </row>
    <row r="797" spans="1:45" ht="56.25" outlineLevel="1">
      <c r="A797" s="265">
        <v>9</v>
      </c>
      <c r="B797" s="265" t="s">
        <v>553</v>
      </c>
      <c r="C797" s="265"/>
      <c r="D797" s="301" t="s">
        <v>641</v>
      </c>
      <c r="E797" s="265" t="s">
        <v>42</v>
      </c>
      <c r="F797" s="265" t="s">
        <v>2682</v>
      </c>
      <c r="G797" s="338" t="s">
        <v>144</v>
      </c>
      <c r="H797" s="338" t="s">
        <v>27</v>
      </c>
      <c r="I797" s="271" t="s">
        <v>145</v>
      </c>
      <c r="J797" s="271" t="s">
        <v>2808</v>
      </c>
      <c r="K797" s="265"/>
      <c r="L797" s="265"/>
      <c r="M797" s="265"/>
      <c r="N797" s="302"/>
      <c r="O797" s="302"/>
      <c r="P797" s="265"/>
      <c r="Q797" s="265"/>
      <c r="R797" s="265" t="s">
        <v>35</v>
      </c>
      <c r="S797" s="265">
        <v>133.6</v>
      </c>
      <c r="T797" s="87">
        <v>1979</v>
      </c>
      <c r="U797" s="265">
        <v>100</v>
      </c>
      <c r="V797" s="302">
        <v>22</v>
      </c>
      <c r="W797" s="265">
        <v>2015</v>
      </c>
      <c r="X797" s="265" t="s">
        <v>29</v>
      </c>
      <c r="Y797" s="265"/>
      <c r="Z797" s="265"/>
      <c r="AA797" s="265"/>
      <c r="AB797" s="301" t="s">
        <v>32</v>
      </c>
      <c r="AC797" s="265"/>
      <c r="AD797" s="305">
        <v>0</v>
      </c>
      <c r="AE797" s="302"/>
      <c r="AF797" s="302"/>
      <c r="AG797" s="302"/>
      <c r="AH797" s="302"/>
      <c r="AI797" s="302"/>
      <c r="AJ797" s="302"/>
      <c r="AK797" s="302"/>
      <c r="AL797" s="302"/>
      <c r="AM797" s="302"/>
      <c r="AN797" s="302"/>
      <c r="AO797" s="302"/>
      <c r="AP797" s="302"/>
      <c r="AQ797" s="302"/>
      <c r="AR797" s="302"/>
      <c r="AS797" s="302"/>
    </row>
    <row r="798" spans="1:45" ht="56.25" outlineLevel="1">
      <c r="A798" s="265">
        <v>10</v>
      </c>
      <c r="B798" s="265" t="s">
        <v>296</v>
      </c>
      <c r="C798" s="265"/>
      <c r="D798" s="301" t="s">
        <v>2204</v>
      </c>
      <c r="E798" s="265" t="s">
        <v>52</v>
      </c>
      <c r="F798" s="265" t="s">
        <v>2687</v>
      </c>
      <c r="G798" s="338" t="s">
        <v>2205</v>
      </c>
      <c r="H798" s="338" t="s">
        <v>27</v>
      </c>
      <c r="I798" s="301" t="s">
        <v>141</v>
      </c>
      <c r="J798" s="329" t="s">
        <v>606</v>
      </c>
      <c r="K798" s="265">
        <v>16</v>
      </c>
      <c r="L798" s="265"/>
      <c r="M798" s="265"/>
      <c r="N798" s="302"/>
      <c r="O798" s="302"/>
      <c r="P798" s="265"/>
      <c r="Q798" s="265"/>
      <c r="R798" s="265" t="s">
        <v>28</v>
      </c>
      <c r="S798" s="265">
        <v>1052</v>
      </c>
      <c r="T798" s="87">
        <v>2023</v>
      </c>
      <c r="U798" s="265">
        <v>60</v>
      </c>
      <c r="V798" s="302">
        <v>5</v>
      </c>
      <c r="W798" s="265" t="s">
        <v>346</v>
      </c>
      <c r="X798" s="265" t="s">
        <v>29</v>
      </c>
      <c r="Y798" s="265"/>
      <c r="Z798" s="265"/>
      <c r="AA798" s="265"/>
      <c r="AB798" s="301" t="s">
        <v>32</v>
      </c>
      <c r="AC798" s="265"/>
      <c r="AD798" s="305">
        <v>0</v>
      </c>
      <c r="AE798" s="302"/>
      <c r="AF798" s="302"/>
      <c r="AG798" s="302"/>
      <c r="AH798" s="302"/>
      <c r="AI798" s="302"/>
      <c r="AJ798" s="302"/>
      <c r="AK798" s="302"/>
      <c r="AL798" s="302"/>
      <c r="AM798" s="302"/>
      <c r="AN798" s="302"/>
      <c r="AO798" s="302"/>
      <c r="AP798" s="302"/>
      <c r="AQ798" s="302"/>
      <c r="AR798" s="302"/>
      <c r="AS798" s="302"/>
    </row>
    <row r="799" spans="1:45" ht="56.25" outlineLevel="1">
      <c r="A799" s="265">
        <v>11</v>
      </c>
      <c r="B799" s="265" t="s">
        <v>553</v>
      </c>
      <c r="C799" s="265"/>
      <c r="D799" s="301" t="s">
        <v>641</v>
      </c>
      <c r="E799" s="265" t="s">
        <v>42</v>
      </c>
      <c r="F799" s="265" t="s">
        <v>2683</v>
      </c>
      <c r="G799" s="338" t="s">
        <v>144</v>
      </c>
      <c r="H799" s="338" t="s">
        <v>27</v>
      </c>
      <c r="I799" s="271" t="s">
        <v>145</v>
      </c>
      <c r="J799" s="271" t="s">
        <v>2606</v>
      </c>
      <c r="K799" s="265"/>
      <c r="L799" s="265"/>
      <c r="M799" s="265"/>
      <c r="N799" s="302"/>
      <c r="O799" s="302"/>
      <c r="P799" s="265"/>
      <c r="Q799" s="265"/>
      <c r="R799" s="265" t="s">
        <v>35</v>
      </c>
      <c r="S799" s="265">
        <v>194.7</v>
      </c>
      <c r="T799" s="87">
        <v>1986</v>
      </c>
      <c r="U799" s="265">
        <v>85</v>
      </c>
      <c r="V799" s="314">
        <v>26.83</v>
      </c>
      <c r="W799" s="265">
        <v>2022</v>
      </c>
      <c r="X799" s="265" t="s">
        <v>29</v>
      </c>
      <c r="Y799" s="265"/>
      <c r="Z799" s="265"/>
      <c r="AA799" s="265"/>
      <c r="AB799" s="301" t="s">
        <v>32</v>
      </c>
      <c r="AC799" s="265"/>
      <c r="AD799" s="305">
        <v>0</v>
      </c>
      <c r="AE799" s="302"/>
      <c r="AF799" s="302"/>
      <c r="AG799" s="302"/>
      <c r="AH799" s="302"/>
      <c r="AI799" s="302"/>
      <c r="AJ799" s="302"/>
      <c r="AK799" s="302"/>
      <c r="AL799" s="302"/>
      <c r="AM799" s="302"/>
      <c r="AN799" s="302"/>
      <c r="AO799" s="302"/>
      <c r="AP799" s="302"/>
      <c r="AQ799" s="302"/>
      <c r="AR799" s="302"/>
      <c r="AS799" s="302"/>
    </row>
    <row r="800" spans="1:45" ht="37.5" outlineLevel="1">
      <c r="A800" s="265">
        <v>12</v>
      </c>
      <c r="B800" s="265" t="s">
        <v>609</v>
      </c>
      <c r="C800" s="265"/>
      <c r="D800" s="301" t="s">
        <v>609</v>
      </c>
      <c r="E800" s="265" t="s">
        <v>25</v>
      </c>
      <c r="F800" s="265" t="s">
        <v>2271</v>
      </c>
      <c r="G800" s="338" t="s">
        <v>144</v>
      </c>
      <c r="H800" s="338" t="s">
        <v>27</v>
      </c>
      <c r="I800" s="271" t="s">
        <v>145</v>
      </c>
      <c r="J800" s="271" t="s">
        <v>2809</v>
      </c>
      <c r="K800" s="265"/>
      <c r="L800" s="265"/>
      <c r="M800" s="265"/>
      <c r="N800" s="302"/>
      <c r="O800" s="302"/>
      <c r="P800" s="265"/>
      <c r="Q800" s="265"/>
      <c r="R800" s="265" t="s">
        <v>28</v>
      </c>
      <c r="S800" s="265">
        <v>977</v>
      </c>
      <c r="T800" s="87">
        <v>1985</v>
      </c>
      <c r="U800" s="265">
        <v>100</v>
      </c>
      <c r="V800" s="302">
        <v>4</v>
      </c>
      <c r="W800" s="265">
        <v>2020</v>
      </c>
      <c r="X800" s="265" t="s">
        <v>29</v>
      </c>
      <c r="Y800" s="265"/>
      <c r="Z800" s="265"/>
      <c r="AA800" s="265"/>
      <c r="AB800" s="301" t="s">
        <v>32</v>
      </c>
      <c r="AC800" s="265"/>
      <c r="AD800" s="305">
        <v>0</v>
      </c>
      <c r="AE800" s="302"/>
      <c r="AF800" s="302"/>
      <c r="AG800" s="302"/>
      <c r="AH800" s="302"/>
      <c r="AI800" s="302"/>
      <c r="AJ800" s="302"/>
      <c r="AK800" s="302"/>
      <c r="AL800" s="302"/>
      <c r="AM800" s="302"/>
      <c r="AN800" s="302"/>
      <c r="AO800" s="302"/>
      <c r="AP800" s="302"/>
      <c r="AQ800" s="302"/>
      <c r="AR800" s="302"/>
      <c r="AS800" s="302"/>
    </row>
    <row r="801" spans="1:45" ht="56.25" outlineLevel="1">
      <c r="A801" s="265">
        <v>13</v>
      </c>
      <c r="B801" s="265" t="s">
        <v>612</v>
      </c>
      <c r="C801" s="265"/>
      <c r="D801" s="301" t="s">
        <v>612</v>
      </c>
      <c r="E801" s="265" t="s">
        <v>25</v>
      </c>
      <c r="F801" s="265" t="s">
        <v>2688</v>
      </c>
      <c r="G801" s="338" t="s">
        <v>144</v>
      </c>
      <c r="H801" s="338" t="s">
        <v>27</v>
      </c>
      <c r="I801" s="271" t="s">
        <v>146</v>
      </c>
      <c r="J801" s="271" t="s">
        <v>2865</v>
      </c>
      <c r="K801" s="265"/>
      <c r="L801" s="265"/>
      <c r="M801" s="265"/>
      <c r="N801" s="302"/>
      <c r="O801" s="302"/>
      <c r="P801" s="265"/>
      <c r="Q801" s="265"/>
      <c r="R801" s="265" t="s">
        <v>35</v>
      </c>
      <c r="S801" s="265">
        <v>199.3</v>
      </c>
      <c r="T801" s="87">
        <v>1980</v>
      </c>
      <c r="U801" s="265">
        <v>60</v>
      </c>
      <c r="V801" s="302">
        <v>44</v>
      </c>
      <c r="W801" s="272" t="s">
        <v>372</v>
      </c>
      <c r="X801" s="265" t="s">
        <v>29</v>
      </c>
      <c r="Y801" s="265"/>
      <c r="Z801" s="265"/>
      <c r="AA801" s="265"/>
      <c r="AB801" s="301" t="s">
        <v>32</v>
      </c>
      <c r="AC801" s="265"/>
      <c r="AD801" s="305">
        <v>0</v>
      </c>
      <c r="AE801" s="302"/>
      <c r="AF801" s="302"/>
      <c r="AG801" s="302"/>
      <c r="AH801" s="302"/>
      <c r="AI801" s="302"/>
      <c r="AJ801" s="302"/>
      <c r="AK801" s="302"/>
      <c r="AL801" s="302"/>
      <c r="AM801" s="302"/>
      <c r="AN801" s="302"/>
      <c r="AO801" s="302"/>
      <c r="AP801" s="302"/>
      <c r="AQ801" s="302"/>
      <c r="AR801" s="302"/>
      <c r="AS801" s="302"/>
    </row>
    <row r="802" spans="1:45" ht="56.25" outlineLevel="1">
      <c r="A802" s="265">
        <v>14</v>
      </c>
      <c r="B802" s="265" t="s">
        <v>548</v>
      </c>
      <c r="C802" s="265" t="s">
        <v>910</v>
      </c>
      <c r="D802" s="301" t="s">
        <v>649</v>
      </c>
      <c r="E802" s="265" t="s">
        <v>42</v>
      </c>
      <c r="F802" s="265" t="s">
        <v>2684</v>
      </c>
      <c r="G802" s="338" t="s">
        <v>144</v>
      </c>
      <c r="H802" s="338" t="s">
        <v>27</v>
      </c>
      <c r="I802" s="271" t="s">
        <v>145</v>
      </c>
      <c r="J802" s="271" t="s">
        <v>2810</v>
      </c>
      <c r="K802" s="265"/>
      <c r="L802" s="265"/>
      <c r="M802" s="265"/>
      <c r="N802" s="302"/>
      <c r="O802" s="302"/>
      <c r="P802" s="265"/>
      <c r="Q802" s="265"/>
      <c r="R802" s="265" t="s">
        <v>35</v>
      </c>
      <c r="S802" s="265">
        <v>103</v>
      </c>
      <c r="T802" s="87">
        <v>1968</v>
      </c>
      <c r="U802" s="265">
        <v>85</v>
      </c>
      <c r="V802" s="302">
        <v>100</v>
      </c>
      <c r="W802" s="265">
        <v>2019</v>
      </c>
      <c r="X802" s="265" t="s">
        <v>29</v>
      </c>
      <c r="Y802" s="265"/>
      <c r="Z802" s="265"/>
      <c r="AA802" s="265"/>
      <c r="AB802" s="301" t="s">
        <v>32</v>
      </c>
      <c r="AC802" s="265"/>
      <c r="AD802" s="305">
        <v>0</v>
      </c>
      <c r="AE802" s="302"/>
      <c r="AF802" s="302"/>
      <c r="AG802" s="302"/>
      <c r="AH802" s="302"/>
      <c r="AI802" s="302"/>
      <c r="AJ802" s="302"/>
      <c r="AK802" s="302"/>
      <c r="AL802" s="302"/>
      <c r="AM802" s="302"/>
      <c r="AN802" s="302"/>
      <c r="AO802" s="302"/>
      <c r="AP802" s="302"/>
      <c r="AQ802" s="302"/>
      <c r="AR802" s="302"/>
      <c r="AS802" s="302"/>
    </row>
    <row r="803" spans="1:45" ht="56.25" outlineLevel="1">
      <c r="A803" s="265">
        <v>15</v>
      </c>
      <c r="B803" s="265" t="s">
        <v>553</v>
      </c>
      <c r="C803" s="265"/>
      <c r="D803" s="301" t="s">
        <v>641</v>
      </c>
      <c r="E803" s="265" t="s">
        <v>42</v>
      </c>
      <c r="F803" s="265" t="s">
        <v>2689</v>
      </c>
      <c r="G803" s="338" t="s">
        <v>144</v>
      </c>
      <c r="H803" s="338" t="s">
        <v>27</v>
      </c>
      <c r="I803" s="271" t="s">
        <v>145</v>
      </c>
      <c r="J803" s="271" t="s">
        <v>2607</v>
      </c>
      <c r="K803" s="265"/>
      <c r="L803" s="265"/>
      <c r="M803" s="265"/>
      <c r="N803" s="302"/>
      <c r="O803" s="302"/>
      <c r="P803" s="265"/>
      <c r="Q803" s="265"/>
      <c r="R803" s="265" t="s">
        <v>28</v>
      </c>
      <c r="S803" s="265">
        <v>370.97</v>
      </c>
      <c r="T803" s="87">
        <v>1981</v>
      </c>
      <c r="U803" s="265">
        <v>60</v>
      </c>
      <c r="V803" s="302">
        <v>30</v>
      </c>
      <c r="W803" s="265">
        <v>2023</v>
      </c>
      <c r="X803" s="265" t="s">
        <v>29</v>
      </c>
      <c r="Y803" s="265"/>
      <c r="Z803" s="265"/>
      <c r="AA803" s="265"/>
      <c r="AB803" s="301" t="s">
        <v>32</v>
      </c>
      <c r="AC803" s="265"/>
      <c r="AD803" s="305">
        <v>0</v>
      </c>
      <c r="AE803" s="302"/>
      <c r="AF803" s="302"/>
      <c r="AG803" s="302"/>
      <c r="AH803" s="302"/>
      <c r="AI803" s="302"/>
      <c r="AJ803" s="302"/>
      <c r="AK803" s="302"/>
      <c r="AL803" s="302"/>
      <c r="AM803" s="302"/>
      <c r="AN803" s="302"/>
      <c r="AO803" s="302"/>
      <c r="AP803" s="302"/>
      <c r="AQ803" s="302"/>
      <c r="AR803" s="302"/>
      <c r="AS803" s="302"/>
    </row>
    <row r="804" spans="1:45" ht="56.25" outlineLevel="1">
      <c r="A804" s="265">
        <v>16</v>
      </c>
      <c r="B804" s="265" t="s">
        <v>553</v>
      </c>
      <c r="C804" s="265"/>
      <c r="D804" s="301" t="s">
        <v>641</v>
      </c>
      <c r="E804" s="265" t="s">
        <v>42</v>
      </c>
      <c r="F804" s="265" t="s">
        <v>2685</v>
      </c>
      <c r="G804" s="338" t="s">
        <v>144</v>
      </c>
      <c r="H804" s="338" t="s">
        <v>27</v>
      </c>
      <c r="I804" s="271" t="s">
        <v>145</v>
      </c>
      <c r="J804" s="271" t="s">
        <v>2811</v>
      </c>
      <c r="K804" s="265"/>
      <c r="L804" s="265"/>
      <c r="M804" s="265"/>
      <c r="N804" s="302"/>
      <c r="O804" s="302"/>
      <c r="P804" s="265"/>
      <c r="Q804" s="265"/>
      <c r="R804" s="265" t="s">
        <v>35</v>
      </c>
      <c r="S804" s="265">
        <v>59.8</v>
      </c>
      <c r="T804" s="87">
        <v>1960</v>
      </c>
      <c r="U804" s="265">
        <v>85</v>
      </c>
      <c r="V804" s="302">
        <v>31.67</v>
      </c>
      <c r="W804" s="265">
        <v>2020</v>
      </c>
      <c r="X804" s="265" t="s">
        <v>29</v>
      </c>
      <c r="Y804" s="265"/>
      <c r="Z804" s="265"/>
      <c r="AA804" s="265"/>
      <c r="AB804" s="301" t="s">
        <v>32</v>
      </c>
      <c r="AC804" s="265"/>
      <c r="AD804" s="305">
        <v>0</v>
      </c>
      <c r="AE804" s="302"/>
      <c r="AF804" s="302"/>
      <c r="AG804" s="302"/>
      <c r="AH804" s="302"/>
      <c r="AI804" s="302"/>
      <c r="AJ804" s="302"/>
      <c r="AK804" s="302"/>
      <c r="AL804" s="302"/>
      <c r="AM804" s="302"/>
      <c r="AN804" s="302"/>
      <c r="AO804" s="302"/>
      <c r="AP804" s="302"/>
      <c r="AQ804" s="302"/>
      <c r="AR804" s="302"/>
      <c r="AS804" s="302"/>
    </row>
    <row r="805" spans="1:45" ht="56.25" outlineLevel="1">
      <c r="A805" s="265">
        <v>17</v>
      </c>
      <c r="B805" s="265" t="s">
        <v>611</v>
      </c>
      <c r="C805" s="265"/>
      <c r="D805" s="301" t="s">
        <v>611</v>
      </c>
      <c r="E805" s="265" t="s">
        <v>25</v>
      </c>
      <c r="F805" s="265" t="s">
        <v>2686</v>
      </c>
      <c r="G805" s="338" t="s">
        <v>144</v>
      </c>
      <c r="H805" s="338" t="s">
        <v>27</v>
      </c>
      <c r="I805" s="271" t="s">
        <v>145</v>
      </c>
      <c r="J805" s="271" t="s">
        <v>2833</v>
      </c>
      <c r="K805" s="265"/>
      <c r="L805" s="265"/>
      <c r="M805" s="265"/>
      <c r="N805" s="302"/>
      <c r="O805" s="302"/>
      <c r="P805" s="265"/>
      <c r="Q805" s="265"/>
      <c r="R805" s="265" t="s">
        <v>35</v>
      </c>
      <c r="S805" s="265">
        <v>230</v>
      </c>
      <c r="T805" s="87">
        <v>2012</v>
      </c>
      <c r="U805" s="265">
        <v>100</v>
      </c>
      <c r="V805" s="302">
        <v>30</v>
      </c>
      <c r="W805" s="265" t="s">
        <v>346</v>
      </c>
      <c r="X805" s="265" t="s">
        <v>29</v>
      </c>
      <c r="Y805" s="265"/>
      <c r="Z805" s="265"/>
      <c r="AA805" s="265"/>
      <c r="AB805" s="301" t="s">
        <v>32</v>
      </c>
      <c r="AC805" s="265"/>
      <c r="AD805" s="305">
        <v>0</v>
      </c>
      <c r="AE805" s="302"/>
      <c r="AF805" s="302"/>
      <c r="AG805" s="302"/>
      <c r="AH805" s="302"/>
      <c r="AI805" s="302"/>
      <c r="AJ805" s="302"/>
      <c r="AK805" s="302"/>
      <c r="AL805" s="302"/>
      <c r="AM805" s="302"/>
      <c r="AN805" s="302"/>
      <c r="AO805" s="302"/>
      <c r="AP805" s="302"/>
      <c r="AQ805" s="302"/>
      <c r="AR805" s="302"/>
      <c r="AS805" s="302"/>
    </row>
    <row r="806" spans="1:45" ht="56.25" outlineLevel="1">
      <c r="A806" s="265">
        <v>18</v>
      </c>
      <c r="B806" s="265" t="s">
        <v>549</v>
      </c>
      <c r="C806" s="265"/>
      <c r="D806" s="301" t="s">
        <v>645</v>
      </c>
      <c r="E806" s="265" t="s">
        <v>42</v>
      </c>
      <c r="F806" s="265" t="s">
        <v>2690</v>
      </c>
      <c r="G806" s="317" t="s">
        <v>66</v>
      </c>
      <c r="H806" s="338" t="s">
        <v>27</v>
      </c>
      <c r="I806" s="360" t="s">
        <v>66</v>
      </c>
      <c r="J806" s="271" t="s">
        <v>2812</v>
      </c>
      <c r="K806" s="265"/>
      <c r="L806" s="265"/>
      <c r="M806" s="265"/>
      <c r="N806" s="302"/>
      <c r="O806" s="302"/>
      <c r="P806" s="265"/>
      <c r="Q806" s="265"/>
      <c r="R806" s="265" t="s">
        <v>35</v>
      </c>
      <c r="S806" s="265">
        <v>73.8</v>
      </c>
      <c r="T806" s="87">
        <v>1990</v>
      </c>
      <c r="U806" s="265">
        <v>100</v>
      </c>
      <c r="V806" s="302">
        <v>34</v>
      </c>
      <c r="W806" s="265">
        <v>2022</v>
      </c>
      <c r="X806" s="265" t="s">
        <v>29</v>
      </c>
      <c r="Y806" s="265"/>
      <c r="Z806" s="265"/>
      <c r="AA806" s="265"/>
      <c r="AB806" s="301" t="s">
        <v>32</v>
      </c>
      <c r="AC806" s="265"/>
      <c r="AD806" s="305">
        <v>0</v>
      </c>
      <c r="AE806" s="302"/>
      <c r="AF806" s="302"/>
      <c r="AG806" s="302"/>
      <c r="AH806" s="302"/>
      <c r="AI806" s="302"/>
      <c r="AJ806" s="302"/>
      <c r="AK806" s="302"/>
      <c r="AL806" s="302"/>
      <c r="AM806" s="302"/>
      <c r="AN806" s="302"/>
      <c r="AO806" s="302"/>
      <c r="AP806" s="302"/>
      <c r="AQ806" s="302"/>
      <c r="AR806" s="302"/>
      <c r="AS806" s="302"/>
    </row>
    <row r="807" spans="1:45" ht="75" outlineLevel="1">
      <c r="A807" s="265">
        <v>19</v>
      </c>
      <c r="B807" s="265" t="s">
        <v>547</v>
      </c>
      <c r="C807" s="265"/>
      <c r="D807" s="301" t="s">
        <v>637</v>
      </c>
      <c r="E807" s="265" t="s">
        <v>42</v>
      </c>
      <c r="F807" s="265" t="s">
        <v>2691</v>
      </c>
      <c r="G807" s="338" t="s">
        <v>147</v>
      </c>
      <c r="H807" s="338" t="s">
        <v>27</v>
      </c>
      <c r="I807" s="271" t="s">
        <v>147</v>
      </c>
      <c r="J807" s="271" t="s">
        <v>2608</v>
      </c>
      <c r="K807" s="265"/>
      <c r="L807" s="265"/>
      <c r="M807" s="265"/>
      <c r="N807" s="302"/>
      <c r="O807" s="302"/>
      <c r="P807" s="265"/>
      <c r="Q807" s="265"/>
      <c r="R807" s="265" t="s">
        <v>35</v>
      </c>
      <c r="S807" s="265">
        <v>1041.5999999999999</v>
      </c>
      <c r="T807" s="87">
        <v>1983</v>
      </c>
      <c r="U807" s="265">
        <v>100</v>
      </c>
      <c r="V807" s="302">
        <v>25</v>
      </c>
      <c r="W807" s="265">
        <v>2023</v>
      </c>
      <c r="X807" s="265" t="s">
        <v>29</v>
      </c>
      <c r="Y807" s="265"/>
      <c r="Z807" s="265"/>
      <c r="AA807" s="265"/>
      <c r="AB807" s="301" t="s">
        <v>32</v>
      </c>
      <c r="AC807" s="265"/>
      <c r="AD807" s="305">
        <v>0</v>
      </c>
      <c r="AE807" s="302"/>
      <c r="AF807" s="302"/>
      <c r="AG807" s="302"/>
      <c r="AH807" s="302"/>
      <c r="AI807" s="302"/>
      <c r="AJ807" s="302"/>
      <c r="AK807" s="302"/>
      <c r="AL807" s="302"/>
      <c r="AM807" s="302"/>
      <c r="AN807" s="302"/>
      <c r="AO807" s="302"/>
      <c r="AP807" s="302"/>
      <c r="AQ807" s="302"/>
      <c r="AR807" s="302"/>
      <c r="AS807" s="302"/>
    </row>
    <row r="808" spans="1:45" ht="75" outlineLevel="1">
      <c r="A808" s="265">
        <v>20</v>
      </c>
      <c r="B808" s="265" t="s">
        <v>612</v>
      </c>
      <c r="C808" s="265"/>
      <c r="D808" s="301" t="s">
        <v>612</v>
      </c>
      <c r="E808" s="265" t="s">
        <v>25</v>
      </c>
      <c r="F808" s="265" t="s">
        <v>689</v>
      </c>
      <c r="G808" s="338" t="s">
        <v>147</v>
      </c>
      <c r="H808" s="338" t="s">
        <v>27</v>
      </c>
      <c r="I808" s="271" t="s">
        <v>148</v>
      </c>
      <c r="J808" s="271" t="s">
        <v>2834</v>
      </c>
      <c r="K808" s="265"/>
      <c r="L808" s="265"/>
      <c r="M808" s="265"/>
      <c r="N808" s="302"/>
      <c r="O808" s="302"/>
      <c r="P808" s="265"/>
      <c r="Q808" s="265"/>
      <c r="R808" s="265" t="s">
        <v>35</v>
      </c>
      <c r="S808" s="265">
        <v>162.69999999999999</v>
      </c>
      <c r="T808" s="87">
        <v>1967</v>
      </c>
      <c r="U808" s="265">
        <v>100</v>
      </c>
      <c r="V808" s="302">
        <v>57</v>
      </c>
      <c r="W808" s="272" t="s">
        <v>372</v>
      </c>
      <c r="X808" s="265" t="s">
        <v>29</v>
      </c>
      <c r="Y808" s="265"/>
      <c r="Z808" s="265"/>
      <c r="AA808" s="265"/>
      <c r="AB808" s="301" t="s">
        <v>32</v>
      </c>
      <c r="AC808" s="265"/>
      <c r="AD808" s="305">
        <v>0</v>
      </c>
      <c r="AE808" s="302"/>
      <c r="AF808" s="302"/>
      <c r="AG808" s="302"/>
      <c r="AH808" s="302"/>
      <c r="AI808" s="302"/>
      <c r="AJ808" s="302"/>
      <c r="AK808" s="302"/>
      <c r="AL808" s="302"/>
      <c r="AM808" s="302"/>
      <c r="AN808" s="302"/>
      <c r="AO808" s="302"/>
      <c r="AP808" s="302"/>
      <c r="AQ808" s="302"/>
      <c r="AR808" s="302"/>
      <c r="AS808" s="302"/>
    </row>
    <row r="809" spans="1:45" ht="37.5" outlineLevel="1">
      <c r="A809" s="265">
        <v>21</v>
      </c>
      <c r="B809" s="265" t="s">
        <v>553</v>
      </c>
      <c r="C809" s="265"/>
      <c r="D809" s="301" t="s">
        <v>641</v>
      </c>
      <c r="E809" s="265" t="s">
        <v>419</v>
      </c>
      <c r="F809" s="265" t="s">
        <v>2692</v>
      </c>
      <c r="G809" s="317" t="s">
        <v>66</v>
      </c>
      <c r="H809" s="338" t="s">
        <v>27</v>
      </c>
      <c r="I809" s="360" t="s">
        <v>66</v>
      </c>
      <c r="J809" s="271" t="s">
        <v>2813</v>
      </c>
      <c r="K809" s="265"/>
      <c r="L809" s="265"/>
      <c r="M809" s="265"/>
      <c r="N809" s="302"/>
      <c r="O809" s="302"/>
      <c r="P809" s="265"/>
      <c r="Q809" s="265"/>
      <c r="R809" s="265" t="s">
        <v>35</v>
      </c>
      <c r="S809" s="265">
        <v>545.04999999999995</v>
      </c>
      <c r="T809" s="87">
        <v>1986</v>
      </c>
      <c r="U809" s="265">
        <v>100</v>
      </c>
      <c r="V809" s="302">
        <v>34</v>
      </c>
      <c r="W809" s="265">
        <v>2021</v>
      </c>
      <c r="X809" s="265" t="s">
        <v>29</v>
      </c>
      <c r="Y809" s="265"/>
      <c r="Z809" s="265"/>
      <c r="AA809" s="265"/>
      <c r="AB809" s="301" t="s">
        <v>32</v>
      </c>
      <c r="AC809" s="265"/>
      <c r="AD809" s="305">
        <v>0</v>
      </c>
      <c r="AE809" s="302"/>
      <c r="AF809" s="302"/>
      <c r="AG809" s="302"/>
      <c r="AH809" s="302"/>
      <c r="AI809" s="302"/>
      <c r="AJ809" s="302"/>
      <c r="AK809" s="302"/>
      <c r="AL809" s="302"/>
      <c r="AM809" s="302"/>
      <c r="AN809" s="302"/>
      <c r="AO809" s="302"/>
      <c r="AP809" s="302"/>
      <c r="AQ809" s="302"/>
      <c r="AR809" s="302"/>
      <c r="AS809" s="302"/>
    </row>
    <row r="810" spans="1:45" ht="56.25" outlineLevel="1">
      <c r="A810" s="265">
        <v>22</v>
      </c>
      <c r="B810" s="284" t="s">
        <v>609</v>
      </c>
      <c r="C810" s="265"/>
      <c r="D810" s="301" t="s">
        <v>609</v>
      </c>
      <c r="E810" s="265" t="s">
        <v>25</v>
      </c>
      <c r="F810" s="265" t="s">
        <v>2693</v>
      </c>
      <c r="G810" s="338" t="s">
        <v>66</v>
      </c>
      <c r="H810" s="338" t="s">
        <v>27</v>
      </c>
      <c r="I810" s="271" t="s">
        <v>66</v>
      </c>
      <c r="J810" s="271" t="s">
        <v>2609</v>
      </c>
      <c r="K810" s="265"/>
      <c r="L810" s="265"/>
      <c r="M810" s="265"/>
      <c r="N810" s="302"/>
      <c r="O810" s="302"/>
      <c r="P810" s="265"/>
      <c r="Q810" s="265"/>
      <c r="R810" s="265" t="s">
        <v>35</v>
      </c>
      <c r="S810" s="265">
        <v>244.4</v>
      </c>
      <c r="T810" s="87">
        <v>2020</v>
      </c>
      <c r="U810" s="265">
        <v>100</v>
      </c>
      <c r="V810" s="302">
        <v>5</v>
      </c>
      <c r="W810" s="265" t="s">
        <v>346</v>
      </c>
      <c r="X810" s="265" t="s">
        <v>29</v>
      </c>
      <c r="Y810" s="265"/>
      <c r="Z810" s="265"/>
      <c r="AA810" s="265"/>
      <c r="AB810" s="301" t="s">
        <v>32</v>
      </c>
      <c r="AC810" s="265"/>
      <c r="AD810" s="305">
        <v>0</v>
      </c>
      <c r="AE810" s="302"/>
      <c r="AF810" s="302"/>
      <c r="AG810" s="302"/>
      <c r="AH810" s="302"/>
      <c r="AI810" s="302"/>
      <c r="AJ810" s="302"/>
      <c r="AK810" s="302"/>
      <c r="AL810" s="302"/>
      <c r="AM810" s="302"/>
      <c r="AN810" s="302"/>
      <c r="AO810" s="302"/>
      <c r="AP810" s="302"/>
      <c r="AQ810" s="302"/>
      <c r="AR810" s="302"/>
      <c r="AS810" s="302"/>
    </row>
    <row r="811" spans="1:45" ht="56.25" outlineLevel="1">
      <c r="A811" s="265">
        <v>23</v>
      </c>
      <c r="B811" s="284" t="s">
        <v>609</v>
      </c>
      <c r="C811" s="265"/>
      <c r="D811" s="301" t="s">
        <v>609</v>
      </c>
      <c r="E811" s="265" t="s">
        <v>25</v>
      </c>
      <c r="F811" s="265" t="s">
        <v>2694</v>
      </c>
      <c r="G811" s="338" t="s">
        <v>418</v>
      </c>
      <c r="H811" s="338" t="s">
        <v>27</v>
      </c>
      <c r="I811" s="271" t="s">
        <v>149</v>
      </c>
      <c r="J811" s="271" t="s">
        <v>2814</v>
      </c>
      <c r="K811" s="265"/>
      <c r="L811" s="265"/>
      <c r="M811" s="265"/>
      <c r="N811" s="302"/>
      <c r="O811" s="302"/>
      <c r="P811" s="265"/>
      <c r="Q811" s="265"/>
      <c r="R811" s="265" t="s">
        <v>28</v>
      </c>
      <c r="S811" s="265">
        <v>297</v>
      </c>
      <c r="T811" s="87">
        <v>1971</v>
      </c>
      <c r="U811" s="265">
        <v>100</v>
      </c>
      <c r="V811" s="302">
        <v>7</v>
      </c>
      <c r="W811" s="265">
        <v>2005</v>
      </c>
      <c r="X811" s="265" t="s">
        <v>29</v>
      </c>
      <c r="Y811" s="265"/>
      <c r="Z811" s="265"/>
      <c r="AA811" s="265"/>
      <c r="AB811" s="301" t="s">
        <v>32</v>
      </c>
      <c r="AC811" s="265"/>
      <c r="AD811" s="305">
        <v>0</v>
      </c>
      <c r="AE811" s="302"/>
      <c r="AF811" s="302"/>
      <c r="AG811" s="302"/>
      <c r="AH811" s="302"/>
      <c r="AI811" s="302"/>
      <c r="AJ811" s="302"/>
      <c r="AK811" s="302"/>
      <c r="AL811" s="302"/>
      <c r="AM811" s="302"/>
      <c r="AN811" s="302"/>
      <c r="AO811" s="302"/>
      <c r="AP811" s="302"/>
      <c r="AQ811" s="302"/>
      <c r="AR811" s="302"/>
      <c r="AS811" s="302"/>
    </row>
    <row r="812" spans="1:45" ht="56.25" outlineLevel="1">
      <c r="A812" s="265">
        <v>24</v>
      </c>
      <c r="B812" s="284" t="s">
        <v>609</v>
      </c>
      <c r="C812" s="265"/>
      <c r="D812" s="301" t="s">
        <v>609</v>
      </c>
      <c r="E812" s="265" t="s">
        <v>25</v>
      </c>
      <c r="F812" s="265" t="s">
        <v>2695</v>
      </c>
      <c r="G812" s="338" t="s">
        <v>418</v>
      </c>
      <c r="H812" s="338" t="s">
        <v>27</v>
      </c>
      <c r="I812" s="271" t="s">
        <v>149</v>
      </c>
      <c r="J812" s="271" t="s">
        <v>2835</v>
      </c>
      <c r="K812" s="265"/>
      <c r="L812" s="265"/>
      <c r="M812" s="265"/>
      <c r="N812" s="302"/>
      <c r="O812" s="302"/>
      <c r="P812" s="265"/>
      <c r="Q812" s="265"/>
      <c r="R812" s="265" t="s">
        <v>35</v>
      </c>
      <c r="S812" s="265">
        <v>701.7</v>
      </c>
      <c r="T812" s="87">
        <v>2018</v>
      </c>
      <c r="U812" s="265">
        <v>100</v>
      </c>
      <c r="V812" s="302">
        <v>10</v>
      </c>
      <c r="W812" s="265" t="s">
        <v>346</v>
      </c>
      <c r="X812" s="265" t="s">
        <v>29</v>
      </c>
      <c r="Y812" s="265"/>
      <c r="Z812" s="265"/>
      <c r="AA812" s="265"/>
      <c r="AB812" s="301" t="s">
        <v>32</v>
      </c>
      <c r="AC812" s="265"/>
      <c r="AD812" s="305">
        <v>0</v>
      </c>
      <c r="AE812" s="302"/>
      <c r="AF812" s="302"/>
      <c r="AG812" s="302"/>
      <c r="AH812" s="302"/>
      <c r="AI812" s="302"/>
      <c r="AJ812" s="302"/>
      <c r="AK812" s="302"/>
      <c r="AL812" s="302"/>
      <c r="AM812" s="302"/>
      <c r="AN812" s="302"/>
      <c r="AO812" s="302"/>
      <c r="AP812" s="302"/>
      <c r="AQ812" s="302"/>
      <c r="AR812" s="302"/>
      <c r="AS812" s="302"/>
    </row>
    <row r="813" spans="1:45" ht="56.25" outlineLevel="1">
      <c r="A813" s="265">
        <v>25</v>
      </c>
      <c r="B813" s="265" t="s">
        <v>547</v>
      </c>
      <c r="C813" s="265"/>
      <c r="D813" s="301" t="s">
        <v>637</v>
      </c>
      <c r="E813" s="265" t="s">
        <v>42</v>
      </c>
      <c r="F813" s="265" t="s">
        <v>2696</v>
      </c>
      <c r="G813" s="338" t="s">
        <v>418</v>
      </c>
      <c r="H813" s="338" t="s">
        <v>27</v>
      </c>
      <c r="I813" s="271" t="s">
        <v>149</v>
      </c>
      <c r="J813" s="271" t="s">
        <v>2866</v>
      </c>
      <c r="K813" s="265"/>
      <c r="L813" s="265"/>
      <c r="M813" s="265"/>
      <c r="N813" s="302"/>
      <c r="O813" s="302"/>
      <c r="P813" s="265"/>
      <c r="Q813" s="265"/>
      <c r="R813" s="265" t="s">
        <v>28</v>
      </c>
      <c r="S813" s="265">
        <v>278.60000000000002</v>
      </c>
      <c r="T813" s="87">
        <v>1978</v>
      </c>
      <c r="U813" s="265">
        <v>60</v>
      </c>
      <c r="V813" s="302">
        <v>10</v>
      </c>
      <c r="W813" s="265">
        <v>2017</v>
      </c>
      <c r="X813" s="265" t="s">
        <v>29</v>
      </c>
      <c r="Y813" s="265"/>
      <c r="Z813" s="265"/>
      <c r="AA813" s="265"/>
      <c r="AB813" s="301" t="s">
        <v>32</v>
      </c>
      <c r="AC813" s="265"/>
      <c r="AD813" s="305">
        <v>0</v>
      </c>
      <c r="AE813" s="302"/>
      <c r="AF813" s="302"/>
      <c r="AG813" s="302"/>
      <c r="AH813" s="302"/>
      <c r="AI813" s="302"/>
      <c r="AJ813" s="302"/>
      <c r="AK813" s="302"/>
      <c r="AL813" s="302"/>
      <c r="AM813" s="302"/>
      <c r="AN813" s="302"/>
      <c r="AO813" s="302"/>
      <c r="AP813" s="302"/>
      <c r="AQ813" s="302"/>
      <c r="AR813" s="302"/>
      <c r="AS813" s="302"/>
    </row>
    <row r="814" spans="1:45" ht="56.25" outlineLevel="1">
      <c r="A814" s="265">
        <v>26</v>
      </c>
      <c r="B814" s="284" t="s">
        <v>609</v>
      </c>
      <c r="C814" s="265"/>
      <c r="D814" s="301" t="s">
        <v>609</v>
      </c>
      <c r="E814" s="265" t="s">
        <v>25</v>
      </c>
      <c r="F814" s="265" t="s">
        <v>2697</v>
      </c>
      <c r="G814" s="338" t="s">
        <v>151</v>
      </c>
      <c r="H814" s="338" t="s">
        <v>27</v>
      </c>
      <c r="I814" s="271" t="s">
        <v>151</v>
      </c>
      <c r="J814" s="271" t="s">
        <v>2610</v>
      </c>
      <c r="K814" s="265"/>
      <c r="L814" s="265"/>
      <c r="M814" s="265"/>
      <c r="N814" s="302"/>
      <c r="O814" s="302"/>
      <c r="P814" s="265"/>
      <c r="Q814" s="265"/>
      <c r="R814" s="265" t="s">
        <v>28</v>
      </c>
      <c r="S814" s="265">
        <v>123.5</v>
      </c>
      <c r="T814" s="87">
        <v>2023</v>
      </c>
      <c r="U814" s="265">
        <v>60</v>
      </c>
      <c r="V814" s="302">
        <v>1</v>
      </c>
      <c r="W814" s="265" t="s">
        <v>346</v>
      </c>
      <c r="X814" s="265" t="s">
        <v>29</v>
      </c>
      <c r="Y814" s="265"/>
      <c r="Z814" s="265"/>
      <c r="AA814" s="265"/>
      <c r="AB814" s="301" t="s">
        <v>32</v>
      </c>
      <c r="AC814" s="265"/>
      <c r="AD814" s="305">
        <v>0</v>
      </c>
      <c r="AE814" s="302"/>
      <c r="AF814" s="302"/>
      <c r="AG814" s="302"/>
      <c r="AH814" s="302"/>
      <c r="AI814" s="302"/>
      <c r="AJ814" s="302"/>
      <c r="AK814" s="302"/>
      <c r="AL814" s="302"/>
      <c r="AM814" s="302"/>
      <c r="AN814" s="302"/>
      <c r="AO814" s="302"/>
      <c r="AP814" s="302"/>
      <c r="AQ814" s="302"/>
      <c r="AR814" s="302"/>
      <c r="AS814" s="302"/>
    </row>
    <row r="815" spans="1:45" ht="56.25" outlineLevel="1">
      <c r="A815" s="265">
        <v>27</v>
      </c>
      <c r="B815" s="265" t="s">
        <v>297</v>
      </c>
      <c r="C815" s="265"/>
      <c r="D815" s="301" t="s">
        <v>2208</v>
      </c>
      <c r="E815" s="265" t="s">
        <v>52</v>
      </c>
      <c r="F815" s="265" t="s">
        <v>2698</v>
      </c>
      <c r="G815" s="338" t="s">
        <v>370</v>
      </c>
      <c r="H815" s="483" t="s">
        <v>27</v>
      </c>
      <c r="I815" s="271" t="s">
        <v>370</v>
      </c>
      <c r="J815" s="301" t="s">
        <v>2611</v>
      </c>
      <c r="K815" s="265"/>
      <c r="L815" s="265"/>
      <c r="M815" s="265"/>
      <c r="N815" s="302"/>
      <c r="O815" s="302"/>
      <c r="P815" s="265">
        <v>10</v>
      </c>
      <c r="Q815" s="265">
        <v>3</v>
      </c>
      <c r="R815" s="265" t="s">
        <v>28</v>
      </c>
      <c r="S815" s="265">
        <v>3000</v>
      </c>
      <c r="T815" s="87">
        <v>2000</v>
      </c>
      <c r="U815" s="265">
        <v>60</v>
      </c>
      <c r="V815" s="302">
        <v>100</v>
      </c>
      <c r="W815" s="272" t="s">
        <v>372</v>
      </c>
      <c r="X815" s="265" t="s">
        <v>29</v>
      </c>
      <c r="Y815" s="265"/>
      <c r="Z815" s="265"/>
      <c r="AA815" s="265">
        <v>3</v>
      </c>
      <c r="AB815" s="301" t="s">
        <v>32</v>
      </c>
      <c r="AC815" s="265"/>
      <c r="AD815" s="305">
        <v>0</v>
      </c>
      <c r="AE815" s="302"/>
      <c r="AF815" s="302"/>
      <c r="AG815" s="302"/>
      <c r="AH815" s="302"/>
      <c r="AI815" s="302"/>
      <c r="AJ815" s="302"/>
      <c r="AK815" s="302"/>
      <c r="AL815" s="302"/>
      <c r="AM815" s="302"/>
      <c r="AN815" s="302"/>
      <c r="AO815" s="302"/>
      <c r="AP815" s="302"/>
      <c r="AQ815" s="302"/>
      <c r="AR815" s="302"/>
      <c r="AS815" s="302"/>
    </row>
    <row r="816" spans="1:45" ht="56.25" outlineLevel="1">
      <c r="A816" s="265">
        <v>29</v>
      </c>
      <c r="B816" s="284" t="s">
        <v>609</v>
      </c>
      <c r="C816" s="265"/>
      <c r="D816" s="301" t="s">
        <v>609</v>
      </c>
      <c r="E816" s="265" t="s">
        <v>25</v>
      </c>
      <c r="F816" s="265" t="s">
        <v>2699</v>
      </c>
      <c r="G816" s="338" t="s">
        <v>151</v>
      </c>
      <c r="H816" s="338" t="s">
        <v>27</v>
      </c>
      <c r="I816" s="271" t="s">
        <v>141</v>
      </c>
      <c r="J816" s="301" t="s">
        <v>2836</v>
      </c>
      <c r="K816" s="265"/>
      <c r="L816" s="265"/>
      <c r="M816" s="265"/>
      <c r="N816" s="302"/>
      <c r="O816" s="302"/>
      <c r="P816" s="265">
        <v>10</v>
      </c>
      <c r="Q816" s="265">
        <v>3</v>
      </c>
      <c r="R816" s="265" t="s">
        <v>35</v>
      </c>
      <c r="S816" s="265">
        <v>108.5</v>
      </c>
      <c r="T816" s="87">
        <v>2020</v>
      </c>
      <c r="U816" s="265">
        <v>85</v>
      </c>
      <c r="V816" s="302">
        <v>0.1</v>
      </c>
      <c r="W816" s="265" t="s">
        <v>346</v>
      </c>
      <c r="X816" s="265" t="s">
        <v>29</v>
      </c>
      <c r="Y816" s="265"/>
      <c r="Z816" s="265"/>
      <c r="AA816" s="265">
        <v>3</v>
      </c>
      <c r="AB816" s="301" t="s">
        <v>32</v>
      </c>
      <c r="AC816" s="265"/>
      <c r="AD816" s="305">
        <v>0</v>
      </c>
      <c r="AE816" s="302"/>
      <c r="AF816" s="302"/>
      <c r="AG816" s="302"/>
      <c r="AH816" s="302"/>
      <c r="AI816" s="302"/>
      <c r="AJ816" s="302"/>
      <c r="AK816" s="302"/>
      <c r="AL816" s="302"/>
      <c r="AM816" s="302"/>
      <c r="AN816" s="302"/>
      <c r="AO816" s="302"/>
      <c r="AP816" s="302"/>
      <c r="AQ816" s="302"/>
      <c r="AR816" s="302"/>
      <c r="AS816" s="302"/>
    </row>
    <row r="817" spans="1:45" ht="56.25" outlineLevel="1">
      <c r="A817" s="265">
        <v>30</v>
      </c>
      <c r="B817" s="265" t="s">
        <v>558</v>
      </c>
      <c r="C817" s="265"/>
      <c r="D817" s="301" t="s">
        <v>647</v>
      </c>
      <c r="E817" s="265" t="s">
        <v>52</v>
      </c>
      <c r="F817" s="265" t="s">
        <v>2700</v>
      </c>
      <c r="G817" s="280" t="s">
        <v>371</v>
      </c>
      <c r="H817" s="338" t="s">
        <v>27</v>
      </c>
      <c r="I817" s="271" t="s">
        <v>141</v>
      </c>
      <c r="J817" s="301" t="s">
        <v>647</v>
      </c>
      <c r="K817" s="265"/>
      <c r="L817" s="265"/>
      <c r="M817" s="265"/>
      <c r="N817" s="302"/>
      <c r="O817" s="302"/>
      <c r="P817" s="265"/>
      <c r="Q817" s="265"/>
      <c r="R817" s="265" t="s">
        <v>35</v>
      </c>
      <c r="S817" s="265">
        <v>242.1</v>
      </c>
      <c r="T817" s="87">
        <v>1973</v>
      </c>
      <c r="U817" s="265">
        <v>60</v>
      </c>
      <c r="V817" s="302">
        <v>68</v>
      </c>
      <c r="W817" s="272" t="s">
        <v>372</v>
      </c>
      <c r="X817" s="265" t="s">
        <v>29</v>
      </c>
      <c r="Y817" s="302"/>
      <c r="Z817" s="265"/>
      <c r="AA817" s="265"/>
      <c r="AB817" s="301" t="s">
        <v>32</v>
      </c>
      <c r="AC817" s="265"/>
      <c r="AD817" s="305">
        <v>0</v>
      </c>
      <c r="AE817" s="302"/>
      <c r="AF817" s="302"/>
      <c r="AG817" s="302"/>
      <c r="AH817" s="302"/>
      <c r="AI817" s="302"/>
      <c r="AJ817" s="302"/>
      <c r="AK817" s="302"/>
      <c r="AL817" s="302"/>
      <c r="AM817" s="302"/>
      <c r="AN817" s="302"/>
      <c r="AO817" s="302"/>
      <c r="AP817" s="302"/>
      <c r="AQ817" s="302"/>
      <c r="AR817" s="302"/>
      <c r="AS817" s="302"/>
    </row>
    <row r="818" spans="1:45" s="440" customFormat="1">
      <c r="A818" s="297"/>
      <c r="B818" s="650" t="s">
        <v>901</v>
      </c>
      <c r="C818" s="651"/>
      <c r="D818" s="652"/>
      <c r="E818" s="297"/>
      <c r="F818" s="297"/>
      <c r="G818" s="466"/>
      <c r="H818" s="439"/>
      <c r="I818" s="439"/>
      <c r="J818" s="439"/>
      <c r="K818" s="297"/>
      <c r="L818" s="297"/>
      <c r="M818" s="297"/>
      <c r="N818" s="288"/>
      <c r="O818" s="288"/>
      <c r="P818" s="297"/>
      <c r="Q818" s="297"/>
      <c r="R818" s="297"/>
      <c r="S818" s="297"/>
      <c r="T818" s="297"/>
      <c r="U818" s="297"/>
      <c r="V818" s="288"/>
      <c r="W818" s="297"/>
      <c r="X818" s="297"/>
      <c r="Y818" s="297"/>
      <c r="Z818" s="297"/>
      <c r="AA818" s="297"/>
      <c r="AB818" s="439"/>
      <c r="AC818" s="297"/>
      <c r="AD818" s="288">
        <f t="shared" ref="AD818:AS818" si="22">SUM(AD678:AD817)</f>
        <v>0</v>
      </c>
      <c r="AE818" s="288">
        <f t="shared" si="22"/>
        <v>0</v>
      </c>
      <c r="AF818" s="288">
        <f t="shared" si="22"/>
        <v>0</v>
      </c>
      <c r="AG818" s="288">
        <f t="shared" si="22"/>
        <v>0</v>
      </c>
      <c r="AH818" s="288">
        <f t="shared" si="22"/>
        <v>0</v>
      </c>
      <c r="AI818" s="288">
        <f t="shared" si="22"/>
        <v>0</v>
      </c>
      <c r="AJ818" s="288">
        <f t="shared" si="22"/>
        <v>0</v>
      </c>
      <c r="AK818" s="288">
        <f t="shared" si="22"/>
        <v>0</v>
      </c>
      <c r="AL818" s="288">
        <f t="shared" si="22"/>
        <v>0</v>
      </c>
      <c r="AM818" s="288">
        <f t="shared" si="22"/>
        <v>0</v>
      </c>
      <c r="AN818" s="288">
        <f t="shared" si="22"/>
        <v>0</v>
      </c>
      <c r="AO818" s="288">
        <f t="shared" si="22"/>
        <v>0</v>
      </c>
      <c r="AP818" s="288">
        <f t="shared" si="22"/>
        <v>0</v>
      </c>
      <c r="AQ818" s="288">
        <f t="shared" si="22"/>
        <v>0</v>
      </c>
      <c r="AR818" s="288">
        <f t="shared" si="22"/>
        <v>0</v>
      </c>
      <c r="AS818" s="288">
        <f t="shared" si="22"/>
        <v>0</v>
      </c>
    </row>
    <row r="819" spans="1:45" s="440" customFormat="1" collapsed="1">
      <c r="A819" s="297"/>
      <c r="B819" s="650" t="s">
        <v>900</v>
      </c>
      <c r="C819" s="651"/>
      <c r="D819" s="652"/>
      <c r="E819" s="297"/>
      <c r="F819" s="297"/>
      <c r="G819" s="466"/>
      <c r="H819" s="439"/>
      <c r="I819" s="439"/>
      <c r="J819" s="439"/>
      <c r="K819" s="297"/>
      <c r="L819" s="297"/>
      <c r="M819" s="297"/>
      <c r="N819" s="288"/>
      <c r="O819" s="288"/>
      <c r="P819" s="297"/>
      <c r="Q819" s="297"/>
      <c r="R819" s="297"/>
      <c r="S819" s="297"/>
      <c r="T819" s="297"/>
      <c r="U819" s="297"/>
      <c r="V819" s="288"/>
      <c r="W819" s="297"/>
      <c r="X819" s="297"/>
      <c r="Y819" s="297"/>
      <c r="Z819" s="297"/>
      <c r="AA819" s="297"/>
      <c r="AB819" s="439"/>
      <c r="AC819" s="297"/>
      <c r="AD819" s="288">
        <f t="shared" ref="AD819:AS819" si="23">SUM(AD818+AD669)</f>
        <v>31041172.300000001</v>
      </c>
      <c r="AE819" s="288">
        <f t="shared" si="23"/>
        <v>0</v>
      </c>
      <c r="AF819" s="288">
        <f t="shared" si="23"/>
        <v>31041172.300000001</v>
      </c>
      <c r="AG819" s="288">
        <f t="shared" si="23"/>
        <v>0</v>
      </c>
      <c r="AH819" s="288">
        <f t="shared" si="23"/>
        <v>0</v>
      </c>
      <c r="AI819" s="288">
        <f t="shared" si="23"/>
        <v>0</v>
      </c>
      <c r="AJ819" s="288">
        <f t="shared" si="23"/>
        <v>0</v>
      </c>
      <c r="AK819" s="288">
        <f t="shared" si="23"/>
        <v>1194779</v>
      </c>
      <c r="AL819" s="288">
        <f t="shared" si="23"/>
        <v>2942275</v>
      </c>
      <c r="AM819" s="288">
        <f t="shared" si="23"/>
        <v>1664813</v>
      </c>
      <c r="AN819" s="288">
        <f t="shared" si="23"/>
        <v>1314903</v>
      </c>
      <c r="AO819" s="288">
        <f t="shared" si="23"/>
        <v>11103753.300000001</v>
      </c>
      <c r="AP819" s="288">
        <f t="shared" si="23"/>
        <v>4809850</v>
      </c>
      <c r="AQ819" s="288">
        <f t="shared" si="23"/>
        <v>3234618</v>
      </c>
      <c r="AR819" s="288">
        <f t="shared" si="23"/>
        <v>3798460</v>
      </c>
      <c r="AS819" s="288">
        <f t="shared" si="23"/>
        <v>1108870</v>
      </c>
    </row>
  </sheetData>
  <autoFilter ref="A7:AS819"/>
  <mergeCells count="505">
    <mergeCell ref="F639:F668"/>
    <mergeCell ref="C640:C641"/>
    <mergeCell ref="C642:C643"/>
    <mergeCell ref="C644:C646"/>
    <mergeCell ref="A726:A787"/>
    <mergeCell ref="B726:B787"/>
    <mergeCell ref="C726:C733"/>
    <mergeCell ref="F726:F787"/>
    <mergeCell ref="C734:C736"/>
    <mergeCell ref="C737:C741"/>
    <mergeCell ref="C742:C750"/>
    <mergeCell ref="C751:C757"/>
    <mergeCell ref="C758:C762"/>
    <mergeCell ref="C763:C768"/>
    <mergeCell ref="C769:C772"/>
    <mergeCell ref="C773:C780"/>
    <mergeCell ref="C781:C787"/>
    <mergeCell ref="C655:C656"/>
    <mergeCell ref="C657:C660"/>
    <mergeCell ref="C662:C665"/>
    <mergeCell ref="C666:C668"/>
    <mergeCell ref="B669:D669"/>
    <mergeCell ref="B670:D670"/>
    <mergeCell ref="C650:C654"/>
    <mergeCell ref="C307:C308"/>
    <mergeCell ref="C309:C310"/>
    <mergeCell ref="C311:C312"/>
    <mergeCell ref="C313:C318"/>
    <mergeCell ref="C319:C321"/>
    <mergeCell ref="C323:C325"/>
    <mergeCell ref="C329:C330"/>
    <mergeCell ref="C331:C332"/>
    <mergeCell ref="C333:C338"/>
    <mergeCell ref="C378:C379"/>
    <mergeCell ref="C350:C351"/>
    <mergeCell ref="C360:C362"/>
    <mergeCell ref="C380:C384"/>
    <mergeCell ref="C414:C418"/>
    <mergeCell ref="C409:C411"/>
    <mergeCell ref="C429:C430"/>
    <mergeCell ref="C441:C443"/>
    <mergeCell ref="C549:C551"/>
    <mergeCell ref="C517:C520"/>
    <mergeCell ref="C521:C525"/>
    <mergeCell ref="C497:C499"/>
    <mergeCell ref="C479:C480"/>
    <mergeCell ref="C481:C483"/>
    <mergeCell ref="C485:C487"/>
    <mergeCell ref="C488:C489"/>
    <mergeCell ref="C490:C493"/>
    <mergeCell ref="C494:C496"/>
    <mergeCell ref="C500:C501"/>
    <mergeCell ref="C502:C504"/>
    <mergeCell ref="F299:F302"/>
    <mergeCell ref="D257:D259"/>
    <mergeCell ref="E257:E259"/>
    <mergeCell ref="C126:C128"/>
    <mergeCell ref="A181:A217"/>
    <mergeCell ref="C181:C184"/>
    <mergeCell ref="D181:D182"/>
    <mergeCell ref="E181:E182"/>
    <mergeCell ref="F181:F217"/>
    <mergeCell ref="C212:C216"/>
    <mergeCell ref="D212:D214"/>
    <mergeCell ref="E212:E214"/>
    <mergeCell ref="A114:A145"/>
    <mergeCell ref="D139:D140"/>
    <mergeCell ref="E139:E140"/>
    <mergeCell ref="A299:A302"/>
    <mergeCell ref="A219:A255"/>
    <mergeCell ref="C219:C223"/>
    <mergeCell ref="D219:D223"/>
    <mergeCell ref="E219:E223"/>
    <mergeCell ref="C263:C267"/>
    <mergeCell ref="C268:C272"/>
    <mergeCell ref="D268:D269"/>
    <mergeCell ref="E268:E269"/>
    <mergeCell ref="C29:C30"/>
    <mergeCell ref="D29:D30"/>
    <mergeCell ref="E29:E30"/>
    <mergeCell ref="E84:E103"/>
    <mergeCell ref="F84:F103"/>
    <mergeCell ref="C114:C117"/>
    <mergeCell ref="F114:F145"/>
    <mergeCell ref="C119:C122"/>
    <mergeCell ref="D119:D120"/>
    <mergeCell ref="E119:E120"/>
    <mergeCell ref="C143:C145"/>
    <mergeCell ref="C139:C142"/>
    <mergeCell ref="J20:J22"/>
    <mergeCell ref="N20:N26"/>
    <mergeCell ref="J23:J24"/>
    <mergeCell ref="J72:J74"/>
    <mergeCell ref="G29:G30"/>
    <mergeCell ref="J29:J30"/>
    <mergeCell ref="N29:N30"/>
    <mergeCell ref="J48:J49"/>
    <mergeCell ref="E18:E19"/>
    <mergeCell ref="E20:E26"/>
    <mergeCell ref="A589:A637"/>
    <mergeCell ref="A639:A668"/>
    <mergeCell ref="C706:C708"/>
    <mergeCell ref="B45:B47"/>
    <mergeCell ref="C45:C46"/>
    <mergeCell ref="D45:D46"/>
    <mergeCell ref="B48:B49"/>
    <mergeCell ref="C48:C49"/>
    <mergeCell ref="D48:D49"/>
    <mergeCell ref="B54:B59"/>
    <mergeCell ref="C54:C55"/>
    <mergeCell ref="D54:D55"/>
    <mergeCell ref="B62:B67"/>
    <mergeCell ref="C62:C63"/>
    <mergeCell ref="D62:D63"/>
    <mergeCell ref="A18:A75"/>
    <mergeCell ref="B18:B19"/>
    <mergeCell ref="C18:C19"/>
    <mergeCell ref="D18:D19"/>
    <mergeCell ref="C615:C617"/>
    <mergeCell ref="C514:C516"/>
    <mergeCell ref="D20:D26"/>
    <mergeCell ref="C123:C125"/>
    <mergeCell ref="C129:C132"/>
    <mergeCell ref="F340:F351"/>
    <mergeCell ref="F353:F384"/>
    <mergeCell ref="A386:A418"/>
    <mergeCell ref="F386:F418"/>
    <mergeCell ref="C389:C390"/>
    <mergeCell ref="C391:C393"/>
    <mergeCell ref="C394:C397"/>
    <mergeCell ref="E589:E590"/>
    <mergeCell ref="C589:C591"/>
    <mergeCell ref="D589:D590"/>
    <mergeCell ref="A340:A351"/>
    <mergeCell ref="C342:C343"/>
    <mergeCell ref="C347:C348"/>
    <mergeCell ref="A353:A384"/>
    <mergeCell ref="C354:C355"/>
    <mergeCell ref="C357:C359"/>
    <mergeCell ref="C364:C367"/>
    <mergeCell ref="C368:C370"/>
    <mergeCell ref="C371:C372"/>
    <mergeCell ref="C375:C377"/>
    <mergeCell ref="A471:A525"/>
    <mergeCell ref="C471:C473"/>
    <mergeCell ref="F471:F525"/>
    <mergeCell ref="C474:C478"/>
    <mergeCell ref="A304:A338"/>
    <mergeCell ref="F304:F338"/>
    <mergeCell ref="C147:C148"/>
    <mergeCell ref="D147:D148"/>
    <mergeCell ref="E147:E148"/>
    <mergeCell ref="F147:F179"/>
    <mergeCell ref="C162:C164"/>
    <mergeCell ref="C172:C174"/>
    <mergeCell ref="C175:C177"/>
    <mergeCell ref="C149:C150"/>
    <mergeCell ref="C151:C154"/>
    <mergeCell ref="C155:C156"/>
    <mergeCell ref="C157:C158"/>
    <mergeCell ref="C159:C161"/>
    <mergeCell ref="C165:C166"/>
    <mergeCell ref="C167:C168"/>
    <mergeCell ref="C169:C171"/>
    <mergeCell ref="C178:C179"/>
    <mergeCell ref="A147:A179"/>
    <mergeCell ref="A257:A297"/>
    <mergeCell ref="C257:C259"/>
    <mergeCell ref="C299:C302"/>
    <mergeCell ref="D299:D302"/>
    <mergeCell ref="E299:E302"/>
    <mergeCell ref="A15:A17"/>
    <mergeCell ref="B15:B17"/>
    <mergeCell ref="C15:C17"/>
    <mergeCell ref="D15:D17"/>
    <mergeCell ref="E15:E17"/>
    <mergeCell ref="F15:F17"/>
    <mergeCell ref="G15:G17"/>
    <mergeCell ref="J18:J19"/>
    <mergeCell ref="N18:N19"/>
    <mergeCell ref="F18:F75"/>
    <mergeCell ref="G18:G19"/>
    <mergeCell ref="B20:B27"/>
    <mergeCell ref="C20:C26"/>
    <mergeCell ref="E45:E46"/>
    <mergeCell ref="G45:G46"/>
    <mergeCell ref="J45:J46"/>
    <mergeCell ref="E48:E49"/>
    <mergeCell ref="G48:G49"/>
    <mergeCell ref="E54:E55"/>
    <mergeCell ref="J54:J55"/>
    <mergeCell ref="E62:E63"/>
    <mergeCell ref="G62:G63"/>
    <mergeCell ref="J62:J63"/>
    <mergeCell ref="B29:B30"/>
    <mergeCell ref="Q2:Z2"/>
    <mergeCell ref="A4:X4"/>
    <mergeCell ref="Y4:AC4"/>
    <mergeCell ref="A5:A6"/>
    <mergeCell ref="B5:B6"/>
    <mergeCell ref="C5:C6"/>
    <mergeCell ref="D5:D6"/>
    <mergeCell ref="E5:E6"/>
    <mergeCell ref="F5:F6"/>
    <mergeCell ref="U5:U6"/>
    <mergeCell ref="V5:V6"/>
    <mergeCell ref="W5:W6"/>
    <mergeCell ref="X5:X6"/>
    <mergeCell ref="Y5:Y6"/>
    <mergeCell ref="Z5:Z6"/>
    <mergeCell ref="G5:G6"/>
    <mergeCell ref="H5:H6"/>
    <mergeCell ref="I5:I6"/>
    <mergeCell ref="J5:J6"/>
    <mergeCell ref="K5:M5"/>
    <mergeCell ref="N5:N6"/>
    <mergeCell ref="AA5:AA6"/>
    <mergeCell ref="AB5:AB6"/>
    <mergeCell ref="AC5:AC6"/>
    <mergeCell ref="AD4:AS4"/>
    <mergeCell ref="A9:A11"/>
    <mergeCell ref="B9:B11"/>
    <mergeCell ref="C9:C11"/>
    <mergeCell ref="D9:D11"/>
    <mergeCell ref="E9:E11"/>
    <mergeCell ref="F9:F11"/>
    <mergeCell ref="A13:A14"/>
    <mergeCell ref="F13:F14"/>
    <mergeCell ref="N13:N14"/>
    <mergeCell ref="O13:O14"/>
    <mergeCell ref="Y13:Y14"/>
    <mergeCell ref="AD5:AD6"/>
    <mergeCell ref="AE5:AI5"/>
    <mergeCell ref="AJ5:AS5"/>
    <mergeCell ref="N9:N11"/>
    <mergeCell ref="O9:O10"/>
    <mergeCell ref="O5:O6"/>
    <mergeCell ref="P5:P6"/>
    <mergeCell ref="Q5:Q6"/>
    <mergeCell ref="R5:R6"/>
    <mergeCell ref="S5:S6"/>
    <mergeCell ref="T5:T6"/>
    <mergeCell ref="Y9:Y11"/>
    <mergeCell ref="B31:B32"/>
    <mergeCell ref="C31:C32"/>
    <mergeCell ref="D31:D32"/>
    <mergeCell ref="E31:E32"/>
    <mergeCell ref="G31:G32"/>
    <mergeCell ref="J31:J32"/>
    <mergeCell ref="N31:N32"/>
    <mergeCell ref="B33:B34"/>
    <mergeCell ref="B35:B37"/>
    <mergeCell ref="B38:B39"/>
    <mergeCell ref="B40:B41"/>
    <mergeCell ref="C40:C41"/>
    <mergeCell ref="D40:D41"/>
    <mergeCell ref="E40:E41"/>
    <mergeCell ref="G40:G41"/>
    <mergeCell ref="J40:J41"/>
    <mergeCell ref="B42:B43"/>
    <mergeCell ref="C42:C43"/>
    <mergeCell ref="D42:D43"/>
    <mergeCell ref="E42:E43"/>
    <mergeCell ref="G42:G43"/>
    <mergeCell ref="J42:J43"/>
    <mergeCell ref="B50:B51"/>
    <mergeCell ref="C50:C51"/>
    <mergeCell ref="D50:D51"/>
    <mergeCell ref="E50:E51"/>
    <mergeCell ref="G50:G51"/>
    <mergeCell ref="J50:J51"/>
    <mergeCell ref="B52:B53"/>
    <mergeCell ref="C52:C53"/>
    <mergeCell ref="D52:D53"/>
    <mergeCell ref="E52:E53"/>
    <mergeCell ref="G52:G53"/>
    <mergeCell ref="J52:J53"/>
    <mergeCell ref="B68:B71"/>
    <mergeCell ref="C68:C69"/>
    <mergeCell ref="D68:D69"/>
    <mergeCell ref="E68:E69"/>
    <mergeCell ref="G68:G69"/>
    <mergeCell ref="B72:B75"/>
    <mergeCell ref="C72:C74"/>
    <mergeCell ref="D72:D74"/>
    <mergeCell ref="E72:E74"/>
    <mergeCell ref="G72:G74"/>
    <mergeCell ref="A77:A83"/>
    <mergeCell ref="B77:B83"/>
    <mergeCell ref="C77:C79"/>
    <mergeCell ref="D77:D79"/>
    <mergeCell ref="E77:E79"/>
    <mergeCell ref="F77:F83"/>
    <mergeCell ref="C80:C83"/>
    <mergeCell ref="D80:D82"/>
    <mergeCell ref="E80:E82"/>
    <mergeCell ref="AS96:AS99"/>
    <mergeCell ref="A105:A111"/>
    <mergeCell ref="B105:B110"/>
    <mergeCell ref="C105:C110"/>
    <mergeCell ref="D105:D109"/>
    <mergeCell ref="E105:E109"/>
    <mergeCell ref="F105:F111"/>
    <mergeCell ref="G105:G108"/>
    <mergeCell ref="AH96:AH99"/>
    <mergeCell ref="AI96:AI99"/>
    <mergeCell ref="AJ96:AJ99"/>
    <mergeCell ref="AK96:AK99"/>
    <mergeCell ref="AL96:AL99"/>
    <mergeCell ref="AM96:AM99"/>
    <mergeCell ref="AN96:AN99"/>
    <mergeCell ref="AO96:AO99"/>
    <mergeCell ref="AP96:AP99"/>
    <mergeCell ref="A84:A103"/>
    <mergeCell ref="B84:B103"/>
    <mergeCell ref="C84:C103"/>
    <mergeCell ref="D84:D103"/>
    <mergeCell ref="AF96:AF99"/>
    <mergeCell ref="AG96:AG99"/>
    <mergeCell ref="AC96:AC99"/>
    <mergeCell ref="Y181:Y182"/>
    <mergeCell ref="C185:C187"/>
    <mergeCell ref="C194:C198"/>
    <mergeCell ref="C199:C201"/>
    <mergeCell ref="C205:C206"/>
    <mergeCell ref="C207:C209"/>
    <mergeCell ref="C210:C211"/>
    <mergeCell ref="AQ96:AQ99"/>
    <mergeCell ref="AR96:AR99"/>
    <mergeCell ref="G139:G140"/>
    <mergeCell ref="AD96:AD99"/>
    <mergeCell ref="AE96:AE99"/>
    <mergeCell ref="C133:C138"/>
    <mergeCell ref="D133:D134"/>
    <mergeCell ref="E133:E134"/>
    <mergeCell ref="G119:G120"/>
    <mergeCell ref="G212:G214"/>
    <mergeCell ref="C188:C190"/>
    <mergeCell ref="C191:C193"/>
    <mergeCell ref="C202:C204"/>
    <mergeCell ref="F219:F255"/>
    <mergeCell ref="C224:C226"/>
    <mergeCell ref="C227:C228"/>
    <mergeCell ref="C230:C232"/>
    <mergeCell ref="C234:C235"/>
    <mergeCell ref="C236:C238"/>
    <mergeCell ref="C239:C240"/>
    <mergeCell ref="C241:C242"/>
    <mergeCell ref="C243:C247"/>
    <mergeCell ref="D243:D244"/>
    <mergeCell ref="E243:E244"/>
    <mergeCell ref="G243:G244"/>
    <mergeCell ref="C248:C252"/>
    <mergeCell ref="C254:C255"/>
    <mergeCell ref="G268:G269"/>
    <mergeCell ref="C273:C276"/>
    <mergeCell ref="C277:C279"/>
    <mergeCell ref="C280:C283"/>
    <mergeCell ref="F257:F297"/>
    <mergeCell ref="C284:C285"/>
    <mergeCell ref="C286:C289"/>
    <mergeCell ref="C290:C291"/>
    <mergeCell ref="C292:C293"/>
    <mergeCell ref="C294:C297"/>
    <mergeCell ref="C260:C262"/>
    <mergeCell ref="H394:H395"/>
    <mergeCell ref="C398:C399"/>
    <mergeCell ref="C401:C405"/>
    <mergeCell ref="C406:C408"/>
    <mergeCell ref="D409:D410"/>
    <mergeCell ref="E409:E410"/>
    <mergeCell ref="G409:G410"/>
    <mergeCell ref="C412:C413"/>
    <mergeCell ref="D394:D395"/>
    <mergeCell ref="E394:E395"/>
    <mergeCell ref="G431:G432"/>
    <mergeCell ref="A420:A445"/>
    <mergeCell ref="F420:F445"/>
    <mergeCell ref="C422:C424"/>
    <mergeCell ref="C426:C427"/>
    <mergeCell ref="C431:C434"/>
    <mergeCell ref="D431:D432"/>
    <mergeCell ref="E431:E432"/>
    <mergeCell ref="G394:G395"/>
    <mergeCell ref="C436:C437"/>
    <mergeCell ref="C438:C440"/>
    <mergeCell ref="A447:A469"/>
    <mergeCell ref="F447:F469"/>
    <mergeCell ref="C450:C451"/>
    <mergeCell ref="C452:C453"/>
    <mergeCell ref="C458:C460"/>
    <mergeCell ref="C465:C466"/>
    <mergeCell ref="C467:C468"/>
    <mergeCell ref="A527:A544"/>
    <mergeCell ref="C527:C528"/>
    <mergeCell ref="F527:F544"/>
    <mergeCell ref="C529:C530"/>
    <mergeCell ref="C531:C532"/>
    <mergeCell ref="C533:C534"/>
    <mergeCell ref="C535:C536"/>
    <mergeCell ref="C537:C539"/>
    <mergeCell ref="C540:C541"/>
    <mergeCell ref="C542:C544"/>
    <mergeCell ref="C505:C509"/>
    <mergeCell ref="C510:C513"/>
    <mergeCell ref="A546:A587"/>
    <mergeCell ref="C546:C548"/>
    <mergeCell ref="F546:F587"/>
    <mergeCell ref="C559:C563"/>
    <mergeCell ref="D559:D560"/>
    <mergeCell ref="E559:E560"/>
    <mergeCell ref="G559:G560"/>
    <mergeCell ref="C586:C587"/>
    <mergeCell ref="C552:C554"/>
    <mergeCell ref="C555:C557"/>
    <mergeCell ref="C569:C571"/>
    <mergeCell ref="C634:C637"/>
    <mergeCell ref="D634:D635"/>
    <mergeCell ref="H559:H560"/>
    <mergeCell ref="C564:C565"/>
    <mergeCell ref="C566:C568"/>
    <mergeCell ref="C572:C573"/>
    <mergeCell ref="C574:C575"/>
    <mergeCell ref="C576:C580"/>
    <mergeCell ref="C581:C585"/>
    <mergeCell ref="C612:C614"/>
    <mergeCell ref="C604:C606"/>
    <mergeCell ref="C607:C608"/>
    <mergeCell ref="C609:C611"/>
    <mergeCell ref="C618:C622"/>
    <mergeCell ref="C623:C626"/>
    <mergeCell ref="E634:E635"/>
    <mergeCell ref="G634:G635"/>
    <mergeCell ref="F678:F725"/>
    <mergeCell ref="D650:D651"/>
    <mergeCell ref="E650:E651"/>
    <mergeCell ref="G650:G651"/>
    <mergeCell ref="J650:J651"/>
    <mergeCell ref="C647:C649"/>
    <mergeCell ref="D623:D624"/>
    <mergeCell ref="E623:E624"/>
    <mergeCell ref="G623:G624"/>
    <mergeCell ref="C627:C629"/>
    <mergeCell ref="C630:C631"/>
    <mergeCell ref="C632:C633"/>
    <mergeCell ref="F589:F637"/>
    <mergeCell ref="C593:C595"/>
    <mergeCell ref="C596:C597"/>
    <mergeCell ref="D596:D597"/>
    <mergeCell ref="E596:E597"/>
    <mergeCell ref="G596:G597"/>
    <mergeCell ref="C598:C599"/>
    <mergeCell ref="C600:C602"/>
    <mergeCell ref="D600:D601"/>
    <mergeCell ref="E600:E601"/>
    <mergeCell ref="G600:G601"/>
    <mergeCell ref="H600:H601"/>
    <mergeCell ref="Y793:Y794"/>
    <mergeCell ref="G678:G680"/>
    <mergeCell ref="J678:J680"/>
    <mergeCell ref="B687:B712"/>
    <mergeCell ref="C687:C692"/>
    <mergeCell ref="C693:C697"/>
    <mergeCell ref="C698:C702"/>
    <mergeCell ref="C703:C705"/>
    <mergeCell ref="C711:C712"/>
    <mergeCell ref="B713:B725"/>
    <mergeCell ref="C713:C714"/>
    <mergeCell ref="D713:D714"/>
    <mergeCell ref="E713:E714"/>
    <mergeCell ref="G713:G714"/>
    <mergeCell ref="C716:C718"/>
    <mergeCell ref="D716:D718"/>
    <mergeCell ref="E716:E718"/>
    <mergeCell ref="G716:G718"/>
    <mergeCell ref="C721:C722"/>
    <mergeCell ref="B788:B789"/>
    <mergeCell ref="C788:C789"/>
    <mergeCell ref="D788:D789"/>
    <mergeCell ref="E788:E789"/>
    <mergeCell ref="B678:B686"/>
    <mergeCell ref="B8:D8"/>
    <mergeCell ref="B76:D76"/>
    <mergeCell ref="B112:D112"/>
    <mergeCell ref="B818:D818"/>
    <mergeCell ref="B819:D819"/>
    <mergeCell ref="B793:B794"/>
    <mergeCell ref="F788:F789"/>
    <mergeCell ref="A790:A791"/>
    <mergeCell ref="F790:F791"/>
    <mergeCell ref="A793:A794"/>
    <mergeCell ref="C793:C794"/>
    <mergeCell ref="D793:D794"/>
    <mergeCell ref="E793:E794"/>
    <mergeCell ref="F793:F794"/>
    <mergeCell ref="A788:A789"/>
    <mergeCell ref="B673:D673"/>
    <mergeCell ref="B674:D674"/>
    <mergeCell ref="A675:A677"/>
    <mergeCell ref="B675:B676"/>
    <mergeCell ref="F675:F677"/>
    <mergeCell ref="A678:A725"/>
    <mergeCell ref="C678:C686"/>
    <mergeCell ref="D678:D686"/>
    <mergeCell ref="E678:E686"/>
  </mergeCells>
  <phoneticPr fontId="70" type="noConversion"/>
  <conditionalFormatting sqref="D831:F847 D820:F828 D829:E830 D855:F918 D848:E854">
    <cfRule type="duplicateValues" dxfId="3" priority="5"/>
  </conditionalFormatting>
  <conditionalFormatting sqref="M77:M92 J77:J83">
    <cfRule type="duplicateValues" dxfId="2" priority="3"/>
  </conditionalFormatting>
  <conditionalFormatting sqref="O640 O644 O646:O647 O650">
    <cfRule type="cellIs" dxfId="1" priority="2" operator="lessThan">
      <formula>1500</formula>
    </cfRule>
  </conditionalFormatting>
  <conditionalFormatting sqref="O661">
    <cfRule type="cellIs" dxfId="0" priority="1" operator="lessThan">
      <formula>1500</formula>
    </cfRule>
  </conditionalFormatting>
  <pageMargins left="0.70866141732283472" right="0.70866141732283472" top="0.74803149606299213" bottom="0.74803149606299213" header="0.31496062992125984" footer="0.31496062992125984"/>
  <pageSetup paperSize="9" scale="2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3"/>
  <sheetViews>
    <sheetView topLeftCell="A4" workbookViewId="0">
      <selection activeCell="B8" sqref="B8"/>
    </sheetView>
  </sheetViews>
  <sheetFormatPr defaultRowHeight="15"/>
  <cols>
    <col min="1" max="1" width="15.5703125" style="1" customWidth="1"/>
    <col min="2" max="2" width="14" style="1" customWidth="1"/>
    <col min="3" max="3" width="14.42578125" style="1" customWidth="1"/>
  </cols>
  <sheetData>
    <row r="5" spans="1:7">
      <c r="A5" s="7" t="s">
        <v>295</v>
      </c>
      <c r="B5" s="1">
        <v>196234</v>
      </c>
    </row>
    <row r="6" spans="1:7">
      <c r="B6" s="1" t="s">
        <v>300</v>
      </c>
      <c r="C6" s="1" t="s">
        <v>301</v>
      </c>
    </row>
    <row r="7" spans="1:7">
      <c r="A7" s="2" t="s">
        <v>299</v>
      </c>
      <c r="B7" s="3">
        <v>72491</v>
      </c>
      <c r="C7" s="10">
        <v>83195</v>
      </c>
      <c r="D7" s="1">
        <v>39.700000000000003</v>
      </c>
      <c r="E7" s="1"/>
      <c r="G7" s="1"/>
    </row>
    <row r="8" spans="1:7">
      <c r="A8" s="2" t="s">
        <v>302</v>
      </c>
      <c r="B8" s="2">
        <v>77052</v>
      </c>
      <c r="C8" s="10">
        <v>88324</v>
      </c>
      <c r="D8" s="1">
        <v>42.2</v>
      </c>
      <c r="E8" s="1"/>
      <c r="G8" s="1"/>
    </row>
    <row r="9" spans="1:7">
      <c r="A9" s="2" t="s">
        <v>303</v>
      </c>
      <c r="B9" s="2">
        <v>12036</v>
      </c>
      <c r="C9" s="10">
        <v>13794</v>
      </c>
      <c r="D9" s="1">
        <v>6.6</v>
      </c>
      <c r="E9" s="1"/>
      <c r="G9" s="1"/>
    </row>
    <row r="10" spans="1:7">
      <c r="A10" s="2" t="s">
        <v>304</v>
      </c>
      <c r="B10" s="2">
        <v>20790</v>
      </c>
      <c r="C10" s="10">
        <v>24010</v>
      </c>
      <c r="D10" s="1">
        <v>11.4</v>
      </c>
      <c r="E10" s="1"/>
      <c r="G10" s="1"/>
    </row>
    <row r="11" spans="1:7">
      <c r="A11" s="2" t="s">
        <v>305</v>
      </c>
      <c r="B11" s="2">
        <v>13865</v>
      </c>
      <c r="C11" s="10">
        <v>15428</v>
      </c>
      <c r="E11" s="1"/>
    </row>
    <row r="12" spans="1:7">
      <c r="A12" s="2"/>
      <c r="B12" s="6">
        <f>SUM(B7:B11)</f>
        <v>196234</v>
      </c>
      <c r="C12" s="4">
        <f>SUM(C7:C11)</f>
        <v>224751</v>
      </c>
      <c r="E12" s="7"/>
    </row>
    <row r="14" spans="1:7">
      <c r="C14" s="1" t="s">
        <v>358</v>
      </c>
    </row>
    <row r="15" spans="1:7">
      <c r="A15" s="1" t="s">
        <v>357</v>
      </c>
      <c r="B15" s="1">
        <v>23822</v>
      </c>
      <c r="C15" s="1">
        <v>1500</v>
      </c>
      <c r="D15" s="13">
        <f>B15+C15</f>
        <v>25322</v>
      </c>
    </row>
    <row r="16" spans="1:7">
      <c r="C16" s="1" t="s">
        <v>360</v>
      </c>
      <c r="D16" s="13"/>
    </row>
    <row r="17" spans="1:4">
      <c r="A17" s="1" t="s">
        <v>329</v>
      </c>
      <c r="B17" s="1">
        <v>22361</v>
      </c>
      <c r="C17" s="1">
        <v>11029</v>
      </c>
      <c r="D17" s="13">
        <f>B17+C17</f>
        <v>33390</v>
      </c>
    </row>
    <row r="18" spans="1:4">
      <c r="C18" s="1" t="s">
        <v>361</v>
      </c>
      <c r="D18" s="13"/>
    </row>
    <row r="19" spans="1:4">
      <c r="A19" s="1" t="s">
        <v>359</v>
      </c>
      <c r="B19" s="5">
        <v>16383</v>
      </c>
      <c r="C19" s="1">
        <v>2801</v>
      </c>
      <c r="D19" s="14">
        <f>B19+C19</f>
        <v>19184</v>
      </c>
    </row>
    <row r="21" spans="1:4">
      <c r="A21" s="1" t="s">
        <v>362</v>
      </c>
      <c r="B21" s="1">
        <v>78492</v>
      </c>
      <c r="C21" s="1">
        <v>5000</v>
      </c>
      <c r="D21" t="s">
        <v>363</v>
      </c>
    </row>
    <row r="22" spans="1:4">
      <c r="C22" s="1">
        <v>872</v>
      </c>
      <c r="D22" t="s">
        <v>364</v>
      </c>
    </row>
    <row r="23" spans="1:4">
      <c r="D23" s="15">
        <f>B21+C21+C22</f>
        <v>84364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activeCell="C20" sqref="C20"/>
    </sheetView>
  </sheetViews>
  <sheetFormatPr defaultRowHeight="15"/>
  <cols>
    <col min="1" max="1" width="22.5703125" style="1" customWidth="1"/>
    <col min="2" max="2" width="14.28515625" customWidth="1"/>
    <col min="3" max="3" width="19.140625" customWidth="1"/>
  </cols>
  <sheetData>
    <row r="3" spans="1:3">
      <c r="A3" s="7"/>
      <c r="B3" s="7" t="s">
        <v>317</v>
      </c>
      <c r="C3" s="7" t="s">
        <v>318</v>
      </c>
    </row>
    <row r="4" spans="1:3">
      <c r="A4" s="2" t="s">
        <v>290</v>
      </c>
      <c r="B4" s="10">
        <v>3901.4</v>
      </c>
      <c r="C4" s="11">
        <v>8169</v>
      </c>
    </row>
    <row r="5" spans="1:3">
      <c r="A5" s="2" t="s">
        <v>292</v>
      </c>
      <c r="B5" s="10">
        <v>4588.8</v>
      </c>
      <c r="C5" s="10">
        <v>1650.1</v>
      </c>
    </row>
    <row r="6" spans="1:3">
      <c r="A6" s="2" t="s">
        <v>291</v>
      </c>
      <c r="B6" s="10">
        <v>1365.3</v>
      </c>
      <c r="C6" s="11">
        <v>2050</v>
      </c>
    </row>
    <row r="7" spans="1:3">
      <c r="A7" s="2" t="s">
        <v>293</v>
      </c>
      <c r="B7" s="10">
        <v>5520.8</v>
      </c>
      <c r="C7" s="10">
        <v>1507.9</v>
      </c>
    </row>
    <row r="8" spans="1:3">
      <c r="A8" s="9" t="s">
        <v>294</v>
      </c>
      <c r="B8" s="10">
        <v>8237.7999999999993</v>
      </c>
      <c r="C8" s="10">
        <v>1240</v>
      </c>
    </row>
    <row r="9" spans="1:3">
      <c r="A9" s="9" t="s">
        <v>319</v>
      </c>
      <c r="B9" s="10">
        <v>832.2</v>
      </c>
      <c r="C9" s="10">
        <v>2972.1</v>
      </c>
    </row>
    <row r="10" spans="1:3" ht="30">
      <c r="A10" s="9" t="s">
        <v>320</v>
      </c>
      <c r="B10" s="10">
        <v>2018.1</v>
      </c>
      <c r="C10" s="10">
        <v>1232</v>
      </c>
    </row>
    <row r="11" spans="1:3">
      <c r="A11" s="9" t="s">
        <v>324</v>
      </c>
      <c r="B11" s="10">
        <v>4306.5</v>
      </c>
      <c r="C11" s="10">
        <v>1193</v>
      </c>
    </row>
    <row r="12" spans="1:3">
      <c r="A12" s="9" t="s">
        <v>325</v>
      </c>
      <c r="B12" s="10">
        <v>1438.4</v>
      </c>
      <c r="C12" s="10">
        <v>917.4</v>
      </c>
    </row>
    <row r="13" spans="1:3">
      <c r="A13" s="9" t="s">
        <v>326</v>
      </c>
      <c r="B13" s="10">
        <v>2935.8</v>
      </c>
      <c r="C13" s="10">
        <v>685.3</v>
      </c>
    </row>
    <row r="14" spans="1:3">
      <c r="A14" s="9" t="s">
        <v>327</v>
      </c>
      <c r="B14" s="10">
        <v>1398.5</v>
      </c>
      <c r="C14" s="10">
        <v>2090</v>
      </c>
    </row>
    <row r="15" spans="1:3">
      <c r="A15" s="9" t="s">
        <v>329</v>
      </c>
      <c r="B15" s="10">
        <v>3899.2</v>
      </c>
      <c r="C15" s="10">
        <v>8304.2999999999993</v>
      </c>
    </row>
    <row r="16" spans="1:3">
      <c r="A16" s="2" t="s">
        <v>330</v>
      </c>
      <c r="B16" s="10">
        <v>2480.8000000000002</v>
      </c>
      <c r="C16" s="10">
        <v>3296.8</v>
      </c>
    </row>
    <row r="17" spans="1:3">
      <c r="A17" s="2" t="s">
        <v>331</v>
      </c>
      <c r="B17" s="10">
        <v>2681.5</v>
      </c>
      <c r="C17" s="10">
        <v>703.6</v>
      </c>
    </row>
    <row r="18" spans="1:3">
      <c r="A18" s="2" t="s">
        <v>332</v>
      </c>
      <c r="B18" s="10">
        <v>4206.8</v>
      </c>
      <c r="C18" s="10">
        <v>3211</v>
      </c>
    </row>
    <row r="19" spans="1:3">
      <c r="A19" s="2" t="s">
        <v>333</v>
      </c>
      <c r="B19" s="12">
        <v>5933.2</v>
      </c>
      <c r="C19" s="10">
        <v>5598.5</v>
      </c>
    </row>
    <row r="20" spans="1:3">
      <c r="A20" s="2" t="s">
        <v>334</v>
      </c>
      <c r="B20" s="10">
        <v>8708</v>
      </c>
      <c r="C20" s="10">
        <v>5439</v>
      </c>
    </row>
    <row r="21" spans="1:3">
      <c r="A21" s="2"/>
      <c r="B21" s="8"/>
      <c r="C21" s="8"/>
    </row>
    <row r="22" spans="1:3">
      <c r="A22" s="2"/>
      <c r="B22" s="8"/>
      <c r="C22" s="8"/>
    </row>
    <row r="23" spans="1:3">
      <c r="A23" s="2"/>
      <c r="B23" s="8"/>
      <c r="C23" s="8"/>
    </row>
    <row r="24" spans="1:3">
      <c r="A24" s="2"/>
      <c r="B24" s="8"/>
      <c r="C24" s="8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zoomScale="70" zoomScaleNormal="70" workbookViewId="0">
      <pane xSplit="5" ySplit="8" topLeftCell="F50" activePane="bottomRight" state="frozen"/>
      <selection pane="topRight" activeCell="F1" sqref="F1"/>
      <selection pane="bottomLeft" activeCell="A6" sqref="A6"/>
      <selection pane="bottomRight" activeCell="E51" sqref="E51:E54"/>
    </sheetView>
  </sheetViews>
  <sheetFormatPr defaultColWidth="9.140625" defaultRowHeight="18.75" outlineLevelRow="1" outlineLevelCol="1"/>
  <cols>
    <col min="1" max="1" width="4.7109375" style="381" customWidth="1"/>
    <col min="2" max="2" width="25.5703125" style="381" customWidth="1"/>
    <col min="3" max="3" width="17.28515625" style="381" hidden="1" customWidth="1"/>
    <col min="4" max="4" width="18.85546875" style="381" customWidth="1"/>
    <col min="5" max="5" width="37.140625" style="381" customWidth="1"/>
    <col min="6" max="6" width="38" style="499" customWidth="1"/>
    <col min="7" max="7" width="31.140625" style="499" customWidth="1"/>
    <col min="8" max="8" width="19.28515625" style="500" customWidth="1" outlineLevel="1"/>
    <col min="9" max="9" width="15.7109375" style="381" customWidth="1" outlineLevel="1"/>
    <col min="10" max="10" width="12.7109375" style="381" customWidth="1" outlineLevel="1"/>
    <col min="11" max="11" width="12.140625" style="381" customWidth="1" outlineLevel="1"/>
    <col min="12" max="13" width="13" style="381" customWidth="1" outlineLevel="1"/>
    <col min="14" max="14" width="15.5703125" style="381" customWidth="1" outlineLevel="1"/>
    <col min="15" max="15" width="17.7109375" style="381" customWidth="1" outlineLevel="1"/>
    <col min="16" max="16" width="13.7109375" style="381" customWidth="1" outlineLevel="1"/>
    <col min="17" max="17" width="20.85546875" style="381" customWidth="1" outlineLevel="1"/>
    <col min="18" max="18" width="19.42578125" style="381" customWidth="1" outlineLevel="1"/>
    <col min="19" max="19" width="17.7109375" style="381" customWidth="1" outlineLevel="1"/>
    <col min="20" max="20" width="46.85546875" style="501" customWidth="1"/>
    <col min="21" max="21" width="15.7109375" style="381" hidden="1" customWidth="1"/>
    <col min="22" max="22" width="15.7109375" style="381" customWidth="1"/>
    <col min="23" max="38" width="14.140625" style="381" customWidth="1"/>
    <col min="39" max="39" width="21.7109375" style="381" customWidth="1"/>
    <col min="40" max="40" width="11.5703125" style="381" bestFit="1" customWidth="1"/>
    <col min="41" max="16384" width="9.140625" style="381"/>
  </cols>
  <sheetData>
    <row r="1" spans="1:38" hidden="1"/>
    <row r="2" spans="1:38" ht="20.25" hidden="1">
      <c r="H2" s="634" t="s">
        <v>457</v>
      </c>
      <c r="I2" s="634"/>
      <c r="J2" s="634"/>
      <c r="K2" s="634"/>
      <c r="L2" s="634"/>
      <c r="M2" s="634"/>
      <c r="N2" s="634"/>
      <c r="O2" s="634"/>
      <c r="P2" s="634"/>
      <c r="Q2" s="634"/>
      <c r="R2" s="634"/>
    </row>
    <row r="3" spans="1:38" hidden="1"/>
    <row r="4" spans="1:38" s="366" customFormat="1">
      <c r="A4" s="721" t="s">
        <v>0</v>
      </c>
      <c r="B4" s="721"/>
      <c r="C4" s="721"/>
      <c r="D4" s="721"/>
      <c r="E4" s="721"/>
      <c r="F4" s="721"/>
      <c r="G4" s="721"/>
      <c r="H4" s="721"/>
      <c r="I4" s="721"/>
      <c r="J4" s="721"/>
      <c r="K4" s="721"/>
      <c r="L4" s="721"/>
      <c r="M4" s="721"/>
      <c r="N4" s="721"/>
      <c r="O4" s="721"/>
      <c r="P4" s="721"/>
      <c r="Q4" s="721"/>
      <c r="R4" s="721"/>
      <c r="S4" s="721" t="s">
        <v>1</v>
      </c>
      <c r="T4" s="721"/>
      <c r="U4" s="721"/>
      <c r="V4" s="721"/>
      <c r="W4" s="721" t="s">
        <v>2</v>
      </c>
      <c r="X4" s="721"/>
      <c r="Y4" s="721"/>
      <c r="Z4" s="721"/>
      <c r="AA4" s="721"/>
      <c r="AB4" s="721"/>
      <c r="AC4" s="721"/>
      <c r="AD4" s="721"/>
      <c r="AE4" s="721"/>
      <c r="AF4" s="721"/>
      <c r="AG4" s="721"/>
      <c r="AH4" s="721"/>
      <c r="AI4" s="721"/>
      <c r="AJ4" s="721"/>
      <c r="AK4" s="721"/>
      <c r="AL4" s="721"/>
    </row>
    <row r="5" spans="1:38" s="366" customFormat="1">
      <c r="A5" s="721" t="s">
        <v>3</v>
      </c>
      <c r="B5" s="721" t="s">
        <v>4</v>
      </c>
      <c r="C5" s="721" t="s">
        <v>153</v>
      </c>
      <c r="D5" s="721" t="s">
        <v>276</v>
      </c>
      <c r="E5" s="721" t="s">
        <v>7</v>
      </c>
      <c r="F5" s="728" t="s">
        <v>8</v>
      </c>
      <c r="G5" s="728" t="s">
        <v>155</v>
      </c>
      <c r="H5" s="729" t="s">
        <v>10</v>
      </c>
      <c r="I5" s="729" t="s">
        <v>3443</v>
      </c>
      <c r="J5" s="721" t="s">
        <v>11</v>
      </c>
      <c r="K5" s="721" t="s">
        <v>12</v>
      </c>
      <c r="L5" s="721" t="s">
        <v>14</v>
      </c>
      <c r="M5" s="721" t="s">
        <v>866</v>
      </c>
      <c r="N5" s="721" t="s">
        <v>13</v>
      </c>
      <c r="O5" s="721" t="s">
        <v>3444</v>
      </c>
      <c r="P5" s="721" t="s">
        <v>15</v>
      </c>
      <c r="Q5" s="721" t="s">
        <v>16</v>
      </c>
      <c r="R5" s="721" t="s">
        <v>3445</v>
      </c>
      <c r="S5" s="721" t="s">
        <v>3446</v>
      </c>
      <c r="T5" s="722" t="s">
        <v>277</v>
      </c>
      <c r="U5" s="721" t="s">
        <v>445</v>
      </c>
      <c r="V5" s="721" t="s">
        <v>18</v>
      </c>
      <c r="W5" s="721" t="s">
        <v>860</v>
      </c>
      <c r="X5" s="721" t="s">
        <v>871</v>
      </c>
      <c r="Y5" s="721"/>
      <c r="Z5" s="721"/>
      <c r="AA5" s="721"/>
      <c r="AB5" s="721"/>
      <c r="AC5" s="723" t="s">
        <v>862</v>
      </c>
      <c r="AD5" s="724"/>
      <c r="AE5" s="724"/>
      <c r="AF5" s="724"/>
      <c r="AG5" s="724"/>
      <c r="AH5" s="724"/>
      <c r="AI5" s="724"/>
      <c r="AJ5" s="724"/>
      <c r="AK5" s="724"/>
      <c r="AL5" s="725"/>
    </row>
    <row r="6" spans="1:38" s="366" customFormat="1" ht="150">
      <c r="A6" s="721"/>
      <c r="B6" s="721"/>
      <c r="C6" s="721"/>
      <c r="D6" s="721"/>
      <c r="E6" s="721"/>
      <c r="F6" s="728"/>
      <c r="G6" s="728"/>
      <c r="H6" s="729"/>
      <c r="I6" s="729"/>
      <c r="J6" s="721"/>
      <c r="K6" s="721"/>
      <c r="L6" s="721"/>
      <c r="M6" s="721"/>
      <c r="N6" s="721"/>
      <c r="O6" s="721"/>
      <c r="P6" s="721"/>
      <c r="Q6" s="721"/>
      <c r="R6" s="721"/>
      <c r="S6" s="721"/>
      <c r="T6" s="722"/>
      <c r="U6" s="721"/>
      <c r="V6" s="721"/>
      <c r="W6" s="721"/>
      <c r="X6" s="267" t="s">
        <v>20</v>
      </c>
      <c r="Y6" s="267" t="s">
        <v>21</v>
      </c>
      <c r="Z6" s="267" t="s">
        <v>22</v>
      </c>
      <c r="AA6" s="267" t="s">
        <v>23</v>
      </c>
      <c r="AB6" s="267" t="s">
        <v>861</v>
      </c>
      <c r="AC6" s="267" t="s">
        <v>846</v>
      </c>
      <c r="AD6" s="267" t="s">
        <v>847</v>
      </c>
      <c r="AE6" s="267" t="s">
        <v>848</v>
      </c>
      <c r="AF6" s="267" t="s">
        <v>849</v>
      </c>
      <c r="AG6" s="267" t="s">
        <v>850</v>
      </c>
      <c r="AH6" s="267" t="s">
        <v>851</v>
      </c>
      <c r="AI6" s="267" t="s">
        <v>852</v>
      </c>
      <c r="AJ6" s="267" t="s">
        <v>853</v>
      </c>
      <c r="AK6" s="267" t="s">
        <v>854</v>
      </c>
      <c r="AL6" s="267" t="s">
        <v>855</v>
      </c>
    </row>
    <row r="7" spans="1:38" s="366" customFormat="1">
      <c r="A7" s="267">
        <v>1</v>
      </c>
      <c r="B7" s="267">
        <v>2</v>
      </c>
      <c r="C7" s="267">
        <v>3</v>
      </c>
      <c r="D7" s="267">
        <v>4</v>
      </c>
      <c r="E7" s="267">
        <v>5</v>
      </c>
      <c r="F7" s="239">
        <v>6</v>
      </c>
      <c r="G7" s="239">
        <v>7</v>
      </c>
      <c r="H7" s="267">
        <v>8</v>
      </c>
      <c r="I7" s="267">
        <v>9</v>
      </c>
      <c r="J7" s="267">
        <v>10</v>
      </c>
      <c r="K7" s="267">
        <v>11</v>
      </c>
      <c r="L7" s="267">
        <v>12</v>
      </c>
      <c r="M7" s="267">
        <v>13</v>
      </c>
      <c r="N7" s="267">
        <v>14</v>
      </c>
      <c r="O7" s="267">
        <v>15</v>
      </c>
      <c r="P7" s="267">
        <v>16</v>
      </c>
      <c r="Q7" s="267">
        <v>17</v>
      </c>
      <c r="R7" s="267">
        <v>18</v>
      </c>
      <c r="S7" s="267">
        <v>19</v>
      </c>
      <c r="T7" s="239">
        <v>20</v>
      </c>
      <c r="U7" s="267">
        <v>21</v>
      </c>
      <c r="V7" s="267">
        <v>22</v>
      </c>
      <c r="W7" s="267">
        <v>23</v>
      </c>
      <c r="X7" s="267">
        <v>24</v>
      </c>
      <c r="Y7" s="267">
        <v>25</v>
      </c>
      <c r="Z7" s="267">
        <v>26</v>
      </c>
      <c r="AA7" s="267">
        <v>27</v>
      </c>
      <c r="AB7" s="267">
        <v>28</v>
      </c>
      <c r="AC7" s="267">
        <v>29</v>
      </c>
      <c r="AD7" s="267">
        <v>30</v>
      </c>
      <c r="AE7" s="267">
        <v>31</v>
      </c>
      <c r="AF7" s="267">
        <v>32</v>
      </c>
      <c r="AG7" s="267">
        <v>33</v>
      </c>
      <c r="AH7" s="267">
        <v>34</v>
      </c>
      <c r="AI7" s="267">
        <v>35</v>
      </c>
      <c r="AJ7" s="267">
        <v>36</v>
      </c>
      <c r="AK7" s="267">
        <v>37</v>
      </c>
      <c r="AL7" s="267">
        <v>38</v>
      </c>
    </row>
    <row r="8" spans="1:38" s="366" customFormat="1" ht="56.25">
      <c r="A8" s="267"/>
      <c r="B8" s="502" t="s">
        <v>433</v>
      </c>
      <c r="C8" s="503"/>
      <c r="D8" s="504"/>
      <c r="E8" s="267"/>
      <c r="F8" s="264"/>
      <c r="G8" s="264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64"/>
      <c r="U8" s="250"/>
      <c r="V8" s="250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</row>
    <row r="9" spans="1:38" ht="262.5" outlineLevel="1">
      <c r="A9" s="581">
        <v>1</v>
      </c>
      <c r="B9" s="581" t="s">
        <v>631</v>
      </c>
      <c r="C9" s="581"/>
      <c r="D9" s="581" t="s">
        <v>609</v>
      </c>
      <c r="E9" s="581" t="s">
        <v>3487</v>
      </c>
      <c r="F9" s="495" t="s">
        <v>62</v>
      </c>
      <c r="G9" s="495" t="s">
        <v>335</v>
      </c>
      <c r="H9" s="726" t="s">
        <v>3458</v>
      </c>
      <c r="I9" s="257"/>
      <c r="J9" s="257"/>
      <c r="K9" s="257"/>
      <c r="L9" s="257">
        <v>1966</v>
      </c>
      <c r="M9" s="257">
        <v>2478.1999999999998</v>
      </c>
      <c r="N9" s="257" t="s">
        <v>35</v>
      </c>
      <c r="O9" s="257">
        <v>85</v>
      </c>
      <c r="P9" s="257">
        <v>45</v>
      </c>
      <c r="Q9" s="257" t="s">
        <v>446</v>
      </c>
      <c r="R9" s="257" t="s">
        <v>29</v>
      </c>
      <c r="S9" s="383"/>
      <c r="T9" s="252" t="s">
        <v>150</v>
      </c>
      <c r="U9" s="257"/>
      <c r="V9" s="257"/>
      <c r="W9" s="383">
        <f t="shared" ref="W9:W40" si="0">SUM(X9:AB9)</f>
        <v>0</v>
      </c>
      <c r="X9" s="383"/>
      <c r="Y9" s="383"/>
      <c r="Z9" s="383"/>
      <c r="AA9" s="383"/>
      <c r="AB9" s="383"/>
      <c r="AC9" s="383"/>
      <c r="AD9" s="383"/>
      <c r="AE9" s="383"/>
      <c r="AF9" s="383"/>
      <c r="AG9" s="383"/>
      <c r="AH9" s="383"/>
      <c r="AI9" s="383"/>
      <c r="AJ9" s="383"/>
      <c r="AK9" s="383"/>
      <c r="AL9" s="383"/>
    </row>
    <row r="10" spans="1:38" ht="56.25" outlineLevel="1">
      <c r="A10" s="575"/>
      <c r="B10" s="576"/>
      <c r="C10" s="576"/>
      <c r="D10" s="576"/>
      <c r="E10" s="575"/>
      <c r="F10" s="252" t="s">
        <v>285</v>
      </c>
      <c r="G10" s="252" t="s">
        <v>281</v>
      </c>
      <c r="H10" s="727"/>
      <c r="I10" s="255"/>
      <c r="J10" s="255"/>
      <c r="K10" s="255"/>
      <c r="L10" s="255">
        <v>1994</v>
      </c>
      <c r="M10" s="255">
        <v>248</v>
      </c>
      <c r="N10" s="255" t="s">
        <v>61</v>
      </c>
      <c r="O10" s="255">
        <v>85</v>
      </c>
      <c r="P10" s="255">
        <v>45</v>
      </c>
      <c r="Q10" s="254" t="s">
        <v>372</v>
      </c>
      <c r="R10" s="255" t="s">
        <v>29</v>
      </c>
      <c r="S10" s="255"/>
      <c r="T10" s="252" t="s">
        <v>150</v>
      </c>
      <c r="U10" s="255"/>
      <c r="V10" s="255"/>
      <c r="W10" s="383">
        <f t="shared" si="0"/>
        <v>0</v>
      </c>
      <c r="X10" s="370"/>
      <c r="Y10" s="370"/>
      <c r="Z10" s="370"/>
      <c r="AA10" s="370"/>
      <c r="AB10" s="370"/>
      <c r="AC10" s="370"/>
      <c r="AD10" s="370"/>
      <c r="AE10" s="370"/>
      <c r="AF10" s="370"/>
      <c r="AG10" s="370"/>
      <c r="AH10" s="370"/>
      <c r="AI10" s="370"/>
      <c r="AJ10" s="370"/>
      <c r="AK10" s="370"/>
      <c r="AL10" s="370"/>
    </row>
    <row r="11" spans="1:38" ht="168.75" outlineLevel="1">
      <c r="A11" s="575"/>
      <c r="B11" s="255" t="s">
        <v>550</v>
      </c>
      <c r="C11" s="255"/>
      <c r="D11" s="255" t="s">
        <v>638</v>
      </c>
      <c r="E11" s="575"/>
      <c r="F11" s="252" t="s">
        <v>62</v>
      </c>
      <c r="G11" s="252" t="s">
        <v>336</v>
      </c>
      <c r="H11" s="497" t="s">
        <v>3459</v>
      </c>
      <c r="I11" s="255"/>
      <c r="J11" s="255"/>
      <c r="K11" s="255"/>
      <c r="L11" s="255">
        <v>1976</v>
      </c>
      <c r="M11" s="255">
        <v>542</v>
      </c>
      <c r="N11" s="255" t="s">
        <v>61</v>
      </c>
      <c r="O11" s="255">
        <v>85</v>
      </c>
      <c r="P11" s="255">
        <v>79</v>
      </c>
      <c r="Q11" s="254" t="s">
        <v>372</v>
      </c>
      <c r="R11" s="497" t="s">
        <v>44</v>
      </c>
      <c r="S11" s="255"/>
      <c r="T11" s="252" t="s">
        <v>150</v>
      </c>
      <c r="U11" s="255"/>
      <c r="V11" s="255"/>
      <c r="W11" s="383">
        <f t="shared" si="0"/>
        <v>0</v>
      </c>
      <c r="X11" s="370"/>
      <c r="Y11" s="370"/>
      <c r="Z11" s="370"/>
      <c r="AA11" s="370"/>
      <c r="AB11" s="370"/>
      <c r="AC11" s="370"/>
      <c r="AD11" s="370"/>
      <c r="AE11" s="370"/>
      <c r="AF11" s="370"/>
      <c r="AG11" s="370"/>
      <c r="AH11" s="370"/>
      <c r="AI11" s="370"/>
      <c r="AJ11" s="370"/>
      <c r="AK11" s="370"/>
      <c r="AL11" s="370"/>
    </row>
    <row r="12" spans="1:38" ht="168.75" outlineLevel="1">
      <c r="A12" s="575"/>
      <c r="B12" s="255" t="s">
        <v>551</v>
      </c>
      <c r="C12" s="255"/>
      <c r="D12" s="255" t="s">
        <v>639</v>
      </c>
      <c r="E12" s="575"/>
      <c r="F12" s="252" t="s">
        <v>62</v>
      </c>
      <c r="G12" s="252" t="s">
        <v>336</v>
      </c>
      <c r="H12" s="497" t="s">
        <v>3460</v>
      </c>
      <c r="I12" s="255"/>
      <c r="J12" s="255"/>
      <c r="K12" s="255"/>
      <c r="L12" s="255">
        <v>1991</v>
      </c>
      <c r="M12" s="255">
        <v>300.3</v>
      </c>
      <c r="N12" s="255" t="s">
        <v>61</v>
      </c>
      <c r="O12" s="255">
        <v>85</v>
      </c>
      <c r="P12" s="255">
        <v>69</v>
      </c>
      <c r="Q12" s="254" t="s">
        <v>372</v>
      </c>
      <c r="R12" s="497" t="s">
        <v>44</v>
      </c>
      <c r="S12" s="255"/>
      <c r="T12" s="252" t="s">
        <v>150</v>
      </c>
      <c r="U12" s="255"/>
      <c r="V12" s="255"/>
      <c r="W12" s="383">
        <f t="shared" si="0"/>
        <v>0</v>
      </c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</row>
    <row r="13" spans="1:38" ht="168.75" outlineLevel="1">
      <c r="A13" s="575"/>
      <c r="B13" s="255" t="s">
        <v>552</v>
      </c>
      <c r="C13" s="255"/>
      <c r="D13" s="255" t="s">
        <v>3447</v>
      </c>
      <c r="E13" s="575"/>
      <c r="F13" s="252" t="s">
        <v>62</v>
      </c>
      <c r="G13" s="252" t="s">
        <v>336</v>
      </c>
      <c r="H13" s="497" t="s">
        <v>3461</v>
      </c>
      <c r="I13" s="255"/>
      <c r="J13" s="255"/>
      <c r="K13" s="255"/>
      <c r="L13" s="255">
        <v>1960</v>
      </c>
      <c r="M13" s="255">
        <v>205</v>
      </c>
      <c r="N13" s="255" t="s">
        <v>61</v>
      </c>
      <c r="O13" s="255">
        <v>85</v>
      </c>
      <c r="P13" s="255">
        <v>87</v>
      </c>
      <c r="Q13" s="254" t="s">
        <v>372</v>
      </c>
      <c r="R13" s="497" t="s">
        <v>44</v>
      </c>
      <c r="S13" s="255"/>
      <c r="T13" s="252" t="s">
        <v>150</v>
      </c>
      <c r="U13" s="255"/>
      <c r="V13" s="255"/>
      <c r="W13" s="383">
        <f t="shared" si="0"/>
        <v>0</v>
      </c>
      <c r="X13" s="370"/>
      <c r="Y13" s="370"/>
      <c r="Z13" s="370"/>
      <c r="AA13" s="370"/>
      <c r="AB13" s="370"/>
      <c r="AC13" s="370"/>
      <c r="AD13" s="370"/>
      <c r="AE13" s="370"/>
      <c r="AF13" s="370"/>
      <c r="AG13" s="370"/>
      <c r="AH13" s="370"/>
      <c r="AI13" s="370"/>
      <c r="AJ13" s="370"/>
      <c r="AK13" s="370"/>
      <c r="AL13" s="370"/>
    </row>
    <row r="14" spans="1:38" ht="168.75" outlineLevel="1">
      <c r="A14" s="575"/>
      <c r="B14" s="255" t="s">
        <v>553</v>
      </c>
      <c r="C14" s="255"/>
      <c r="D14" s="255" t="s">
        <v>641</v>
      </c>
      <c r="E14" s="575"/>
      <c r="F14" s="252" t="s">
        <v>62</v>
      </c>
      <c r="G14" s="252" t="s">
        <v>336</v>
      </c>
      <c r="H14" s="497" t="s">
        <v>3462</v>
      </c>
      <c r="I14" s="255"/>
      <c r="J14" s="255"/>
      <c r="K14" s="255"/>
      <c r="L14" s="255">
        <v>1976</v>
      </c>
      <c r="M14" s="255">
        <v>238.1</v>
      </c>
      <c r="N14" s="255" t="s">
        <v>61</v>
      </c>
      <c r="O14" s="255">
        <v>85</v>
      </c>
      <c r="P14" s="255">
        <v>79</v>
      </c>
      <c r="Q14" s="254" t="s">
        <v>372</v>
      </c>
      <c r="R14" s="497" t="s">
        <v>44</v>
      </c>
      <c r="S14" s="255"/>
      <c r="T14" s="252" t="s">
        <v>150</v>
      </c>
      <c r="U14" s="255"/>
      <c r="V14" s="255"/>
      <c r="W14" s="383">
        <f t="shared" si="0"/>
        <v>0</v>
      </c>
      <c r="X14" s="370"/>
      <c r="Y14" s="370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370"/>
    </row>
    <row r="15" spans="1:38" ht="168.75" outlineLevel="1">
      <c r="A15" s="575"/>
      <c r="B15" s="255" t="s">
        <v>554</v>
      </c>
      <c r="C15" s="255"/>
      <c r="D15" s="255" t="s">
        <v>642</v>
      </c>
      <c r="E15" s="575"/>
      <c r="F15" s="252" t="s">
        <v>62</v>
      </c>
      <c r="G15" s="252" t="s">
        <v>336</v>
      </c>
      <c r="H15" s="497" t="s">
        <v>3463</v>
      </c>
      <c r="I15" s="255"/>
      <c r="J15" s="255"/>
      <c r="K15" s="255"/>
      <c r="L15" s="255">
        <v>1969</v>
      </c>
      <c r="M15" s="255">
        <v>488.2</v>
      </c>
      <c r="N15" s="255" t="s">
        <v>61</v>
      </c>
      <c r="O15" s="255">
        <v>85</v>
      </c>
      <c r="P15" s="255">
        <v>85</v>
      </c>
      <c r="Q15" s="254" t="s">
        <v>372</v>
      </c>
      <c r="R15" s="497" t="s">
        <v>44</v>
      </c>
      <c r="S15" s="255"/>
      <c r="T15" s="252" t="s">
        <v>150</v>
      </c>
      <c r="U15" s="255"/>
      <c r="V15" s="255"/>
      <c r="W15" s="383">
        <f t="shared" si="0"/>
        <v>0</v>
      </c>
      <c r="X15" s="370"/>
      <c r="Y15" s="370"/>
      <c r="Z15" s="370"/>
      <c r="AA15" s="370"/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370"/>
    </row>
    <row r="16" spans="1:38" ht="168.75" outlineLevel="1">
      <c r="A16" s="575"/>
      <c r="B16" s="255" t="s">
        <v>547</v>
      </c>
      <c r="C16" s="255"/>
      <c r="D16" s="255" t="s">
        <v>637</v>
      </c>
      <c r="E16" s="575"/>
      <c r="F16" s="252" t="s">
        <v>62</v>
      </c>
      <c r="G16" s="252" t="s">
        <v>336</v>
      </c>
      <c r="H16" s="497" t="s">
        <v>3464</v>
      </c>
      <c r="I16" s="255"/>
      <c r="J16" s="255"/>
      <c r="K16" s="255"/>
      <c r="L16" s="255">
        <v>1990</v>
      </c>
      <c r="M16" s="255">
        <v>1445.3</v>
      </c>
      <c r="N16" s="255" t="s">
        <v>61</v>
      </c>
      <c r="O16" s="255">
        <v>85</v>
      </c>
      <c r="P16" s="255">
        <v>65</v>
      </c>
      <c r="Q16" s="254" t="s">
        <v>372</v>
      </c>
      <c r="R16" s="497" t="s">
        <v>44</v>
      </c>
      <c r="S16" s="255"/>
      <c r="T16" s="252" t="s">
        <v>150</v>
      </c>
      <c r="U16" s="255"/>
      <c r="V16" s="255"/>
      <c r="W16" s="383">
        <f t="shared" si="0"/>
        <v>0</v>
      </c>
      <c r="X16" s="370"/>
      <c r="Y16" s="370"/>
      <c r="Z16" s="37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370"/>
    </row>
    <row r="17" spans="1:38" ht="168.75" outlineLevel="1">
      <c r="A17" s="575"/>
      <c r="B17" s="255" t="s">
        <v>549</v>
      </c>
      <c r="C17" s="255"/>
      <c r="D17" s="255" t="s">
        <v>645</v>
      </c>
      <c r="E17" s="575"/>
      <c r="F17" s="252" t="s">
        <v>62</v>
      </c>
      <c r="G17" s="252" t="s">
        <v>336</v>
      </c>
      <c r="H17" s="497" t="s">
        <v>3465</v>
      </c>
      <c r="I17" s="255"/>
      <c r="J17" s="255"/>
      <c r="K17" s="255"/>
      <c r="L17" s="255">
        <v>1950</v>
      </c>
      <c r="M17" s="255">
        <v>290.5</v>
      </c>
      <c r="N17" s="255" t="s">
        <v>61</v>
      </c>
      <c r="O17" s="255">
        <v>85</v>
      </c>
      <c r="P17" s="255">
        <v>87</v>
      </c>
      <c r="Q17" s="254" t="s">
        <v>372</v>
      </c>
      <c r="R17" s="497" t="s">
        <v>44</v>
      </c>
      <c r="S17" s="255"/>
      <c r="T17" s="252" t="s">
        <v>150</v>
      </c>
      <c r="U17" s="255"/>
      <c r="V17" s="255"/>
      <c r="W17" s="383">
        <f t="shared" si="0"/>
        <v>0</v>
      </c>
      <c r="X17" s="370"/>
      <c r="Y17" s="370"/>
      <c r="Z17" s="370"/>
      <c r="AA17" s="370"/>
      <c r="AB17" s="370"/>
      <c r="AC17" s="370"/>
      <c r="AD17" s="370"/>
      <c r="AE17" s="370"/>
      <c r="AF17" s="370"/>
      <c r="AG17" s="370"/>
      <c r="AH17" s="370"/>
      <c r="AI17" s="370"/>
      <c r="AJ17" s="370"/>
      <c r="AK17" s="370"/>
      <c r="AL17" s="370"/>
    </row>
    <row r="18" spans="1:38" ht="168.75" outlineLevel="1">
      <c r="A18" s="575"/>
      <c r="B18" s="255" t="s">
        <v>557</v>
      </c>
      <c r="C18" s="255"/>
      <c r="D18" s="255" t="s">
        <v>646</v>
      </c>
      <c r="E18" s="575"/>
      <c r="F18" s="252" t="s">
        <v>62</v>
      </c>
      <c r="G18" s="252" t="s">
        <v>336</v>
      </c>
      <c r="H18" s="497" t="s">
        <v>3466</v>
      </c>
      <c r="I18" s="255"/>
      <c r="J18" s="255"/>
      <c r="K18" s="255"/>
      <c r="L18" s="255">
        <v>1985</v>
      </c>
      <c r="M18" s="255">
        <v>325.39999999999998</v>
      </c>
      <c r="N18" s="255" t="s">
        <v>61</v>
      </c>
      <c r="O18" s="255">
        <v>85</v>
      </c>
      <c r="P18" s="255">
        <v>77</v>
      </c>
      <c r="Q18" s="254" t="s">
        <v>372</v>
      </c>
      <c r="R18" s="497" t="s">
        <v>44</v>
      </c>
      <c r="S18" s="255"/>
      <c r="T18" s="252" t="s">
        <v>150</v>
      </c>
      <c r="U18" s="255"/>
      <c r="V18" s="255"/>
      <c r="W18" s="383">
        <f t="shared" si="0"/>
        <v>0</v>
      </c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</row>
    <row r="19" spans="1:38" ht="168.75" outlineLevel="1">
      <c r="A19" s="575"/>
      <c r="B19" s="255" t="s">
        <v>558</v>
      </c>
      <c r="C19" s="255"/>
      <c r="D19" s="255" t="s">
        <v>647</v>
      </c>
      <c r="E19" s="575"/>
      <c r="F19" s="252" t="s">
        <v>62</v>
      </c>
      <c r="G19" s="252" t="s">
        <v>336</v>
      </c>
      <c r="H19" s="497" t="s">
        <v>3467</v>
      </c>
      <c r="I19" s="255"/>
      <c r="J19" s="255"/>
      <c r="K19" s="255"/>
      <c r="L19" s="255">
        <v>1990</v>
      </c>
      <c r="M19" s="255">
        <v>453.5</v>
      </c>
      <c r="N19" s="255" t="s">
        <v>61</v>
      </c>
      <c r="O19" s="255">
        <v>85</v>
      </c>
      <c r="P19" s="255">
        <v>69</v>
      </c>
      <c r="Q19" s="254" t="s">
        <v>372</v>
      </c>
      <c r="R19" s="497" t="s">
        <v>44</v>
      </c>
      <c r="S19" s="255"/>
      <c r="T19" s="252" t="s">
        <v>150</v>
      </c>
      <c r="U19" s="255"/>
      <c r="V19" s="255"/>
      <c r="W19" s="383">
        <f t="shared" si="0"/>
        <v>0</v>
      </c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</row>
    <row r="20" spans="1:38" ht="168.75" outlineLevel="1">
      <c r="A20" s="575"/>
      <c r="B20" s="255" t="s">
        <v>548</v>
      </c>
      <c r="C20" s="255"/>
      <c r="D20" s="255" t="s">
        <v>649</v>
      </c>
      <c r="E20" s="575"/>
      <c r="F20" s="252" t="s">
        <v>62</v>
      </c>
      <c r="G20" s="252" t="s">
        <v>336</v>
      </c>
      <c r="H20" s="497" t="s">
        <v>3468</v>
      </c>
      <c r="I20" s="255"/>
      <c r="J20" s="255"/>
      <c r="K20" s="255"/>
      <c r="L20" s="255">
        <v>1981</v>
      </c>
      <c r="M20" s="255">
        <v>1032.5999999999999</v>
      </c>
      <c r="N20" s="255" t="s">
        <v>61</v>
      </c>
      <c r="O20" s="255">
        <v>85</v>
      </c>
      <c r="P20" s="255">
        <v>64</v>
      </c>
      <c r="Q20" s="254" t="s">
        <v>372</v>
      </c>
      <c r="R20" s="497" t="s">
        <v>44</v>
      </c>
      <c r="S20" s="255"/>
      <c r="T20" s="252" t="s">
        <v>150</v>
      </c>
      <c r="U20" s="255"/>
      <c r="V20" s="255"/>
      <c r="W20" s="383">
        <f t="shared" si="0"/>
        <v>0</v>
      </c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</row>
    <row r="21" spans="1:38" ht="168.75" outlineLevel="1">
      <c r="A21" s="575"/>
      <c r="B21" s="255" t="s">
        <v>560</v>
      </c>
      <c r="C21" s="255"/>
      <c r="D21" s="255" t="s">
        <v>650</v>
      </c>
      <c r="E21" s="575"/>
      <c r="F21" s="252" t="s">
        <v>62</v>
      </c>
      <c r="G21" s="252" t="s">
        <v>336</v>
      </c>
      <c r="H21" s="497" t="s">
        <v>3469</v>
      </c>
      <c r="I21" s="255"/>
      <c r="J21" s="255"/>
      <c r="K21" s="255"/>
      <c r="L21" s="255">
        <v>1969</v>
      </c>
      <c r="M21" s="255">
        <v>352.7</v>
      </c>
      <c r="N21" s="255" t="s">
        <v>61</v>
      </c>
      <c r="O21" s="255">
        <v>85</v>
      </c>
      <c r="P21" s="255">
        <v>85</v>
      </c>
      <c r="Q21" s="254" t="s">
        <v>372</v>
      </c>
      <c r="R21" s="497" t="s">
        <v>44</v>
      </c>
      <c r="S21" s="255"/>
      <c r="T21" s="252" t="s">
        <v>150</v>
      </c>
      <c r="U21" s="255"/>
      <c r="V21" s="255"/>
      <c r="W21" s="383">
        <f t="shared" si="0"/>
        <v>0</v>
      </c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</row>
    <row r="22" spans="1:38" ht="168.75" outlineLevel="1">
      <c r="A22" s="575"/>
      <c r="B22" s="255" t="s">
        <v>561</v>
      </c>
      <c r="C22" s="255"/>
      <c r="D22" s="255" t="s">
        <v>651</v>
      </c>
      <c r="E22" s="575"/>
      <c r="F22" s="252" t="s">
        <v>62</v>
      </c>
      <c r="G22" s="252" t="s">
        <v>336</v>
      </c>
      <c r="H22" s="497" t="s">
        <v>3470</v>
      </c>
      <c r="I22" s="255"/>
      <c r="J22" s="255"/>
      <c r="K22" s="255"/>
      <c r="L22" s="255">
        <v>1969</v>
      </c>
      <c r="M22" s="255">
        <v>244.7</v>
      </c>
      <c r="N22" s="255" t="s">
        <v>61</v>
      </c>
      <c r="O22" s="255">
        <v>85</v>
      </c>
      <c r="P22" s="255">
        <v>85</v>
      </c>
      <c r="Q22" s="254" t="s">
        <v>372</v>
      </c>
      <c r="R22" s="497" t="s">
        <v>44</v>
      </c>
      <c r="S22" s="255"/>
      <c r="T22" s="252" t="s">
        <v>150</v>
      </c>
      <c r="U22" s="255"/>
      <c r="V22" s="255"/>
      <c r="W22" s="383">
        <f t="shared" si="0"/>
        <v>0</v>
      </c>
      <c r="X22" s="370"/>
      <c r="Y22" s="370"/>
      <c r="Z22" s="370"/>
      <c r="AA22" s="370"/>
      <c r="AB22" s="370"/>
      <c r="AC22" s="370"/>
      <c r="AD22" s="370"/>
      <c r="AE22" s="370"/>
      <c r="AF22" s="370"/>
      <c r="AG22" s="370"/>
      <c r="AH22" s="370"/>
      <c r="AI22" s="370"/>
      <c r="AJ22" s="370"/>
      <c r="AK22" s="370"/>
      <c r="AL22" s="370"/>
    </row>
    <row r="23" spans="1:38" ht="168.75" outlineLevel="1">
      <c r="A23" s="576"/>
      <c r="B23" s="255" t="s">
        <v>612</v>
      </c>
      <c r="C23" s="255"/>
      <c r="D23" s="255" t="s">
        <v>612</v>
      </c>
      <c r="E23" s="576"/>
      <c r="F23" s="252" t="s">
        <v>62</v>
      </c>
      <c r="G23" s="252" t="s">
        <v>336</v>
      </c>
      <c r="H23" s="497" t="s">
        <v>316</v>
      </c>
      <c r="I23" s="255"/>
      <c r="J23" s="255"/>
      <c r="K23" s="255"/>
      <c r="L23" s="255">
        <v>1974</v>
      </c>
      <c r="M23" s="255">
        <v>500.8</v>
      </c>
      <c r="N23" s="255" t="s">
        <v>61</v>
      </c>
      <c r="O23" s="255">
        <v>85</v>
      </c>
      <c r="P23" s="255">
        <v>77</v>
      </c>
      <c r="Q23" s="254" t="s">
        <v>372</v>
      </c>
      <c r="R23" s="497" t="s">
        <v>44</v>
      </c>
      <c r="S23" s="255"/>
      <c r="T23" s="252" t="s">
        <v>150</v>
      </c>
      <c r="U23" s="255"/>
      <c r="V23" s="255"/>
      <c r="W23" s="383">
        <f t="shared" si="0"/>
        <v>0</v>
      </c>
      <c r="X23" s="370"/>
      <c r="Y23" s="370"/>
      <c r="Z23" s="370"/>
      <c r="AA23" s="370"/>
      <c r="AB23" s="370"/>
      <c r="AC23" s="370"/>
      <c r="AD23" s="370"/>
      <c r="AE23" s="370"/>
      <c r="AF23" s="370"/>
      <c r="AG23" s="370"/>
      <c r="AH23" s="370"/>
      <c r="AI23" s="370"/>
      <c r="AJ23" s="370"/>
      <c r="AK23" s="370"/>
      <c r="AL23" s="370"/>
    </row>
    <row r="24" spans="1:38" ht="56.25" outlineLevel="1">
      <c r="A24" s="581">
        <v>2</v>
      </c>
      <c r="B24" s="257" t="s">
        <v>609</v>
      </c>
      <c r="C24" s="257"/>
      <c r="D24" s="257" t="s">
        <v>609</v>
      </c>
      <c r="E24" s="581" t="s">
        <v>3486</v>
      </c>
      <c r="F24" s="495" t="s">
        <v>62</v>
      </c>
      <c r="G24" s="495" t="s">
        <v>469</v>
      </c>
      <c r="H24" s="496" t="s">
        <v>468</v>
      </c>
      <c r="I24" s="255">
        <v>787263</v>
      </c>
      <c r="J24" s="257"/>
      <c r="K24" s="257"/>
      <c r="L24" s="257">
        <v>1969</v>
      </c>
      <c r="M24" s="257">
        <v>1319.9</v>
      </c>
      <c r="N24" s="257" t="s">
        <v>28</v>
      </c>
      <c r="O24" s="257">
        <v>85</v>
      </c>
      <c r="P24" s="257">
        <v>100</v>
      </c>
      <c r="Q24" s="257" t="s">
        <v>3448</v>
      </c>
      <c r="R24" s="257" t="s">
        <v>29</v>
      </c>
      <c r="S24" s="383"/>
      <c r="T24" s="252" t="s">
        <v>150</v>
      </c>
      <c r="U24" s="255"/>
      <c r="V24" s="257"/>
      <c r="W24" s="383">
        <f t="shared" si="0"/>
        <v>0</v>
      </c>
      <c r="X24" s="370"/>
      <c r="Y24" s="370"/>
      <c r="Z24" s="370"/>
      <c r="AA24" s="370"/>
      <c r="AB24" s="370"/>
      <c r="AC24" s="257"/>
      <c r="AD24" s="255"/>
      <c r="AE24" s="257"/>
      <c r="AF24" s="257"/>
      <c r="AG24" s="257"/>
      <c r="AH24" s="257"/>
      <c r="AI24" s="257"/>
      <c r="AJ24" s="257"/>
      <c r="AK24" s="257"/>
      <c r="AL24" s="257"/>
    </row>
    <row r="25" spans="1:38" ht="225" outlineLevel="1">
      <c r="A25" s="575"/>
      <c r="B25" s="257" t="s">
        <v>609</v>
      </c>
      <c r="C25" s="257"/>
      <c r="D25" s="257" t="s">
        <v>609</v>
      </c>
      <c r="E25" s="575"/>
      <c r="F25" s="495" t="s">
        <v>62</v>
      </c>
      <c r="G25" s="495" t="s">
        <v>465</v>
      </c>
      <c r="H25" s="496" t="s">
        <v>3471</v>
      </c>
      <c r="I25" s="255">
        <v>196234</v>
      </c>
      <c r="J25" s="257"/>
      <c r="K25" s="257"/>
      <c r="L25" s="257">
        <v>1987</v>
      </c>
      <c r="M25" s="257">
        <v>702.3</v>
      </c>
      <c r="N25" s="257" t="s">
        <v>28</v>
      </c>
      <c r="O25" s="257">
        <v>85</v>
      </c>
      <c r="P25" s="257">
        <v>100</v>
      </c>
      <c r="Q25" s="254" t="s">
        <v>372</v>
      </c>
      <c r="R25" s="257" t="s">
        <v>29</v>
      </c>
      <c r="S25" s="383"/>
      <c r="T25" s="252" t="s">
        <v>150</v>
      </c>
      <c r="U25" s="255"/>
      <c r="V25" s="257"/>
      <c r="W25" s="383">
        <f t="shared" si="0"/>
        <v>0</v>
      </c>
      <c r="X25" s="370"/>
      <c r="Y25" s="370"/>
      <c r="Z25" s="370"/>
      <c r="AA25" s="370"/>
      <c r="AB25" s="370"/>
      <c r="AC25" s="257"/>
      <c r="AE25" s="257"/>
      <c r="AF25" s="257"/>
      <c r="AG25" s="257"/>
      <c r="AH25" s="257"/>
      <c r="AI25" s="257"/>
      <c r="AJ25" s="257"/>
      <c r="AK25" s="257"/>
      <c r="AL25" s="257"/>
    </row>
    <row r="26" spans="1:38" ht="112.5" outlineLevel="1">
      <c r="A26" s="575"/>
      <c r="B26" s="255" t="s">
        <v>550</v>
      </c>
      <c r="C26" s="255"/>
      <c r="D26" s="255" t="s">
        <v>638</v>
      </c>
      <c r="E26" s="575"/>
      <c r="F26" s="252" t="s">
        <v>62</v>
      </c>
      <c r="G26" s="495" t="s">
        <v>464</v>
      </c>
      <c r="H26" s="497" t="s">
        <v>3472</v>
      </c>
      <c r="I26" s="255">
        <v>22939</v>
      </c>
      <c r="J26" s="255"/>
      <c r="K26" s="255"/>
      <c r="L26" s="255">
        <v>1976</v>
      </c>
      <c r="M26" s="255">
        <v>177.2</v>
      </c>
      <c r="N26" s="255" t="s">
        <v>61</v>
      </c>
      <c r="O26" s="255">
        <v>85</v>
      </c>
      <c r="P26" s="255">
        <v>100</v>
      </c>
      <c r="Q26" s="254" t="s">
        <v>372</v>
      </c>
      <c r="R26" s="497" t="s">
        <v>29</v>
      </c>
      <c r="S26" s="255"/>
      <c r="T26" s="252" t="s">
        <v>150</v>
      </c>
      <c r="U26" s="255"/>
      <c r="V26" s="255"/>
      <c r="W26" s="383">
        <f t="shared" si="0"/>
        <v>0</v>
      </c>
      <c r="X26" s="370"/>
      <c r="Y26" s="370"/>
      <c r="Z26" s="370"/>
      <c r="AA26" s="370"/>
      <c r="AB26" s="370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</row>
    <row r="27" spans="1:38" ht="112.5" outlineLevel="1">
      <c r="A27" s="575"/>
      <c r="B27" s="255" t="s">
        <v>551</v>
      </c>
      <c r="C27" s="255"/>
      <c r="D27" s="255" t="s">
        <v>639</v>
      </c>
      <c r="E27" s="575"/>
      <c r="F27" s="252" t="s">
        <v>62</v>
      </c>
      <c r="G27" s="495" t="s">
        <v>464</v>
      </c>
      <c r="H27" s="497" t="s">
        <v>3473</v>
      </c>
      <c r="I27" s="255">
        <v>25322</v>
      </c>
      <c r="J27" s="255"/>
      <c r="K27" s="255"/>
      <c r="L27" s="255">
        <v>1991</v>
      </c>
      <c r="M27" s="255">
        <v>215</v>
      </c>
      <c r="N27" s="255" t="s">
        <v>61</v>
      </c>
      <c r="O27" s="255">
        <v>85</v>
      </c>
      <c r="P27" s="255">
        <v>100</v>
      </c>
      <c r="Q27" s="254" t="s">
        <v>372</v>
      </c>
      <c r="R27" s="497" t="s">
        <v>29</v>
      </c>
      <c r="S27" s="255"/>
      <c r="T27" s="252" t="s">
        <v>150</v>
      </c>
      <c r="U27" s="255"/>
      <c r="V27" s="255"/>
      <c r="W27" s="383">
        <f t="shared" si="0"/>
        <v>0</v>
      </c>
      <c r="X27" s="370"/>
      <c r="Y27" s="370"/>
      <c r="Z27" s="370"/>
      <c r="AA27" s="370"/>
      <c r="AB27" s="370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</row>
    <row r="28" spans="1:38" ht="112.5" outlineLevel="1">
      <c r="A28" s="575"/>
      <c r="B28" s="255" t="s">
        <v>552</v>
      </c>
      <c r="C28" s="255"/>
      <c r="D28" s="255" t="s">
        <v>640</v>
      </c>
      <c r="E28" s="575"/>
      <c r="F28" s="252" t="s">
        <v>62</v>
      </c>
      <c r="G28" s="495" t="s">
        <v>464</v>
      </c>
      <c r="H28" s="497" t="s">
        <v>3474</v>
      </c>
      <c r="I28" s="255">
        <v>18717</v>
      </c>
      <c r="J28" s="255"/>
      <c r="K28" s="255"/>
      <c r="L28" s="255">
        <v>1960</v>
      </c>
      <c r="M28" s="255">
        <v>170.1</v>
      </c>
      <c r="N28" s="255" t="s">
        <v>61</v>
      </c>
      <c r="O28" s="255">
        <v>85</v>
      </c>
      <c r="P28" s="255">
        <v>100</v>
      </c>
      <c r="Q28" s="254" t="s">
        <v>372</v>
      </c>
      <c r="R28" s="497" t="s">
        <v>29</v>
      </c>
      <c r="S28" s="255"/>
      <c r="T28" s="252" t="s">
        <v>150</v>
      </c>
      <c r="U28" s="255"/>
      <c r="V28" s="255"/>
      <c r="W28" s="383">
        <f t="shared" si="0"/>
        <v>0</v>
      </c>
      <c r="X28" s="370"/>
      <c r="Y28" s="370"/>
      <c r="Z28" s="370"/>
      <c r="AA28" s="370"/>
      <c r="AB28" s="370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</row>
    <row r="29" spans="1:38" ht="131.25" outlineLevel="1">
      <c r="A29" s="575"/>
      <c r="B29" s="255" t="s">
        <v>553</v>
      </c>
      <c r="C29" s="255"/>
      <c r="D29" s="255" t="s">
        <v>641</v>
      </c>
      <c r="E29" s="575"/>
      <c r="F29" s="252" t="s">
        <v>62</v>
      </c>
      <c r="G29" s="495" t="s">
        <v>466</v>
      </c>
      <c r="H29" s="497" t="s">
        <v>3475</v>
      </c>
      <c r="I29" s="255">
        <v>41708</v>
      </c>
      <c r="J29" s="255"/>
      <c r="K29" s="255"/>
      <c r="L29" s="255">
        <v>1976</v>
      </c>
      <c r="M29" s="255">
        <v>227</v>
      </c>
      <c r="N29" s="255" t="s">
        <v>61</v>
      </c>
      <c r="O29" s="255">
        <v>85</v>
      </c>
      <c r="P29" s="255">
        <v>100</v>
      </c>
      <c r="Q29" s="254" t="s">
        <v>372</v>
      </c>
      <c r="R29" s="497" t="s">
        <v>29</v>
      </c>
      <c r="S29" s="255"/>
      <c r="T29" s="252" t="s">
        <v>150</v>
      </c>
      <c r="U29" s="255"/>
      <c r="V29" s="255"/>
      <c r="W29" s="383">
        <f t="shared" si="0"/>
        <v>0</v>
      </c>
      <c r="X29" s="370"/>
      <c r="Y29" s="370"/>
      <c r="Z29" s="370"/>
      <c r="AA29" s="370"/>
      <c r="AB29" s="370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</row>
    <row r="30" spans="1:38" ht="112.5" outlineLevel="1">
      <c r="A30" s="575"/>
      <c r="B30" s="254" t="s">
        <v>554</v>
      </c>
      <c r="C30" s="255"/>
      <c r="D30" s="254" t="s">
        <v>3449</v>
      </c>
      <c r="E30" s="575"/>
      <c r="F30" s="252" t="s">
        <v>62</v>
      </c>
      <c r="G30" s="495" t="s">
        <v>464</v>
      </c>
      <c r="H30" s="497" t="s">
        <v>3463</v>
      </c>
      <c r="I30" s="255">
        <v>28597</v>
      </c>
      <c r="J30" s="255"/>
      <c r="K30" s="255"/>
      <c r="L30" s="255">
        <v>1961</v>
      </c>
      <c r="M30" s="255">
        <v>157.5</v>
      </c>
      <c r="N30" s="255" t="s">
        <v>61</v>
      </c>
      <c r="O30" s="255">
        <v>85</v>
      </c>
      <c r="P30" s="255">
        <v>100</v>
      </c>
      <c r="Q30" s="254" t="s">
        <v>372</v>
      </c>
      <c r="R30" s="497" t="s">
        <v>29</v>
      </c>
      <c r="S30" s="255"/>
      <c r="T30" s="252" t="s">
        <v>3450</v>
      </c>
      <c r="U30" s="255"/>
      <c r="V30" s="255">
        <v>2026</v>
      </c>
      <c r="W30" s="383">
        <f t="shared" si="0"/>
        <v>90275</v>
      </c>
      <c r="X30" s="370">
        <v>90275</v>
      </c>
      <c r="Y30" s="370"/>
      <c r="Z30" s="370"/>
      <c r="AA30" s="370"/>
      <c r="AB30" s="370"/>
      <c r="AC30" s="370">
        <v>90275</v>
      </c>
      <c r="AD30" s="370"/>
      <c r="AE30" s="370"/>
      <c r="AF30" s="370"/>
      <c r="AG30" s="370"/>
      <c r="AH30" s="370"/>
      <c r="AI30" s="370"/>
      <c r="AJ30" s="370"/>
      <c r="AK30" s="370"/>
      <c r="AL30" s="370"/>
    </row>
    <row r="31" spans="1:38" ht="225" outlineLevel="1">
      <c r="A31" s="575"/>
      <c r="B31" s="254" t="s">
        <v>547</v>
      </c>
      <c r="C31" s="255"/>
      <c r="D31" s="254" t="s">
        <v>637</v>
      </c>
      <c r="E31" s="575"/>
      <c r="F31" s="252" t="s">
        <v>62</v>
      </c>
      <c r="G31" s="495" t="s">
        <v>465</v>
      </c>
      <c r="H31" s="497" t="s">
        <v>3476</v>
      </c>
      <c r="I31" s="255">
        <v>70392</v>
      </c>
      <c r="J31" s="255"/>
      <c r="K31" s="255"/>
      <c r="L31" s="255">
        <v>1976</v>
      </c>
      <c r="M31" s="255">
        <v>642.9</v>
      </c>
      <c r="N31" s="255" t="s">
        <v>61</v>
      </c>
      <c r="O31" s="255">
        <v>85</v>
      </c>
      <c r="P31" s="255">
        <v>100</v>
      </c>
      <c r="Q31" s="254" t="s">
        <v>372</v>
      </c>
      <c r="R31" s="497" t="s">
        <v>29</v>
      </c>
      <c r="S31" s="255"/>
      <c r="T31" s="252" t="s">
        <v>3451</v>
      </c>
      <c r="U31" s="255"/>
      <c r="V31" s="255">
        <v>2026</v>
      </c>
      <c r="W31" s="383">
        <f t="shared" si="0"/>
        <v>76237</v>
      </c>
      <c r="X31" s="370">
        <v>76237</v>
      </c>
      <c r="Y31" s="370"/>
      <c r="Z31" s="370"/>
      <c r="AA31" s="370"/>
      <c r="AB31" s="370"/>
      <c r="AC31" s="370">
        <v>76237</v>
      </c>
      <c r="AD31" s="370"/>
      <c r="AE31" s="370"/>
      <c r="AF31" s="370"/>
      <c r="AG31" s="370"/>
      <c r="AH31" s="370"/>
      <c r="AI31" s="370"/>
      <c r="AJ31" s="370"/>
      <c r="AK31" s="370"/>
      <c r="AL31" s="370"/>
    </row>
    <row r="32" spans="1:38" ht="18.75" customHeight="1" outlineLevel="1">
      <c r="A32" s="575"/>
      <c r="B32" s="255" t="s">
        <v>556</v>
      </c>
      <c r="C32" s="255"/>
      <c r="D32" s="255" t="s">
        <v>3455</v>
      </c>
      <c r="E32" s="575"/>
      <c r="F32" s="252" t="s">
        <v>62</v>
      </c>
      <c r="G32" s="495" t="s">
        <v>464</v>
      </c>
      <c r="H32" s="497" t="s">
        <v>3477</v>
      </c>
      <c r="I32" s="255">
        <v>4970</v>
      </c>
      <c r="J32" s="255"/>
      <c r="K32" s="255"/>
      <c r="L32" s="255">
        <v>1973</v>
      </c>
      <c r="M32" s="255">
        <v>57.8</v>
      </c>
      <c r="N32" s="255" t="s">
        <v>61</v>
      </c>
      <c r="O32" s="255"/>
      <c r="P32" s="255">
        <v>100</v>
      </c>
      <c r="Q32" s="254" t="s">
        <v>372</v>
      </c>
      <c r="R32" s="497" t="s">
        <v>29</v>
      </c>
      <c r="S32" s="255"/>
      <c r="T32" s="252" t="s">
        <v>150</v>
      </c>
      <c r="U32" s="255"/>
      <c r="V32" s="255"/>
      <c r="W32" s="383">
        <f t="shared" si="0"/>
        <v>0</v>
      </c>
      <c r="X32" s="370"/>
      <c r="Y32" s="370"/>
      <c r="Z32" s="370"/>
      <c r="AA32" s="370"/>
      <c r="AB32" s="370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</row>
    <row r="33" spans="1:38" ht="18.75" customHeight="1" outlineLevel="1">
      <c r="A33" s="575"/>
      <c r="B33" s="255" t="s">
        <v>549</v>
      </c>
      <c r="C33" s="255"/>
      <c r="D33" s="255" t="s">
        <v>645</v>
      </c>
      <c r="E33" s="575"/>
      <c r="F33" s="252" t="s">
        <v>62</v>
      </c>
      <c r="G33" s="495" t="s">
        <v>464</v>
      </c>
      <c r="H33" s="497" t="s">
        <v>3465</v>
      </c>
      <c r="I33" s="255">
        <v>24573</v>
      </c>
      <c r="J33" s="255"/>
      <c r="K33" s="255"/>
      <c r="L33" s="255">
        <v>1950</v>
      </c>
      <c r="M33" s="255">
        <v>211</v>
      </c>
      <c r="N33" s="255" t="s">
        <v>61</v>
      </c>
      <c r="O33" s="255">
        <v>85</v>
      </c>
      <c r="P33" s="255">
        <v>100</v>
      </c>
      <c r="Q33" s="254" t="s">
        <v>372</v>
      </c>
      <c r="R33" s="497" t="s">
        <v>29</v>
      </c>
      <c r="S33" s="255"/>
      <c r="T33" s="252" t="s">
        <v>150</v>
      </c>
      <c r="U33" s="255"/>
      <c r="V33" s="255"/>
      <c r="W33" s="383">
        <f t="shared" si="0"/>
        <v>0</v>
      </c>
      <c r="X33" s="370"/>
      <c r="Y33" s="370"/>
      <c r="Z33" s="370"/>
      <c r="AA33" s="370"/>
      <c r="AB33" s="370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</row>
    <row r="34" spans="1:38" ht="18.75" customHeight="1" outlineLevel="1">
      <c r="A34" s="575"/>
      <c r="B34" s="255" t="s">
        <v>557</v>
      </c>
      <c r="C34" s="255"/>
      <c r="D34" s="255" t="s">
        <v>646</v>
      </c>
      <c r="E34" s="575"/>
      <c r="F34" s="252" t="s">
        <v>62</v>
      </c>
      <c r="G34" s="495" t="s">
        <v>464</v>
      </c>
      <c r="H34" s="497" t="s">
        <v>3466</v>
      </c>
      <c r="I34" s="255">
        <v>19814</v>
      </c>
      <c r="J34" s="255"/>
      <c r="K34" s="255"/>
      <c r="L34" s="255">
        <v>1985</v>
      </c>
      <c r="M34" s="255">
        <v>152.30000000000001</v>
      </c>
      <c r="N34" s="255" t="s">
        <v>61</v>
      </c>
      <c r="O34" s="255">
        <v>85</v>
      </c>
      <c r="P34" s="255">
        <v>100</v>
      </c>
      <c r="Q34" s="254" t="s">
        <v>372</v>
      </c>
      <c r="R34" s="497" t="s">
        <v>29</v>
      </c>
      <c r="S34" s="255"/>
      <c r="T34" s="252" t="s">
        <v>150</v>
      </c>
      <c r="U34" s="255"/>
      <c r="V34" s="255"/>
      <c r="W34" s="383">
        <f t="shared" si="0"/>
        <v>0</v>
      </c>
      <c r="X34" s="370"/>
      <c r="Y34" s="370"/>
      <c r="Z34" s="370"/>
      <c r="AA34" s="370"/>
      <c r="AB34" s="370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</row>
    <row r="35" spans="1:38" ht="18.75" customHeight="1" outlineLevel="1">
      <c r="A35" s="575"/>
      <c r="B35" s="255" t="s">
        <v>558</v>
      </c>
      <c r="C35" s="255"/>
      <c r="D35" s="255" t="s">
        <v>647</v>
      </c>
      <c r="E35" s="575"/>
      <c r="F35" s="252" t="s">
        <v>62</v>
      </c>
      <c r="G35" s="495" t="s">
        <v>464</v>
      </c>
      <c r="H35" s="497" t="s">
        <v>3467</v>
      </c>
      <c r="I35" s="255">
        <v>15379</v>
      </c>
      <c r="J35" s="255"/>
      <c r="K35" s="255"/>
      <c r="L35" s="255">
        <v>1990</v>
      </c>
      <c r="M35" s="255">
        <v>453.5</v>
      </c>
      <c r="N35" s="255" t="s">
        <v>61</v>
      </c>
      <c r="O35" s="255">
        <v>85</v>
      </c>
      <c r="P35" s="255">
        <v>100</v>
      </c>
      <c r="Q35" s="254" t="s">
        <v>372</v>
      </c>
      <c r="R35" s="497" t="s">
        <v>29</v>
      </c>
      <c r="S35" s="255"/>
      <c r="T35" s="252" t="s">
        <v>150</v>
      </c>
      <c r="U35" s="255"/>
      <c r="V35" s="255"/>
      <c r="W35" s="383">
        <f t="shared" si="0"/>
        <v>0</v>
      </c>
      <c r="X35" s="370"/>
      <c r="Y35" s="370"/>
      <c r="Z35" s="370"/>
      <c r="AA35" s="370"/>
      <c r="AB35" s="370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</row>
    <row r="36" spans="1:38" ht="131.25" outlineLevel="1">
      <c r="A36" s="575"/>
      <c r="B36" s="254" t="s">
        <v>548</v>
      </c>
      <c r="C36" s="255"/>
      <c r="D36" s="254" t="s">
        <v>649</v>
      </c>
      <c r="E36" s="575"/>
      <c r="F36" s="252" t="s">
        <v>62</v>
      </c>
      <c r="G36" s="495" t="s">
        <v>466</v>
      </c>
      <c r="H36" s="497" t="s">
        <v>3478</v>
      </c>
      <c r="I36" s="255">
        <v>33390</v>
      </c>
      <c r="J36" s="255"/>
      <c r="K36" s="255"/>
      <c r="L36" s="255">
        <v>1981</v>
      </c>
      <c r="M36" s="255">
        <v>217.9</v>
      </c>
      <c r="N36" s="255" t="s">
        <v>61</v>
      </c>
      <c r="O36" s="255">
        <v>85</v>
      </c>
      <c r="P36" s="255">
        <v>100</v>
      </c>
      <c r="Q36" s="254" t="s">
        <v>372</v>
      </c>
      <c r="R36" s="497" t="s">
        <v>29</v>
      </c>
      <c r="S36" s="255"/>
      <c r="T36" s="252" t="s">
        <v>3452</v>
      </c>
      <c r="U36" s="255"/>
      <c r="V36" s="255">
        <v>2026</v>
      </c>
      <c r="W36" s="383">
        <f t="shared" si="0"/>
        <v>66077.2</v>
      </c>
      <c r="X36" s="370">
        <v>66077.2</v>
      </c>
      <c r="Y36" s="370"/>
      <c r="Z36" s="370"/>
      <c r="AA36" s="370"/>
      <c r="AB36" s="370"/>
      <c r="AC36" s="370">
        <v>66077.2</v>
      </c>
      <c r="AD36" s="370"/>
      <c r="AE36" s="370"/>
      <c r="AF36" s="370"/>
      <c r="AG36" s="370"/>
      <c r="AH36" s="370"/>
      <c r="AI36" s="370"/>
      <c r="AJ36" s="370"/>
      <c r="AK36" s="370"/>
      <c r="AL36" s="370"/>
    </row>
    <row r="37" spans="1:38" ht="112.5" outlineLevel="1">
      <c r="A37" s="575"/>
      <c r="B37" s="255" t="s">
        <v>560</v>
      </c>
      <c r="C37" s="255"/>
      <c r="D37" s="255" t="s">
        <v>650</v>
      </c>
      <c r="E37" s="575"/>
      <c r="F37" s="252" t="s">
        <v>62</v>
      </c>
      <c r="G37" s="495" t="s">
        <v>464</v>
      </c>
      <c r="H37" s="497" t="s">
        <v>3479</v>
      </c>
      <c r="I37" s="255">
        <v>6708</v>
      </c>
      <c r="J37" s="255"/>
      <c r="K37" s="255"/>
      <c r="L37" s="255">
        <v>1968</v>
      </c>
      <c r="M37" s="255">
        <v>158.6</v>
      </c>
      <c r="N37" s="255" t="s">
        <v>61</v>
      </c>
      <c r="O37" s="255">
        <v>85</v>
      </c>
      <c r="P37" s="255">
        <v>100</v>
      </c>
      <c r="Q37" s="254" t="s">
        <v>372</v>
      </c>
      <c r="R37" s="497" t="s">
        <v>29</v>
      </c>
      <c r="S37" s="255"/>
      <c r="T37" s="252" t="s">
        <v>150</v>
      </c>
      <c r="U37" s="255"/>
      <c r="V37" s="255"/>
      <c r="W37" s="383">
        <f t="shared" si="0"/>
        <v>0</v>
      </c>
      <c r="X37" s="370"/>
      <c r="Y37" s="370"/>
      <c r="Z37" s="370"/>
      <c r="AA37" s="370"/>
      <c r="AB37" s="370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</row>
    <row r="38" spans="1:38" ht="112.5" outlineLevel="1">
      <c r="A38" s="575"/>
      <c r="B38" s="254" t="s">
        <v>561</v>
      </c>
      <c r="C38" s="255"/>
      <c r="D38" s="254" t="s">
        <v>651</v>
      </c>
      <c r="E38" s="575"/>
      <c r="F38" s="252" t="s">
        <v>62</v>
      </c>
      <c r="G38" s="495" t="s">
        <v>464</v>
      </c>
      <c r="H38" s="497" t="s">
        <v>3470</v>
      </c>
      <c r="I38" s="255">
        <v>16383</v>
      </c>
      <c r="J38" s="255"/>
      <c r="K38" s="255"/>
      <c r="L38" s="255">
        <v>1969</v>
      </c>
      <c r="M38" s="255">
        <v>201</v>
      </c>
      <c r="N38" s="255" t="s">
        <v>61</v>
      </c>
      <c r="O38" s="255">
        <v>85</v>
      </c>
      <c r="P38" s="255">
        <v>100</v>
      </c>
      <c r="Q38" s="254" t="s">
        <v>372</v>
      </c>
      <c r="R38" s="497" t="s">
        <v>29</v>
      </c>
      <c r="S38" s="257"/>
      <c r="T38" s="252" t="s">
        <v>3453</v>
      </c>
      <c r="U38" s="255"/>
      <c r="V38" s="255">
        <v>2026</v>
      </c>
      <c r="W38" s="383">
        <f t="shared" si="0"/>
        <v>82296.212</v>
      </c>
      <c r="X38" s="370">
        <v>82296.212</v>
      </c>
      <c r="Y38" s="370"/>
      <c r="Z38" s="370"/>
      <c r="AA38" s="370"/>
      <c r="AB38" s="370"/>
      <c r="AC38" s="370">
        <v>82296.212</v>
      </c>
      <c r="AD38" s="370"/>
      <c r="AE38" s="370"/>
      <c r="AF38" s="370"/>
      <c r="AG38" s="370"/>
      <c r="AH38" s="370"/>
      <c r="AI38" s="370"/>
      <c r="AJ38" s="370"/>
      <c r="AK38" s="370"/>
      <c r="AL38" s="370"/>
    </row>
    <row r="39" spans="1:38" ht="225" outlineLevel="1">
      <c r="A39" s="575"/>
      <c r="B39" s="254" t="s">
        <v>612</v>
      </c>
      <c r="C39" s="255"/>
      <c r="D39" s="254" t="s">
        <v>612</v>
      </c>
      <c r="E39" s="575"/>
      <c r="F39" s="252" t="s">
        <v>62</v>
      </c>
      <c r="G39" s="495" t="s">
        <v>465</v>
      </c>
      <c r="H39" s="497" t="s">
        <v>467</v>
      </c>
      <c r="I39" s="255">
        <v>66660</v>
      </c>
      <c r="J39" s="255"/>
      <c r="K39" s="255"/>
      <c r="L39" s="255">
        <v>1974</v>
      </c>
      <c r="M39" s="255">
        <v>249.1</v>
      </c>
      <c r="N39" s="255" t="s">
        <v>61</v>
      </c>
      <c r="O39" s="255">
        <v>85</v>
      </c>
      <c r="P39" s="255">
        <v>100</v>
      </c>
      <c r="Q39" s="254" t="s">
        <v>372</v>
      </c>
      <c r="R39" s="497" t="s">
        <v>29</v>
      </c>
      <c r="S39" s="255"/>
      <c r="T39" s="252" t="s">
        <v>3454</v>
      </c>
      <c r="U39" s="255"/>
      <c r="V39" s="255">
        <v>2026</v>
      </c>
      <c r="W39" s="383">
        <f t="shared" si="0"/>
        <v>49678.296999999999</v>
      </c>
      <c r="X39" s="370">
        <v>49678.296999999999</v>
      </c>
      <c r="Y39" s="370"/>
      <c r="Z39" s="370"/>
      <c r="AA39" s="370"/>
      <c r="AB39" s="370"/>
      <c r="AC39" s="370">
        <v>49678.296999999999</v>
      </c>
      <c r="AD39" s="370"/>
      <c r="AE39" s="370"/>
      <c r="AF39" s="370"/>
      <c r="AG39" s="370"/>
      <c r="AH39" s="370"/>
      <c r="AI39" s="370"/>
      <c r="AJ39" s="370"/>
      <c r="AK39" s="370"/>
      <c r="AL39" s="370"/>
    </row>
    <row r="40" spans="1:38" ht="112.5" outlineLevel="1">
      <c r="A40" s="575"/>
      <c r="B40" s="255" t="s">
        <v>562</v>
      </c>
      <c r="C40" s="255"/>
      <c r="D40" s="255" t="s">
        <v>652</v>
      </c>
      <c r="E40" s="576"/>
      <c r="F40" s="252" t="s">
        <v>62</v>
      </c>
      <c r="G40" s="498" t="s">
        <v>464</v>
      </c>
      <c r="H40" s="497" t="s">
        <v>3480</v>
      </c>
      <c r="I40" s="255">
        <v>26579</v>
      </c>
      <c r="J40" s="255"/>
      <c r="K40" s="255"/>
      <c r="L40" s="255">
        <v>1960</v>
      </c>
      <c r="M40" s="255">
        <v>90.2</v>
      </c>
      <c r="N40" s="255" t="s">
        <v>35</v>
      </c>
      <c r="O40" s="255">
        <v>85</v>
      </c>
      <c r="P40" s="255">
        <v>100</v>
      </c>
      <c r="Q40" s="254" t="s">
        <v>372</v>
      </c>
      <c r="R40" s="497" t="s">
        <v>29</v>
      </c>
      <c r="S40" s="255"/>
      <c r="T40" s="252" t="s">
        <v>150</v>
      </c>
      <c r="U40" s="255"/>
      <c r="V40" s="255"/>
      <c r="W40" s="383">
        <f t="shared" si="0"/>
        <v>0</v>
      </c>
      <c r="X40" s="370"/>
      <c r="Y40" s="370"/>
      <c r="Z40" s="370"/>
      <c r="AA40" s="370"/>
      <c r="AB40" s="370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</row>
    <row r="41" spans="1:38" s="366" customFormat="1" ht="18.75" customHeight="1">
      <c r="A41" s="267"/>
      <c r="B41" s="442" t="s">
        <v>432</v>
      </c>
      <c r="C41" s="505"/>
      <c r="D41" s="506"/>
      <c r="E41" s="267"/>
      <c r="F41" s="264"/>
      <c r="G41" s="264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64"/>
      <c r="U41" s="250"/>
      <c r="V41" s="250"/>
      <c r="W41" s="250"/>
      <c r="X41" s="250"/>
      <c r="Y41" s="250"/>
      <c r="Z41" s="250"/>
      <c r="AA41" s="250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</row>
    <row r="42" spans="1:38" ht="18.75" customHeight="1">
      <c r="A42" s="581">
        <v>1</v>
      </c>
      <c r="B42" s="581" t="s">
        <v>631</v>
      </c>
      <c r="C42" s="581"/>
      <c r="D42" s="581" t="s">
        <v>609</v>
      </c>
      <c r="E42" s="581" t="s">
        <v>3456</v>
      </c>
      <c r="F42" s="252" t="s">
        <v>62</v>
      </c>
      <c r="G42" s="252" t="s">
        <v>278</v>
      </c>
      <c r="H42" s="581" t="s">
        <v>3481</v>
      </c>
      <c r="I42" s="581">
        <v>787263</v>
      </c>
      <c r="J42" s="254">
        <f>K42</f>
        <v>5000</v>
      </c>
      <c r="K42" s="255">
        <v>5000</v>
      </c>
      <c r="L42" s="255">
        <v>2010</v>
      </c>
      <c r="M42" s="255">
        <v>12157.4</v>
      </c>
      <c r="N42" s="255" t="s">
        <v>61</v>
      </c>
      <c r="O42" s="255">
        <v>85</v>
      </c>
      <c r="P42" s="156">
        <v>68.75</v>
      </c>
      <c r="Q42" s="254" t="s">
        <v>372</v>
      </c>
      <c r="R42" s="497" t="s">
        <v>44</v>
      </c>
      <c r="S42" s="520">
        <v>953000</v>
      </c>
      <c r="T42" s="513" t="s">
        <v>447</v>
      </c>
      <c r="U42" s="159"/>
      <c r="V42" s="581">
        <v>2028</v>
      </c>
      <c r="W42" s="383">
        <f>SUM(X42:AB42)</f>
        <v>0</v>
      </c>
      <c r="X42" s="370"/>
      <c r="Y42" s="370"/>
      <c r="Z42" s="370"/>
      <c r="AA42" s="370"/>
      <c r="AB42" s="370"/>
      <c r="AC42" s="370"/>
      <c r="AD42" s="370"/>
      <c r="AE42" s="370"/>
      <c r="AF42" s="370"/>
      <c r="AG42" s="370"/>
      <c r="AH42" s="370"/>
      <c r="AI42" s="370"/>
      <c r="AJ42" s="370"/>
      <c r="AK42" s="370"/>
      <c r="AL42" s="370"/>
    </row>
    <row r="43" spans="1:38" ht="18.75" customHeight="1">
      <c r="A43" s="575"/>
      <c r="B43" s="575"/>
      <c r="C43" s="575"/>
      <c r="D43" s="575"/>
      <c r="E43" s="575"/>
      <c r="F43" s="252" t="s">
        <v>37</v>
      </c>
      <c r="G43" s="252" t="s">
        <v>39</v>
      </c>
      <c r="H43" s="575"/>
      <c r="I43" s="575"/>
      <c r="J43" s="255">
        <v>7</v>
      </c>
      <c r="K43" s="255">
        <v>7</v>
      </c>
      <c r="L43" s="255">
        <v>2010</v>
      </c>
      <c r="M43" s="255">
        <v>514.79999999999995</v>
      </c>
      <c r="N43" s="255" t="s">
        <v>61</v>
      </c>
      <c r="O43" s="255">
        <v>60</v>
      </c>
      <c r="P43" s="68">
        <v>78.650000000000006</v>
      </c>
      <c r="Q43" s="254" t="s">
        <v>372</v>
      </c>
      <c r="R43" s="255" t="s">
        <v>29</v>
      </c>
      <c r="S43" s="517"/>
      <c r="T43" s="514"/>
      <c r="U43" s="255"/>
      <c r="V43" s="575"/>
      <c r="W43" s="383">
        <f t="shared" ref="W43:W54" si="1">SUM(X43:AB43)</f>
        <v>0</v>
      </c>
      <c r="X43" s="370"/>
      <c r="Y43" s="370"/>
      <c r="Z43" s="370"/>
      <c r="AA43" s="370"/>
      <c r="AB43" s="370"/>
      <c r="AC43" s="370"/>
      <c r="AD43" s="370"/>
      <c r="AE43" s="370"/>
      <c r="AF43" s="370"/>
      <c r="AG43" s="370"/>
      <c r="AH43" s="370"/>
      <c r="AI43" s="370"/>
      <c r="AJ43" s="370"/>
      <c r="AK43" s="370"/>
      <c r="AL43" s="370"/>
    </row>
    <row r="44" spans="1:38" ht="18.75" customHeight="1">
      <c r="A44" s="575"/>
      <c r="B44" s="575"/>
      <c r="C44" s="575"/>
      <c r="D44" s="575"/>
      <c r="E44" s="575"/>
      <c r="F44" s="252" t="s">
        <v>37</v>
      </c>
      <c r="G44" s="252" t="s">
        <v>280</v>
      </c>
      <c r="H44" s="575"/>
      <c r="I44" s="575"/>
      <c r="J44" s="255"/>
      <c r="K44" s="255"/>
      <c r="L44" s="255">
        <v>2010</v>
      </c>
      <c r="M44" s="255">
        <v>54.8</v>
      </c>
      <c r="N44" s="255" t="s">
        <v>61</v>
      </c>
      <c r="O44" s="255">
        <v>60</v>
      </c>
      <c r="P44" s="68">
        <v>78.650000000000006</v>
      </c>
      <c r="Q44" s="254" t="s">
        <v>372</v>
      </c>
      <c r="R44" s="255" t="s">
        <v>29</v>
      </c>
      <c r="S44" s="517"/>
      <c r="T44" s="514"/>
      <c r="U44" s="159"/>
      <c r="V44" s="575"/>
      <c r="W44" s="383">
        <f t="shared" si="1"/>
        <v>0</v>
      </c>
      <c r="X44" s="370"/>
      <c r="Y44" s="370"/>
      <c r="Z44" s="370"/>
      <c r="AA44" s="370"/>
      <c r="AB44" s="370"/>
      <c r="AC44" s="370"/>
      <c r="AD44" s="370"/>
      <c r="AE44" s="370"/>
      <c r="AF44" s="370"/>
      <c r="AG44" s="370"/>
      <c r="AH44" s="370"/>
      <c r="AI44" s="370"/>
      <c r="AJ44" s="370"/>
      <c r="AK44" s="370"/>
      <c r="AL44" s="370"/>
    </row>
    <row r="45" spans="1:38" ht="18.75" customHeight="1">
      <c r="A45" s="575"/>
      <c r="B45" s="575"/>
      <c r="C45" s="575"/>
      <c r="D45" s="575"/>
      <c r="E45" s="575"/>
      <c r="F45" s="252" t="s">
        <v>37</v>
      </c>
      <c r="G45" s="252" t="s">
        <v>281</v>
      </c>
      <c r="H45" s="575"/>
      <c r="I45" s="575"/>
      <c r="J45" s="255"/>
      <c r="K45" s="255"/>
      <c r="L45" s="255">
        <v>2010</v>
      </c>
      <c r="M45" s="255">
        <v>186.2</v>
      </c>
      <c r="N45" s="255" t="s">
        <v>61</v>
      </c>
      <c r="O45" s="255">
        <v>60</v>
      </c>
      <c r="P45" s="156">
        <v>78.650000000000006</v>
      </c>
      <c r="Q45" s="254" t="s">
        <v>372</v>
      </c>
      <c r="R45" s="255" t="s">
        <v>29</v>
      </c>
      <c r="S45" s="517"/>
      <c r="T45" s="514"/>
      <c r="U45" s="159"/>
      <c r="V45" s="575"/>
      <c r="W45" s="383">
        <f t="shared" si="1"/>
        <v>0</v>
      </c>
      <c r="X45" s="370"/>
      <c r="Y45" s="370"/>
      <c r="Z45" s="370"/>
      <c r="AA45" s="370"/>
      <c r="AB45" s="370"/>
      <c r="AC45" s="370"/>
      <c r="AD45" s="370"/>
      <c r="AE45" s="370"/>
      <c r="AF45" s="370"/>
      <c r="AG45" s="370"/>
      <c r="AH45" s="370"/>
      <c r="AI45" s="370"/>
      <c r="AJ45" s="370"/>
      <c r="AK45" s="370"/>
      <c r="AL45" s="370"/>
    </row>
    <row r="46" spans="1:38" ht="18.75" customHeight="1">
      <c r="A46" s="575"/>
      <c r="B46" s="575"/>
      <c r="C46" s="575"/>
      <c r="D46" s="575"/>
      <c r="E46" s="575"/>
      <c r="F46" s="252" t="s">
        <v>37</v>
      </c>
      <c r="G46" s="252" t="s">
        <v>282</v>
      </c>
      <c r="H46" s="576"/>
      <c r="I46" s="576"/>
      <c r="J46" s="255"/>
      <c r="K46" s="255"/>
      <c r="L46" s="255">
        <v>2010</v>
      </c>
      <c r="M46" s="255">
        <v>74.099999999999994</v>
      </c>
      <c r="N46" s="255" t="s">
        <v>61</v>
      </c>
      <c r="O46" s="255">
        <v>60</v>
      </c>
      <c r="P46" s="156">
        <v>78.650000000000006</v>
      </c>
      <c r="Q46" s="254" t="s">
        <v>372</v>
      </c>
      <c r="R46" s="255" t="s">
        <v>29</v>
      </c>
      <c r="S46" s="518"/>
      <c r="T46" s="515"/>
      <c r="U46" s="159"/>
      <c r="V46" s="576"/>
      <c r="W46" s="383">
        <f t="shared" si="1"/>
        <v>0</v>
      </c>
      <c r="X46" s="370"/>
      <c r="Y46" s="370"/>
      <c r="Z46" s="370"/>
      <c r="AA46" s="370"/>
      <c r="AB46" s="370"/>
      <c r="AC46" s="370"/>
      <c r="AD46" s="370"/>
      <c r="AE46" s="370"/>
      <c r="AF46" s="370"/>
      <c r="AG46" s="370"/>
      <c r="AH46" s="370"/>
      <c r="AI46" s="370"/>
      <c r="AJ46" s="370"/>
      <c r="AK46" s="370"/>
      <c r="AL46" s="370"/>
    </row>
    <row r="47" spans="1:38" ht="168.75">
      <c r="A47" s="576"/>
      <c r="B47" s="576"/>
      <c r="C47" s="576"/>
      <c r="D47" s="576"/>
      <c r="E47" s="576"/>
      <c r="F47" s="252"/>
      <c r="G47" s="252"/>
      <c r="H47" s="257"/>
      <c r="I47" s="255"/>
      <c r="J47" s="255"/>
      <c r="K47" s="255"/>
      <c r="L47" s="255"/>
      <c r="M47" s="255"/>
      <c r="N47" s="255"/>
      <c r="O47" s="255"/>
      <c r="P47" s="156"/>
      <c r="Q47" s="255"/>
      <c r="R47" s="255"/>
      <c r="S47" s="257"/>
      <c r="T47" s="246" t="s">
        <v>3484</v>
      </c>
      <c r="U47" s="255" t="s">
        <v>448</v>
      </c>
      <c r="V47" s="255" t="s">
        <v>352</v>
      </c>
      <c r="W47" s="383">
        <f t="shared" si="1"/>
        <v>2000000</v>
      </c>
      <c r="X47" s="370">
        <v>2000000</v>
      </c>
      <c r="Y47" s="370"/>
      <c r="Z47" s="370"/>
      <c r="AA47" s="370"/>
      <c r="AB47" s="370"/>
      <c r="AC47" s="370"/>
      <c r="AD47" s="370">
        <v>1000000</v>
      </c>
      <c r="AE47" s="370">
        <v>1000000</v>
      </c>
      <c r="AF47" s="370"/>
      <c r="AG47" s="370"/>
      <c r="AH47" s="370"/>
      <c r="AI47" s="370"/>
      <c r="AJ47" s="370"/>
      <c r="AK47" s="370"/>
      <c r="AL47" s="370"/>
    </row>
    <row r="48" spans="1:38" ht="18.75" customHeight="1">
      <c r="A48" s="581">
        <v>2</v>
      </c>
      <c r="B48" s="581" t="s">
        <v>631</v>
      </c>
      <c r="C48" s="581"/>
      <c r="D48" s="581" t="s">
        <v>609</v>
      </c>
      <c r="E48" s="581" t="s">
        <v>3488</v>
      </c>
      <c r="F48" s="252" t="s">
        <v>27</v>
      </c>
      <c r="G48" s="96" t="s">
        <v>278</v>
      </c>
      <c r="H48" s="581" t="s">
        <v>3482</v>
      </c>
      <c r="I48" s="581"/>
      <c r="J48" s="240">
        <v>1145</v>
      </c>
      <c r="K48" s="255">
        <v>1145</v>
      </c>
      <c r="L48" s="67">
        <v>1980</v>
      </c>
      <c r="M48" s="240">
        <v>4865</v>
      </c>
      <c r="N48" s="240" t="s">
        <v>28</v>
      </c>
      <c r="O48" s="240">
        <v>85</v>
      </c>
      <c r="P48" s="68">
        <v>100</v>
      </c>
      <c r="Q48" s="254" t="s">
        <v>372</v>
      </c>
      <c r="R48" s="240" t="s">
        <v>29</v>
      </c>
      <c r="S48" s="590">
        <v>1145</v>
      </c>
      <c r="T48" s="96" t="s">
        <v>32</v>
      </c>
      <c r="U48" s="240">
        <v>1145</v>
      </c>
      <c r="V48" s="255"/>
      <c r="W48" s="383">
        <f t="shared" si="1"/>
        <v>0</v>
      </c>
      <c r="X48" s="370"/>
      <c r="Y48" s="370"/>
      <c r="Z48" s="370"/>
      <c r="AA48" s="370"/>
      <c r="AB48" s="370"/>
      <c r="AC48" s="370"/>
      <c r="AD48" s="370"/>
      <c r="AE48" s="370"/>
      <c r="AF48" s="370"/>
      <c r="AG48" s="370"/>
      <c r="AH48" s="370"/>
      <c r="AI48" s="370"/>
      <c r="AJ48" s="370"/>
      <c r="AK48" s="370"/>
      <c r="AL48" s="370"/>
    </row>
    <row r="49" spans="1:38" ht="75">
      <c r="A49" s="575"/>
      <c r="B49" s="575"/>
      <c r="C49" s="575"/>
      <c r="D49" s="575"/>
      <c r="E49" s="575"/>
      <c r="F49" s="252" t="s">
        <v>27</v>
      </c>
      <c r="G49" s="96" t="s">
        <v>79</v>
      </c>
      <c r="H49" s="575"/>
      <c r="I49" s="575"/>
      <c r="J49" s="255">
        <v>304</v>
      </c>
      <c r="K49" s="255">
        <v>304</v>
      </c>
      <c r="L49" s="240">
        <v>1988</v>
      </c>
      <c r="M49" s="240">
        <v>5865.5</v>
      </c>
      <c r="N49" s="240" t="s">
        <v>28</v>
      </c>
      <c r="O49" s="240">
        <v>100</v>
      </c>
      <c r="P49" s="68">
        <v>100</v>
      </c>
      <c r="Q49" s="69" t="s">
        <v>283</v>
      </c>
      <c r="R49" s="240" t="s">
        <v>29</v>
      </c>
      <c r="S49" s="591"/>
      <c r="T49" s="96" t="s">
        <v>3402</v>
      </c>
      <c r="U49" s="255">
        <v>304</v>
      </c>
      <c r="V49" s="255">
        <v>2029</v>
      </c>
      <c r="W49" s="383">
        <f t="shared" si="1"/>
        <v>503653</v>
      </c>
      <c r="X49" s="370"/>
      <c r="Y49" s="370"/>
      <c r="Z49" s="370">
        <v>503653</v>
      </c>
      <c r="AA49" s="370"/>
      <c r="AB49" s="370"/>
      <c r="AC49" s="370"/>
      <c r="AD49" s="370"/>
      <c r="AE49" s="370"/>
      <c r="AF49" s="370">
        <v>503653</v>
      </c>
      <c r="AG49" s="370"/>
      <c r="AH49" s="370"/>
      <c r="AI49" s="370"/>
      <c r="AJ49" s="370"/>
      <c r="AK49" s="370"/>
      <c r="AL49" s="370"/>
    </row>
    <row r="50" spans="1:38" ht="18.75" customHeight="1">
      <c r="A50" s="576"/>
      <c r="B50" s="576"/>
      <c r="C50" s="576"/>
      <c r="D50" s="576"/>
      <c r="E50" s="576"/>
      <c r="F50" s="252" t="s">
        <v>27</v>
      </c>
      <c r="G50" s="252" t="s">
        <v>279</v>
      </c>
      <c r="H50" s="576"/>
      <c r="I50" s="576"/>
      <c r="J50" s="240">
        <v>1</v>
      </c>
      <c r="K50" s="240">
        <v>1</v>
      </c>
      <c r="L50" s="240">
        <v>1989</v>
      </c>
      <c r="M50" s="240">
        <v>67.099999999999994</v>
      </c>
      <c r="N50" s="240" t="s">
        <v>28</v>
      </c>
      <c r="O50" s="240">
        <v>60</v>
      </c>
      <c r="P50" s="68">
        <v>100</v>
      </c>
      <c r="Q50" s="254" t="s">
        <v>372</v>
      </c>
      <c r="R50" s="240" t="s">
        <v>29</v>
      </c>
      <c r="S50" s="592"/>
      <c r="T50" s="96" t="s">
        <v>32</v>
      </c>
      <c r="U50" s="240" t="s">
        <v>456</v>
      </c>
      <c r="V50" s="255"/>
      <c r="W50" s="383">
        <f t="shared" si="1"/>
        <v>0</v>
      </c>
      <c r="X50" s="370"/>
      <c r="Y50" s="370"/>
      <c r="Z50" s="370"/>
      <c r="AA50" s="370"/>
      <c r="AB50" s="370"/>
      <c r="AC50" s="370"/>
      <c r="AD50" s="370"/>
      <c r="AE50" s="370"/>
      <c r="AF50" s="370"/>
      <c r="AG50" s="370"/>
      <c r="AH50" s="370"/>
      <c r="AI50" s="370"/>
      <c r="AJ50" s="370"/>
      <c r="AK50" s="370"/>
      <c r="AL50" s="370"/>
    </row>
    <row r="51" spans="1:38" ht="75">
      <c r="A51" s="512">
        <v>3</v>
      </c>
      <c r="B51" s="512" t="s">
        <v>547</v>
      </c>
      <c r="C51" s="512"/>
      <c r="D51" s="512" t="s">
        <v>637</v>
      </c>
      <c r="E51" s="512" t="s">
        <v>3457</v>
      </c>
      <c r="F51" s="252" t="s">
        <v>62</v>
      </c>
      <c r="G51" s="252" t="s">
        <v>307</v>
      </c>
      <c r="H51" s="580" t="s">
        <v>3483</v>
      </c>
      <c r="I51" s="580"/>
      <c r="J51" s="255">
        <v>50</v>
      </c>
      <c r="K51" s="255">
        <v>50</v>
      </c>
      <c r="L51" s="255">
        <v>1979</v>
      </c>
      <c r="M51" s="255">
        <v>1164.5</v>
      </c>
      <c r="N51" s="255" t="s">
        <v>61</v>
      </c>
      <c r="O51" s="255">
        <v>85</v>
      </c>
      <c r="P51" s="156">
        <v>100</v>
      </c>
      <c r="Q51" s="255" t="s">
        <v>284</v>
      </c>
      <c r="R51" s="255" t="s">
        <v>29</v>
      </c>
      <c r="S51" s="580"/>
      <c r="T51" s="252" t="s">
        <v>3485</v>
      </c>
      <c r="U51" s="255">
        <v>50</v>
      </c>
      <c r="V51" s="255">
        <v>2030</v>
      </c>
      <c r="W51" s="383">
        <f t="shared" si="1"/>
        <v>300000</v>
      </c>
      <c r="X51" s="370"/>
      <c r="Y51" s="370">
        <v>300000</v>
      </c>
      <c r="Z51" s="370"/>
      <c r="AA51" s="370"/>
      <c r="AB51" s="370"/>
      <c r="AC51" s="370"/>
      <c r="AD51" s="370"/>
      <c r="AE51" s="370"/>
      <c r="AF51" s="370"/>
      <c r="AG51" s="370">
        <v>300000</v>
      </c>
      <c r="AH51" s="370"/>
      <c r="AI51" s="370"/>
      <c r="AJ51" s="370"/>
      <c r="AK51" s="370"/>
      <c r="AL51" s="370"/>
    </row>
    <row r="52" spans="1:38" ht="18.75" customHeight="1">
      <c r="A52" s="512"/>
      <c r="B52" s="512"/>
      <c r="C52" s="512"/>
      <c r="D52" s="512"/>
      <c r="E52" s="512"/>
      <c r="F52" s="252" t="s">
        <v>285</v>
      </c>
      <c r="G52" s="252" t="s">
        <v>121</v>
      </c>
      <c r="H52" s="580"/>
      <c r="I52" s="580"/>
      <c r="J52" s="255"/>
      <c r="K52" s="255"/>
      <c r="L52" s="255">
        <v>1988</v>
      </c>
      <c r="M52" s="255">
        <v>119.1</v>
      </c>
      <c r="N52" s="255" t="s">
        <v>61</v>
      </c>
      <c r="O52" s="255">
        <v>60</v>
      </c>
      <c r="P52" s="156">
        <v>100</v>
      </c>
      <c r="Q52" s="254" t="s">
        <v>372</v>
      </c>
      <c r="R52" s="255" t="s">
        <v>29</v>
      </c>
      <c r="S52" s="580"/>
      <c r="T52" s="252" t="s">
        <v>286</v>
      </c>
      <c r="U52" s="255"/>
      <c r="V52" s="255"/>
      <c r="W52" s="383">
        <f t="shared" si="1"/>
        <v>0</v>
      </c>
      <c r="X52" s="370"/>
      <c r="Y52" s="370"/>
      <c r="Z52" s="370"/>
      <c r="AA52" s="370"/>
      <c r="AB52" s="370"/>
      <c r="AC52" s="370"/>
      <c r="AD52" s="370"/>
      <c r="AE52" s="370"/>
      <c r="AF52" s="370"/>
      <c r="AG52" s="370"/>
      <c r="AH52" s="370"/>
      <c r="AI52" s="370"/>
      <c r="AJ52" s="370"/>
      <c r="AK52" s="370"/>
      <c r="AL52" s="370"/>
    </row>
    <row r="53" spans="1:38" ht="18.75" customHeight="1">
      <c r="A53" s="512"/>
      <c r="B53" s="512"/>
      <c r="C53" s="512"/>
      <c r="D53" s="512"/>
      <c r="E53" s="512"/>
      <c r="F53" s="252" t="s">
        <v>285</v>
      </c>
      <c r="G53" s="252" t="s">
        <v>287</v>
      </c>
      <c r="H53" s="580"/>
      <c r="I53" s="580"/>
      <c r="J53" s="255">
        <v>3</v>
      </c>
      <c r="K53" s="255">
        <v>3</v>
      </c>
      <c r="L53" s="255">
        <v>1988</v>
      </c>
      <c r="M53" s="255">
        <v>95.3</v>
      </c>
      <c r="N53" s="255" t="s">
        <v>61</v>
      </c>
      <c r="O53" s="255">
        <v>60</v>
      </c>
      <c r="P53" s="156">
        <v>100</v>
      </c>
      <c r="Q53" s="254" t="s">
        <v>372</v>
      </c>
      <c r="R53" s="255" t="s">
        <v>29</v>
      </c>
      <c r="S53" s="580"/>
      <c r="T53" s="252" t="s">
        <v>286</v>
      </c>
      <c r="U53" s="255" t="s">
        <v>458</v>
      </c>
      <c r="V53" s="255"/>
      <c r="W53" s="383">
        <f t="shared" si="1"/>
        <v>0</v>
      </c>
      <c r="X53" s="370"/>
      <c r="Y53" s="370"/>
      <c r="Z53" s="370"/>
      <c r="AA53" s="370"/>
      <c r="AB53" s="370"/>
      <c r="AC53" s="370"/>
      <c r="AD53" s="370"/>
      <c r="AE53" s="370"/>
      <c r="AF53" s="370"/>
      <c r="AG53" s="370"/>
      <c r="AH53" s="370"/>
      <c r="AI53" s="370"/>
      <c r="AJ53" s="370"/>
      <c r="AK53" s="370"/>
      <c r="AL53" s="370"/>
    </row>
    <row r="54" spans="1:38" ht="18.75" customHeight="1">
      <c r="A54" s="512"/>
      <c r="B54" s="512"/>
      <c r="C54" s="512"/>
      <c r="D54" s="512"/>
      <c r="E54" s="512"/>
      <c r="F54" s="252" t="s">
        <v>285</v>
      </c>
      <c r="G54" s="252" t="s">
        <v>162</v>
      </c>
      <c r="H54" s="580"/>
      <c r="I54" s="580"/>
      <c r="J54" s="255"/>
      <c r="K54" s="255"/>
      <c r="L54" s="255">
        <v>1990</v>
      </c>
      <c r="M54" s="255">
        <v>302.60000000000002</v>
      </c>
      <c r="N54" s="255" t="s">
        <v>61</v>
      </c>
      <c r="O54" s="255">
        <v>85</v>
      </c>
      <c r="P54" s="156">
        <v>100</v>
      </c>
      <c r="Q54" s="254" t="s">
        <v>372</v>
      </c>
      <c r="R54" s="255" t="s">
        <v>29</v>
      </c>
      <c r="S54" s="580"/>
      <c r="T54" s="252" t="s">
        <v>286</v>
      </c>
      <c r="U54" s="255"/>
      <c r="V54" s="255"/>
      <c r="W54" s="383">
        <f t="shared" si="1"/>
        <v>0</v>
      </c>
      <c r="X54" s="370"/>
      <c r="Y54" s="370"/>
      <c r="Z54" s="370"/>
      <c r="AA54" s="370"/>
      <c r="AB54" s="370"/>
      <c r="AC54" s="370"/>
      <c r="AD54" s="370"/>
      <c r="AE54" s="370"/>
      <c r="AF54" s="370"/>
      <c r="AG54" s="370"/>
      <c r="AH54" s="370"/>
      <c r="AI54" s="370"/>
      <c r="AJ54" s="370"/>
      <c r="AK54" s="370"/>
      <c r="AL54" s="370"/>
    </row>
    <row r="55" spans="1:38" s="366" customFormat="1">
      <c r="A55" s="267"/>
      <c r="B55" s="723" t="s">
        <v>434</v>
      </c>
      <c r="C55" s="724"/>
      <c r="D55" s="725"/>
      <c r="E55" s="267"/>
      <c r="F55" s="239"/>
      <c r="G55" s="239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267"/>
      <c r="S55" s="267"/>
      <c r="T55" s="239"/>
      <c r="U55" s="267"/>
      <c r="V55" s="267"/>
      <c r="W55" s="438">
        <f>SUM(W9:W54)</f>
        <v>3168216.7089999998</v>
      </c>
      <c r="X55" s="438">
        <f t="shared" ref="X55:AL55" si="2">SUM(X9:X54)</f>
        <v>2364563.7089999998</v>
      </c>
      <c r="Y55" s="438">
        <f t="shared" si="2"/>
        <v>300000</v>
      </c>
      <c r="Z55" s="438">
        <f t="shared" si="2"/>
        <v>503653</v>
      </c>
      <c r="AA55" s="438">
        <f t="shared" si="2"/>
        <v>0</v>
      </c>
      <c r="AB55" s="438">
        <f t="shared" si="2"/>
        <v>0</v>
      </c>
      <c r="AC55" s="438">
        <f t="shared" si="2"/>
        <v>364563.70900000003</v>
      </c>
      <c r="AD55" s="438">
        <f t="shared" si="2"/>
        <v>1000000</v>
      </c>
      <c r="AE55" s="438">
        <f t="shared" si="2"/>
        <v>1000000</v>
      </c>
      <c r="AF55" s="438">
        <f t="shared" si="2"/>
        <v>503653</v>
      </c>
      <c r="AG55" s="438">
        <f t="shared" si="2"/>
        <v>300000</v>
      </c>
      <c r="AH55" s="438">
        <f t="shared" si="2"/>
        <v>0</v>
      </c>
      <c r="AI55" s="438">
        <f t="shared" si="2"/>
        <v>0</v>
      </c>
      <c r="AJ55" s="438">
        <f t="shared" si="2"/>
        <v>0</v>
      </c>
      <c r="AK55" s="438"/>
      <c r="AL55" s="438">
        <f t="shared" si="2"/>
        <v>0</v>
      </c>
    </row>
    <row r="59" spans="1:38">
      <c r="W59" s="381">
        <f>SUBTOTAL(9,W9:W54)</f>
        <v>3168216.7089999998</v>
      </c>
      <c r="X59" s="381">
        <f t="shared" ref="X59:AL59" si="3">SUBTOTAL(9,X9:X54)</f>
        <v>2364563.7089999998</v>
      </c>
      <c r="Y59" s="381">
        <f t="shared" si="3"/>
        <v>300000</v>
      </c>
      <c r="Z59" s="381">
        <f t="shared" si="3"/>
        <v>503653</v>
      </c>
      <c r="AA59" s="381">
        <f t="shared" si="3"/>
        <v>0</v>
      </c>
      <c r="AB59" s="381">
        <f t="shared" si="3"/>
        <v>0</v>
      </c>
      <c r="AC59" s="381">
        <f t="shared" si="3"/>
        <v>364563.70900000003</v>
      </c>
      <c r="AD59" s="381">
        <f t="shared" si="3"/>
        <v>1000000</v>
      </c>
      <c r="AE59" s="381">
        <f t="shared" si="3"/>
        <v>1000000</v>
      </c>
      <c r="AF59" s="381">
        <f t="shared" si="3"/>
        <v>503653</v>
      </c>
      <c r="AG59" s="381">
        <f t="shared" si="3"/>
        <v>300000</v>
      </c>
      <c r="AH59" s="381">
        <f t="shared" si="3"/>
        <v>0</v>
      </c>
      <c r="AI59" s="381">
        <f t="shared" si="3"/>
        <v>0</v>
      </c>
      <c r="AJ59" s="381">
        <f t="shared" si="3"/>
        <v>0</v>
      </c>
      <c r="AK59" s="381">
        <f t="shared" si="3"/>
        <v>0</v>
      </c>
      <c r="AL59" s="381">
        <f t="shared" si="3"/>
        <v>0</v>
      </c>
    </row>
  </sheetData>
  <autoFilter ref="A7:AN55"/>
  <mergeCells count="64">
    <mergeCell ref="H2:R2"/>
    <mergeCell ref="B55:D55"/>
    <mergeCell ref="AC5:AL5"/>
    <mergeCell ref="H9:H10"/>
    <mergeCell ref="A4:R4"/>
    <mergeCell ref="S4:V4"/>
    <mergeCell ref="W4:A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V5:V6"/>
    <mergeCell ref="W5:W6"/>
    <mergeCell ref="X5:AB5"/>
    <mergeCell ref="M5:M6"/>
    <mergeCell ref="U5:U6"/>
    <mergeCell ref="Q5:Q6"/>
    <mergeCell ref="R5:R6"/>
    <mergeCell ref="S5:S6"/>
    <mergeCell ref="T5:T6"/>
    <mergeCell ref="J5:J6"/>
    <mergeCell ref="A48:A50"/>
    <mergeCell ref="S48:S50"/>
    <mergeCell ref="A42:A47"/>
    <mergeCell ref="H42:H46"/>
    <mergeCell ref="E42:E47"/>
    <mergeCell ref="E48:E50"/>
    <mergeCell ref="H48:H50"/>
    <mergeCell ref="I48:I50"/>
    <mergeCell ref="E24:E40"/>
    <mergeCell ref="K5:K6"/>
    <mergeCell ref="L5:L6"/>
    <mergeCell ref="N5:N6"/>
    <mergeCell ref="O5:O6"/>
    <mergeCell ref="P5:P6"/>
    <mergeCell ref="A24:A40"/>
    <mergeCell ref="H51:H54"/>
    <mergeCell ref="I51:I54"/>
    <mergeCell ref="S51:S54"/>
    <mergeCell ref="A51:A54"/>
    <mergeCell ref="E51:E54"/>
    <mergeCell ref="B51:B54"/>
    <mergeCell ref="C51:C54"/>
    <mergeCell ref="D51:D54"/>
    <mergeCell ref="V42:V46"/>
    <mergeCell ref="I42:I46"/>
    <mergeCell ref="S42:S46"/>
    <mergeCell ref="T42:T46"/>
    <mergeCell ref="C9:C10"/>
    <mergeCell ref="D9:D10"/>
    <mergeCell ref="E9:E23"/>
    <mergeCell ref="C42:C47"/>
    <mergeCell ref="D42:D47"/>
    <mergeCell ref="B48:B50"/>
    <mergeCell ref="C48:C50"/>
    <mergeCell ref="D48:D50"/>
    <mergeCell ref="A9:A23"/>
    <mergeCell ref="B9:B10"/>
    <mergeCell ref="B42:B47"/>
  </mergeCells>
  <phoneticPr fontId="7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="280" zoomScaleNormal="280" workbookViewId="0">
      <selection activeCell="B2" sqref="B2"/>
    </sheetView>
  </sheetViews>
  <sheetFormatPr defaultRowHeight="15"/>
  <sheetData>
    <row r="1" spans="1:5">
      <c r="A1" s="22"/>
      <c r="B1" s="22" t="s">
        <v>570</v>
      </c>
      <c r="C1" s="22" t="s">
        <v>571</v>
      </c>
      <c r="D1" s="22" t="s">
        <v>574</v>
      </c>
    </row>
    <row r="2" spans="1:5">
      <c r="A2" s="18" t="s">
        <v>317</v>
      </c>
      <c r="B2" s="18">
        <v>74</v>
      </c>
      <c r="C2" s="18">
        <v>100</v>
      </c>
      <c r="D2" s="18">
        <v>65</v>
      </c>
      <c r="E2" s="20">
        <f>AVERAGE(B2:D2)</f>
        <v>79.666666666666671</v>
      </c>
    </row>
    <row r="3" spans="1:5">
      <c r="A3" s="18" t="s">
        <v>318</v>
      </c>
      <c r="B3" s="18">
        <v>81</v>
      </c>
      <c r="C3" s="18">
        <v>48</v>
      </c>
      <c r="D3" s="18">
        <v>58</v>
      </c>
      <c r="E3" s="20">
        <f t="shared" ref="E3:E4" si="0">AVERAGE(B3:D3)</f>
        <v>62.333333333333336</v>
      </c>
    </row>
    <row r="4" spans="1:5">
      <c r="A4" s="18" t="s">
        <v>430</v>
      </c>
      <c r="B4" s="18">
        <v>44</v>
      </c>
      <c r="C4" s="18"/>
      <c r="D4" s="18"/>
      <c r="E4" s="20">
        <f t="shared" si="0"/>
        <v>44</v>
      </c>
    </row>
    <row r="5" spans="1:5">
      <c r="A5" s="16"/>
      <c r="B5" s="19">
        <f>AVERAGE(B2:B4)</f>
        <v>66.333333333333329</v>
      </c>
      <c r="C5" s="19">
        <f t="shared" ref="C5:D5" si="1">AVERAGE(C2:C4)</f>
        <v>74</v>
      </c>
      <c r="D5" s="19">
        <f t="shared" si="1"/>
        <v>61.5</v>
      </c>
      <c r="E5" s="2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view="pageBreakPreview" zoomScale="60" zoomScaleNormal="160" workbookViewId="0">
      <selection activeCell="E25" sqref="E25"/>
    </sheetView>
  </sheetViews>
  <sheetFormatPr defaultRowHeight="15"/>
  <sheetData>
    <row r="1" spans="1:17">
      <c r="A1" s="21"/>
      <c r="B1" s="730" t="s">
        <v>570</v>
      </c>
      <c r="C1" s="731"/>
      <c r="D1" s="21" t="s">
        <v>571</v>
      </c>
      <c r="E1" s="21" t="s">
        <v>574</v>
      </c>
      <c r="J1" s="16" t="s">
        <v>579</v>
      </c>
    </row>
    <row r="2" spans="1:17">
      <c r="A2" s="21"/>
      <c r="B2" s="21" t="s">
        <v>572</v>
      </c>
      <c r="C2" s="21" t="s">
        <v>573</v>
      </c>
      <c r="D2" s="21"/>
      <c r="E2" s="21"/>
      <c r="J2" s="22"/>
      <c r="K2" s="22" t="s">
        <v>570</v>
      </c>
      <c r="L2" s="22" t="s">
        <v>571</v>
      </c>
      <c r="M2" s="22" t="s">
        <v>574</v>
      </c>
      <c r="N2" s="24"/>
    </row>
    <row r="3" spans="1:17">
      <c r="A3" s="18" t="s">
        <v>317</v>
      </c>
      <c r="B3" s="18">
        <v>84</v>
      </c>
      <c r="C3" s="18">
        <v>160</v>
      </c>
      <c r="D3" s="18">
        <v>1</v>
      </c>
      <c r="E3" s="18">
        <v>24</v>
      </c>
      <c r="F3" s="25">
        <v>942</v>
      </c>
      <c r="G3" s="20">
        <f>SUM(B3:E3)</f>
        <v>269</v>
      </c>
      <c r="H3" s="26">
        <f>G3*100/F3</f>
        <v>28.556263269639064</v>
      </c>
      <c r="J3" s="18" t="s">
        <v>317</v>
      </c>
      <c r="K3" s="18">
        <v>183</v>
      </c>
      <c r="L3" s="18">
        <v>1</v>
      </c>
      <c r="M3" s="18">
        <v>17</v>
      </c>
      <c r="N3" s="24">
        <f>SUM(K3:M3)</f>
        <v>201</v>
      </c>
      <c r="O3">
        <v>942</v>
      </c>
      <c r="P3" s="20">
        <f>K6</f>
        <v>611</v>
      </c>
      <c r="Q3" s="26">
        <f>P3*100/O3</f>
        <v>64.861995753715505</v>
      </c>
    </row>
    <row r="4" spans="1:17">
      <c r="A4" s="18" t="s">
        <v>318</v>
      </c>
      <c r="B4" s="18">
        <v>482</v>
      </c>
      <c r="C4" s="18">
        <v>42</v>
      </c>
      <c r="D4" s="18">
        <v>1</v>
      </c>
      <c r="E4" s="18">
        <v>104</v>
      </c>
      <c r="F4" s="25">
        <v>942</v>
      </c>
      <c r="G4" s="20">
        <f>SUM(B4:E4)</f>
        <v>629</v>
      </c>
      <c r="H4" s="26">
        <f t="shared" ref="H4:H6" si="0">G4*100/F4</f>
        <v>66.772823779193203</v>
      </c>
      <c r="J4" s="18" t="s">
        <v>318</v>
      </c>
      <c r="K4" s="18">
        <v>390</v>
      </c>
      <c r="L4" s="18"/>
      <c r="M4" s="18">
        <v>68</v>
      </c>
      <c r="N4" s="24">
        <f t="shared" ref="N4:N5" si="1">SUM(K4:M4)</f>
        <v>458</v>
      </c>
      <c r="O4">
        <v>942</v>
      </c>
      <c r="P4" s="20">
        <f>L6</f>
        <v>1</v>
      </c>
      <c r="Q4" s="26">
        <f t="shared" ref="Q4:Q6" si="2">P4*100/O4</f>
        <v>0.10615711252653928</v>
      </c>
    </row>
    <row r="5" spans="1:17">
      <c r="A5" s="18" t="s">
        <v>430</v>
      </c>
      <c r="B5" s="18">
        <v>36</v>
      </c>
      <c r="C5" s="18">
        <v>8</v>
      </c>
      <c r="D5" s="18"/>
      <c r="E5" s="18"/>
      <c r="F5" s="25">
        <v>942</v>
      </c>
      <c r="G5" s="20">
        <f>SUM(B5:E5)</f>
        <v>44</v>
      </c>
      <c r="H5" s="26">
        <f t="shared" si="0"/>
        <v>4.6709129511677281</v>
      </c>
      <c r="J5" s="18" t="s">
        <v>430</v>
      </c>
      <c r="K5" s="18">
        <v>38</v>
      </c>
      <c r="L5" s="18"/>
      <c r="M5" s="18"/>
      <c r="N5" s="24">
        <f t="shared" si="1"/>
        <v>38</v>
      </c>
      <c r="O5">
        <v>942</v>
      </c>
      <c r="P5" s="20">
        <f>M6</f>
        <v>85</v>
      </c>
      <c r="Q5" s="26">
        <f t="shared" si="2"/>
        <v>9.023354564755838</v>
      </c>
    </row>
    <row r="6" spans="1:17">
      <c r="A6" s="23"/>
      <c r="B6" s="24">
        <f>SUM(B3:B5)</f>
        <v>602</v>
      </c>
      <c r="C6" s="24">
        <f t="shared" ref="C6:E6" si="3">SUM(C3:C5)</f>
        <v>210</v>
      </c>
      <c r="D6" s="24">
        <f t="shared" si="3"/>
        <v>2</v>
      </c>
      <c r="E6" s="24">
        <f t="shared" si="3"/>
        <v>128</v>
      </c>
      <c r="F6" s="25">
        <v>942</v>
      </c>
      <c r="G6" s="20">
        <f>SUM(G3:G5)</f>
        <v>942</v>
      </c>
      <c r="H6" s="26">
        <f t="shared" si="0"/>
        <v>100</v>
      </c>
      <c r="J6" s="23"/>
      <c r="K6" s="24">
        <f t="shared" ref="K6" si="4">SUM(K3:K5)</f>
        <v>611</v>
      </c>
      <c r="L6" s="24">
        <f t="shared" ref="L6" si="5">SUM(L3:L5)</f>
        <v>1</v>
      </c>
      <c r="M6" s="24">
        <f t="shared" ref="M6" si="6">SUM(M3:M5)</f>
        <v>85</v>
      </c>
      <c r="N6" s="24">
        <f>SUM(N3:N5)</f>
        <v>697</v>
      </c>
      <c r="O6">
        <v>942</v>
      </c>
      <c r="P6" s="20">
        <f>SUM(P3:P5)</f>
        <v>697</v>
      </c>
      <c r="Q6" s="26">
        <f t="shared" si="2"/>
        <v>73.991507430997871</v>
      </c>
    </row>
    <row r="8" spans="1:17">
      <c r="A8" s="16" t="s">
        <v>575</v>
      </c>
      <c r="J8" s="16" t="s">
        <v>576</v>
      </c>
    </row>
    <row r="9" spans="1:17">
      <c r="A9" s="22"/>
      <c r="B9" s="22" t="s">
        <v>570</v>
      </c>
      <c r="C9" s="22" t="s">
        <v>571</v>
      </c>
      <c r="D9" s="22" t="s">
        <v>574</v>
      </c>
      <c r="E9" s="24"/>
      <c r="J9" s="22"/>
      <c r="K9" s="22" t="s">
        <v>570</v>
      </c>
      <c r="L9" s="22" t="s">
        <v>571</v>
      </c>
      <c r="M9" s="22" t="s">
        <v>574</v>
      </c>
      <c r="N9" s="24"/>
    </row>
    <row r="10" spans="1:17">
      <c r="A10" s="18" t="s">
        <v>317</v>
      </c>
      <c r="B10" s="18">
        <v>30</v>
      </c>
      <c r="C10" s="18">
        <v>1</v>
      </c>
      <c r="D10" s="18">
        <v>4</v>
      </c>
      <c r="E10" s="24">
        <f>SUM(B10:D10)</f>
        <v>35</v>
      </c>
      <c r="F10" s="25">
        <v>942</v>
      </c>
      <c r="G10" s="20">
        <v>395</v>
      </c>
      <c r="H10" s="26">
        <f>G10*100/F10</f>
        <v>41.932059447983015</v>
      </c>
      <c r="J10" s="18" t="s">
        <v>317</v>
      </c>
      <c r="K10" s="18">
        <v>1</v>
      </c>
      <c r="L10" s="18"/>
      <c r="M10" s="18">
        <v>3</v>
      </c>
      <c r="N10" s="24">
        <f>SUM(K10:M10)</f>
        <v>4</v>
      </c>
      <c r="O10">
        <v>942</v>
      </c>
      <c r="P10" s="20">
        <f>K13</f>
        <v>257</v>
      </c>
      <c r="Q10" s="26">
        <f>P10*100/O10</f>
        <v>27.282377919320595</v>
      </c>
    </row>
    <row r="11" spans="1:17">
      <c r="A11" s="18" t="s">
        <v>318</v>
      </c>
      <c r="B11" s="18">
        <v>363</v>
      </c>
      <c r="C11" s="18">
        <v>1</v>
      </c>
      <c r="D11" s="18">
        <v>67</v>
      </c>
      <c r="E11" s="24">
        <f t="shared" ref="E11:E12" si="7">SUM(B11:D11)</f>
        <v>431</v>
      </c>
      <c r="F11" s="25">
        <v>942</v>
      </c>
      <c r="G11" s="20">
        <v>2</v>
      </c>
      <c r="H11" s="26">
        <f t="shared" ref="H11:H13" si="8">G11*100/F11</f>
        <v>0.21231422505307856</v>
      </c>
      <c r="J11" s="18" t="s">
        <v>318</v>
      </c>
      <c r="K11" s="18">
        <v>256</v>
      </c>
      <c r="L11" s="18"/>
      <c r="M11" s="18">
        <v>42</v>
      </c>
      <c r="N11" s="24">
        <f t="shared" ref="N11:N12" si="9">SUM(K11:M11)</f>
        <v>298</v>
      </c>
      <c r="O11">
        <v>942</v>
      </c>
      <c r="P11" s="20">
        <f>L13</f>
        <v>0</v>
      </c>
      <c r="Q11" s="26">
        <f t="shared" ref="Q11:Q13" si="10">P11*100/O11</f>
        <v>0</v>
      </c>
    </row>
    <row r="12" spans="1:17">
      <c r="A12" s="18" t="s">
        <v>430</v>
      </c>
      <c r="B12" s="18">
        <v>2</v>
      </c>
      <c r="C12" s="18"/>
      <c r="D12" s="18"/>
      <c r="E12" s="24">
        <f t="shared" si="7"/>
        <v>2</v>
      </c>
      <c r="F12" s="25">
        <v>942</v>
      </c>
      <c r="G12" s="20">
        <v>71</v>
      </c>
      <c r="H12" s="26">
        <f t="shared" si="8"/>
        <v>7.5371549893842884</v>
      </c>
      <c r="J12" s="18" t="s">
        <v>430</v>
      </c>
      <c r="K12" s="18"/>
      <c r="L12" s="18"/>
      <c r="M12" s="18"/>
      <c r="N12" s="24">
        <f t="shared" si="9"/>
        <v>0</v>
      </c>
      <c r="O12">
        <v>942</v>
      </c>
      <c r="P12" s="20">
        <f>M13</f>
        <v>45</v>
      </c>
      <c r="Q12" s="26">
        <f t="shared" si="10"/>
        <v>4.7770700636942678</v>
      </c>
    </row>
    <row r="13" spans="1:17">
      <c r="A13" s="23"/>
      <c r="B13" s="24">
        <f t="shared" ref="B13:D13" si="11">SUM(B10:B12)</f>
        <v>395</v>
      </c>
      <c r="C13" s="24">
        <f t="shared" si="11"/>
        <v>2</v>
      </c>
      <c r="D13" s="24">
        <f t="shared" si="11"/>
        <v>71</v>
      </c>
      <c r="E13" s="24">
        <f>SUM(E10:E12)</f>
        <v>468</v>
      </c>
      <c r="F13" s="25">
        <v>942</v>
      </c>
      <c r="G13" s="20">
        <f>SUM(G10:G12)</f>
        <v>468</v>
      </c>
      <c r="H13" s="26">
        <f t="shared" si="8"/>
        <v>49.681528662420384</v>
      </c>
      <c r="J13" s="23"/>
      <c r="K13" s="24">
        <f>SUM(K10:K12)</f>
        <v>257</v>
      </c>
      <c r="L13" s="24">
        <f t="shared" ref="L13" si="12">SUM(L10:L12)</f>
        <v>0</v>
      </c>
      <c r="M13" s="24">
        <f t="shared" ref="M13" si="13">SUM(M10:M12)</f>
        <v>45</v>
      </c>
      <c r="N13" s="24">
        <f>SUM(N10:N12)</f>
        <v>302</v>
      </c>
      <c r="O13">
        <v>942</v>
      </c>
      <c r="P13" s="20">
        <v>302</v>
      </c>
      <c r="Q13" s="26">
        <f t="shared" si="10"/>
        <v>32.059447983014863</v>
      </c>
    </row>
    <row r="15" spans="1:17">
      <c r="J15" s="16" t="s">
        <v>595</v>
      </c>
    </row>
    <row r="16" spans="1:17">
      <c r="J16" s="22"/>
      <c r="K16" s="22" t="s">
        <v>570</v>
      </c>
      <c r="L16" s="22" t="s">
        <v>571</v>
      </c>
      <c r="M16" s="22" t="s">
        <v>574</v>
      </c>
      <c r="N16" s="24"/>
    </row>
    <row r="17" spans="2:16">
      <c r="J17" s="18" t="s">
        <v>317</v>
      </c>
      <c r="K17" s="18">
        <v>3</v>
      </c>
      <c r="L17" s="18"/>
      <c r="M17" s="18"/>
      <c r="N17" s="24">
        <f>SUM(K17:M17)</f>
        <v>3</v>
      </c>
      <c r="O17">
        <v>942</v>
      </c>
      <c r="P17" s="26">
        <f>N17*100/O17</f>
        <v>0.31847133757961782</v>
      </c>
    </row>
    <row r="18" spans="2:16">
      <c r="J18" s="18" t="s">
        <v>318</v>
      </c>
      <c r="K18" s="18">
        <v>3</v>
      </c>
      <c r="L18" s="18"/>
      <c r="M18" s="18"/>
      <c r="N18" s="24">
        <f t="shared" ref="N18:N19" si="14">SUM(K18:M18)</f>
        <v>3</v>
      </c>
      <c r="O18">
        <v>942</v>
      </c>
      <c r="P18" s="26">
        <f t="shared" ref="P18:P19" si="15">N18*100/O18</f>
        <v>0.31847133757961782</v>
      </c>
    </row>
    <row r="19" spans="2:16">
      <c r="J19" s="18" t="s">
        <v>430</v>
      </c>
      <c r="K19" s="18"/>
      <c r="L19" s="18"/>
      <c r="M19" s="18"/>
      <c r="N19" s="24">
        <f t="shared" si="14"/>
        <v>0</v>
      </c>
      <c r="O19">
        <v>942</v>
      </c>
      <c r="P19" s="26">
        <f t="shared" si="15"/>
        <v>0</v>
      </c>
    </row>
    <row r="20" spans="2:16">
      <c r="J20" s="23"/>
      <c r="K20" s="24">
        <f>SUM(K17:K19)</f>
        <v>6</v>
      </c>
      <c r="L20" s="24">
        <f t="shared" ref="L20:M20" si="16">SUM(L17:L19)</f>
        <v>0</v>
      </c>
      <c r="M20" s="24">
        <f t="shared" si="16"/>
        <v>0</v>
      </c>
      <c r="N20" s="24">
        <f>SUM(N17:N19)</f>
        <v>6</v>
      </c>
    </row>
    <row r="24" spans="2:16">
      <c r="B24" s="26"/>
      <c r="C24" s="26"/>
      <c r="D24" s="26"/>
    </row>
  </sheetData>
  <mergeCells count="1">
    <mergeCell ref="B1:C1"/>
  </mergeCells>
  <pageMargins left="0.7" right="0.7" top="0.75" bottom="0.75" header="0.3" footer="0.3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220" zoomScaleNormal="220" workbookViewId="0">
      <selection activeCell="F2" sqref="F2"/>
    </sheetView>
  </sheetViews>
  <sheetFormatPr defaultRowHeight="15"/>
  <sheetData>
    <row r="1" spans="1:8">
      <c r="A1" s="22" t="s">
        <v>580</v>
      </c>
      <c r="B1" s="22" t="s">
        <v>570</v>
      </c>
      <c r="C1" s="22" t="s">
        <v>571</v>
      </c>
      <c r="D1" s="22" t="s">
        <v>574</v>
      </c>
      <c r="E1" s="24"/>
      <c r="F1" s="16" t="s">
        <v>581</v>
      </c>
      <c r="G1">
        <v>2026</v>
      </c>
      <c r="H1" t="s">
        <v>582</v>
      </c>
    </row>
    <row r="2" spans="1:8">
      <c r="A2" s="18" t="s">
        <v>317</v>
      </c>
      <c r="B2" s="18">
        <v>7</v>
      </c>
      <c r="C2" s="18">
        <v>0</v>
      </c>
      <c r="D2" s="18">
        <v>0</v>
      </c>
      <c r="E2" s="24">
        <f>SUM(B2:D2)</f>
        <v>7</v>
      </c>
      <c r="F2" s="16">
        <v>42</v>
      </c>
      <c r="G2" s="16">
        <v>15</v>
      </c>
      <c r="H2" s="26">
        <f>G2*100/F2</f>
        <v>35.714285714285715</v>
      </c>
    </row>
    <row r="3" spans="1:8">
      <c r="A3" s="18" t="s">
        <v>318</v>
      </c>
      <c r="B3" s="18">
        <v>3</v>
      </c>
      <c r="C3" s="18">
        <v>0</v>
      </c>
      <c r="D3" s="18">
        <v>0</v>
      </c>
      <c r="E3" s="24">
        <f t="shared" ref="E3:E4" si="0">SUM(B3:D3)</f>
        <v>3</v>
      </c>
      <c r="F3" s="16">
        <v>42</v>
      </c>
      <c r="G3" s="16">
        <v>0</v>
      </c>
      <c r="H3" s="26">
        <f t="shared" ref="H3:H5" si="1">G3*100/F3</f>
        <v>0</v>
      </c>
    </row>
    <row r="4" spans="1:8">
      <c r="A4" s="18" t="s">
        <v>430</v>
      </c>
      <c r="B4" s="18">
        <v>5</v>
      </c>
      <c r="C4" s="18">
        <v>0</v>
      </c>
      <c r="D4" s="18">
        <v>0</v>
      </c>
      <c r="E4" s="24">
        <f t="shared" si="0"/>
        <v>5</v>
      </c>
      <c r="F4" s="16">
        <v>42</v>
      </c>
      <c r="G4" s="16">
        <v>0</v>
      </c>
      <c r="H4" s="26">
        <f t="shared" si="1"/>
        <v>0</v>
      </c>
    </row>
    <row r="5" spans="1:8">
      <c r="A5" s="23"/>
      <c r="B5" s="24">
        <f t="shared" ref="B5:D5" si="2">SUM(B2:B4)</f>
        <v>15</v>
      </c>
      <c r="C5" s="24">
        <f t="shared" si="2"/>
        <v>0</v>
      </c>
      <c r="D5" s="24">
        <f t="shared" si="2"/>
        <v>0</v>
      </c>
      <c r="E5" s="24">
        <f>SUM(E2:E4)</f>
        <v>15</v>
      </c>
      <c r="F5" s="16">
        <v>42</v>
      </c>
      <c r="G5" s="16">
        <v>15</v>
      </c>
      <c r="H5" s="26">
        <f t="shared" si="1"/>
        <v>35.714285714285715</v>
      </c>
    </row>
    <row r="7" spans="1:8">
      <c r="A7" s="22" t="s">
        <v>580</v>
      </c>
      <c r="B7" s="22" t="s">
        <v>570</v>
      </c>
      <c r="C7" s="22" t="s">
        <v>571</v>
      </c>
      <c r="D7" s="22" t="s">
        <v>574</v>
      </c>
      <c r="E7" s="24"/>
    </row>
    <row r="8" spans="1:8">
      <c r="A8" s="18" t="s">
        <v>317</v>
      </c>
      <c r="B8" s="18"/>
      <c r="C8" s="18">
        <v>0</v>
      </c>
      <c r="D8" s="18">
        <v>0</v>
      </c>
      <c r="E8" s="24">
        <f>SUM(B8:D8)</f>
        <v>0</v>
      </c>
      <c r="F8" s="16">
        <v>1</v>
      </c>
      <c r="G8" s="16">
        <v>0</v>
      </c>
      <c r="H8">
        <f>G8*100/F8</f>
        <v>0</v>
      </c>
    </row>
    <row r="9" spans="1:8">
      <c r="A9" s="18" t="s">
        <v>318</v>
      </c>
      <c r="B9" s="18"/>
      <c r="C9" s="18">
        <v>0</v>
      </c>
      <c r="D9" s="18">
        <v>0</v>
      </c>
      <c r="E9" s="24">
        <f t="shared" ref="E9:E10" si="3">SUM(B9:D9)</f>
        <v>0</v>
      </c>
      <c r="F9" s="16">
        <v>1</v>
      </c>
      <c r="G9" s="16">
        <v>0</v>
      </c>
      <c r="H9">
        <f t="shared" ref="H9:H11" si="4">G9*100/F9</f>
        <v>0</v>
      </c>
    </row>
    <row r="10" spans="1:8">
      <c r="A10" s="18" t="s">
        <v>430</v>
      </c>
      <c r="B10" s="18">
        <v>1</v>
      </c>
      <c r="C10" s="18">
        <v>0</v>
      </c>
      <c r="D10" s="18">
        <v>0</v>
      </c>
      <c r="E10" s="24">
        <f t="shared" si="3"/>
        <v>1</v>
      </c>
      <c r="F10" s="16">
        <v>1</v>
      </c>
      <c r="G10" s="16">
        <v>1</v>
      </c>
      <c r="H10">
        <f t="shared" si="4"/>
        <v>100</v>
      </c>
    </row>
    <row r="11" spans="1:8">
      <c r="A11" s="23"/>
      <c r="B11" s="24">
        <f t="shared" ref="B11:D11" si="5">SUM(B8:B10)</f>
        <v>1</v>
      </c>
      <c r="C11" s="24">
        <f t="shared" si="5"/>
        <v>0</v>
      </c>
      <c r="D11" s="24">
        <f t="shared" si="5"/>
        <v>0</v>
      </c>
      <c r="E11" s="24">
        <f>SUM(E8:E10)</f>
        <v>1</v>
      </c>
      <c r="F11" s="16">
        <v>1</v>
      </c>
      <c r="G11" s="16">
        <v>1</v>
      </c>
      <c r="H11">
        <f t="shared" si="4"/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="85" zoomScaleNormal="85" workbookViewId="0">
      <pane ySplit="4" topLeftCell="A5" activePane="bottomLeft" state="frozen"/>
      <selection pane="bottomLeft" activeCell="V16" sqref="V16"/>
    </sheetView>
  </sheetViews>
  <sheetFormatPr defaultColWidth="9.140625" defaultRowHeight="15.75" outlineLevelRow="1"/>
  <cols>
    <col min="1" max="1" width="52.140625" style="27" customWidth="1"/>
    <col min="2" max="4" width="10.28515625" style="34" customWidth="1"/>
    <col min="5" max="5" width="9" style="34" customWidth="1"/>
    <col min="6" max="8" width="10.42578125" style="34" customWidth="1"/>
    <col min="9" max="12" width="10.28515625" style="34" customWidth="1"/>
    <col min="13" max="13" width="8" style="34" customWidth="1"/>
    <col min="14" max="16" width="12.28515625" style="34" customWidth="1"/>
    <col min="17" max="16384" width="9.140625" style="27"/>
  </cols>
  <sheetData>
    <row r="1" spans="1:18" ht="31.5" customHeight="1">
      <c r="A1" s="736" t="s">
        <v>583</v>
      </c>
      <c r="B1" s="736" t="s">
        <v>584</v>
      </c>
      <c r="C1" s="737" t="s">
        <v>603</v>
      </c>
      <c r="D1" s="736" t="s">
        <v>597</v>
      </c>
      <c r="E1" s="739" t="s">
        <v>598</v>
      </c>
      <c r="F1" s="741" t="s">
        <v>585</v>
      </c>
      <c r="G1" s="741"/>
      <c r="H1" s="732" t="s">
        <v>597</v>
      </c>
      <c r="I1" s="734" t="s">
        <v>599</v>
      </c>
      <c r="J1" s="738" t="s">
        <v>586</v>
      </c>
      <c r="K1" s="738"/>
      <c r="L1" s="732" t="s">
        <v>597</v>
      </c>
      <c r="M1" s="734" t="s">
        <v>600</v>
      </c>
      <c r="N1" s="738" t="s">
        <v>417</v>
      </c>
      <c r="O1" s="738"/>
      <c r="P1" s="732" t="s">
        <v>597</v>
      </c>
    </row>
    <row r="2" spans="1:18" ht="63">
      <c r="A2" s="736"/>
      <c r="B2" s="736"/>
      <c r="C2" s="737"/>
      <c r="D2" s="736"/>
      <c r="E2" s="740"/>
      <c r="F2" s="33" t="s">
        <v>602</v>
      </c>
      <c r="G2" s="33" t="s">
        <v>601</v>
      </c>
      <c r="H2" s="733"/>
      <c r="I2" s="735"/>
      <c r="J2" s="33" t="s">
        <v>602</v>
      </c>
      <c r="K2" s="33" t="s">
        <v>601</v>
      </c>
      <c r="L2" s="733"/>
      <c r="M2" s="735"/>
      <c r="N2" s="33" t="s">
        <v>602</v>
      </c>
      <c r="O2" s="33" t="s">
        <v>601</v>
      </c>
      <c r="P2" s="733"/>
    </row>
    <row r="3" spans="1:18">
      <c r="A3" s="32">
        <v>1</v>
      </c>
      <c r="B3" s="33">
        <v>2</v>
      </c>
      <c r="C3" s="33"/>
      <c r="D3" s="32">
        <v>3</v>
      </c>
      <c r="E3" s="35">
        <v>4</v>
      </c>
      <c r="F3" s="32">
        <v>5</v>
      </c>
      <c r="G3" s="33">
        <v>6</v>
      </c>
      <c r="H3" s="32">
        <v>7</v>
      </c>
      <c r="I3" s="33">
        <v>8</v>
      </c>
      <c r="J3" s="32">
        <v>9</v>
      </c>
      <c r="K3" s="33">
        <v>10</v>
      </c>
      <c r="L3" s="32">
        <v>11</v>
      </c>
      <c r="M3" s="33">
        <v>12</v>
      </c>
      <c r="N3" s="32">
        <v>13</v>
      </c>
      <c r="O3" s="33">
        <v>14</v>
      </c>
      <c r="P3" s="32">
        <v>15</v>
      </c>
    </row>
    <row r="4" spans="1:18">
      <c r="A4" s="31" t="s">
        <v>596</v>
      </c>
      <c r="B4" s="30"/>
      <c r="C4" s="30"/>
      <c r="D4" s="30"/>
      <c r="E4" s="36"/>
      <c r="F4" s="30"/>
      <c r="G4" s="30"/>
      <c r="H4" s="38"/>
      <c r="I4" s="37"/>
      <c r="J4" s="30"/>
      <c r="K4" s="30"/>
      <c r="L4" s="38"/>
      <c r="M4" s="37"/>
      <c r="N4" s="30"/>
      <c r="O4" s="30"/>
      <c r="P4" s="38"/>
    </row>
    <row r="5" spans="1:18" outlineLevel="1">
      <c r="A5" s="29" t="s">
        <v>587</v>
      </c>
      <c r="B5" s="46">
        <f>B14+B23+B32</f>
        <v>942</v>
      </c>
      <c r="C5" s="46">
        <v>942</v>
      </c>
      <c r="D5" s="56">
        <f>C5*100%/B5</f>
        <v>1</v>
      </c>
      <c r="E5" s="40">
        <f t="shared" ref="E5:O5" si="0">E14+E23+E32</f>
        <v>812</v>
      </c>
      <c r="F5" s="45">
        <f t="shared" si="0"/>
        <v>602</v>
      </c>
      <c r="G5" s="45">
        <f t="shared" si="0"/>
        <v>210</v>
      </c>
      <c r="H5" s="58">
        <f>E5*100%/B5</f>
        <v>0.86199575371549897</v>
      </c>
      <c r="I5" s="39">
        <f>SUM(J5:K5)</f>
        <v>2</v>
      </c>
      <c r="J5" s="45">
        <f>J14+J23+J32</f>
        <v>2</v>
      </c>
      <c r="K5" s="45">
        <f t="shared" si="0"/>
        <v>0</v>
      </c>
      <c r="L5" s="59">
        <f>IFERROR(I5/B5,0)</f>
        <v>2.1231422505307855E-3</v>
      </c>
      <c r="M5" s="39">
        <f>SUM(N5:O5)</f>
        <v>128</v>
      </c>
      <c r="N5" s="45">
        <f t="shared" si="0"/>
        <v>107</v>
      </c>
      <c r="O5" s="45">
        <f t="shared" si="0"/>
        <v>21</v>
      </c>
      <c r="P5" s="58">
        <f>IFERROR(M5/B5,0)</f>
        <v>0.13588110403397027</v>
      </c>
    </row>
    <row r="6" spans="1:18" outlineLevel="1">
      <c r="A6" s="29" t="s">
        <v>588</v>
      </c>
      <c r="B6" s="61">
        <f>(E5*E6+I5*I6+M5*M6)/B5</f>
        <v>71.562887473460705</v>
      </c>
      <c r="C6" s="61">
        <f t="shared" ref="C6:P6" si="1">(C14*C15/C5)+(C23*C24/C5)+(C32*C33/C5)</f>
        <v>0</v>
      </c>
      <c r="D6" s="56">
        <f t="shared" si="1"/>
        <v>0</v>
      </c>
      <c r="E6" s="62">
        <f>(F5*F6+G5*G6)/E5</f>
        <v>73.496600985221676</v>
      </c>
      <c r="F6" s="63">
        <f>(F14*F15/F5)+(F23*F24/F5)+(F32*F33/F5)</f>
        <v>72.105714285714285</v>
      </c>
      <c r="G6" s="63">
        <f>(G14*G15/G5)+(G23*G24/G5)+(G32*G33/G5)</f>
        <v>77.483809523809526</v>
      </c>
      <c r="H6" s="58">
        <f t="shared" si="1"/>
        <v>0</v>
      </c>
      <c r="I6" s="64">
        <f>AVERAGE(J6:K6)</f>
        <v>87</v>
      </c>
      <c r="J6" s="63"/>
      <c r="K6" s="63">
        <f>(K15+K24)/2</f>
        <v>87</v>
      </c>
      <c r="L6" s="59">
        <f t="shared" si="1"/>
        <v>0</v>
      </c>
      <c r="M6" s="64">
        <f>(N6*N5+O6*O5)/M5</f>
        <v>59.0546875</v>
      </c>
      <c r="N6" s="63">
        <f>(N14*N15/N5)+(N23*N24/N5)</f>
        <v>58.44859813084112</v>
      </c>
      <c r="O6" s="63">
        <f>(O14*O15/O5)+(O23*O24/O5)</f>
        <v>62.142857142857146</v>
      </c>
      <c r="P6" s="59">
        <f t="shared" si="1"/>
        <v>0</v>
      </c>
      <c r="R6" s="27">
        <f>(E6*E5+I5*I6+M5*M6)/B5</f>
        <v>71.562887473460705</v>
      </c>
    </row>
    <row r="7" spans="1:18" outlineLevel="1">
      <c r="A7" s="29" t="s">
        <v>589</v>
      </c>
      <c r="B7" s="46">
        <f t="shared" ref="B7:B12" si="2">B16+B25+B34</f>
        <v>467</v>
      </c>
      <c r="C7" s="46">
        <v>942</v>
      </c>
      <c r="D7" s="54">
        <f>B7*100%/C7</f>
        <v>0.49575371549893843</v>
      </c>
      <c r="E7" s="40">
        <f t="shared" ref="E7:K7" si="3">E16+E25+E34</f>
        <v>394</v>
      </c>
      <c r="F7" s="45">
        <f>F16+F25+F34</f>
        <v>353</v>
      </c>
      <c r="G7" s="45">
        <f>G16+G25+G34</f>
        <v>41</v>
      </c>
      <c r="H7" s="58">
        <f>IFERROR(E7/B7,0)</f>
        <v>0.84368308351177734</v>
      </c>
      <c r="I7" s="39">
        <f t="shared" ref="I7:I39" si="4">SUM(J7:K7)</f>
        <v>2</v>
      </c>
      <c r="J7" s="45">
        <f t="shared" si="3"/>
        <v>0</v>
      </c>
      <c r="K7" s="45">
        <f t="shared" si="3"/>
        <v>2</v>
      </c>
      <c r="L7" s="59">
        <f>IFERROR(I7/B7,0)</f>
        <v>4.2826552462526769E-3</v>
      </c>
      <c r="M7" s="39">
        <f t="shared" ref="M7:M39" si="5">SUM(N7:O7)</f>
        <v>71</v>
      </c>
      <c r="N7" s="45">
        <f>N16+N25+N34</f>
        <v>70</v>
      </c>
      <c r="O7" s="45">
        <f>O16+O25+O34</f>
        <v>1</v>
      </c>
      <c r="P7" s="59">
        <f>IFERROR(M7/B7,0)</f>
        <v>0.15203426124197003</v>
      </c>
    </row>
    <row r="8" spans="1:18" outlineLevel="1">
      <c r="A8" s="29" t="s">
        <v>590</v>
      </c>
      <c r="B8" s="46">
        <f t="shared" si="2"/>
        <v>684</v>
      </c>
      <c r="C8" s="46">
        <v>942</v>
      </c>
      <c r="D8" s="56">
        <f t="shared" ref="D8:D12" si="6">B8*100%/C8</f>
        <v>0.72611464968152861</v>
      </c>
      <c r="E8" s="40">
        <f t="shared" ref="E8:N8" si="7">E17+E26+E35</f>
        <v>599</v>
      </c>
      <c r="F8" s="45">
        <f>F17+F26+F35</f>
        <v>467</v>
      </c>
      <c r="G8" s="45">
        <f t="shared" si="7"/>
        <v>132</v>
      </c>
      <c r="H8" s="58">
        <f>IFERROR(E8/B8,0)</f>
        <v>0.8757309941520468</v>
      </c>
      <c r="I8" s="39">
        <f t="shared" si="4"/>
        <v>1</v>
      </c>
      <c r="J8" s="45">
        <f t="shared" si="7"/>
        <v>1</v>
      </c>
      <c r="K8" s="45">
        <f t="shared" si="7"/>
        <v>0</v>
      </c>
      <c r="L8" s="59">
        <f t="shared" ref="L8:L12" si="8">IFERROR(I8/B8,0)</f>
        <v>1.4619883040935672E-3</v>
      </c>
      <c r="M8" s="39">
        <f t="shared" si="5"/>
        <v>84</v>
      </c>
      <c r="N8" s="45">
        <f t="shared" si="7"/>
        <v>72</v>
      </c>
      <c r="O8" s="45">
        <f t="shared" ref="O8" si="9">O17+O26+O35</f>
        <v>12</v>
      </c>
      <c r="P8" s="59">
        <f t="shared" ref="P8:P12" si="10">IFERROR(M8/B8,0)</f>
        <v>0.12280701754385964</v>
      </c>
    </row>
    <row r="9" spans="1:18" outlineLevel="1">
      <c r="A9" s="29" t="s">
        <v>591</v>
      </c>
      <c r="B9" s="46">
        <f t="shared" si="2"/>
        <v>302</v>
      </c>
      <c r="C9" s="46">
        <v>942</v>
      </c>
      <c r="D9" s="56">
        <f t="shared" si="6"/>
        <v>0.3205944798301486</v>
      </c>
      <c r="E9" s="40">
        <f t="shared" ref="E9:N9" si="11">E18+E27+E36</f>
        <v>257</v>
      </c>
      <c r="F9" s="45">
        <f t="shared" si="11"/>
        <v>241</v>
      </c>
      <c r="G9" s="45">
        <f t="shared" si="11"/>
        <v>16</v>
      </c>
      <c r="H9" s="58">
        <f>IFERROR(E9/B9,0)</f>
        <v>0.85099337748344372</v>
      </c>
      <c r="I9" s="39">
        <f t="shared" si="4"/>
        <v>0</v>
      </c>
      <c r="J9" s="45">
        <f t="shared" si="11"/>
        <v>0</v>
      </c>
      <c r="K9" s="45">
        <f t="shared" si="11"/>
        <v>0</v>
      </c>
      <c r="L9" s="59">
        <f t="shared" si="8"/>
        <v>0</v>
      </c>
      <c r="M9" s="39">
        <f t="shared" si="5"/>
        <v>45</v>
      </c>
      <c r="N9" s="45">
        <f t="shared" si="11"/>
        <v>45</v>
      </c>
      <c r="O9" s="45">
        <f t="shared" ref="O9" si="12">O18+O27+O36</f>
        <v>0</v>
      </c>
      <c r="P9" s="59">
        <f t="shared" si="10"/>
        <v>0.1490066225165563</v>
      </c>
    </row>
    <row r="10" spans="1:18" outlineLevel="1">
      <c r="A10" s="29" t="s">
        <v>592</v>
      </c>
      <c r="B10" s="46">
        <f t="shared" si="2"/>
        <v>15</v>
      </c>
      <c r="C10" s="46">
        <f>C19+C28+C37</f>
        <v>82</v>
      </c>
      <c r="D10" s="56">
        <f t="shared" si="6"/>
        <v>0.18292682926829268</v>
      </c>
      <c r="E10" s="40">
        <f t="shared" ref="E10:N10" si="13">E19+E28+E37</f>
        <v>15</v>
      </c>
      <c r="F10" s="45">
        <f t="shared" si="13"/>
        <v>15</v>
      </c>
      <c r="G10" s="45">
        <f t="shared" si="13"/>
        <v>0</v>
      </c>
      <c r="H10" s="58">
        <f>IFERROR(E10/B10,0)</f>
        <v>1</v>
      </c>
      <c r="I10" s="39">
        <f t="shared" si="4"/>
        <v>0</v>
      </c>
      <c r="J10" s="45">
        <f t="shared" si="13"/>
        <v>0</v>
      </c>
      <c r="K10" s="45">
        <f t="shared" si="13"/>
        <v>0</v>
      </c>
      <c r="L10" s="59">
        <f t="shared" si="8"/>
        <v>0</v>
      </c>
      <c r="M10" s="39">
        <f t="shared" si="5"/>
        <v>0</v>
      </c>
      <c r="N10" s="45">
        <f t="shared" si="13"/>
        <v>0</v>
      </c>
      <c r="O10" s="45">
        <f t="shared" ref="O10" si="14">O19+O28+O37</f>
        <v>0</v>
      </c>
      <c r="P10" s="59">
        <f t="shared" si="10"/>
        <v>0</v>
      </c>
    </row>
    <row r="11" spans="1:18" outlineLevel="1">
      <c r="A11" s="29" t="s">
        <v>593</v>
      </c>
      <c r="B11" s="46">
        <f t="shared" si="2"/>
        <v>0</v>
      </c>
      <c r="C11" s="46">
        <f>C20+C29+C38</f>
        <v>1</v>
      </c>
      <c r="D11" s="54">
        <f t="shared" si="6"/>
        <v>0</v>
      </c>
      <c r="E11" s="40">
        <f t="shared" ref="E11:N12" si="15">E20+E29+E38</f>
        <v>0</v>
      </c>
      <c r="F11" s="45">
        <f t="shared" si="15"/>
        <v>0</v>
      </c>
      <c r="G11" s="45">
        <f t="shared" si="15"/>
        <v>0</v>
      </c>
      <c r="H11" s="58">
        <f t="shared" ref="H11:H17" si="16">IFERROR(E11/B11,0)</f>
        <v>0</v>
      </c>
      <c r="I11" s="39">
        <f t="shared" si="4"/>
        <v>0</v>
      </c>
      <c r="J11" s="45">
        <f t="shared" si="15"/>
        <v>0</v>
      </c>
      <c r="K11" s="45">
        <f t="shared" si="15"/>
        <v>0</v>
      </c>
      <c r="L11" s="59">
        <f t="shared" si="8"/>
        <v>0</v>
      </c>
      <c r="M11" s="39">
        <f t="shared" si="5"/>
        <v>0</v>
      </c>
      <c r="N11" s="45">
        <f t="shared" si="15"/>
        <v>0</v>
      </c>
      <c r="O11" s="45">
        <f t="shared" ref="O11" si="17">O20+O29+O38</f>
        <v>0</v>
      </c>
      <c r="P11" s="59">
        <f t="shared" si="10"/>
        <v>0</v>
      </c>
    </row>
    <row r="12" spans="1:18" outlineLevel="1">
      <c r="A12" s="29" t="s">
        <v>594</v>
      </c>
      <c r="B12" s="46">
        <f t="shared" si="2"/>
        <v>6</v>
      </c>
      <c r="C12" s="46">
        <v>942</v>
      </c>
      <c r="D12" s="54">
        <f t="shared" si="6"/>
        <v>6.369426751592357E-3</v>
      </c>
      <c r="E12" s="40">
        <f t="shared" si="15"/>
        <v>6</v>
      </c>
      <c r="F12" s="45">
        <f t="shared" si="15"/>
        <v>5</v>
      </c>
      <c r="G12" s="45">
        <f t="shared" si="15"/>
        <v>1</v>
      </c>
      <c r="H12" s="58">
        <f t="shared" si="16"/>
        <v>1</v>
      </c>
      <c r="I12" s="39">
        <f t="shared" si="4"/>
        <v>0</v>
      </c>
      <c r="J12" s="45"/>
      <c r="K12" s="45">
        <f t="shared" ref="K12" si="18">K21+K30+K39</f>
        <v>0</v>
      </c>
      <c r="L12" s="59">
        <f t="shared" si="8"/>
        <v>0</v>
      </c>
      <c r="M12" s="39">
        <f t="shared" si="5"/>
        <v>0</v>
      </c>
      <c r="N12" s="45"/>
      <c r="O12" s="45"/>
      <c r="P12" s="59">
        <f t="shared" si="10"/>
        <v>0</v>
      </c>
    </row>
    <row r="13" spans="1:18">
      <c r="A13" s="28" t="s">
        <v>317</v>
      </c>
      <c r="B13" s="42"/>
      <c r="C13" s="42"/>
      <c r="D13" s="42"/>
      <c r="E13" s="43"/>
      <c r="F13" s="32"/>
      <c r="G13" s="32"/>
      <c r="H13" s="32"/>
      <c r="I13" s="32"/>
      <c r="J13" s="42"/>
      <c r="K13" s="32"/>
      <c r="L13" s="32"/>
      <c r="M13" s="39">
        <f t="shared" si="5"/>
        <v>0</v>
      </c>
      <c r="N13" s="42"/>
      <c r="O13" s="42"/>
      <c r="P13" s="42"/>
    </row>
    <row r="14" spans="1:18" outlineLevel="1">
      <c r="A14" s="29" t="s">
        <v>587</v>
      </c>
      <c r="B14" s="46">
        <f>M14+I14+E14</f>
        <v>269</v>
      </c>
      <c r="C14" s="46">
        <v>942</v>
      </c>
      <c r="D14" s="56">
        <f t="shared" ref="D14" si="19">B14*100%/C14</f>
        <v>0.28556263269639065</v>
      </c>
      <c r="E14" s="40">
        <f>SUM(F14:G14)</f>
        <v>244</v>
      </c>
      <c r="F14" s="45">
        <v>84</v>
      </c>
      <c r="G14" s="45">
        <v>160</v>
      </c>
      <c r="H14" s="51">
        <f t="shared" si="16"/>
        <v>0.90706319702602234</v>
      </c>
      <c r="I14" s="39">
        <f t="shared" si="4"/>
        <v>1</v>
      </c>
      <c r="J14" s="45">
        <v>1</v>
      </c>
      <c r="K14" s="45">
        <v>0</v>
      </c>
      <c r="L14" s="53">
        <f t="shared" ref="L14:L16" si="20">IFERROR(I14/B14,0)</f>
        <v>3.7174721189591076E-3</v>
      </c>
      <c r="M14" s="39">
        <f t="shared" si="5"/>
        <v>24</v>
      </c>
      <c r="N14" s="45">
        <v>8</v>
      </c>
      <c r="O14" s="44">
        <v>16</v>
      </c>
      <c r="P14" s="53">
        <f t="shared" ref="P14:P17" si="21">IFERROR(M14/B14,0)</f>
        <v>8.9219330855018583E-2</v>
      </c>
    </row>
    <row r="15" spans="1:18" outlineLevel="1">
      <c r="A15" s="29" t="s">
        <v>588</v>
      </c>
      <c r="B15" s="47">
        <f>(E14*E15+I14*I15+M14*M15)/B14</f>
        <v>72.342007434944236</v>
      </c>
      <c r="C15" s="47"/>
      <c r="D15" s="54"/>
      <c r="E15" s="40">
        <f>AVERAGE(F15:G15)</f>
        <v>73</v>
      </c>
      <c r="F15" s="45">
        <v>71</v>
      </c>
      <c r="G15" s="45">
        <v>75</v>
      </c>
      <c r="H15" s="51"/>
      <c r="I15" s="39">
        <f>AVERAGE(J15:K15)</f>
        <v>100</v>
      </c>
      <c r="J15" s="45"/>
      <c r="K15" s="45">
        <v>100</v>
      </c>
      <c r="L15" s="53"/>
      <c r="M15" s="52">
        <f>AVERAGE(N15:O15)</f>
        <v>64.5</v>
      </c>
      <c r="N15" s="45">
        <v>64</v>
      </c>
      <c r="O15" s="44">
        <v>65</v>
      </c>
      <c r="P15" s="53"/>
    </row>
    <row r="16" spans="1:18" outlineLevel="1">
      <c r="A16" s="29" t="s">
        <v>589</v>
      </c>
      <c r="B16" s="46">
        <f>E16+I16+M16</f>
        <v>35</v>
      </c>
      <c r="C16" s="46">
        <v>269</v>
      </c>
      <c r="D16" s="56">
        <f>B16*100%/C16</f>
        <v>0.13011152416356878</v>
      </c>
      <c r="E16" s="40">
        <f>SUM(F16:G16)</f>
        <v>30</v>
      </c>
      <c r="F16" s="45">
        <v>6</v>
      </c>
      <c r="G16" s="45">
        <v>24</v>
      </c>
      <c r="H16" s="51">
        <f t="shared" si="16"/>
        <v>0.8571428571428571</v>
      </c>
      <c r="I16" s="39">
        <f>SUM(J16:K16)</f>
        <v>1</v>
      </c>
      <c r="J16" s="45"/>
      <c r="K16" s="45">
        <v>1</v>
      </c>
      <c r="L16" s="53">
        <f t="shared" si="20"/>
        <v>2.8571428571428571E-2</v>
      </c>
      <c r="M16" s="39">
        <f>SUM(N16:O16)</f>
        <v>4</v>
      </c>
      <c r="N16" s="45">
        <v>3</v>
      </c>
      <c r="O16" s="44">
        <v>1</v>
      </c>
      <c r="P16" s="53">
        <f t="shared" si="21"/>
        <v>0.11428571428571428</v>
      </c>
    </row>
    <row r="17" spans="1:16" outlineLevel="1">
      <c r="A17" s="29" t="s">
        <v>590</v>
      </c>
      <c r="B17" s="46">
        <f>E17+I17+M17</f>
        <v>201</v>
      </c>
      <c r="C17" s="46">
        <v>269</v>
      </c>
      <c r="D17" s="56">
        <f>B17*100%/C17</f>
        <v>0.74721189591078063</v>
      </c>
      <c r="E17" s="40">
        <f t="shared" ref="E17:E21" si="22">SUM(F17:G17)</f>
        <v>183</v>
      </c>
      <c r="F17" s="45">
        <v>71</v>
      </c>
      <c r="G17" s="45">
        <v>112</v>
      </c>
      <c r="H17" s="51">
        <f t="shared" si="16"/>
        <v>0.91044776119402981</v>
      </c>
      <c r="I17" s="39">
        <f t="shared" si="4"/>
        <v>1</v>
      </c>
      <c r="J17" s="45">
        <v>1</v>
      </c>
      <c r="K17" s="45">
        <v>0</v>
      </c>
      <c r="L17" s="53">
        <f>IFERROR(I17/B17,0)</f>
        <v>4.9751243781094526E-3</v>
      </c>
      <c r="M17" s="39">
        <f t="shared" si="5"/>
        <v>17</v>
      </c>
      <c r="N17" s="45">
        <v>5</v>
      </c>
      <c r="O17" s="44">
        <v>12</v>
      </c>
      <c r="P17" s="53">
        <f t="shared" si="21"/>
        <v>8.45771144278607E-2</v>
      </c>
    </row>
    <row r="18" spans="1:16" outlineLevel="1">
      <c r="A18" s="29" t="s">
        <v>591</v>
      </c>
      <c r="B18" s="46">
        <f>E18+I18+M18</f>
        <v>4</v>
      </c>
      <c r="C18" s="46">
        <v>302</v>
      </c>
      <c r="D18" s="54">
        <f>B18*100%/C18</f>
        <v>1.3245033112582781E-2</v>
      </c>
      <c r="E18" s="40">
        <f t="shared" si="22"/>
        <v>1</v>
      </c>
      <c r="F18" s="45">
        <v>1</v>
      </c>
      <c r="G18" s="45"/>
      <c r="H18" s="51">
        <f t="shared" ref="H18:H20" si="23">IFERROR(E18/B18,0)</f>
        <v>0.25</v>
      </c>
      <c r="I18" s="39">
        <f t="shared" si="4"/>
        <v>0</v>
      </c>
      <c r="J18" s="45"/>
      <c r="K18" s="45"/>
      <c r="L18" s="53">
        <f>IFERROR(I18/B18,0)</f>
        <v>0</v>
      </c>
      <c r="M18" s="39">
        <f t="shared" si="5"/>
        <v>3</v>
      </c>
      <c r="N18" s="45">
        <v>3</v>
      </c>
      <c r="O18" s="44"/>
      <c r="P18" s="53">
        <f t="shared" ref="P18:P39" si="24">IFERROR(M18/B18,0)</f>
        <v>0.75</v>
      </c>
    </row>
    <row r="19" spans="1:16" outlineLevel="1">
      <c r="A19" s="29" t="s">
        <v>592</v>
      </c>
      <c r="B19" s="46">
        <v>7</v>
      </c>
      <c r="C19" s="46">
        <v>27</v>
      </c>
      <c r="D19" s="56">
        <f>B19*100%/C19</f>
        <v>0.25925925925925924</v>
      </c>
      <c r="E19" s="40">
        <f t="shared" si="22"/>
        <v>7</v>
      </c>
      <c r="F19" s="45">
        <v>7</v>
      </c>
      <c r="G19" s="45"/>
      <c r="H19" s="51">
        <f t="shared" si="23"/>
        <v>1</v>
      </c>
      <c r="I19" s="39">
        <f t="shared" si="4"/>
        <v>0</v>
      </c>
      <c r="J19" s="45"/>
      <c r="K19" s="45"/>
      <c r="L19" s="53">
        <f t="shared" ref="L19:L27" si="25">IFERROR(I19/B19,0)</f>
        <v>0</v>
      </c>
      <c r="M19" s="39">
        <f t="shared" si="5"/>
        <v>0</v>
      </c>
      <c r="N19" s="45"/>
      <c r="O19" s="44"/>
      <c r="P19" s="53">
        <f t="shared" si="24"/>
        <v>0</v>
      </c>
    </row>
    <row r="20" spans="1:16" outlineLevel="1">
      <c r="A20" s="29" t="s">
        <v>593</v>
      </c>
      <c r="B20" s="46">
        <f>E20+I20+M20</f>
        <v>0</v>
      </c>
      <c r="C20" s="46">
        <v>0</v>
      </c>
      <c r="D20" s="56">
        <v>0</v>
      </c>
      <c r="E20" s="40">
        <f t="shared" si="22"/>
        <v>0</v>
      </c>
      <c r="F20" s="45">
        <v>0</v>
      </c>
      <c r="G20" s="45">
        <v>0</v>
      </c>
      <c r="H20" s="51">
        <f t="shared" si="23"/>
        <v>0</v>
      </c>
      <c r="I20" s="39">
        <f t="shared" si="4"/>
        <v>0</v>
      </c>
      <c r="J20" s="41">
        <v>0</v>
      </c>
      <c r="K20" s="45">
        <v>0</v>
      </c>
      <c r="L20" s="53">
        <f t="shared" si="25"/>
        <v>0</v>
      </c>
      <c r="M20" s="39">
        <f t="shared" si="5"/>
        <v>0</v>
      </c>
      <c r="N20" s="45">
        <v>0</v>
      </c>
      <c r="O20" s="44">
        <v>0</v>
      </c>
      <c r="P20" s="53">
        <f t="shared" si="24"/>
        <v>0</v>
      </c>
    </row>
    <row r="21" spans="1:16" outlineLevel="1">
      <c r="A21" s="29" t="s">
        <v>594</v>
      </c>
      <c r="B21" s="46">
        <f>E21+I21+M21</f>
        <v>3</v>
      </c>
      <c r="C21" s="46">
        <v>6</v>
      </c>
      <c r="D21" s="56">
        <f>B21*100%/C21</f>
        <v>0.5</v>
      </c>
      <c r="E21" s="40">
        <f t="shared" si="22"/>
        <v>3</v>
      </c>
      <c r="F21" s="45">
        <v>2</v>
      </c>
      <c r="G21" s="45">
        <v>1</v>
      </c>
      <c r="H21" s="51">
        <f t="shared" ref="H21:H39" si="26">IFERROR(E21/B21,0)</f>
        <v>1</v>
      </c>
      <c r="I21" s="39">
        <f t="shared" si="4"/>
        <v>0</v>
      </c>
      <c r="J21" s="41"/>
      <c r="K21" s="45"/>
      <c r="L21" s="53">
        <f t="shared" si="25"/>
        <v>0</v>
      </c>
      <c r="M21" s="39">
        <f t="shared" si="5"/>
        <v>0</v>
      </c>
      <c r="N21" s="41"/>
      <c r="O21" s="44"/>
      <c r="P21" s="53">
        <f t="shared" si="24"/>
        <v>0</v>
      </c>
    </row>
    <row r="22" spans="1:16">
      <c r="A22" s="28" t="s">
        <v>318</v>
      </c>
      <c r="B22" s="42"/>
      <c r="C22" s="42"/>
      <c r="D22" s="42"/>
      <c r="E22" s="43"/>
      <c r="F22" s="42"/>
      <c r="G22" s="42"/>
      <c r="H22" s="42"/>
      <c r="I22" s="39">
        <f t="shared" si="4"/>
        <v>0</v>
      </c>
      <c r="J22" s="42"/>
      <c r="K22" s="42"/>
      <c r="L22" s="42"/>
      <c r="M22" s="39">
        <f t="shared" si="5"/>
        <v>0</v>
      </c>
      <c r="N22" s="42"/>
      <c r="O22" s="42"/>
      <c r="P22" s="42"/>
    </row>
    <row r="23" spans="1:16" outlineLevel="1">
      <c r="A23" s="29" t="s">
        <v>587</v>
      </c>
      <c r="B23" s="46">
        <f>E23+I23+M23</f>
        <v>629</v>
      </c>
      <c r="C23" s="46">
        <v>942</v>
      </c>
      <c r="D23" s="56">
        <f>B23*100%/C23</f>
        <v>0.66772823779193202</v>
      </c>
      <c r="E23" s="40">
        <f>SUM(F23:G23)</f>
        <v>524</v>
      </c>
      <c r="F23" s="45">
        <v>482</v>
      </c>
      <c r="G23" s="45">
        <v>42</v>
      </c>
      <c r="H23" s="51">
        <f t="shared" si="26"/>
        <v>0.83306836248012717</v>
      </c>
      <c r="I23" s="39">
        <f t="shared" si="4"/>
        <v>1</v>
      </c>
      <c r="J23" s="45">
        <v>1</v>
      </c>
      <c r="K23" s="45">
        <v>0</v>
      </c>
      <c r="L23" s="51">
        <f t="shared" si="25"/>
        <v>1.589825119236884E-3</v>
      </c>
      <c r="M23" s="39">
        <f t="shared" si="5"/>
        <v>104</v>
      </c>
      <c r="N23" s="45">
        <v>99</v>
      </c>
      <c r="O23" s="44">
        <v>5</v>
      </c>
      <c r="P23" s="51">
        <f t="shared" si="24"/>
        <v>0.16534181240063592</v>
      </c>
    </row>
    <row r="24" spans="1:16" outlineLevel="1">
      <c r="A24" s="29" t="s">
        <v>588</v>
      </c>
      <c r="B24" s="47">
        <f>(E23*E24+I23*I24+M23*M24)/B23</f>
        <v>74.689984101748806</v>
      </c>
      <c r="C24" s="47"/>
      <c r="D24" s="56"/>
      <c r="E24" s="55">
        <f>(F24+G24)/2</f>
        <v>78.5</v>
      </c>
      <c r="F24" s="45">
        <v>71</v>
      </c>
      <c r="G24" s="45">
        <v>86</v>
      </c>
      <c r="H24" s="51"/>
      <c r="I24" s="39">
        <f>AVERAGE(J24:K24)</f>
        <v>74</v>
      </c>
      <c r="J24" s="45"/>
      <c r="K24" s="45">
        <v>74</v>
      </c>
      <c r="L24" s="51"/>
      <c r="M24" s="52">
        <f>(N24+O24)/2</f>
        <v>55.5</v>
      </c>
      <c r="N24" s="45">
        <v>58</v>
      </c>
      <c r="O24" s="44">
        <v>53</v>
      </c>
      <c r="P24" s="51"/>
    </row>
    <row r="25" spans="1:16" outlineLevel="1">
      <c r="A25" s="29" t="s">
        <v>589</v>
      </c>
      <c r="B25" s="46">
        <f t="shared" ref="B25:B30" si="27">E25+I25+M25</f>
        <v>430</v>
      </c>
      <c r="C25" s="46">
        <f>B23</f>
        <v>629</v>
      </c>
      <c r="D25" s="56">
        <f>B25*100%/C25</f>
        <v>0.68362480127186009</v>
      </c>
      <c r="E25" s="40">
        <f>SUM(F25:G25)</f>
        <v>362</v>
      </c>
      <c r="F25" s="45">
        <v>345</v>
      </c>
      <c r="G25" s="45">
        <v>17</v>
      </c>
      <c r="H25" s="51">
        <f t="shared" si="26"/>
        <v>0.8418604651162791</v>
      </c>
      <c r="I25" s="39">
        <f t="shared" si="4"/>
        <v>1</v>
      </c>
      <c r="J25" s="45"/>
      <c r="K25" s="45">
        <v>1</v>
      </c>
      <c r="L25" s="53">
        <f>IFERROR(I25/B25,0)</f>
        <v>2.3255813953488372E-3</v>
      </c>
      <c r="M25" s="39">
        <f t="shared" si="5"/>
        <v>67</v>
      </c>
      <c r="N25" s="45">
        <v>67</v>
      </c>
      <c r="O25" s="44"/>
      <c r="P25" s="53">
        <f t="shared" si="24"/>
        <v>0.1558139534883721</v>
      </c>
    </row>
    <row r="26" spans="1:16" outlineLevel="1">
      <c r="A26" s="29" t="s">
        <v>590</v>
      </c>
      <c r="B26" s="46">
        <f t="shared" si="27"/>
        <v>445</v>
      </c>
      <c r="C26" s="46">
        <f>B23</f>
        <v>629</v>
      </c>
      <c r="D26" s="56">
        <f t="shared" ref="D26:D38" si="28">B26*100%/C26</f>
        <v>0.7074721780604134</v>
      </c>
      <c r="E26" s="40">
        <f t="shared" ref="E26:E30" si="29">SUM(F26:G26)</f>
        <v>378</v>
      </c>
      <c r="F26" s="45">
        <v>361</v>
      </c>
      <c r="G26" s="45">
        <v>17</v>
      </c>
      <c r="H26" s="51">
        <f t="shared" si="26"/>
        <v>0.84943820224719102</v>
      </c>
      <c r="I26" s="39">
        <f t="shared" si="4"/>
        <v>0</v>
      </c>
      <c r="J26" s="45"/>
      <c r="K26" s="45"/>
      <c r="L26" s="53">
        <f t="shared" si="25"/>
        <v>0</v>
      </c>
      <c r="M26" s="39">
        <f t="shared" si="5"/>
        <v>67</v>
      </c>
      <c r="N26" s="45">
        <v>67</v>
      </c>
      <c r="O26" s="44"/>
      <c r="P26" s="53">
        <f t="shared" si="24"/>
        <v>0.15056179775280898</v>
      </c>
    </row>
    <row r="27" spans="1:16" outlineLevel="1">
      <c r="A27" s="29" t="s">
        <v>591</v>
      </c>
      <c r="B27" s="46">
        <f t="shared" si="27"/>
        <v>298</v>
      </c>
      <c r="C27" s="46">
        <v>302</v>
      </c>
      <c r="D27" s="56">
        <f>B27*100%/C27</f>
        <v>0.98675496688741726</v>
      </c>
      <c r="E27" s="40">
        <f t="shared" si="29"/>
        <v>256</v>
      </c>
      <c r="F27" s="45">
        <v>240</v>
      </c>
      <c r="G27" s="45">
        <v>16</v>
      </c>
      <c r="H27" s="51">
        <f t="shared" si="26"/>
        <v>0.85906040268456374</v>
      </c>
      <c r="I27" s="39">
        <f t="shared" si="4"/>
        <v>0</v>
      </c>
      <c r="J27" s="45"/>
      <c r="K27" s="45"/>
      <c r="L27" s="53">
        <f t="shared" si="25"/>
        <v>0</v>
      </c>
      <c r="M27" s="39">
        <f t="shared" si="5"/>
        <v>42</v>
      </c>
      <c r="N27" s="45">
        <v>42</v>
      </c>
      <c r="O27" s="44"/>
      <c r="P27" s="53">
        <f t="shared" si="24"/>
        <v>0.14093959731543623</v>
      </c>
    </row>
    <row r="28" spans="1:16" outlineLevel="1">
      <c r="A28" s="29" t="s">
        <v>592</v>
      </c>
      <c r="B28" s="46">
        <f t="shared" si="27"/>
        <v>3</v>
      </c>
      <c r="C28" s="46">
        <v>48</v>
      </c>
      <c r="D28" s="56">
        <f t="shared" si="28"/>
        <v>6.25E-2</v>
      </c>
      <c r="E28" s="40">
        <f t="shared" si="29"/>
        <v>3</v>
      </c>
      <c r="F28" s="45">
        <v>3</v>
      </c>
      <c r="G28" s="45"/>
      <c r="H28" s="51">
        <f t="shared" si="26"/>
        <v>1</v>
      </c>
      <c r="I28" s="39">
        <f t="shared" si="4"/>
        <v>0</v>
      </c>
      <c r="J28" s="41"/>
      <c r="K28" s="45"/>
      <c r="L28" s="53">
        <f>IFERROR(I28/B28,0)</f>
        <v>0</v>
      </c>
      <c r="M28" s="39">
        <f t="shared" si="5"/>
        <v>0</v>
      </c>
      <c r="N28" s="45"/>
      <c r="O28" s="44"/>
      <c r="P28" s="53">
        <f t="shared" si="24"/>
        <v>0</v>
      </c>
    </row>
    <row r="29" spans="1:16" outlineLevel="1">
      <c r="A29" s="29" t="s">
        <v>593</v>
      </c>
      <c r="B29" s="46">
        <f t="shared" si="27"/>
        <v>0</v>
      </c>
      <c r="C29" s="46">
        <v>0</v>
      </c>
      <c r="D29" s="56">
        <v>0</v>
      </c>
      <c r="E29" s="40">
        <f t="shared" si="29"/>
        <v>0</v>
      </c>
      <c r="F29" s="45"/>
      <c r="G29" s="45"/>
      <c r="H29" s="51">
        <f t="shared" si="26"/>
        <v>0</v>
      </c>
      <c r="I29" s="39">
        <f t="shared" si="4"/>
        <v>0</v>
      </c>
      <c r="J29" s="41"/>
      <c r="K29" s="45"/>
      <c r="L29" s="53">
        <f t="shared" ref="L29:L39" si="30">IFERROR(I29/B29,0)</f>
        <v>0</v>
      </c>
      <c r="M29" s="39">
        <f t="shared" si="5"/>
        <v>0</v>
      </c>
      <c r="N29" s="45"/>
      <c r="O29" s="44"/>
      <c r="P29" s="53">
        <f t="shared" si="24"/>
        <v>0</v>
      </c>
    </row>
    <row r="30" spans="1:16" outlineLevel="1">
      <c r="A30" s="29" t="s">
        <v>594</v>
      </c>
      <c r="B30" s="46">
        <f t="shared" si="27"/>
        <v>3</v>
      </c>
      <c r="C30" s="46">
        <v>6</v>
      </c>
      <c r="D30" s="56">
        <f t="shared" si="28"/>
        <v>0.5</v>
      </c>
      <c r="E30" s="40">
        <f t="shared" si="29"/>
        <v>3</v>
      </c>
      <c r="F30" s="45">
        <v>3</v>
      </c>
      <c r="G30" s="45"/>
      <c r="H30" s="51">
        <f t="shared" si="26"/>
        <v>1</v>
      </c>
      <c r="I30" s="39">
        <f t="shared" si="4"/>
        <v>0</v>
      </c>
      <c r="J30" s="41"/>
      <c r="K30" s="45"/>
      <c r="L30" s="53">
        <f t="shared" si="30"/>
        <v>0</v>
      </c>
      <c r="M30" s="39">
        <f t="shared" si="5"/>
        <v>0</v>
      </c>
      <c r="N30" s="45"/>
      <c r="O30" s="44"/>
      <c r="P30" s="53">
        <f t="shared" si="24"/>
        <v>0</v>
      </c>
    </row>
    <row r="31" spans="1:16">
      <c r="A31" s="28" t="s">
        <v>430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outlineLevel="1">
      <c r="A32" s="29" t="s">
        <v>587</v>
      </c>
      <c r="B32" s="46">
        <f>E32+J32+N32</f>
        <v>44</v>
      </c>
      <c r="C32" s="46">
        <v>942</v>
      </c>
      <c r="D32" s="56">
        <f t="shared" si="28"/>
        <v>4.6709129511677279E-2</v>
      </c>
      <c r="E32" s="40">
        <f>SUM(F32:G32)</f>
        <v>44</v>
      </c>
      <c r="F32" s="45">
        <v>36</v>
      </c>
      <c r="G32" s="45">
        <v>8</v>
      </c>
      <c r="H32" s="51">
        <f t="shared" si="26"/>
        <v>1</v>
      </c>
      <c r="I32" s="39">
        <f t="shared" si="4"/>
        <v>0</v>
      </c>
      <c r="J32" s="45"/>
      <c r="K32" s="45"/>
      <c r="L32" s="51">
        <f t="shared" si="30"/>
        <v>0</v>
      </c>
      <c r="M32" s="39">
        <f t="shared" si="5"/>
        <v>0</v>
      </c>
      <c r="N32" s="45"/>
      <c r="O32" s="44"/>
      <c r="P32" s="51">
        <f t="shared" si="24"/>
        <v>0</v>
      </c>
    </row>
    <row r="33" spans="1:16" outlineLevel="1">
      <c r="A33" s="29" t="s">
        <v>588</v>
      </c>
      <c r="B33" s="47">
        <f>(E32*E33+I32*I33+M32*M33)/B32</f>
        <v>88.21</v>
      </c>
      <c r="C33" s="46"/>
      <c r="D33" s="56"/>
      <c r="E33" s="55">
        <f>(F33*F32+G33*G32)/E32</f>
        <v>88.21</v>
      </c>
      <c r="F33" s="48">
        <v>89.49</v>
      </c>
      <c r="G33" s="48">
        <v>82.45</v>
      </c>
      <c r="H33" s="51"/>
      <c r="I33" s="39"/>
      <c r="J33" s="45"/>
      <c r="K33" s="45"/>
      <c r="L33" s="51"/>
      <c r="M33" s="39"/>
      <c r="N33" s="45"/>
      <c r="O33" s="44"/>
      <c r="P33" s="51"/>
    </row>
    <row r="34" spans="1:16" outlineLevel="1">
      <c r="A34" s="29" t="s">
        <v>589</v>
      </c>
      <c r="B34" s="46">
        <f>E34+I34+M34</f>
        <v>2</v>
      </c>
      <c r="C34" s="46">
        <f>B32</f>
        <v>44</v>
      </c>
      <c r="D34" s="56">
        <f t="shared" si="28"/>
        <v>4.5454545454545456E-2</v>
      </c>
      <c r="E34" s="40">
        <f>SUM(F34:G34)</f>
        <v>2</v>
      </c>
      <c r="F34" s="45">
        <v>2</v>
      </c>
      <c r="G34" s="45"/>
      <c r="H34" s="51">
        <f t="shared" si="26"/>
        <v>1</v>
      </c>
      <c r="I34" s="39">
        <f t="shared" si="4"/>
        <v>0</v>
      </c>
      <c r="J34" s="45"/>
      <c r="K34" s="45"/>
      <c r="L34" s="51">
        <f t="shared" si="30"/>
        <v>0</v>
      </c>
      <c r="M34" s="39">
        <f t="shared" si="5"/>
        <v>0</v>
      </c>
      <c r="N34" s="45"/>
      <c r="O34" s="44"/>
      <c r="P34" s="51">
        <f t="shared" si="24"/>
        <v>0</v>
      </c>
    </row>
    <row r="35" spans="1:16" outlineLevel="1">
      <c r="A35" s="29" t="s">
        <v>590</v>
      </c>
      <c r="B35" s="46">
        <f t="shared" ref="B35:B39" si="31">E35+I35+M35</f>
        <v>38</v>
      </c>
      <c r="C35" s="46">
        <f>B32</f>
        <v>44</v>
      </c>
      <c r="D35" s="56">
        <f t="shared" si="28"/>
        <v>0.86363636363636365</v>
      </c>
      <c r="E35" s="40">
        <f t="shared" ref="E35:E39" si="32">SUM(F35:G35)</f>
        <v>38</v>
      </c>
      <c r="F35" s="45">
        <v>35</v>
      </c>
      <c r="G35" s="45">
        <v>3</v>
      </c>
      <c r="H35" s="51">
        <f t="shared" si="26"/>
        <v>1</v>
      </c>
      <c r="I35" s="39">
        <f t="shared" si="4"/>
        <v>0</v>
      </c>
      <c r="J35" s="45"/>
      <c r="K35" s="45"/>
      <c r="L35" s="51">
        <f t="shared" si="30"/>
        <v>0</v>
      </c>
      <c r="M35" s="39">
        <f t="shared" si="5"/>
        <v>0</v>
      </c>
      <c r="N35" s="45"/>
      <c r="O35" s="44"/>
      <c r="P35" s="51">
        <f t="shared" si="24"/>
        <v>0</v>
      </c>
    </row>
    <row r="36" spans="1:16" outlineLevel="1">
      <c r="A36" s="29" t="s">
        <v>591</v>
      </c>
      <c r="B36" s="46">
        <f t="shared" si="31"/>
        <v>0</v>
      </c>
      <c r="C36" s="46">
        <v>302</v>
      </c>
      <c r="D36" s="56">
        <f t="shared" si="28"/>
        <v>0</v>
      </c>
      <c r="E36" s="40">
        <f t="shared" si="32"/>
        <v>0</v>
      </c>
      <c r="F36" s="45">
        <v>0</v>
      </c>
      <c r="G36" s="45">
        <v>0</v>
      </c>
      <c r="H36" s="51">
        <f t="shared" si="26"/>
        <v>0</v>
      </c>
      <c r="I36" s="39">
        <f t="shared" si="4"/>
        <v>0</v>
      </c>
      <c r="J36" s="45"/>
      <c r="K36" s="45"/>
      <c r="L36" s="51">
        <f t="shared" si="30"/>
        <v>0</v>
      </c>
      <c r="M36" s="39">
        <f t="shared" si="5"/>
        <v>0</v>
      </c>
      <c r="N36" s="45"/>
      <c r="O36" s="44"/>
      <c r="P36" s="51">
        <f t="shared" si="24"/>
        <v>0</v>
      </c>
    </row>
    <row r="37" spans="1:16" outlineLevel="1">
      <c r="A37" s="29" t="s">
        <v>592</v>
      </c>
      <c r="B37" s="46">
        <f t="shared" si="31"/>
        <v>5</v>
      </c>
      <c r="C37" s="46">
        <v>7</v>
      </c>
      <c r="D37" s="56">
        <f t="shared" si="28"/>
        <v>0.7142857142857143</v>
      </c>
      <c r="E37" s="40">
        <f t="shared" si="32"/>
        <v>5</v>
      </c>
      <c r="F37" s="41">
        <v>5</v>
      </c>
      <c r="G37" s="41"/>
      <c r="H37" s="51">
        <f t="shared" si="26"/>
        <v>1</v>
      </c>
      <c r="I37" s="39">
        <f t="shared" si="4"/>
        <v>0</v>
      </c>
      <c r="J37" s="45"/>
      <c r="K37" s="45"/>
      <c r="L37" s="51">
        <f t="shared" si="30"/>
        <v>0</v>
      </c>
      <c r="M37" s="39">
        <f t="shared" si="5"/>
        <v>0</v>
      </c>
      <c r="N37" s="45"/>
      <c r="O37" s="44"/>
      <c r="P37" s="51">
        <f t="shared" si="24"/>
        <v>0</v>
      </c>
    </row>
    <row r="38" spans="1:16" outlineLevel="1">
      <c r="A38" s="29" t="s">
        <v>593</v>
      </c>
      <c r="B38" s="46">
        <f t="shared" si="31"/>
        <v>0</v>
      </c>
      <c r="C38" s="46">
        <v>1</v>
      </c>
      <c r="D38" s="56">
        <f t="shared" si="28"/>
        <v>0</v>
      </c>
      <c r="E38" s="40">
        <f t="shared" si="32"/>
        <v>0</v>
      </c>
      <c r="F38" s="41"/>
      <c r="G38" s="41"/>
      <c r="H38" s="51">
        <f t="shared" si="26"/>
        <v>0</v>
      </c>
      <c r="I38" s="39">
        <f t="shared" si="4"/>
        <v>0</v>
      </c>
      <c r="J38" s="45"/>
      <c r="K38" s="45"/>
      <c r="L38" s="51">
        <f t="shared" si="30"/>
        <v>0</v>
      </c>
      <c r="M38" s="39">
        <f t="shared" si="5"/>
        <v>0</v>
      </c>
      <c r="N38" s="45"/>
      <c r="O38" s="44"/>
      <c r="P38" s="51">
        <f t="shared" si="24"/>
        <v>0</v>
      </c>
    </row>
    <row r="39" spans="1:16" ht="16.5" outlineLevel="1" thickBot="1">
      <c r="A39" s="29" t="s">
        <v>594</v>
      </c>
      <c r="B39" s="46">
        <f t="shared" si="31"/>
        <v>0</v>
      </c>
      <c r="C39" s="46">
        <v>0</v>
      </c>
      <c r="D39" s="56">
        <v>0</v>
      </c>
      <c r="E39" s="40">
        <f t="shared" si="32"/>
        <v>0</v>
      </c>
      <c r="F39" s="49"/>
      <c r="G39" s="49"/>
      <c r="H39" s="51">
        <f t="shared" si="26"/>
        <v>0</v>
      </c>
      <c r="I39" s="39">
        <f t="shared" si="4"/>
        <v>0</v>
      </c>
      <c r="J39" s="57"/>
      <c r="K39" s="57"/>
      <c r="L39" s="51">
        <f t="shared" si="30"/>
        <v>0</v>
      </c>
      <c r="M39" s="39">
        <f t="shared" si="5"/>
        <v>0</v>
      </c>
      <c r="N39" s="57"/>
      <c r="O39" s="50"/>
      <c r="P39" s="51">
        <f t="shared" si="24"/>
        <v>0</v>
      </c>
    </row>
    <row r="45" spans="1:16">
      <c r="C45" s="60"/>
    </row>
  </sheetData>
  <autoFilter ref="A3:N39"/>
  <mergeCells count="13">
    <mergeCell ref="P1:P2"/>
    <mergeCell ref="M1:M2"/>
    <mergeCell ref="D1:D2"/>
    <mergeCell ref="C1:C2"/>
    <mergeCell ref="A1:A2"/>
    <mergeCell ref="B1:B2"/>
    <mergeCell ref="I1:I2"/>
    <mergeCell ref="J1:K1"/>
    <mergeCell ref="N1:O1"/>
    <mergeCell ref="L1:L2"/>
    <mergeCell ref="E1:E2"/>
    <mergeCell ref="H1:H2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БО</vt:lpstr>
      <vt:lpstr>АПО</vt:lpstr>
      <vt:lpstr>кокш и районы</vt:lpstr>
      <vt:lpstr>Лист2</vt:lpstr>
      <vt:lpstr>Прочие</vt:lpstr>
      <vt:lpstr>Износ</vt:lpstr>
      <vt:lpstr>Кол-во зд.</vt:lpstr>
      <vt:lpstr>Меропр.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MRT202</cp:lastModifiedBy>
  <cp:lastPrinted>2026-08-18T12:54:45Z</cp:lastPrinted>
  <dcterms:created xsi:type="dcterms:W3CDTF">2024-10-29T10:28:08Z</dcterms:created>
  <dcterms:modified xsi:type="dcterms:W3CDTF">2026-10-02T10:04:24Z</dcterms:modified>
</cp:coreProperties>
</file>