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codeName="ЭтаКнига" defaultThemeVersion="124226"/>
  <xr:revisionPtr revIDLastSave="0" documentId="13_ncr:1_{95262611-8995-4C29-8C5F-8465C110661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еречень 2026 русс" sheetId="3" r:id="rId1"/>
  </sheets>
  <definedNames>
    <definedName name="_xlnm.Print_Titles" localSheetId="0">'Перечень 2026 русс'!$3:$5</definedName>
    <definedName name="_xlnm.Print_Area" localSheetId="0">'Перечень 2026 русс'!$A$1:$U$313</definedName>
  </definedNames>
  <calcPr calcId="191029" refMode="R1C1"/>
</workbook>
</file>

<file path=xl/calcChain.xml><?xml version="1.0" encoding="utf-8"?>
<calcChain xmlns="http://schemas.openxmlformats.org/spreadsheetml/2006/main">
  <c r="T75" i="3" l="1"/>
  <c r="S75" i="3"/>
  <c r="R75" i="3"/>
  <c r="Q75" i="3"/>
  <c r="T310" i="3" l="1"/>
  <c r="P310" i="3"/>
  <c r="Q310" i="3"/>
  <c r="R310" i="3"/>
  <c r="S310" i="3"/>
  <c r="O310" i="3"/>
  <c r="T73" i="3" l="1"/>
  <c r="T224" i="3"/>
  <c r="T241" i="3"/>
  <c r="T242" i="3"/>
  <c r="T243" i="3"/>
  <c r="T244" i="3"/>
  <c r="T245" i="3"/>
  <c r="T246" i="3"/>
  <c r="T247" i="3"/>
  <c r="T248" i="3"/>
  <c r="T249" i="3"/>
  <c r="T250" i="3"/>
  <c r="T251" i="3"/>
  <c r="T252" i="3"/>
  <c r="T253" i="3"/>
  <c r="T254" i="3"/>
  <c r="T255" i="3"/>
  <c r="T256" i="3"/>
  <c r="T257" i="3"/>
  <c r="T258" i="3"/>
  <c r="T259" i="3"/>
  <c r="T260" i="3"/>
  <c r="T261" i="3"/>
  <c r="T262" i="3"/>
  <c r="T263" i="3"/>
  <c r="T264" i="3"/>
  <c r="T265" i="3"/>
  <c r="T266" i="3"/>
  <c r="T267" i="3"/>
  <c r="T268" i="3"/>
  <c r="T269" i="3"/>
  <c r="T270" i="3"/>
  <c r="T271" i="3"/>
  <c r="T272" i="3"/>
  <c r="T273" i="3"/>
  <c r="T274" i="3"/>
  <c r="T275" i="3"/>
  <c r="T276" i="3"/>
  <c r="T277" i="3"/>
  <c r="T278" i="3"/>
  <c r="T279" i="3"/>
  <c r="T280" i="3"/>
  <c r="T281" i="3"/>
  <c r="T282" i="3"/>
  <c r="T283" i="3"/>
  <c r="T284" i="3"/>
  <c r="T285" i="3"/>
  <c r="T286" i="3"/>
  <c r="T287" i="3"/>
  <c r="T288" i="3"/>
  <c r="T289" i="3"/>
  <c r="T290" i="3"/>
  <c r="T291" i="3"/>
  <c r="T292" i="3"/>
  <c r="T293" i="3"/>
  <c r="T294" i="3"/>
  <c r="T295" i="3"/>
  <c r="T296" i="3"/>
  <c r="T297" i="3"/>
  <c r="T298" i="3"/>
  <c r="T299" i="3"/>
  <c r="T300" i="3"/>
  <c r="T301" i="3"/>
  <c r="T302" i="3"/>
  <c r="T303" i="3"/>
  <c r="T304" i="3"/>
  <c r="T305" i="3"/>
  <c r="T306" i="3"/>
  <c r="T307" i="3"/>
  <c r="T308" i="3"/>
  <c r="T240" i="3"/>
  <c r="R309" i="3"/>
  <c r="S309" i="3"/>
  <c r="Q309" i="3"/>
  <c r="T309" i="3" l="1"/>
  <c r="M221" i="3"/>
  <c r="N221" i="3"/>
  <c r="O221" i="3"/>
  <c r="P221" i="3"/>
  <c r="Q221" i="3"/>
  <c r="R221" i="3"/>
  <c r="S221" i="3"/>
  <c r="T221" i="3"/>
  <c r="L221" i="3"/>
  <c r="T71" i="3" l="1"/>
  <c r="T72" i="3"/>
  <c r="S238" i="3"/>
  <c r="R238" i="3"/>
  <c r="Q238" i="3"/>
  <c r="T229" i="3"/>
  <c r="T230" i="3"/>
  <c r="T231" i="3"/>
  <c r="T232" i="3"/>
  <c r="T233" i="3"/>
  <c r="T234" i="3"/>
  <c r="T235" i="3"/>
  <c r="T236" i="3"/>
  <c r="T237" i="3"/>
  <c r="T228" i="3"/>
  <c r="T225" i="3"/>
  <c r="T223" i="3"/>
  <c r="R226" i="3"/>
  <c r="S226" i="3"/>
  <c r="Q226" i="3"/>
  <c r="M226" i="3"/>
  <c r="N226" i="3"/>
  <c r="O226" i="3"/>
  <c r="P226" i="3"/>
  <c r="P218" i="3"/>
  <c r="Q218" i="3"/>
  <c r="R218" i="3"/>
  <c r="S218" i="3"/>
  <c r="O218" i="3"/>
  <c r="S166" i="3"/>
  <c r="R166" i="3"/>
  <c r="Q166" i="3"/>
  <c r="P166" i="3"/>
  <c r="T165" i="3"/>
  <c r="T164" i="3"/>
  <c r="T163" i="3"/>
  <c r="T162" i="3"/>
  <c r="T161" i="3"/>
  <c r="T160" i="3"/>
  <c r="T159" i="3"/>
  <c r="T158" i="3"/>
  <c r="T157" i="3"/>
  <c r="T156" i="3"/>
  <c r="T155" i="3"/>
  <c r="T154" i="3"/>
  <c r="T153" i="3"/>
  <c r="T152" i="3"/>
  <c r="T151" i="3"/>
  <c r="T150" i="3"/>
  <c r="T149" i="3"/>
  <c r="T148" i="3"/>
  <c r="T147" i="3"/>
  <c r="T146" i="3"/>
  <c r="T145" i="3"/>
  <c r="T144" i="3"/>
  <c r="T143" i="3"/>
  <c r="T142" i="3"/>
  <c r="T141" i="3"/>
  <c r="T140" i="3"/>
  <c r="T139" i="3"/>
  <c r="T138" i="3"/>
  <c r="T137" i="3"/>
  <c r="T136" i="3"/>
  <c r="T135" i="3"/>
  <c r="T134" i="3"/>
  <c r="T133" i="3"/>
  <c r="T132" i="3"/>
  <c r="T131" i="3"/>
  <c r="T130" i="3"/>
  <c r="T129" i="3"/>
  <c r="T128" i="3"/>
  <c r="T127" i="3"/>
  <c r="T126" i="3"/>
  <c r="T125" i="3"/>
  <c r="T124" i="3"/>
  <c r="R122" i="3"/>
  <c r="S122" i="3"/>
  <c r="Q122" i="3"/>
  <c r="R101" i="3"/>
  <c r="S101" i="3"/>
  <c r="Q93" i="3"/>
  <c r="Q101" i="3" s="1"/>
  <c r="Q91" i="3"/>
  <c r="R91" i="3"/>
  <c r="S91" i="3"/>
  <c r="P91" i="3"/>
  <c r="R84" i="3"/>
  <c r="R82" i="3"/>
  <c r="Q15" i="3"/>
  <c r="R15" i="3"/>
  <c r="S15" i="3"/>
  <c r="T238" i="3" l="1"/>
  <c r="T166" i="3"/>
  <c r="T226" i="3"/>
  <c r="L238" i="3" l="1"/>
  <c r="M238" i="3"/>
  <c r="N238" i="3"/>
  <c r="O238" i="3"/>
  <c r="P309" i="3" l="1"/>
  <c r="O309" i="3"/>
  <c r="N309" i="3"/>
  <c r="M309" i="3"/>
  <c r="M75" i="3" l="1"/>
  <c r="N75" i="3"/>
  <c r="O75" i="3"/>
  <c r="P75" i="3"/>
  <c r="L75" i="3"/>
  <c r="L226" i="3" l="1"/>
  <c r="T210" i="3"/>
  <c r="T209" i="3"/>
  <c r="T208" i="3"/>
  <c r="T207" i="3"/>
  <c r="T206" i="3"/>
  <c r="T205" i="3"/>
  <c r="T204" i="3"/>
  <c r="T203" i="3"/>
  <c r="T202" i="3"/>
  <c r="T201" i="3"/>
  <c r="T200" i="3"/>
  <c r="T199" i="3"/>
  <c r="T198" i="3"/>
  <c r="T197" i="3"/>
  <c r="T196" i="3"/>
  <c r="T195" i="3"/>
  <c r="T194" i="3"/>
  <c r="T193" i="3"/>
  <c r="T192" i="3"/>
  <c r="T191" i="3"/>
  <c r="T190" i="3"/>
  <c r="T189" i="3"/>
  <c r="T188" i="3"/>
  <c r="T187" i="3"/>
  <c r="T186" i="3"/>
  <c r="T185" i="3"/>
  <c r="T184" i="3"/>
  <c r="T183" i="3"/>
  <c r="T182" i="3"/>
  <c r="T181" i="3"/>
  <c r="T180" i="3"/>
  <c r="T179" i="3"/>
  <c r="T178" i="3"/>
  <c r="T177" i="3"/>
  <c r="T176" i="3"/>
  <c r="T175" i="3"/>
  <c r="T174" i="3"/>
  <c r="T173" i="3"/>
  <c r="T172" i="3"/>
  <c r="T171" i="3"/>
  <c r="T170" i="3"/>
  <c r="T169" i="3"/>
  <c r="T168" i="3"/>
  <c r="S65" i="3"/>
  <c r="S69" i="3" s="1"/>
  <c r="M84" i="3"/>
  <c r="N84" i="3"/>
  <c r="O84" i="3"/>
  <c r="P84" i="3"/>
  <c r="Q84" i="3"/>
  <c r="O91" i="3"/>
  <c r="M91" i="3"/>
  <c r="N91" i="3"/>
  <c r="M101" i="3"/>
  <c r="N101" i="3"/>
  <c r="O101" i="3"/>
  <c r="P101" i="3"/>
  <c r="M104" i="3"/>
  <c r="N104" i="3"/>
  <c r="O104" i="3"/>
  <c r="P104" i="3"/>
  <c r="Q104" i="3"/>
  <c r="R104" i="3"/>
  <c r="S104" i="3"/>
  <c r="T104" i="3"/>
  <c r="M122" i="3"/>
  <c r="N122" i="3"/>
  <c r="O122" i="3"/>
  <c r="P122" i="3"/>
  <c r="M166" i="3"/>
  <c r="N166" i="3"/>
  <c r="O166" i="3"/>
  <c r="M211" i="3"/>
  <c r="M218" i="3" s="1"/>
  <c r="N211" i="3"/>
  <c r="N218" i="3" s="1"/>
  <c r="O211" i="3"/>
  <c r="Q211" i="3"/>
  <c r="R211" i="3"/>
  <c r="S211" i="3"/>
  <c r="T211" i="3" l="1"/>
  <c r="T7" i="3"/>
  <c r="T8" i="3"/>
  <c r="T9" i="3"/>
  <c r="T10" i="3"/>
  <c r="T11" i="3"/>
  <c r="T12" i="3"/>
  <c r="T13" i="3"/>
  <c r="T14" i="3"/>
  <c r="L15" i="3"/>
  <c r="M15" i="3"/>
  <c r="N15" i="3"/>
  <c r="O15" i="3"/>
  <c r="P15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T60" i="3"/>
  <c r="T61" i="3"/>
  <c r="T62" i="3"/>
  <c r="T63" i="3"/>
  <c r="T64" i="3"/>
  <c r="L65" i="3"/>
  <c r="M65" i="3"/>
  <c r="N65" i="3"/>
  <c r="O65" i="3"/>
  <c r="Q65" i="3"/>
  <c r="R65" i="3"/>
  <c r="T67" i="3"/>
  <c r="T68" i="3"/>
  <c r="L69" i="3"/>
  <c r="M69" i="3"/>
  <c r="N69" i="3"/>
  <c r="O69" i="3"/>
  <c r="P69" i="3"/>
  <c r="Q69" i="3"/>
  <c r="R69" i="3"/>
  <c r="T77" i="3"/>
  <c r="T78" i="3"/>
  <c r="T79" i="3"/>
  <c r="T80" i="3"/>
  <c r="T81" i="3"/>
  <c r="T82" i="3"/>
  <c r="T83" i="3"/>
  <c r="L84" i="3"/>
  <c r="T88" i="3"/>
  <c r="T121" i="3"/>
  <c r="T120" i="3"/>
  <c r="T119" i="3"/>
  <c r="T118" i="3"/>
  <c r="T117" i="3"/>
  <c r="T116" i="3"/>
  <c r="T115" i="3"/>
  <c r="T114" i="3"/>
  <c r="T113" i="3"/>
  <c r="T112" i="3"/>
  <c r="T111" i="3"/>
  <c r="T110" i="3"/>
  <c r="T109" i="3"/>
  <c r="T108" i="3"/>
  <c r="T107" i="3"/>
  <c r="T106" i="3"/>
  <c r="T84" i="3" l="1"/>
  <c r="T122" i="3"/>
  <c r="T15" i="3"/>
  <c r="T69" i="3"/>
  <c r="P65" i="3"/>
  <c r="T65" i="3"/>
  <c r="T214" i="3" l="1"/>
  <c r="T215" i="3"/>
  <c r="T216" i="3"/>
  <c r="T217" i="3"/>
  <c r="T213" i="3"/>
  <c r="P211" i="3"/>
  <c r="L211" i="3"/>
  <c r="L218" i="3" s="1"/>
  <c r="L166" i="3"/>
  <c r="L122" i="3"/>
  <c r="L104" i="3"/>
  <c r="L101" i="3"/>
  <c r="T100" i="3"/>
  <c r="T99" i="3"/>
  <c r="T98" i="3"/>
  <c r="T97" i="3"/>
  <c r="T96" i="3"/>
  <c r="T95" i="3"/>
  <c r="T94" i="3"/>
  <c r="T93" i="3"/>
  <c r="L91" i="3"/>
  <c r="T90" i="3"/>
  <c r="T89" i="3"/>
  <c r="T87" i="3"/>
  <c r="T86" i="3"/>
  <c r="T101" i="3" l="1"/>
  <c r="T91" i="3"/>
  <c r="T218" i="3"/>
</calcChain>
</file>

<file path=xl/sharedStrings.xml><?xml version="1.0" encoding="utf-8"?>
<sst xmlns="http://schemas.openxmlformats.org/spreadsheetml/2006/main" count="725" uniqueCount="256">
  <si>
    <t>Р/с                №</t>
  </si>
  <si>
    <t>Объект(ы) государственного аудита</t>
  </si>
  <si>
    <t>Тип государственного аудита</t>
  </si>
  <si>
    <t>Вид проверки</t>
  </si>
  <si>
    <t>Сроки по аудиторскому мероприятию (указываются с разбивкой на кварталы)</t>
  </si>
  <si>
    <t>основной</t>
  </si>
  <si>
    <t>заключительный</t>
  </si>
  <si>
    <t>Код администратора бюджетной программы</t>
  </si>
  <si>
    <t>2020 год</t>
  </si>
  <si>
    <t>всего</t>
  </si>
  <si>
    <t xml:space="preserve"> 2022 год</t>
  </si>
  <si>
    <t xml:space="preserve"> 2021 год</t>
  </si>
  <si>
    <t>2023 год</t>
  </si>
  <si>
    <t>2024 год</t>
  </si>
  <si>
    <t>за прошедшие годы, до 2020 года</t>
  </si>
  <si>
    <t>встречный</t>
  </si>
  <si>
    <t xml:space="preserve">Аудит эффективности деятельности объектов государственного аудита и его влияние на развитие сельского хозяйства области, использования средств местного бюджета </t>
  </si>
  <si>
    <t>Аудит эффективности налогового администрирования, полноты и своевременности поступлений в местный бюджет, взимания поступлений в бюджет, а также правильности возврата, зачета ошибочно (излишне) оплаченных сумм из местного бюджета</t>
  </si>
  <si>
    <t>1. Государственное учреждение «Управление сельского хозяйства области Жетісу»</t>
  </si>
  <si>
    <t>Аудит эффективности влияния деятельности исполнительного органа на социальную сферу государственного управления</t>
  </si>
  <si>
    <t>1. Государственное учреждение «Управление координации занятости и социальных программ области Жетісу»</t>
  </si>
  <si>
    <t>1.1. КГУ "Центр аналитики трудовых ресурсов" ГУ "Управление координации занятости и социальных программ области Жетісу"</t>
  </si>
  <si>
    <t>1.2. КГУ "Центр трудовой мобильности области Жетісу" ГУ "Управление координации занятости и социальных программ области Жетісу"</t>
  </si>
  <si>
    <t>Аудит консолидированной финансовой отчетности местного бюджета</t>
  </si>
  <si>
    <t>1. Государственное учреждение «Управление  финансов области Жетісу»</t>
  </si>
  <si>
    <t xml:space="preserve">1. ГУ "Управление государственных доходов по Ескельдинскому району Департамента государственных доходов по области Жетісу Комитета государственных доходов Министерства финансов Республики Казахстан"
</t>
  </si>
  <si>
    <t>1.1. Государственное учреждение «Отдел экономики и финансов Саркандского района»</t>
  </si>
  <si>
    <t>1.2. Государственное учреждение «Отдел экономики и финансов Каратальского района»</t>
  </si>
  <si>
    <t>1. ГУ  "Департамент полиции внутренних дел области Жетісу Министерства внутренних дел Республики Казахстан"</t>
  </si>
  <si>
    <t>Аудит эффективности, аудит соответствия</t>
  </si>
  <si>
    <t>Внешний государственный аудит</t>
  </si>
  <si>
    <t>Проведение государственного аудита эффективности использования бюджетных средств, выделенных на организацию деятельности ГУ "Департамент полиции внутренних дел области Жетісу Министерства внутренних дел Республики Казахстан"</t>
  </si>
  <si>
    <t>1 квартал 2026 г</t>
  </si>
  <si>
    <t>РБ</t>
  </si>
  <si>
    <t>001</t>
  </si>
  <si>
    <t>МБ</t>
  </si>
  <si>
    <t>НФ</t>
  </si>
  <si>
    <t xml:space="preserve"> </t>
  </si>
  <si>
    <t>003</t>
  </si>
  <si>
    <t>006</t>
  </si>
  <si>
    <t>100</t>
  </si>
  <si>
    <t>106</t>
  </si>
  <si>
    <t>107</t>
  </si>
  <si>
    <t xml:space="preserve">Всего  аудиторских мероприятий  1 </t>
  </si>
  <si>
    <t>1. ГУ "Аппарат акима Кербулакского района"</t>
  </si>
  <si>
    <t>Государственный  аудит эффективности использования  активов государства, планирования и исполнения средств местного бюджета  Кербулакского   района</t>
  </si>
  <si>
    <t>005</t>
  </si>
  <si>
    <t>2. ГУ "Отдел экономики и финансов Кербулакского района"</t>
  </si>
  <si>
    <t>015</t>
  </si>
  <si>
    <t>099</t>
  </si>
  <si>
    <t xml:space="preserve">3. ГУ "Отдел жилищно-коммунального хозяйства, пассажирского транспорта, автомобильных дорог и жилищной инспекции Кербулакского района" </t>
  </si>
  <si>
    <t>019</t>
  </si>
  <si>
    <t>029</t>
  </si>
  <si>
    <t>045</t>
  </si>
  <si>
    <t>067</t>
  </si>
  <si>
    <t>077</t>
  </si>
  <si>
    <t>4. ГУ "Отдел строительства, архитектуры и градостроительства Кербулакского района"</t>
  </si>
  <si>
    <t>004</t>
  </si>
  <si>
    <t>098</t>
  </si>
  <si>
    <t>5. ГУ "Отдел внутренней политики, развития языков,культура и спорта Кербулакского района"</t>
  </si>
  <si>
    <t>014</t>
  </si>
  <si>
    <t>032</t>
  </si>
  <si>
    <t>052</t>
  </si>
  <si>
    <t>6. ГУ "Аппарат акима Жайнак батырского сельского округа Кербулакского района"</t>
  </si>
  <si>
    <t>008</t>
  </si>
  <si>
    <t>011</t>
  </si>
  <si>
    <t>013</t>
  </si>
  <si>
    <t>022</t>
  </si>
  <si>
    <t>7. ГУ "Аппарат акима Когалинского сельского округа Кербулакского района"</t>
  </si>
  <si>
    <t>8. ГУ "Аппарат акима Сарыозекского сельского округа Кербулакского района"</t>
  </si>
  <si>
    <t>9. ГУ "Аппарат акима Талдыбулакского сельского округа Кербулакского района"</t>
  </si>
  <si>
    <t>009</t>
  </si>
  <si>
    <t>10. ГУ "Аппарат акима Шанханайского сельского округа Кербулакского района"</t>
  </si>
  <si>
    <t xml:space="preserve">Всего  аудиторских мероприятий 10 </t>
  </si>
  <si>
    <t>2.  ГКП на ПХВ «Областной детский реабилитационный центр «Күншуак»  ГУ «Управление здравоохранения области Жетісу»</t>
  </si>
  <si>
    <t>1.  «ГКП на ПХВ «Талдыкорганская городская многопрофильная больница» ГУ «Управление здравоохранения области Жетісу»</t>
  </si>
  <si>
    <t>Проведение государственного аудита эффективности использования бюджетных средств и активов, выделенных подведомственным организациям ГУ "Управление здравоохранения области Жетісу"</t>
  </si>
  <si>
    <t>1. ГУ "Управление строительства области Жетісу"</t>
  </si>
  <si>
    <t>002</t>
  </si>
  <si>
    <t>030</t>
  </si>
  <si>
    <t>109</t>
  </si>
  <si>
    <t>1. Государственное учреждение «Управление пассажирского транспорта и автомобильных дорог области Жетісу»</t>
  </si>
  <si>
    <t>Всего  аудиторских мероприятий  2</t>
  </si>
  <si>
    <t>Всего  аудиторских мероприятий 1</t>
  </si>
  <si>
    <t>Всего  аудиторских мероприятий 11</t>
  </si>
  <si>
    <t>050</t>
  </si>
  <si>
    <t>054</t>
  </si>
  <si>
    <t>071</t>
  </si>
  <si>
    <t>065</t>
  </si>
  <si>
    <t>255</t>
  </si>
  <si>
    <t>053</t>
  </si>
  <si>
    <t>057</t>
  </si>
  <si>
    <t>069</t>
  </si>
  <si>
    <t>256</t>
  </si>
  <si>
    <t>007</t>
  </si>
  <si>
    <t>018</t>
  </si>
  <si>
    <t>044</t>
  </si>
  <si>
    <t>066</t>
  </si>
  <si>
    <t>075</t>
  </si>
  <si>
    <t>076</t>
  </si>
  <si>
    <t>010</t>
  </si>
  <si>
    <t>051</t>
  </si>
  <si>
    <t>021</t>
  </si>
  <si>
    <t>Всего  аудиторских мероприятий 9</t>
  </si>
  <si>
    <t>491</t>
  </si>
  <si>
    <t>094</t>
  </si>
  <si>
    <t>467</t>
  </si>
  <si>
    <t>124</t>
  </si>
  <si>
    <t>112</t>
  </si>
  <si>
    <t>122</t>
  </si>
  <si>
    <t>025</t>
  </si>
  <si>
    <t>031</t>
  </si>
  <si>
    <t>035</t>
  </si>
  <si>
    <t>485</t>
  </si>
  <si>
    <t>037</t>
  </si>
  <si>
    <t>068</t>
  </si>
  <si>
    <t>Перечень объектов государственного аудита Ревизионной комиссии по области Жетісу на 2026 год</t>
  </si>
  <si>
    <t>1.Государственное учреждение "Управление предпринимательства и индустриально-инновационного развития  области Жетісу"</t>
  </si>
  <si>
    <t>4 квартал 2025 года - 1 квартал 2026 года</t>
  </si>
  <si>
    <t>1 квартал 2026 года</t>
  </si>
  <si>
    <t>4 квартал 2025 года</t>
  </si>
  <si>
    <t>012</t>
  </si>
  <si>
    <t xml:space="preserve">4 квартал       2025 года </t>
  </si>
  <si>
    <t>4 квартал       2025 года</t>
  </si>
  <si>
    <t>2 квартал          2026 года</t>
  </si>
  <si>
    <t>2. ГКП на ПХВ "ЖетісуГазСервис"  ГУ "Управление энергетики и жилищно-коммунального хозяйства области Жетісу</t>
  </si>
  <si>
    <t>Проведение государственного аудита эффективности использования бюджетных  средств, выделенных на организацию деятельности Управления  пассажирского транспорта и автомобильных дорог области Жетісу</t>
  </si>
  <si>
    <t>Всего  аудиторских мероприятий 2</t>
  </si>
  <si>
    <t>1 квартал   2026 года</t>
  </si>
  <si>
    <t>2 квартал   2026 года</t>
  </si>
  <si>
    <t>3 квартал 2026 года</t>
  </si>
  <si>
    <t xml:space="preserve"> 4 квартал  2026 года</t>
  </si>
  <si>
    <t xml:space="preserve">2025 год            </t>
  </si>
  <si>
    <t>Аудит финансовой отчетности</t>
  </si>
  <si>
    <t>2 квартал 2026 года</t>
  </si>
  <si>
    <t>2 квартал    2026 год</t>
  </si>
  <si>
    <t>Государственный аудит по разведке и добыче твердых полезных ископаемых, добыче общераспространенных полезных ископаемых</t>
  </si>
  <si>
    <t>Проведение государственного аудита эффективности использования бюджетных  средств, выделенных на организацию деятельности управление энергетики и жилищно-коммунального хозяйства области Жетісу"</t>
  </si>
  <si>
    <t>1 квартал                2026 года</t>
  </si>
  <si>
    <t xml:space="preserve"> 3 квартал  2026 года</t>
  </si>
  <si>
    <t>4 квартал 2026 года</t>
  </si>
  <si>
    <t xml:space="preserve"> 3 квартал      2026 года</t>
  </si>
  <si>
    <t>1 квартал          2026 года</t>
  </si>
  <si>
    <t>1.Государственное учреждение "Управление энергетики и жилищно-коммунального хозяйства области Жетісу"</t>
  </si>
  <si>
    <t>Всего  аудиторских мероприятий 3</t>
  </si>
  <si>
    <t>Аудит эффективности деятельности объектов государственного аудита и его влияние на развитие сельского хозяйства области, использование средств местного бюджета</t>
  </si>
  <si>
    <t>Активы</t>
  </si>
  <si>
    <t>Аудит эффективности</t>
  </si>
  <si>
    <t>064</t>
  </si>
  <si>
    <t>Аудит соответствия</t>
  </si>
  <si>
    <t>2  квартал   2026 года</t>
  </si>
  <si>
    <t>2  квартал     2026 года</t>
  </si>
  <si>
    <t>3  квартал 2026 года</t>
  </si>
  <si>
    <t>РБ (НФ)</t>
  </si>
  <si>
    <t>Активтер</t>
  </si>
  <si>
    <t>1. ГУ "Отдел внутренней политики Панфиловского района"</t>
  </si>
  <si>
    <t>2. ГУ "Отдел культуры, развития языков, физической культуры и спорта Панфиловского района"</t>
  </si>
  <si>
    <t>3. ГУ "Отдел земельных отношений Панфиловского района"</t>
  </si>
  <si>
    <t>4. ГУ "Аппарат акима Коктальского сельского округа" Панфиловского района</t>
  </si>
  <si>
    <t>5. ГУ "Аппарат маслихата Панфиловского  района"</t>
  </si>
  <si>
    <t>8. ГККП «Районный дом культуры акима Панфиловкского района»</t>
  </si>
  <si>
    <t>9. ГУ "Отдел занятости и социальных программ Панфиловского района"</t>
  </si>
  <si>
    <t>6. ГУ "Отдел строительства, архитектура и градостроительвства Панфиловского района"</t>
  </si>
  <si>
    <t>7. ГУ"Аппарат акима Улкенагашского сельского округа Панфиловского районы"</t>
  </si>
  <si>
    <t>«Государственный аудит эффективности использования государственных средств, планирования и исполнения бюджетных активов в Панфиловском районе»</t>
  </si>
  <si>
    <t>2026 год</t>
  </si>
  <si>
    <t>451</t>
  </si>
  <si>
    <t>497</t>
  </si>
  <si>
    <t>3 квартал           2026 года</t>
  </si>
  <si>
    <t>Проведение государственного аудита эффективности использования средств, направленных на реализацию проекта "Модернизация сельского здравоохранения".</t>
  </si>
  <si>
    <t>2-3 кварталы    2026 год</t>
  </si>
  <si>
    <t>Государственный аудит эффективности использования активов государства, планирования и исполнения средств местного бюджета города Талдыкорган</t>
  </si>
  <si>
    <t xml:space="preserve">1. ГУ "Отдел жилищных отношений города Талдыкорган" </t>
  </si>
  <si>
    <t>2. ГУ "Отдел строительства города Талдыкорган"</t>
  </si>
  <si>
    <t xml:space="preserve">3. ГУ "Аппарат акима Отенайского сельского округа города Талдыкорган" </t>
  </si>
  <si>
    <t>7. ГУ "Отдел архитектуры и градостроительства города Талдыкорган"</t>
  </si>
  <si>
    <t xml:space="preserve">8. ГУ "Отдел жилищно-коммунального хозяйства города Талдыкорган" </t>
  </si>
  <si>
    <t>9. ГУ "Отдел пассажирского транспорта и автомобильных дорог города Талдыкорган"</t>
  </si>
  <si>
    <t>10. КГУ "Салтанат Сарайы" ГУ "Аппарат акима города Талдыкорган"</t>
  </si>
  <si>
    <t>11. КГУ "Централизованная библиотечная система г.Талдыкорган" ГУ "Отдел культуры и развития языков"</t>
  </si>
  <si>
    <t>6. КГУ "Центр социальной адаптации, для лиц оказавшихся в трудной жизненной ситуации" ГУ "Отдел координации занятости и социальных прграмм города Талдыкорган"</t>
  </si>
  <si>
    <t>5. КГУ "Хозяйственное управление" ГУ "Аппарат акима города Талдыкорган"</t>
  </si>
  <si>
    <t>4. ГУ "Аппарат Талдыкорганского городского маслихата"</t>
  </si>
  <si>
    <t>3 квартал  2026 год</t>
  </si>
  <si>
    <t>3 - 4  квартал 2026 год</t>
  </si>
  <si>
    <t>4  квартал       2026 год</t>
  </si>
  <si>
    <t>2.  ГУ "Управление здравоохранения области Жетісу"</t>
  </si>
  <si>
    <t>Внешний государственный аудит (совместная проверка)</t>
  </si>
  <si>
    <t xml:space="preserve"> Всего  аудиторских мероприятий 2</t>
  </si>
  <si>
    <t>038</t>
  </si>
  <si>
    <t>СФ</t>
  </si>
  <si>
    <t>Проведение государственного аудита эффективности управления активами субъектов квазигосударственного сектора и использования средств местного бюджета"</t>
  </si>
  <si>
    <t xml:space="preserve">3 квартал
2026 года </t>
  </si>
  <si>
    <t>3-4 кварталы
  2026 года</t>
  </si>
  <si>
    <t xml:space="preserve">Актив     </t>
  </si>
  <si>
    <t xml:space="preserve">МБ                       </t>
  </si>
  <si>
    <t>001015</t>
  </si>
  <si>
    <t>003 015</t>
  </si>
  <si>
    <t>006 015</t>
  </si>
  <si>
    <t>007 015</t>
  </si>
  <si>
    <t>009 015</t>
  </si>
  <si>
    <t>010 015</t>
  </si>
  <si>
    <t>032 015</t>
  </si>
  <si>
    <t>050 015</t>
  </si>
  <si>
    <t>077 015</t>
  </si>
  <si>
    <t>115 000</t>
  </si>
  <si>
    <t>001 015</t>
  </si>
  <si>
    <t>001 029</t>
  </si>
  <si>
    <t>008 015</t>
  </si>
  <si>
    <t>008 028</t>
  </si>
  <si>
    <t>008 029</t>
  </si>
  <si>
    <t>009 029</t>
  </si>
  <si>
    <t>011 015</t>
  </si>
  <si>
    <t>011 029</t>
  </si>
  <si>
    <t>013 015</t>
  </si>
  <si>
    <t>013 029</t>
  </si>
  <si>
    <t>022 015</t>
  </si>
  <si>
    <t>022 029</t>
  </si>
  <si>
    <t>048 015</t>
  </si>
  <si>
    <t>051 015</t>
  </si>
  <si>
    <t>014 029</t>
  </si>
  <si>
    <t>011 028</t>
  </si>
  <si>
    <t>013 028</t>
  </si>
  <si>
    <t>057 029</t>
  </si>
  <si>
    <t>6. ГУ "Аппарат акима Енбекшинского сельского округа Коксуского района"</t>
  </si>
  <si>
    <t>3.ГУ «Аппарат акима сельского округа Жолбарыс батыра Каратальского района»</t>
  </si>
  <si>
    <t>Всего аудиторских мероприятий - 6</t>
  </si>
  <si>
    <t>3-4 кварталы 2025 года</t>
  </si>
  <si>
    <t>1-2 кварталы   2026 года</t>
  </si>
  <si>
    <t>4 квартал
2026 года</t>
  </si>
  <si>
    <t xml:space="preserve">  Актив</t>
  </si>
  <si>
    <t>Краткое наименование аудиторского мероприятия</t>
  </si>
  <si>
    <t>подготовительный</t>
  </si>
  <si>
    <t>Прогноз по планируемым суммам охвата гос. аудитом бюджетных средств и активов в разрезе по годам (млн. теңге)</t>
  </si>
  <si>
    <t>Информация по привлечению ассистента (ов) гос. аудитора(ов), других органов внешнего гос. аудита и финансового контроля, Уполномоченного органа, экспертов и негосударственных аудиторов</t>
  </si>
  <si>
    <t>источник финансирования (бюджет, активы)</t>
  </si>
  <si>
    <t>номер бюджетной программы, подпрограммы</t>
  </si>
  <si>
    <t>3 - 4  кварталы 2026 год</t>
  </si>
  <si>
    <t>2-3 кварталы                2026 года</t>
  </si>
  <si>
    <t>2-3 кварталы  2026 года</t>
  </si>
  <si>
    <t>2-3 кварталы 2026 года</t>
  </si>
  <si>
    <t>3-квартал           2026 года</t>
  </si>
  <si>
    <t xml:space="preserve">3-4 кварталы 2026 года </t>
  </si>
  <si>
    <t>Встречные - 4</t>
  </si>
  <si>
    <t>"Государственный аудит эффективности планирования и исполнения местного бюджета в соответствии с принципами бюджетной системы Республики Казахстан"</t>
  </si>
  <si>
    <t>"Государственный аудит эффективности реализации государственной внутренней политики в области Жетісу"</t>
  </si>
  <si>
    <t>4.ГУ "Аппарат акима Балпыкского сельского округа Каратальского района"</t>
  </si>
  <si>
    <t xml:space="preserve">5.ГУ "Аппарат акима Мукринского сельского округа Коксуского района"                                                                                                                              </t>
  </si>
  <si>
    <t>1.ГУ  "Аппарат акима Бактыбайского сельского округа Ескельдинского района"</t>
  </si>
  <si>
    <t xml:space="preserve">2.ГУ  "Аппарат акима Ескельдинского сельского округа Каратальского района" </t>
  </si>
  <si>
    <t>1. ГУ "Управление внутренней политики области Жетісу"</t>
  </si>
  <si>
    <t>ГКП  на ПХВ  "Ескелді Су құбыры" акимата Ескельдинского района</t>
  </si>
  <si>
    <t>ГКП на ПХВ "Алаколь су" ГУ "Отдел жилищно-коммунального хозяйства,пассажирского транспорта, автомобильных дорог и жилищных коммуникаций Алакольского района" акимата Алакольского района</t>
  </si>
  <si>
    <t>Все аудиторские мероприятия  - 56</t>
  </si>
  <si>
    <t>Основные - 52</t>
  </si>
  <si>
    <t>Приложение № 1 к приказу  Председателя  Ревизионной комиссии по области  Жетісу от «24» августа 2026 года  №44/Ө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</si>
</sst>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0.0"/>
    <numFmt numFmtId="167" formatCode="_-* #,##0.0_-;\-* #,##0.0_-;_-* &quot;-&quot;??_-;_-@_-"/>
    <numFmt numFmtId="168" formatCode="_-* #,##0.0\ _₸_-;\-* #,##0.0\ _₸_-;_-* &quot;-&quot;?\ _₸_-;_-@_-"/>
    <numFmt numFmtId="169" formatCode="#,##0.0_р_."/>
    <numFmt numFmtId="170" formatCode="#,##0.000"/>
    <numFmt numFmtId="171" formatCode="_-* #,##0.000_-;\-* #,##0.000_-;_-* &quot;-&quot;??_-;_-@_-"/>
    <numFmt numFmtId="172" formatCode="_-* #,##0.000\ _₸_-;\-* #,##0.000\ _₸_-;_-* &quot;-&quot;???\ _₸_-;_-@_-"/>
    <numFmt numFmtId="173" formatCode="0.000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3" tint="0.59999389629810485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11"/>
      <color theme="7" tint="0.79998168889431442"/>
      <name val="Times New Roman"/>
      <family val="1"/>
      <charset val="204"/>
    </font>
    <font>
      <b/>
      <sz val="11"/>
      <color theme="7" tint="0.79998168889431442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91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/>
    </xf>
    <xf numFmtId="0" fontId="17" fillId="5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top" wrapText="1"/>
    </xf>
    <xf numFmtId="0" fontId="9" fillId="4" borderId="2" xfId="0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9" fillId="2" borderId="3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 wrapText="1"/>
    </xf>
    <xf numFmtId="0" fontId="18" fillId="7" borderId="9" xfId="0" applyFont="1" applyFill="1" applyBorder="1"/>
    <xf numFmtId="0" fontId="18" fillId="7" borderId="0" xfId="0" applyFont="1" applyFill="1"/>
    <xf numFmtId="0" fontId="18" fillId="7" borderId="11" xfId="0" applyFont="1" applyFill="1" applyBorder="1"/>
    <xf numFmtId="0" fontId="18" fillId="8" borderId="0" xfId="0" applyFont="1" applyFill="1"/>
    <xf numFmtId="0" fontId="18" fillId="4" borderId="0" xfId="0" applyFont="1" applyFill="1"/>
    <xf numFmtId="0" fontId="5" fillId="4" borderId="0" xfId="0" applyFont="1" applyFill="1" applyAlignment="1">
      <alignment horizontal="center" vertical="center" wrapText="1"/>
    </xf>
    <xf numFmtId="165" fontId="9" fillId="0" borderId="4" xfId="0" applyNumberFormat="1" applyFont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5" fillId="7" borderId="0" xfId="0" applyFont="1" applyFill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5" fontId="9" fillId="0" borderId="1" xfId="1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top" wrapText="1"/>
    </xf>
    <xf numFmtId="167" fontId="9" fillId="0" borderId="1" xfId="7" applyNumberFormat="1" applyFont="1" applyBorder="1" applyAlignment="1">
      <alignment horizontal="center" vertical="center" wrapText="1"/>
    </xf>
    <xf numFmtId="167" fontId="5" fillId="0" borderId="1" xfId="7" applyNumberFormat="1" applyFont="1" applyBorder="1"/>
    <xf numFmtId="49" fontId="9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 wrapText="1"/>
    </xf>
    <xf numFmtId="166" fontId="8" fillId="4" borderId="1" xfId="0" applyNumberFormat="1" applyFont="1" applyFill="1" applyBorder="1" applyAlignment="1">
      <alignment horizontal="center" vertical="center" wrapText="1"/>
    </xf>
    <xf numFmtId="166" fontId="6" fillId="4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2" fontId="8" fillId="4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5" fontId="23" fillId="0" borderId="1" xfId="0" applyNumberFormat="1" applyFont="1" applyBorder="1" applyAlignment="1">
      <alignment horizontal="center" vertical="center" wrapText="1"/>
    </xf>
    <xf numFmtId="165" fontId="24" fillId="0" borderId="1" xfId="0" applyNumberFormat="1" applyFont="1" applyBorder="1" applyAlignment="1">
      <alignment horizontal="center" vertical="center" wrapText="1"/>
    </xf>
    <xf numFmtId="165" fontId="25" fillId="2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/>
    <xf numFmtId="167" fontId="27" fillId="10" borderId="1" xfId="7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9" fillId="2" borderId="1" xfId="7" applyNumberFormat="1" applyFont="1" applyFill="1" applyBorder="1" applyAlignment="1">
      <alignment horizontal="center" vertical="center"/>
    </xf>
    <xf numFmtId="167" fontId="9" fillId="2" borderId="1" xfId="7" applyNumberFormat="1" applyFont="1" applyFill="1" applyBorder="1" applyAlignment="1" applyProtection="1">
      <alignment horizontal="center" vertical="center"/>
      <protection locked="0"/>
    </xf>
    <xf numFmtId="167" fontId="9" fillId="2" borderId="1" xfId="7" applyNumberFormat="1" applyFont="1" applyFill="1" applyBorder="1" applyAlignment="1" applyProtection="1">
      <alignment horizontal="center" vertical="center" wrapText="1"/>
      <protection locked="0"/>
    </xf>
    <xf numFmtId="167" fontId="9" fillId="2" borderId="1" xfId="7" applyNumberFormat="1" applyFont="1" applyFill="1" applyBorder="1" applyAlignment="1">
      <alignment horizontal="center" vertical="center" wrapText="1"/>
    </xf>
    <xf numFmtId="167" fontId="9" fillId="0" borderId="1" xfId="7" applyNumberFormat="1" applyFont="1" applyFill="1" applyBorder="1" applyAlignment="1" applyProtection="1">
      <alignment horizontal="center" vertical="center"/>
      <protection locked="0"/>
    </xf>
    <xf numFmtId="167" fontId="9" fillId="0" borderId="1" xfId="7" applyNumberFormat="1" applyFont="1" applyFill="1" applyBorder="1" applyAlignment="1">
      <alignment horizontal="center"/>
    </xf>
    <xf numFmtId="167" fontId="9" fillId="0" borderId="1" xfId="7" applyNumberFormat="1" applyFont="1" applyFill="1" applyBorder="1" applyAlignment="1" applyProtection="1">
      <alignment horizontal="center" vertical="center" wrapText="1"/>
      <protection locked="0"/>
    </xf>
    <xf numFmtId="166" fontId="8" fillId="0" borderId="1" xfId="0" applyNumberFormat="1" applyFont="1" applyBorder="1" applyAlignment="1">
      <alignment horizontal="center" vertical="center" wrapText="1"/>
    </xf>
    <xf numFmtId="168" fontId="6" fillId="0" borderId="6" xfId="0" applyNumberFormat="1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/>
    </xf>
    <xf numFmtId="167" fontId="9" fillId="2" borderId="2" xfId="7" applyNumberFormat="1" applyFont="1" applyFill="1" applyBorder="1" applyAlignment="1">
      <alignment horizontal="center" vertical="center"/>
    </xf>
    <xf numFmtId="167" fontId="9" fillId="2" borderId="4" xfId="7" applyNumberFormat="1" applyFont="1" applyFill="1" applyBorder="1" applyAlignment="1">
      <alignment horizontal="center" vertical="center"/>
    </xf>
    <xf numFmtId="167" fontId="9" fillId="2" borderId="4" xfId="7" applyNumberFormat="1" applyFont="1" applyFill="1" applyBorder="1" applyAlignment="1" applyProtection="1">
      <alignment horizontal="center" vertical="center"/>
      <protection locked="0"/>
    </xf>
    <xf numFmtId="167" fontId="9" fillId="2" borderId="4" xfId="7" applyNumberFormat="1" applyFont="1" applyFill="1" applyBorder="1" applyAlignment="1" applyProtection="1">
      <alignment horizontal="center" vertical="center" wrapText="1"/>
      <protection locked="0"/>
    </xf>
    <xf numFmtId="167" fontId="9" fillId="2" borderId="2" xfId="7" applyNumberFormat="1" applyFont="1" applyFill="1" applyBorder="1" applyAlignment="1">
      <alignment horizontal="center" vertical="center" wrapText="1"/>
    </xf>
    <xf numFmtId="167" fontId="9" fillId="2" borderId="2" xfId="7" applyNumberFormat="1" applyFont="1" applyFill="1" applyBorder="1" applyAlignment="1" applyProtection="1">
      <alignment horizontal="center" vertical="center" wrapText="1"/>
      <protection locked="0"/>
    </xf>
    <xf numFmtId="168" fontId="26" fillId="0" borderId="1" xfId="0" applyNumberFormat="1" applyFont="1" applyBorder="1"/>
    <xf numFmtId="0" fontId="14" fillId="0" borderId="1" xfId="0" applyFont="1" applyBorder="1" applyAlignment="1">
      <alignment horizontal="center" vertical="center"/>
    </xf>
    <xf numFmtId="166" fontId="8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9" fillId="4" borderId="1" xfId="0" applyFont="1" applyFill="1" applyBorder="1" applyAlignment="1">
      <alignment vertical="top" wrapText="1"/>
    </xf>
    <xf numFmtId="0" fontId="30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165" fontId="23" fillId="0" borderId="2" xfId="0" applyNumberFormat="1" applyFont="1" applyBorder="1" applyAlignment="1">
      <alignment horizontal="center" vertical="center" wrapText="1"/>
    </xf>
    <xf numFmtId="165" fontId="24" fillId="0" borderId="2" xfId="0" applyNumberFormat="1" applyFont="1" applyBorder="1" applyAlignment="1">
      <alignment horizontal="center" vertical="center" wrapText="1"/>
    </xf>
    <xf numFmtId="165" fontId="25" fillId="2" borderId="2" xfId="0" applyNumberFormat="1" applyFont="1" applyFill="1" applyBorder="1" applyAlignment="1">
      <alignment horizontal="center" vertical="center" wrapText="1"/>
    </xf>
    <xf numFmtId="0" fontId="26" fillId="0" borderId="2" xfId="0" applyFont="1" applyBorder="1"/>
    <xf numFmtId="165" fontId="23" fillId="0" borderId="4" xfId="0" applyNumberFormat="1" applyFont="1" applyBorder="1" applyAlignment="1">
      <alignment horizontal="center" vertical="center" wrapText="1"/>
    </xf>
    <xf numFmtId="165" fontId="24" fillId="0" borderId="4" xfId="0" applyNumberFormat="1" applyFont="1" applyBorder="1" applyAlignment="1">
      <alignment horizontal="center" vertical="center" wrapText="1"/>
    </xf>
    <xf numFmtId="165" fontId="25" fillId="2" borderId="4" xfId="0" applyNumberFormat="1" applyFont="1" applyFill="1" applyBorder="1" applyAlignment="1">
      <alignment horizontal="center" vertical="center" wrapText="1"/>
    </xf>
    <xf numFmtId="0" fontId="26" fillId="0" borderId="4" xfId="0" applyFont="1" applyBorder="1"/>
    <xf numFmtId="168" fontId="6" fillId="0" borderId="12" xfId="0" applyNumberFormat="1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167" fontId="9" fillId="4" borderId="1" xfId="7" applyNumberFormat="1" applyFont="1" applyFill="1" applyBorder="1" applyAlignment="1">
      <alignment horizontal="center" vertical="center"/>
    </xf>
    <xf numFmtId="169" fontId="9" fillId="0" borderId="1" xfId="0" applyNumberFormat="1" applyFont="1" applyBorder="1" applyAlignment="1" applyProtection="1">
      <alignment horizontal="center" vertical="center" wrapText="1"/>
      <protection locked="0"/>
    </xf>
    <xf numFmtId="170" fontId="9" fillId="0" borderId="1" xfId="0" applyNumberFormat="1" applyFont="1" applyBorder="1" applyAlignment="1">
      <alignment vertical="center"/>
    </xf>
    <xf numFmtId="171" fontId="9" fillId="0" borderId="1" xfId="7" applyNumberFormat="1" applyFont="1" applyBorder="1" applyAlignment="1">
      <alignment vertical="center" wrapText="1"/>
    </xf>
    <xf numFmtId="171" fontId="5" fillId="0" borderId="1" xfId="7" applyNumberFormat="1" applyFont="1" applyBorder="1" applyAlignment="1">
      <alignment vertical="center"/>
    </xf>
    <xf numFmtId="172" fontId="6" fillId="4" borderId="1" xfId="0" applyNumberFormat="1" applyFont="1" applyFill="1" applyBorder="1" applyAlignment="1">
      <alignment horizontal="center" vertical="center" wrapText="1"/>
    </xf>
    <xf numFmtId="173" fontId="8" fillId="2" borderId="1" xfId="0" applyNumberFormat="1" applyFont="1" applyFill="1" applyBorder="1" applyAlignment="1">
      <alignment horizontal="center" vertical="center" wrapText="1"/>
    </xf>
    <xf numFmtId="173" fontId="8" fillId="2" borderId="1" xfId="0" applyNumberFormat="1" applyFont="1" applyFill="1" applyBorder="1" applyAlignment="1">
      <alignment horizontal="center" wrapText="1"/>
    </xf>
    <xf numFmtId="170" fontId="9" fillId="0" borderId="2" xfId="0" applyNumberFormat="1" applyFont="1" applyBorder="1" applyAlignment="1">
      <alignment horizontal="center" vertical="center"/>
    </xf>
    <xf numFmtId="170" fontId="6" fillId="4" borderId="1" xfId="0" applyNumberFormat="1" applyFont="1" applyFill="1" applyBorder="1" applyAlignment="1">
      <alignment horizontal="center" vertical="center" wrapText="1"/>
    </xf>
    <xf numFmtId="170" fontId="9" fillId="0" borderId="1" xfId="0" applyNumberFormat="1" applyFont="1" applyBorder="1" applyAlignment="1">
      <alignment horizontal="center" vertical="center"/>
    </xf>
    <xf numFmtId="170" fontId="8" fillId="4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170" fontId="9" fillId="0" borderId="1" xfId="0" applyNumberFormat="1" applyFont="1" applyBorder="1" applyAlignment="1">
      <alignment horizontal="center" vertical="center" wrapText="1"/>
    </xf>
    <xf numFmtId="167" fontId="9" fillId="0" borderId="4" xfId="7" applyNumberFormat="1" applyFont="1" applyFill="1" applyBorder="1" applyAlignment="1" applyProtection="1">
      <alignment horizontal="center" vertical="center"/>
      <protection locked="0"/>
    </xf>
    <xf numFmtId="167" fontId="9" fillId="0" borderId="4" xfId="7" applyNumberFormat="1" applyFont="1" applyFill="1" applyBorder="1" applyAlignment="1">
      <alignment horizontal="center"/>
    </xf>
    <xf numFmtId="167" fontId="9" fillId="0" borderId="4" xfId="7" applyNumberFormat="1" applyFont="1" applyFill="1" applyBorder="1" applyAlignment="1" applyProtection="1">
      <alignment horizontal="center" vertical="center" wrapText="1"/>
      <protection locked="0"/>
    </xf>
    <xf numFmtId="167" fontId="9" fillId="0" borderId="1" xfId="7" applyNumberFormat="1" applyFont="1" applyFill="1" applyBorder="1" applyAlignment="1">
      <alignment horizontal="center" vertical="center"/>
    </xf>
    <xf numFmtId="167" fontId="9" fillId="0" borderId="1" xfId="7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vertical="top" wrapText="1"/>
    </xf>
    <xf numFmtId="0" fontId="9" fillId="3" borderId="4" xfId="0" applyFont="1" applyFill="1" applyBorder="1" applyAlignment="1">
      <alignment vertical="center" wrapText="1"/>
    </xf>
    <xf numFmtId="0" fontId="30" fillId="3" borderId="4" xfId="0" applyFont="1" applyFill="1" applyBorder="1" applyAlignment="1">
      <alignment vertical="top" wrapText="1"/>
    </xf>
    <xf numFmtId="0" fontId="9" fillId="3" borderId="4" xfId="0" applyFont="1" applyFill="1" applyBorder="1" applyAlignment="1">
      <alignment horizontal="center" vertical="center" wrapText="1"/>
    </xf>
    <xf numFmtId="49" fontId="31" fillId="3" borderId="4" xfId="0" applyNumberFormat="1" applyFont="1" applyFill="1" applyBorder="1" applyAlignment="1">
      <alignment horizontal="center" vertical="center"/>
    </xf>
    <xf numFmtId="166" fontId="8" fillId="3" borderId="1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9" fillId="0" borderId="1" xfId="0" applyFont="1" applyBorder="1" applyAlignment="1">
      <alignment vertical="top" wrapText="1"/>
    </xf>
    <xf numFmtId="0" fontId="30" fillId="0" borderId="1" xfId="0" applyFont="1" applyBorder="1" applyAlignment="1">
      <alignment vertical="top" wrapText="1"/>
    </xf>
    <xf numFmtId="49" fontId="31" fillId="0" borderId="1" xfId="0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 wrapText="1"/>
    </xf>
    <xf numFmtId="0" fontId="18" fillId="0" borderId="1" xfId="0" applyFont="1" applyBorder="1"/>
    <xf numFmtId="165" fontId="9" fillId="0" borderId="1" xfId="0" applyNumberFormat="1" applyFont="1" applyBorder="1" applyAlignment="1">
      <alignment vertical="center" wrapText="1"/>
    </xf>
    <xf numFmtId="0" fontId="9" fillId="9" borderId="1" xfId="0" applyFont="1" applyFill="1" applyBorder="1" applyAlignment="1" applyProtection="1">
      <alignment horizontal="center" vertical="center" wrapText="1"/>
      <protection locked="0"/>
    </xf>
    <xf numFmtId="49" fontId="9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9" borderId="1" xfId="0" applyFont="1" applyFill="1" applyBorder="1" applyAlignment="1" applyProtection="1">
      <alignment vertical="center" wrapText="1"/>
      <protection locked="0"/>
    </xf>
    <xf numFmtId="0" fontId="7" fillId="0" borderId="0" xfId="0" applyFont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2" fontId="9" fillId="0" borderId="2" xfId="0" applyNumberFormat="1" applyFont="1" applyBorder="1" applyAlignment="1" applyProtection="1">
      <alignment horizontal="center" vertical="center" wrapText="1"/>
      <protection locked="0"/>
    </xf>
    <xf numFmtId="2" fontId="9" fillId="0" borderId="3" xfId="0" applyNumberFormat="1" applyFont="1" applyBorder="1" applyAlignment="1" applyProtection="1">
      <alignment horizontal="center" vertical="center" wrapText="1"/>
      <protection locked="0"/>
    </xf>
    <xf numFmtId="2" fontId="9" fillId="0" borderId="4" xfId="0" applyNumberFormat="1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9" borderId="2" xfId="0" applyFont="1" applyFill="1" applyBorder="1" applyAlignment="1" applyProtection="1">
      <alignment horizontal="center" vertical="center" wrapText="1"/>
      <protection locked="0"/>
    </xf>
    <xf numFmtId="0" fontId="9" fillId="9" borderId="4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49" fontId="9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9" borderId="2" xfId="0" applyFont="1" applyFill="1" applyBorder="1" applyAlignment="1" applyProtection="1">
      <alignment horizontal="center" vertical="center" wrapText="1"/>
      <protection locked="0"/>
    </xf>
    <xf numFmtId="0" fontId="8" fillId="9" borderId="3" xfId="0" applyFont="1" applyFill="1" applyBorder="1" applyAlignment="1" applyProtection="1">
      <alignment horizontal="center" vertical="center" wrapText="1"/>
      <protection locked="0"/>
    </xf>
    <xf numFmtId="0" fontId="8" fillId="9" borderId="4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center" wrapText="1"/>
    </xf>
  </cellXfs>
  <cellStyles count="8">
    <cellStyle name="Excel Built-in Normal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  <cellStyle name="Обычный 4" xfId="4" xr:uid="{00000000-0005-0000-0000-000004000000}"/>
    <cellStyle name="Обычный 5" xfId="5" xr:uid="{00000000-0005-0000-0000-000005000000}"/>
    <cellStyle name="Финансовый" xfId="7" builtinId="3"/>
    <cellStyle name="Финансовый 2" xfId="6" xr:uid="{00000000-0005-0000-0000-000007000000}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312"/>
  <sheetViews>
    <sheetView tabSelected="1" view="pageBreakPreview" zoomScale="60" zoomScaleNormal="60" zoomScalePageLayoutView="60" workbookViewId="0">
      <pane ySplit="5" topLeftCell="A281" activePane="bottomLeft" state="frozen"/>
      <selection pane="bottomLeft" activeCell="H4" sqref="H4"/>
    </sheetView>
  </sheetViews>
  <sheetFormatPr defaultColWidth="9.140625" defaultRowHeight="20.25" x14ac:dyDescent="0.25"/>
  <cols>
    <col min="1" max="1" width="4.5703125" style="63" customWidth="1"/>
    <col min="2" max="2" width="81.42578125" style="6" customWidth="1"/>
    <col min="3" max="3" width="19.5703125" style="3" customWidth="1"/>
    <col min="4" max="4" width="16.28515625" style="3" customWidth="1"/>
    <col min="5" max="5" width="35.28515625" style="3" customWidth="1"/>
    <col min="6" max="6" width="14.5703125" style="3" customWidth="1"/>
    <col min="7" max="7" width="16.85546875" style="3" customWidth="1"/>
    <col min="8" max="8" width="10.85546875" style="3" customWidth="1"/>
    <col min="9" max="9" width="12.28515625" style="1" customWidth="1"/>
    <col min="10" max="10" width="11" style="1" customWidth="1"/>
    <col min="11" max="11" width="13.28515625" style="1" customWidth="1"/>
    <col min="12" max="12" width="14.7109375" style="1" customWidth="1"/>
    <col min="13" max="14" width="9.85546875" style="1" customWidth="1"/>
    <col min="15" max="15" width="13.5703125" style="1" customWidth="1"/>
    <col min="16" max="16" width="14.42578125" style="1" customWidth="1"/>
    <col min="17" max="19" width="15.28515625" style="1" customWidth="1"/>
    <col min="20" max="20" width="16.5703125" style="2" customWidth="1"/>
    <col min="21" max="21" width="37.42578125" style="2" customWidth="1"/>
    <col min="22" max="22" width="7.7109375" style="1" customWidth="1"/>
    <col min="23" max="16384" width="9.140625" style="1"/>
  </cols>
  <sheetData>
    <row r="1" spans="1:86" ht="39.75" customHeight="1" x14ac:dyDescent="0.25">
      <c r="A1" s="250"/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2"/>
      <c r="O1" s="287" t="s">
        <v>255</v>
      </c>
      <c r="P1" s="288"/>
      <c r="Q1" s="288"/>
      <c r="R1" s="288"/>
      <c r="S1" s="288"/>
      <c r="T1" s="288"/>
      <c r="U1" s="289"/>
    </row>
    <row r="2" spans="1:86" ht="30" customHeight="1" x14ac:dyDescent="0.25">
      <c r="A2" s="253" t="s">
        <v>116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4"/>
      <c r="P2" s="254"/>
      <c r="Q2" s="254"/>
      <c r="R2" s="254"/>
      <c r="S2" s="254"/>
      <c r="T2" s="254"/>
      <c r="U2" s="254"/>
    </row>
    <row r="3" spans="1:86" ht="48" customHeight="1" x14ac:dyDescent="0.25">
      <c r="A3" s="255" t="s">
        <v>0</v>
      </c>
      <c r="B3" s="256" t="s">
        <v>1</v>
      </c>
      <c r="C3" s="257" t="s">
        <v>2</v>
      </c>
      <c r="D3" s="257" t="s">
        <v>3</v>
      </c>
      <c r="E3" s="258" t="s">
        <v>231</v>
      </c>
      <c r="F3" s="258" t="s">
        <v>4</v>
      </c>
      <c r="G3" s="258"/>
      <c r="H3" s="258"/>
      <c r="I3" s="256" t="s">
        <v>233</v>
      </c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36" t="s">
        <v>234</v>
      </c>
    </row>
    <row r="4" spans="1:86" ht="169.5" customHeight="1" x14ac:dyDescent="0.25">
      <c r="A4" s="255"/>
      <c r="B4" s="256"/>
      <c r="C4" s="257"/>
      <c r="D4" s="257"/>
      <c r="E4" s="258"/>
      <c r="F4" s="4" t="s">
        <v>232</v>
      </c>
      <c r="G4" s="4" t="s">
        <v>5</v>
      </c>
      <c r="H4" s="4" t="s">
        <v>6</v>
      </c>
      <c r="I4" s="187" t="s">
        <v>235</v>
      </c>
      <c r="J4" s="5" t="s">
        <v>7</v>
      </c>
      <c r="K4" s="5" t="s">
        <v>236</v>
      </c>
      <c r="L4" s="5" t="s">
        <v>14</v>
      </c>
      <c r="M4" s="5" t="s">
        <v>8</v>
      </c>
      <c r="N4" s="5" t="s">
        <v>11</v>
      </c>
      <c r="O4" s="5" t="s">
        <v>10</v>
      </c>
      <c r="P4" s="5" t="s">
        <v>12</v>
      </c>
      <c r="Q4" s="5" t="s">
        <v>13</v>
      </c>
      <c r="R4" s="5" t="s">
        <v>132</v>
      </c>
      <c r="S4" s="5" t="s">
        <v>165</v>
      </c>
      <c r="T4" s="39" t="s">
        <v>9</v>
      </c>
      <c r="U4" s="238"/>
    </row>
    <row r="5" spans="1:86" ht="15" x14ac:dyDescent="0.25">
      <c r="A5" s="62">
        <v>1</v>
      </c>
      <c r="B5" s="5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5">
        <v>9</v>
      </c>
      <c r="J5" s="5">
        <v>10</v>
      </c>
      <c r="K5" s="5">
        <v>11</v>
      </c>
      <c r="L5" s="5">
        <v>12</v>
      </c>
      <c r="M5" s="5">
        <v>14</v>
      </c>
      <c r="N5" s="5">
        <v>15</v>
      </c>
      <c r="O5" s="5">
        <v>16</v>
      </c>
      <c r="P5" s="5">
        <v>17</v>
      </c>
      <c r="Q5" s="5">
        <v>18</v>
      </c>
      <c r="R5" s="5">
        <v>19</v>
      </c>
      <c r="S5" s="5"/>
      <c r="T5" s="5">
        <v>20</v>
      </c>
      <c r="U5" s="5">
        <v>21</v>
      </c>
    </row>
    <row r="6" spans="1:86" s="26" customFormat="1" ht="24.75" customHeight="1" x14ac:dyDescent="0.25">
      <c r="A6" s="259" t="s">
        <v>31</v>
      </c>
      <c r="B6" s="259"/>
      <c r="C6" s="259"/>
      <c r="D6" s="259"/>
      <c r="E6" s="259"/>
      <c r="F6" s="259"/>
      <c r="G6" s="259"/>
      <c r="H6" s="259"/>
      <c r="I6" s="259"/>
      <c r="J6" s="259"/>
      <c r="K6" s="259"/>
      <c r="L6" s="259"/>
      <c r="M6" s="259"/>
      <c r="N6" s="259"/>
      <c r="O6" s="259"/>
      <c r="P6" s="259"/>
      <c r="Q6" s="259"/>
      <c r="R6" s="259"/>
      <c r="S6" s="259"/>
      <c r="T6" s="259"/>
      <c r="U6" s="259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</row>
    <row r="7" spans="1:86" s="26" customFormat="1" ht="19.5" customHeight="1" x14ac:dyDescent="0.25">
      <c r="A7" s="247">
        <v>1</v>
      </c>
      <c r="B7" s="261" t="s">
        <v>28</v>
      </c>
      <c r="C7" s="262" t="s">
        <v>29</v>
      </c>
      <c r="D7" s="262" t="s">
        <v>30</v>
      </c>
      <c r="E7" s="263" t="s">
        <v>31</v>
      </c>
      <c r="F7" s="263" t="s">
        <v>139</v>
      </c>
      <c r="G7" s="263" t="s">
        <v>141</v>
      </c>
      <c r="H7" s="242" t="s">
        <v>140</v>
      </c>
      <c r="I7" s="17" t="s">
        <v>33</v>
      </c>
      <c r="J7" s="264">
        <v>252</v>
      </c>
      <c r="K7" s="27" t="s">
        <v>34</v>
      </c>
      <c r="L7" s="28"/>
      <c r="M7" s="28"/>
      <c r="N7" s="28"/>
      <c r="O7" s="28"/>
      <c r="P7" s="29">
        <v>466.35199999999998</v>
      </c>
      <c r="Q7" s="29"/>
      <c r="R7" s="29">
        <v>2.3180000000000001</v>
      </c>
      <c r="S7" s="44"/>
      <c r="T7" s="44">
        <f t="shared" ref="T7:T14" si="0">SUM(P7:R7)</f>
        <v>468.66999999999996</v>
      </c>
      <c r="U7" s="67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</row>
    <row r="8" spans="1:86" s="26" customFormat="1" ht="19.5" customHeight="1" x14ac:dyDescent="0.25">
      <c r="A8" s="247"/>
      <c r="B8" s="261"/>
      <c r="C8" s="262"/>
      <c r="D8" s="262"/>
      <c r="E8" s="263"/>
      <c r="F8" s="263"/>
      <c r="G8" s="263"/>
      <c r="H8" s="242"/>
      <c r="I8" s="17" t="s">
        <v>35</v>
      </c>
      <c r="J8" s="264"/>
      <c r="K8" s="27" t="s">
        <v>34</v>
      </c>
      <c r="L8" s="28"/>
      <c r="M8" s="28"/>
      <c r="N8" s="28"/>
      <c r="O8" s="28"/>
      <c r="P8" s="29">
        <v>5234.4780000000001</v>
      </c>
      <c r="Q8" s="29">
        <v>8797.8709999999992</v>
      </c>
      <c r="R8" s="29">
        <v>9232.4249999999993</v>
      </c>
      <c r="S8" s="44"/>
      <c r="T8" s="44">
        <f t="shared" si="0"/>
        <v>23264.773999999998</v>
      </c>
      <c r="U8" s="67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</row>
    <row r="9" spans="1:86" s="26" customFormat="1" ht="19.5" customHeight="1" x14ac:dyDescent="0.25">
      <c r="A9" s="247"/>
      <c r="B9" s="261"/>
      <c r="C9" s="262"/>
      <c r="D9" s="262"/>
      <c r="E9" s="263"/>
      <c r="F9" s="263"/>
      <c r="G9" s="263"/>
      <c r="H9" s="242"/>
      <c r="I9" s="17" t="s">
        <v>36</v>
      </c>
      <c r="J9" s="264"/>
      <c r="K9" s="27" t="s">
        <v>34</v>
      </c>
      <c r="L9" s="28"/>
      <c r="M9" s="28"/>
      <c r="N9" s="28"/>
      <c r="O9" s="28"/>
      <c r="P9" s="29">
        <v>22.318999999999999</v>
      </c>
      <c r="Q9" s="29"/>
      <c r="R9" s="29" t="s">
        <v>37</v>
      </c>
      <c r="S9" s="44"/>
      <c r="T9" s="44">
        <f t="shared" si="0"/>
        <v>22.318999999999999</v>
      </c>
      <c r="U9" s="67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</row>
    <row r="10" spans="1:86" s="26" customFormat="1" ht="19.5" customHeight="1" x14ac:dyDescent="0.25">
      <c r="A10" s="247"/>
      <c r="B10" s="261"/>
      <c r="C10" s="262"/>
      <c r="D10" s="262"/>
      <c r="E10" s="263"/>
      <c r="F10" s="263"/>
      <c r="G10" s="263"/>
      <c r="H10" s="242"/>
      <c r="I10" s="17" t="s">
        <v>35</v>
      </c>
      <c r="J10" s="264"/>
      <c r="K10" s="27" t="s">
        <v>38</v>
      </c>
      <c r="L10" s="28"/>
      <c r="M10" s="28"/>
      <c r="N10" s="28"/>
      <c r="O10" s="28"/>
      <c r="P10" s="29">
        <v>1.6080000000000001</v>
      </c>
      <c r="Q10" s="29">
        <v>1.8</v>
      </c>
      <c r="R10" s="29">
        <v>2.5</v>
      </c>
      <c r="S10" s="44"/>
      <c r="T10" s="44">
        <f t="shared" si="0"/>
        <v>5.9080000000000004</v>
      </c>
      <c r="U10" s="67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</row>
    <row r="11" spans="1:86" s="26" customFormat="1" ht="19.5" customHeight="1" x14ac:dyDescent="0.25">
      <c r="A11" s="247"/>
      <c r="B11" s="261"/>
      <c r="C11" s="262"/>
      <c r="D11" s="262"/>
      <c r="E11" s="263"/>
      <c r="F11" s="263"/>
      <c r="G11" s="263"/>
      <c r="H11" s="242"/>
      <c r="I11" s="17" t="s">
        <v>35</v>
      </c>
      <c r="J11" s="264"/>
      <c r="K11" s="27" t="s">
        <v>39</v>
      </c>
      <c r="L11" s="28"/>
      <c r="M11" s="28"/>
      <c r="N11" s="28"/>
      <c r="O11" s="28"/>
      <c r="P11" s="29">
        <v>520.71600000000001</v>
      </c>
      <c r="Q11" s="29">
        <v>3286.7649999999999</v>
      </c>
      <c r="R11" s="29">
        <v>3877.6869999999999</v>
      </c>
      <c r="S11" s="44"/>
      <c r="T11" s="44">
        <f t="shared" si="0"/>
        <v>7685.1679999999997</v>
      </c>
      <c r="U11" s="67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</row>
    <row r="12" spans="1:86" s="26" customFormat="1" ht="19.5" customHeight="1" x14ac:dyDescent="0.25">
      <c r="A12" s="247"/>
      <c r="B12" s="261"/>
      <c r="C12" s="262"/>
      <c r="D12" s="262"/>
      <c r="E12" s="263"/>
      <c r="F12" s="263"/>
      <c r="G12" s="263"/>
      <c r="H12" s="242"/>
      <c r="I12" s="17" t="s">
        <v>35</v>
      </c>
      <c r="J12" s="264"/>
      <c r="K12" s="27" t="s">
        <v>40</v>
      </c>
      <c r="L12" s="28"/>
      <c r="M12" s="28"/>
      <c r="N12" s="28"/>
      <c r="O12" s="28"/>
      <c r="P12" s="29">
        <v>806.36500000000001</v>
      </c>
      <c r="Q12" s="29"/>
      <c r="R12" s="29"/>
      <c r="S12" s="44"/>
      <c r="T12" s="44">
        <f t="shared" si="0"/>
        <v>806.36500000000001</v>
      </c>
      <c r="U12" s="67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</row>
    <row r="13" spans="1:86" s="26" customFormat="1" ht="19.5" customHeight="1" x14ac:dyDescent="0.25">
      <c r="A13" s="247"/>
      <c r="B13" s="261"/>
      <c r="C13" s="262"/>
      <c r="D13" s="262"/>
      <c r="E13" s="263"/>
      <c r="F13" s="263"/>
      <c r="G13" s="263"/>
      <c r="H13" s="242"/>
      <c r="I13" s="17" t="s">
        <v>35</v>
      </c>
      <c r="J13" s="264"/>
      <c r="K13" s="61" t="s">
        <v>41</v>
      </c>
      <c r="L13" s="28"/>
      <c r="M13" s="28"/>
      <c r="N13" s="28"/>
      <c r="O13" s="28"/>
      <c r="P13" s="29">
        <v>70.856999999999999</v>
      </c>
      <c r="Q13" s="29"/>
      <c r="R13" s="29"/>
      <c r="S13" s="44"/>
      <c r="T13" s="44">
        <f t="shared" si="0"/>
        <v>70.856999999999999</v>
      </c>
      <c r="U13" s="67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</row>
    <row r="14" spans="1:86" s="26" customFormat="1" ht="19.5" customHeight="1" x14ac:dyDescent="0.25">
      <c r="A14" s="247"/>
      <c r="B14" s="261"/>
      <c r="C14" s="262"/>
      <c r="D14" s="262"/>
      <c r="E14" s="263"/>
      <c r="F14" s="263"/>
      <c r="G14" s="263"/>
      <c r="H14" s="242"/>
      <c r="I14" s="17" t="s">
        <v>35</v>
      </c>
      <c r="J14" s="264"/>
      <c r="K14" s="61" t="s">
        <v>42</v>
      </c>
      <c r="L14" s="28"/>
      <c r="M14" s="28"/>
      <c r="N14" s="28"/>
      <c r="O14" s="28"/>
      <c r="P14" s="29">
        <v>25.079000000000001</v>
      </c>
      <c r="Q14" s="29"/>
      <c r="R14" s="29"/>
      <c r="S14" s="44"/>
      <c r="T14" s="44">
        <f t="shared" si="0"/>
        <v>25.079000000000001</v>
      </c>
      <c r="U14" s="67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</row>
    <row r="15" spans="1:86" s="26" customFormat="1" ht="20.25" customHeight="1" x14ac:dyDescent="0.25">
      <c r="A15" s="247"/>
      <c r="B15" s="11" t="s">
        <v>43</v>
      </c>
      <c r="C15" s="60"/>
      <c r="D15" s="60"/>
      <c r="E15" s="60"/>
      <c r="F15" s="60"/>
      <c r="G15" s="60"/>
      <c r="H15" s="60"/>
      <c r="I15" s="60"/>
      <c r="J15" s="13"/>
      <c r="K15" s="59"/>
      <c r="L15" s="14">
        <f t="shared" ref="L15:O15" si="1">SUM(L7:L14)</f>
        <v>0</v>
      </c>
      <c r="M15" s="14">
        <f t="shared" si="1"/>
        <v>0</v>
      </c>
      <c r="N15" s="14">
        <f t="shared" si="1"/>
        <v>0</v>
      </c>
      <c r="O15" s="14">
        <f t="shared" si="1"/>
        <v>0</v>
      </c>
      <c r="P15" s="14">
        <f>SUM(P7:P14)</f>
        <v>7147.7740000000003</v>
      </c>
      <c r="Q15" s="14">
        <f t="shared" ref="Q15:T15" si="2">SUM(Q7:Q14)</f>
        <v>12086.435999999998</v>
      </c>
      <c r="R15" s="14">
        <f t="shared" si="2"/>
        <v>13114.929999999998</v>
      </c>
      <c r="S15" s="14">
        <f t="shared" si="2"/>
        <v>0</v>
      </c>
      <c r="T15" s="14">
        <f t="shared" si="2"/>
        <v>32349.139999999996</v>
      </c>
      <c r="U15" s="14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</row>
    <row r="16" spans="1:86" s="30" customFormat="1" ht="20.25" customHeight="1" x14ac:dyDescent="0.25">
      <c r="A16" s="259" t="s">
        <v>45</v>
      </c>
      <c r="B16" s="259"/>
      <c r="C16" s="259"/>
      <c r="D16" s="259"/>
      <c r="E16" s="259"/>
      <c r="F16" s="259"/>
      <c r="G16" s="259"/>
      <c r="H16" s="259"/>
      <c r="I16" s="259"/>
      <c r="J16" s="259"/>
      <c r="K16" s="259"/>
      <c r="L16" s="259"/>
      <c r="M16" s="259"/>
      <c r="N16" s="259"/>
      <c r="O16" s="259"/>
      <c r="P16" s="259"/>
      <c r="Q16" s="259"/>
      <c r="R16" s="259"/>
      <c r="S16" s="259"/>
      <c r="T16" s="259"/>
      <c r="U16" s="259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</row>
    <row r="17" spans="1:86" s="34" customFormat="1" ht="15" customHeight="1" x14ac:dyDescent="0.25">
      <c r="A17" s="247">
        <v>2</v>
      </c>
      <c r="B17" s="226" t="s">
        <v>44</v>
      </c>
      <c r="C17" s="247" t="s">
        <v>29</v>
      </c>
      <c r="D17" s="247" t="s">
        <v>30</v>
      </c>
      <c r="E17" s="242" t="s">
        <v>45</v>
      </c>
      <c r="F17" s="242" t="s">
        <v>120</v>
      </c>
      <c r="G17" s="227" t="s">
        <v>122</v>
      </c>
      <c r="H17" s="242" t="s">
        <v>32</v>
      </c>
      <c r="I17" s="31" t="s">
        <v>35</v>
      </c>
      <c r="J17" s="260">
        <v>122</v>
      </c>
      <c r="K17" s="32" t="s">
        <v>34</v>
      </c>
      <c r="L17" s="28"/>
      <c r="M17" s="28"/>
      <c r="N17" s="28"/>
      <c r="O17" s="83"/>
      <c r="P17" s="33">
        <v>155.07550000000001</v>
      </c>
      <c r="Q17" s="33">
        <v>175.96029999999999</v>
      </c>
      <c r="R17" s="33"/>
      <c r="S17" s="33"/>
      <c r="T17" s="44">
        <f>O17+P17+Q17</f>
        <v>331.03579999999999</v>
      </c>
      <c r="U17" s="44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</row>
    <row r="18" spans="1:86" s="34" customFormat="1" ht="15" x14ac:dyDescent="0.25">
      <c r="A18" s="247"/>
      <c r="B18" s="226"/>
      <c r="C18" s="247"/>
      <c r="D18" s="247"/>
      <c r="E18" s="242"/>
      <c r="F18" s="242"/>
      <c r="G18" s="235"/>
      <c r="H18" s="242"/>
      <c r="I18" s="31" t="s">
        <v>35</v>
      </c>
      <c r="J18" s="260"/>
      <c r="K18" s="32" t="s">
        <v>38</v>
      </c>
      <c r="L18" s="28"/>
      <c r="M18" s="28"/>
      <c r="N18" s="28"/>
      <c r="O18" s="83"/>
      <c r="P18" s="33">
        <v>92.491200000000006</v>
      </c>
      <c r="Q18" s="33"/>
      <c r="R18" s="33"/>
      <c r="S18" s="33"/>
      <c r="T18" s="44">
        <f>O18+P18+Q18</f>
        <v>92.491200000000006</v>
      </c>
      <c r="U18" s="44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</row>
    <row r="19" spans="1:86" s="34" customFormat="1" ht="15" x14ac:dyDescent="0.25">
      <c r="A19" s="247"/>
      <c r="B19" s="226"/>
      <c r="C19" s="247"/>
      <c r="D19" s="247"/>
      <c r="E19" s="242"/>
      <c r="F19" s="242"/>
      <c r="G19" s="235"/>
      <c r="H19" s="242"/>
      <c r="I19" s="31" t="s">
        <v>35</v>
      </c>
      <c r="J19" s="260"/>
      <c r="K19" s="32" t="s">
        <v>46</v>
      </c>
      <c r="L19" s="28"/>
      <c r="M19" s="28"/>
      <c r="N19" s="28"/>
      <c r="O19" s="83"/>
      <c r="P19" s="33">
        <v>12.930300000000001</v>
      </c>
      <c r="Q19" s="33">
        <v>12.9352</v>
      </c>
      <c r="R19" s="33"/>
      <c r="S19" s="33"/>
      <c r="T19" s="44">
        <f>O19+P19+Q19</f>
        <v>25.865500000000001</v>
      </c>
      <c r="U19" s="44"/>
      <c r="V19" s="224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</row>
    <row r="20" spans="1:86" s="34" customFormat="1" ht="15" x14ac:dyDescent="0.25">
      <c r="A20" s="247"/>
      <c r="B20" s="236" t="s">
        <v>47</v>
      </c>
      <c r="C20" s="247"/>
      <c r="D20" s="247"/>
      <c r="E20" s="242"/>
      <c r="F20" s="242"/>
      <c r="G20" s="235"/>
      <c r="H20" s="242"/>
      <c r="I20" s="31" t="s">
        <v>35</v>
      </c>
      <c r="J20" s="239">
        <v>459</v>
      </c>
      <c r="K20" s="32" t="s">
        <v>34</v>
      </c>
      <c r="L20" s="28"/>
      <c r="M20" s="28"/>
      <c r="N20" s="28"/>
      <c r="O20" s="70"/>
      <c r="P20" s="33">
        <v>51.819699999999997</v>
      </c>
      <c r="Q20" s="33">
        <v>57.766500000000001</v>
      </c>
      <c r="R20" s="33"/>
      <c r="S20" s="33"/>
      <c r="T20" s="44">
        <f>O20+P20+Q20</f>
        <v>109.58619999999999</v>
      </c>
      <c r="U20" s="44"/>
      <c r="V20" s="224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</row>
    <row r="21" spans="1:86" s="34" customFormat="1" ht="15" x14ac:dyDescent="0.25">
      <c r="A21" s="247"/>
      <c r="B21" s="237"/>
      <c r="C21" s="247"/>
      <c r="D21" s="247"/>
      <c r="E21" s="242"/>
      <c r="F21" s="242"/>
      <c r="G21" s="235"/>
      <c r="H21" s="242"/>
      <c r="I21" s="31" t="s">
        <v>35</v>
      </c>
      <c r="J21" s="240"/>
      <c r="K21" s="32" t="s">
        <v>48</v>
      </c>
      <c r="L21" s="28"/>
      <c r="M21" s="28"/>
      <c r="N21" s="28"/>
      <c r="O21" s="83"/>
      <c r="P21" s="33">
        <v>0.34499999999999997</v>
      </c>
      <c r="Q21" s="33">
        <v>1.034</v>
      </c>
      <c r="R21" s="33"/>
      <c r="S21" s="33"/>
      <c r="T21" s="44">
        <f>O21+P21+Q21</f>
        <v>1.379</v>
      </c>
      <c r="U21" s="44"/>
      <c r="V21" s="224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</row>
    <row r="22" spans="1:86" s="34" customFormat="1" ht="15" x14ac:dyDescent="0.25">
      <c r="A22" s="247"/>
      <c r="B22" s="237"/>
      <c r="C22" s="247"/>
      <c r="D22" s="247"/>
      <c r="E22" s="242"/>
      <c r="F22" s="242"/>
      <c r="G22" s="235"/>
      <c r="H22" s="242"/>
      <c r="I22" s="31" t="s">
        <v>35</v>
      </c>
      <c r="J22" s="240"/>
      <c r="K22" s="1" t="s">
        <v>95</v>
      </c>
      <c r="L22" s="28"/>
      <c r="M22" s="28"/>
      <c r="N22" s="28"/>
      <c r="O22" s="83"/>
      <c r="P22" s="181">
        <v>3.3119999999999998</v>
      </c>
      <c r="Q22" s="181">
        <v>20.753</v>
      </c>
      <c r="R22" s="33"/>
      <c r="S22" s="33"/>
      <c r="T22" s="44">
        <f>Q22+P22</f>
        <v>24.065000000000001</v>
      </c>
      <c r="U22" s="44"/>
      <c r="V22" s="224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</row>
    <row r="23" spans="1:86" s="34" customFormat="1" ht="19.5" customHeight="1" x14ac:dyDescent="0.25">
      <c r="A23" s="247"/>
      <c r="B23" s="238"/>
      <c r="C23" s="247"/>
      <c r="D23" s="247"/>
      <c r="E23" s="242"/>
      <c r="F23" s="242"/>
      <c r="G23" s="235"/>
      <c r="H23" s="242"/>
      <c r="I23" s="68" t="s">
        <v>35</v>
      </c>
      <c r="J23" s="241"/>
      <c r="K23" s="84" t="s">
        <v>49</v>
      </c>
      <c r="L23" s="42"/>
      <c r="M23" s="42"/>
      <c r="N23" s="42"/>
      <c r="O23" s="85"/>
      <c r="P23" s="33">
        <v>47.156999999999996</v>
      </c>
      <c r="Q23" s="71">
        <v>40.9358</v>
      </c>
      <c r="R23" s="71"/>
      <c r="S23" s="71"/>
      <c r="T23" s="72">
        <f t="shared" ref="T23:T64" si="3">O23+P23+Q23</f>
        <v>88.092799999999997</v>
      </c>
      <c r="U23" s="72"/>
      <c r="V23" s="224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</row>
    <row r="24" spans="1:86" s="73" customFormat="1" ht="15" customHeight="1" x14ac:dyDescent="0.25">
      <c r="A24" s="247"/>
      <c r="B24" s="236" t="s">
        <v>50</v>
      </c>
      <c r="C24" s="247"/>
      <c r="D24" s="247"/>
      <c r="E24" s="242"/>
      <c r="F24" s="242"/>
      <c r="G24" s="227" t="s">
        <v>118</v>
      </c>
      <c r="H24" s="242"/>
      <c r="I24" s="31" t="s">
        <v>35</v>
      </c>
      <c r="J24" s="239"/>
      <c r="K24" s="32" t="s">
        <v>53</v>
      </c>
      <c r="L24" s="28"/>
      <c r="M24" s="28"/>
      <c r="N24" s="28"/>
      <c r="O24" s="83"/>
      <c r="P24" s="33">
        <v>531.47760000000005</v>
      </c>
      <c r="Q24" s="33">
        <v>572.8818</v>
      </c>
      <c r="R24" s="33"/>
      <c r="S24" s="33"/>
      <c r="T24" s="44">
        <f t="shared" si="3"/>
        <v>1104.3594000000001</v>
      </c>
      <c r="U24" s="44"/>
      <c r="V24" s="224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</row>
    <row r="25" spans="1:86" s="74" customFormat="1" ht="15" customHeight="1" x14ac:dyDescent="0.25">
      <c r="A25" s="247"/>
      <c r="B25" s="237"/>
      <c r="C25" s="247"/>
      <c r="D25" s="247"/>
      <c r="E25" s="242"/>
      <c r="F25" s="242"/>
      <c r="G25" s="235"/>
      <c r="H25" s="242"/>
      <c r="I25" s="31" t="s">
        <v>35</v>
      </c>
      <c r="J25" s="240"/>
      <c r="K25" s="32" t="s">
        <v>48</v>
      </c>
      <c r="L25" s="28"/>
      <c r="M25" s="28"/>
      <c r="N25" s="28"/>
      <c r="O25" s="83"/>
      <c r="P25" s="33">
        <v>111.62949999999999</v>
      </c>
      <c r="Q25" s="33"/>
      <c r="R25" s="33"/>
      <c r="S25" s="33"/>
      <c r="T25" s="44">
        <f t="shared" si="3"/>
        <v>111.62949999999999</v>
      </c>
      <c r="U25" s="44"/>
      <c r="V25" s="224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</row>
    <row r="26" spans="1:86" s="74" customFormat="1" ht="19.5" customHeight="1" x14ac:dyDescent="0.25">
      <c r="A26" s="247"/>
      <c r="B26" s="237"/>
      <c r="C26" s="247"/>
      <c r="D26" s="247"/>
      <c r="E26" s="242"/>
      <c r="F26" s="242"/>
      <c r="G26" s="235"/>
      <c r="H26" s="242"/>
      <c r="I26" s="31" t="s">
        <v>35</v>
      </c>
      <c r="J26" s="240"/>
      <c r="K26" s="32" t="s">
        <v>51</v>
      </c>
      <c r="L26" s="28"/>
      <c r="M26" s="28"/>
      <c r="N26" s="28"/>
      <c r="O26" s="83"/>
      <c r="P26" s="33">
        <v>205.96610000000001</v>
      </c>
      <c r="Q26" s="33"/>
      <c r="R26" s="33"/>
      <c r="S26" s="33"/>
      <c r="T26" s="44">
        <f t="shared" si="3"/>
        <v>205.96610000000001</v>
      </c>
      <c r="U26" s="44"/>
      <c r="V26" s="224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</row>
    <row r="27" spans="1:86" s="74" customFormat="1" ht="15" x14ac:dyDescent="0.25">
      <c r="A27" s="247"/>
      <c r="B27" s="237"/>
      <c r="C27" s="247"/>
      <c r="D27" s="247"/>
      <c r="E27" s="242"/>
      <c r="F27" s="242"/>
      <c r="G27" s="235"/>
      <c r="H27" s="242"/>
      <c r="I27" s="31" t="s">
        <v>35</v>
      </c>
      <c r="J27" s="240"/>
      <c r="K27" s="32" t="s">
        <v>54</v>
      </c>
      <c r="L27" s="28"/>
      <c r="M27" s="28"/>
      <c r="N27" s="28"/>
      <c r="O27" s="83"/>
      <c r="P27" s="33">
        <v>25.536000000000001</v>
      </c>
      <c r="Q27" s="33">
        <v>273.20890000000003</v>
      </c>
      <c r="R27" s="33"/>
      <c r="S27" s="33"/>
      <c r="T27" s="44">
        <f t="shared" si="3"/>
        <v>298.74490000000003</v>
      </c>
      <c r="U27" s="44"/>
      <c r="V27" s="224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</row>
    <row r="28" spans="1:86" s="74" customFormat="1" ht="15" x14ac:dyDescent="0.25">
      <c r="A28" s="247"/>
      <c r="B28" s="237"/>
      <c r="C28" s="247"/>
      <c r="D28" s="247"/>
      <c r="E28" s="242"/>
      <c r="F28" s="242"/>
      <c r="G28" s="235"/>
      <c r="H28" s="242"/>
      <c r="I28" s="31" t="s">
        <v>35</v>
      </c>
      <c r="J28" s="240"/>
      <c r="K28" s="32" t="s">
        <v>55</v>
      </c>
      <c r="L28" s="28"/>
      <c r="M28" s="28"/>
      <c r="N28" s="28"/>
      <c r="O28" s="83"/>
      <c r="P28" s="33">
        <v>163.19300000000001</v>
      </c>
      <c r="Q28" s="33"/>
      <c r="R28" s="33"/>
      <c r="S28" s="33"/>
      <c r="T28" s="44">
        <f t="shared" si="3"/>
        <v>163.19300000000001</v>
      </c>
      <c r="U28" s="44"/>
      <c r="V28" s="224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</row>
    <row r="29" spans="1:86" s="74" customFormat="1" ht="15" customHeight="1" x14ac:dyDescent="0.25">
      <c r="A29" s="247"/>
      <c r="B29" s="237"/>
      <c r="C29" s="247"/>
      <c r="D29" s="247"/>
      <c r="E29" s="242"/>
      <c r="F29" s="242"/>
      <c r="G29" s="235"/>
      <c r="H29" s="242"/>
      <c r="I29" s="31" t="s">
        <v>35</v>
      </c>
      <c r="J29" s="240"/>
      <c r="K29" s="32" t="s">
        <v>121</v>
      </c>
      <c r="L29" s="28"/>
      <c r="M29" s="28"/>
      <c r="N29" s="28"/>
      <c r="O29" s="83"/>
      <c r="P29" s="33">
        <v>9.44</v>
      </c>
      <c r="Q29" s="33"/>
      <c r="R29" s="33"/>
      <c r="S29" s="33"/>
      <c r="T29" s="44">
        <f t="shared" si="3"/>
        <v>9.44</v>
      </c>
      <c r="U29" s="44"/>
      <c r="V29" s="224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</row>
    <row r="30" spans="1:86" s="74" customFormat="1" ht="15" customHeight="1" x14ac:dyDescent="0.25">
      <c r="A30" s="247"/>
      <c r="B30" s="237"/>
      <c r="C30" s="247"/>
      <c r="D30" s="247"/>
      <c r="E30" s="242"/>
      <c r="F30" s="242"/>
      <c r="G30" s="235"/>
      <c r="H30" s="242"/>
      <c r="I30" s="31" t="s">
        <v>35</v>
      </c>
      <c r="J30" s="240"/>
      <c r="K30" s="32" t="s">
        <v>42</v>
      </c>
      <c r="L30" s="28"/>
      <c r="M30" s="28"/>
      <c r="N30" s="28"/>
      <c r="O30" s="83"/>
      <c r="P30" s="33">
        <v>214.52199999999999</v>
      </c>
      <c r="Q30" s="182"/>
      <c r="R30" s="33"/>
      <c r="S30" s="33"/>
      <c r="T30" s="44">
        <f t="shared" si="3"/>
        <v>214.52199999999999</v>
      </c>
      <c r="U30" s="44"/>
      <c r="V30" s="224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</row>
    <row r="31" spans="1:86" s="75" customFormat="1" ht="15" customHeight="1" x14ac:dyDescent="0.25">
      <c r="A31" s="247"/>
      <c r="B31" s="238"/>
      <c r="C31" s="247"/>
      <c r="D31" s="247"/>
      <c r="E31" s="242"/>
      <c r="F31" s="242"/>
      <c r="G31" s="228"/>
      <c r="H31" s="242"/>
      <c r="I31" s="31" t="s">
        <v>35</v>
      </c>
      <c r="J31" s="241"/>
      <c r="K31" s="32" t="s">
        <v>52</v>
      </c>
      <c r="L31" s="28"/>
      <c r="M31" s="28"/>
      <c r="N31" s="28"/>
      <c r="O31" s="83"/>
      <c r="P31" s="33"/>
      <c r="Q31" s="33">
        <v>299.55</v>
      </c>
      <c r="R31" s="33"/>
      <c r="S31" s="33"/>
      <c r="T31" s="44">
        <f t="shared" si="3"/>
        <v>299.55</v>
      </c>
      <c r="U31" s="44"/>
      <c r="V31" s="224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</row>
    <row r="32" spans="1:86" s="76" customFormat="1" ht="15" x14ac:dyDescent="0.25">
      <c r="A32" s="247"/>
      <c r="B32" s="236" t="s">
        <v>56</v>
      </c>
      <c r="C32" s="247"/>
      <c r="D32" s="247"/>
      <c r="E32" s="242"/>
      <c r="F32" s="242"/>
      <c r="G32" s="227" t="s">
        <v>122</v>
      </c>
      <c r="H32" s="242"/>
      <c r="I32" s="69" t="s">
        <v>35</v>
      </c>
      <c r="J32" s="239">
        <v>472</v>
      </c>
      <c r="K32" s="32" t="s">
        <v>34</v>
      </c>
      <c r="L32" s="82"/>
      <c r="M32" s="82"/>
      <c r="N32" s="82"/>
      <c r="O32" s="86"/>
      <c r="P32" s="33">
        <v>24.694400000000002</v>
      </c>
      <c r="Q32" s="33">
        <v>26.8611</v>
      </c>
      <c r="R32" s="79"/>
      <c r="S32" s="79"/>
      <c r="T32" s="80">
        <f t="shared" si="3"/>
        <v>51.555500000000002</v>
      </c>
      <c r="U32" s="80"/>
      <c r="V32" s="224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</row>
    <row r="33" spans="1:86" s="76" customFormat="1" ht="15" x14ac:dyDescent="0.25">
      <c r="A33" s="247"/>
      <c r="B33" s="237"/>
      <c r="C33" s="247"/>
      <c r="D33" s="247"/>
      <c r="E33" s="242"/>
      <c r="F33" s="242"/>
      <c r="G33" s="235"/>
      <c r="H33" s="242"/>
      <c r="I33" s="31" t="s">
        <v>35</v>
      </c>
      <c r="J33" s="240"/>
      <c r="K33" s="32" t="s">
        <v>38</v>
      </c>
      <c r="L33" s="28"/>
      <c r="M33" s="28"/>
      <c r="N33" s="28"/>
      <c r="O33" s="83"/>
      <c r="P33" s="33">
        <v>668.87040000000002</v>
      </c>
      <c r="Q33" s="33">
        <v>348.98939999999999</v>
      </c>
      <c r="R33" s="33"/>
      <c r="S33" s="33"/>
      <c r="T33" s="44">
        <f t="shared" si="3"/>
        <v>1017.8598</v>
      </c>
      <c r="U33" s="44"/>
      <c r="V33" s="224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</row>
    <row r="34" spans="1:86" s="76" customFormat="1" ht="19.5" customHeight="1" x14ac:dyDescent="0.25">
      <c r="A34" s="247"/>
      <c r="B34" s="237"/>
      <c r="C34" s="247"/>
      <c r="D34" s="247"/>
      <c r="E34" s="242"/>
      <c r="F34" s="242"/>
      <c r="G34" s="235"/>
      <c r="H34" s="242"/>
      <c r="I34" s="31" t="s">
        <v>35</v>
      </c>
      <c r="J34" s="240"/>
      <c r="K34" s="32" t="s">
        <v>57</v>
      </c>
      <c r="L34" s="28"/>
      <c r="M34" s="28"/>
      <c r="N34" s="28"/>
      <c r="O34" s="83"/>
      <c r="P34" s="33"/>
      <c r="Q34" s="33">
        <v>112</v>
      </c>
      <c r="R34" s="33"/>
      <c r="S34" s="33"/>
      <c r="T34" s="44">
        <f t="shared" si="3"/>
        <v>112</v>
      </c>
      <c r="U34" s="44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</row>
    <row r="35" spans="1:86" s="76" customFormat="1" ht="15" x14ac:dyDescent="0.25">
      <c r="A35" s="247"/>
      <c r="B35" s="237"/>
      <c r="C35" s="247"/>
      <c r="D35" s="247"/>
      <c r="E35" s="242"/>
      <c r="F35" s="242"/>
      <c r="G35" s="235"/>
      <c r="H35" s="242"/>
      <c r="I35" s="31" t="s">
        <v>35</v>
      </c>
      <c r="J35" s="240"/>
      <c r="K35" s="32" t="s">
        <v>48</v>
      </c>
      <c r="L35" s="28"/>
      <c r="M35" s="28"/>
      <c r="N35" s="28"/>
      <c r="O35" s="83"/>
      <c r="P35" s="33"/>
      <c r="Q35" s="33">
        <v>230.94399999999999</v>
      </c>
      <c r="R35" s="33"/>
      <c r="S35" s="33"/>
      <c r="T35" s="44">
        <f t="shared" si="3"/>
        <v>230.94399999999999</v>
      </c>
      <c r="U35" s="44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</row>
    <row r="36" spans="1:86" s="76" customFormat="1" ht="15" customHeight="1" x14ac:dyDescent="0.25">
      <c r="A36" s="247"/>
      <c r="B36" s="238"/>
      <c r="C36" s="247"/>
      <c r="D36" s="247"/>
      <c r="E36" s="242"/>
      <c r="F36" s="242"/>
      <c r="G36" s="235"/>
      <c r="H36" s="242"/>
      <c r="I36" s="31" t="s">
        <v>35</v>
      </c>
      <c r="J36" s="241"/>
      <c r="K36" s="32" t="s">
        <v>58</v>
      </c>
      <c r="L36" s="28"/>
      <c r="M36" s="28"/>
      <c r="N36" s="28"/>
      <c r="O36" s="83"/>
      <c r="P36" s="33"/>
      <c r="Q36" s="33">
        <v>814.62480000000005</v>
      </c>
      <c r="R36" s="33"/>
      <c r="S36" s="33"/>
      <c r="T36" s="44">
        <f t="shared" si="3"/>
        <v>814.62480000000005</v>
      </c>
      <c r="U36" s="44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</row>
    <row r="37" spans="1:86" s="77" customFormat="1" ht="15" customHeight="1" x14ac:dyDescent="0.25">
      <c r="A37" s="247"/>
      <c r="B37" s="236" t="s">
        <v>59</v>
      </c>
      <c r="C37" s="247"/>
      <c r="D37" s="247"/>
      <c r="E37" s="242"/>
      <c r="F37" s="242"/>
      <c r="G37" s="235"/>
      <c r="H37" s="242"/>
      <c r="I37" s="31" t="s">
        <v>35</v>
      </c>
      <c r="J37" s="236">
        <v>819</v>
      </c>
      <c r="K37" s="32" t="s">
        <v>34</v>
      </c>
      <c r="L37" s="28"/>
      <c r="M37" s="28"/>
      <c r="N37" s="28"/>
      <c r="O37" s="83"/>
      <c r="P37" s="33">
        <v>29.957799999999999</v>
      </c>
      <c r="Q37" s="33">
        <v>26.606000000000002</v>
      </c>
      <c r="R37" s="33"/>
      <c r="S37" s="33"/>
      <c r="T37" s="44">
        <f t="shared" si="3"/>
        <v>56.563800000000001</v>
      </c>
      <c r="U37" s="44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</row>
    <row r="38" spans="1:86" s="78" customFormat="1" ht="19.5" customHeight="1" x14ac:dyDescent="0.25">
      <c r="A38" s="247"/>
      <c r="B38" s="237"/>
      <c r="C38" s="247"/>
      <c r="D38" s="247"/>
      <c r="E38" s="242"/>
      <c r="F38" s="242"/>
      <c r="G38" s="235"/>
      <c r="H38" s="242"/>
      <c r="I38" s="31" t="s">
        <v>35</v>
      </c>
      <c r="J38" s="237"/>
      <c r="K38" s="32" t="s">
        <v>38</v>
      </c>
      <c r="L38" s="28"/>
      <c r="M38" s="28"/>
      <c r="N38" s="28"/>
      <c r="O38" s="83"/>
      <c r="P38" s="33"/>
      <c r="Q38" s="33">
        <v>15.892799999999999</v>
      </c>
      <c r="R38" s="33"/>
      <c r="S38" s="33"/>
      <c r="T38" s="44">
        <f t="shared" si="3"/>
        <v>15.892799999999999</v>
      </c>
      <c r="U38" s="44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</row>
    <row r="39" spans="1:86" s="78" customFormat="1" ht="15" x14ac:dyDescent="0.25">
      <c r="A39" s="247"/>
      <c r="B39" s="237"/>
      <c r="C39" s="247"/>
      <c r="D39" s="247"/>
      <c r="E39" s="242"/>
      <c r="F39" s="242"/>
      <c r="G39" s="235"/>
      <c r="H39" s="242"/>
      <c r="I39" s="31" t="s">
        <v>35</v>
      </c>
      <c r="J39" s="237"/>
      <c r="K39" s="32" t="s">
        <v>60</v>
      </c>
      <c r="L39" s="28"/>
      <c r="M39" s="28"/>
      <c r="N39" s="28"/>
      <c r="O39" s="70"/>
      <c r="P39" s="33"/>
      <c r="Q39" s="33">
        <v>12.794</v>
      </c>
      <c r="R39" s="33"/>
      <c r="S39" s="33"/>
      <c r="T39" s="44">
        <f t="shared" si="3"/>
        <v>12.794</v>
      </c>
      <c r="U39" s="44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</row>
    <row r="40" spans="1:86" s="78" customFormat="1" ht="18.75" customHeight="1" x14ac:dyDescent="0.25">
      <c r="A40" s="247"/>
      <c r="B40" s="237"/>
      <c r="C40" s="247"/>
      <c r="D40" s="247"/>
      <c r="E40" s="242"/>
      <c r="F40" s="242"/>
      <c r="G40" s="235"/>
      <c r="H40" s="242"/>
      <c r="I40" s="31" t="s">
        <v>35</v>
      </c>
      <c r="J40" s="237"/>
      <c r="K40" s="32" t="s">
        <v>61</v>
      </c>
      <c r="L40" s="28"/>
      <c r="M40" s="28"/>
      <c r="N40" s="28"/>
      <c r="O40" s="83"/>
      <c r="P40" s="33">
        <v>288.41539999999998</v>
      </c>
      <c r="Q40" s="33">
        <v>63.557899999999997</v>
      </c>
      <c r="R40" s="33"/>
      <c r="S40" s="33"/>
      <c r="T40" s="44">
        <f t="shared" si="3"/>
        <v>351.97329999999999</v>
      </c>
      <c r="U40" s="44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</row>
    <row r="41" spans="1:86" s="78" customFormat="1" ht="21" customHeight="1" x14ac:dyDescent="0.25">
      <c r="A41" s="247"/>
      <c r="B41" s="238"/>
      <c r="C41" s="247"/>
      <c r="D41" s="247"/>
      <c r="E41" s="242"/>
      <c r="F41" s="242"/>
      <c r="G41" s="235"/>
      <c r="H41" s="242"/>
      <c r="I41" s="31" t="s">
        <v>35</v>
      </c>
      <c r="J41" s="238"/>
      <c r="K41" s="32" t="s">
        <v>62</v>
      </c>
      <c r="L41" s="28"/>
      <c r="M41" s="28"/>
      <c r="N41" s="28"/>
      <c r="O41" s="83"/>
      <c r="P41" s="33">
        <v>200</v>
      </c>
      <c r="Q41" s="33">
        <v>280.12169999999998</v>
      </c>
      <c r="R41" s="33"/>
      <c r="S41" s="33"/>
      <c r="T41" s="44">
        <f t="shared" si="3"/>
        <v>480.12169999999998</v>
      </c>
      <c r="U41" s="44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</row>
    <row r="42" spans="1:86" ht="15" x14ac:dyDescent="0.25">
      <c r="A42" s="247"/>
      <c r="B42" s="236" t="s">
        <v>63</v>
      </c>
      <c r="C42" s="247"/>
      <c r="D42" s="247"/>
      <c r="E42" s="242"/>
      <c r="F42" s="242"/>
      <c r="G42" s="235"/>
      <c r="H42" s="242"/>
      <c r="I42" s="31" t="s">
        <v>35</v>
      </c>
      <c r="J42" s="236">
        <v>124</v>
      </c>
      <c r="K42" s="81" t="s">
        <v>34</v>
      </c>
      <c r="L42" s="28"/>
      <c r="M42" s="28"/>
      <c r="N42" s="28"/>
      <c r="O42" s="83"/>
      <c r="P42" s="33">
        <v>28.759</v>
      </c>
      <c r="Q42" s="33">
        <v>29.309799999999999</v>
      </c>
      <c r="R42" s="33"/>
      <c r="S42" s="33"/>
      <c r="T42" s="44">
        <f t="shared" si="3"/>
        <v>58.068799999999996</v>
      </c>
      <c r="U42" s="44"/>
    </row>
    <row r="43" spans="1:86" s="87" customFormat="1" ht="15" customHeight="1" x14ac:dyDescent="0.25">
      <c r="A43" s="247"/>
      <c r="B43" s="237"/>
      <c r="C43" s="247"/>
      <c r="D43" s="247"/>
      <c r="E43" s="242"/>
      <c r="F43" s="242"/>
      <c r="G43" s="235"/>
      <c r="H43" s="242"/>
      <c r="I43" s="31" t="s">
        <v>35</v>
      </c>
      <c r="J43" s="237"/>
      <c r="K43" s="81" t="s">
        <v>64</v>
      </c>
      <c r="L43" s="28"/>
      <c r="M43" s="28"/>
      <c r="N43" s="28"/>
      <c r="O43" s="83"/>
      <c r="P43" s="33">
        <v>2.6999</v>
      </c>
      <c r="Q43" s="33"/>
      <c r="R43" s="33"/>
      <c r="S43" s="33"/>
      <c r="T43" s="44">
        <f t="shared" si="3"/>
        <v>2.6999</v>
      </c>
      <c r="U43" s="44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</row>
    <row r="44" spans="1:86" s="87" customFormat="1" ht="15" x14ac:dyDescent="0.25">
      <c r="A44" s="247"/>
      <c r="B44" s="237"/>
      <c r="C44" s="247"/>
      <c r="D44" s="247"/>
      <c r="E44" s="242"/>
      <c r="F44" s="242"/>
      <c r="G44" s="235"/>
      <c r="H44" s="242"/>
      <c r="I44" s="31" t="s">
        <v>35</v>
      </c>
      <c r="J44" s="237"/>
      <c r="K44" s="81" t="s">
        <v>65</v>
      </c>
      <c r="L44" s="28"/>
      <c r="M44" s="28"/>
      <c r="N44" s="28"/>
      <c r="O44" s="83"/>
      <c r="P44" s="33"/>
      <c r="Q44" s="33">
        <v>18.4373</v>
      </c>
      <c r="R44" s="33"/>
      <c r="S44" s="33"/>
      <c r="T44" s="44">
        <f t="shared" si="3"/>
        <v>18.4373</v>
      </c>
      <c r="U44" s="44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</row>
    <row r="45" spans="1:86" s="87" customFormat="1" ht="15" x14ac:dyDescent="0.25">
      <c r="A45" s="247"/>
      <c r="B45" s="237"/>
      <c r="C45" s="247"/>
      <c r="D45" s="247"/>
      <c r="E45" s="242"/>
      <c r="F45" s="242"/>
      <c r="G45" s="235"/>
      <c r="H45" s="242"/>
      <c r="I45" s="31" t="s">
        <v>35</v>
      </c>
      <c r="J45" s="237"/>
      <c r="K45" s="81" t="s">
        <v>66</v>
      </c>
      <c r="L45" s="28"/>
      <c r="M45" s="28"/>
      <c r="N45" s="28"/>
      <c r="O45" s="83"/>
      <c r="P45" s="33"/>
      <c r="Q45" s="33">
        <v>7.84</v>
      </c>
      <c r="R45" s="33"/>
      <c r="S45" s="33"/>
      <c r="T45" s="44">
        <f t="shared" si="3"/>
        <v>7.84</v>
      </c>
      <c r="U45" s="44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</row>
    <row r="46" spans="1:86" s="87" customFormat="1" ht="15" customHeight="1" x14ac:dyDescent="0.25">
      <c r="A46" s="247"/>
      <c r="B46" s="237"/>
      <c r="C46" s="247"/>
      <c r="D46" s="247"/>
      <c r="E46" s="242"/>
      <c r="F46" s="242"/>
      <c r="G46" s="235"/>
      <c r="H46" s="242"/>
      <c r="I46" s="31" t="s">
        <v>35</v>
      </c>
      <c r="J46" s="237"/>
      <c r="K46" s="81" t="s">
        <v>67</v>
      </c>
      <c r="L46" s="28"/>
      <c r="M46" s="28"/>
      <c r="N46" s="28"/>
      <c r="O46" s="83"/>
      <c r="P46" s="33">
        <v>6.19</v>
      </c>
      <c r="Q46" s="33"/>
      <c r="R46" s="33"/>
      <c r="S46" s="33"/>
      <c r="T46" s="44">
        <f t="shared" si="3"/>
        <v>6.19</v>
      </c>
      <c r="U46" s="44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</row>
    <row r="47" spans="1:86" s="87" customFormat="1" ht="18.75" customHeight="1" x14ac:dyDescent="0.25">
      <c r="A47" s="247"/>
      <c r="B47" s="238"/>
      <c r="C47" s="247"/>
      <c r="D47" s="247"/>
      <c r="E47" s="242"/>
      <c r="F47" s="242"/>
      <c r="G47" s="235"/>
      <c r="H47" s="242"/>
      <c r="I47" s="31" t="s">
        <v>35</v>
      </c>
      <c r="J47" s="237"/>
      <c r="K47" s="81" t="s">
        <v>42</v>
      </c>
      <c r="L47" s="28"/>
      <c r="M47" s="28"/>
      <c r="N47" s="28"/>
      <c r="O47" s="83"/>
      <c r="P47" s="33">
        <v>10.489000000000001</v>
      </c>
      <c r="Q47" s="33"/>
      <c r="R47" s="33"/>
      <c r="S47" s="33"/>
      <c r="T47" s="44">
        <f t="shared" si="3"/>
        <v>10.489000000000001</v>
      </c>
      <c r="U47" s="44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</row>
    <row r="48" spans="1:86" s="87" customFormat="1" ht="15" customHeight="1" x14ac:dyDescent="0.25">
      <c r="A48" s="247"/>
      <c r="B48" s="197" t="s">
        <v>68</v>
      </c>
      <c r="C48" s="247"/>
      <c r="D48" s="247"/>
      <c r="E48" s="242"/>
      <c r="F48" s="242"/>
      <c r="G48" s="235"/>
      <c r="H48" s="242"/>
      <c r="I48" s="31" t="s">
        <v>35</v>
      </c>
      <c r="J48" s="237"/>
      <c r="K48" s="81" t="s">
        <v>34</v>
      </c>
      <c r="L48" s="28"/>
      <c r="M48" s="28"/>
      <c r="N48" s="28"/>
      <c r="O48" s="83"/>
      <c r="P48" s="33">
        <v>35.3504</v>
      </c>
      <c r="Q48" s="33">
        <v>31.304099999999998</v>
      </c>
      <c r="R48" s="33"/>
      <c r="S48" s="33"/>
      <c r="T48" s="44">
        <f t="shared" si="3"/>
        <v>66.654499999999999</v>
      </c>
      <c r="U48" s="44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</row>
    <row r="49" spans="1:86" s="87" customFormat="1" ht="15" customHeight="1" x14ac:dyDescent="0.25">
      <c r="A49" s="247"/>
      <c r="B49" s="198"/>
      <c r="C49" s="247"/>
      <c r="D49" s="247"/>
      <c r="E49" s="242"/>
      <c r="F49" s="242"/>
      <c r="G49" s="235"/>
      <c r="H49" s="242"/>
      <c r="I49" s="31" t="s">
        <v>35</v>
      </c>
      <c r="J49" s="237"/>
      <c r="K49" s="81" t="s">
        <v>64</v>
      </c>
      <c r="L49" s="28"/>
      <c r="M49" s="28"/>
      <c r="N49" s="28"/>
      <c r="O49" s="83"/>
      <c r="P49" s="33">
        <v>81.050700000000006</v>
      </c>
      <c r="Q49" s="33">
        <v>11.9354</v>
      </c>
      <c r="R49" s="33"/>
      <c r="S49" s="33"/>
      <c r="T49" s="44">
        <f t="shared" si="3"/>
        <v>92.986100000000008</v>
      </c>
      <c r="U49" s="44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</row>
    <row r="50" spans="1:86" s="87" customFormat="1" ht="15" x14ac:dyDescent="0.25">
      <c r="A50" s="247"/>
      <c r="B50" s="198"/>
      <c r="C50" s="247"/>
      <c r="D50" s="247"/>
      <c r="E50" s="242"/>
      <c r="F50" s="242"/>
      <c r="G50" s="235"/>
      <c r="H50" s="242"/>
      <c r="I50" s="31" t="s">
        <v>35</v>
      </c>
      <c r="J50" s="237"/>
      <c r="K50" s="81" t="s">
        <v>65</v>
      </c>
      <c r="L50" s="28"/>
      <c r="M50" s="28"/>
      <c r="N50" s="28"/>
      <c r="O50" s="83"/>
      <c r="P50" s="33">
        <v>2.2400000000000002</v>
      </c>
      <c r="Q50" s="33">
        <v>17.228000000000002</v>
      </c>
      <c r="R50" s="33"/>
      <c r="S50" s="33"/>
      <c r="T50" s="44">
        <f t="shared" si="3"/>
        <v>19.468000000000004</v>
      </c>
      <c r="U50" s="44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</row>
    <row r="51" spans="1:86" s="87" customFormat="1" ht="16.5" customHeight="1" x14ac:dyDescent="0.25">
      <c r="A51" s="247"/>
      <c r="B51" s="199"/>
      <c r="C51" s="247"/>
      <c r="D51" s="247"/>
      <c r="E51" s="242"/>
      <c r="F51" s="242"/>
      <c r="G51" s="235"/>
      <c r="H51" s="242"/>
      <c r="I51" s="31" t="s">
        <v>35</v>
      </c>
      <c r="J51" s="237"/>
      <c r="K51" s="81" t="s">
        <v>66</v>
      </c>
      <c r="L51" s="28"/>
      <c r="M51" s="28"/>
      <c r="N51" s="28"/>
      <c r="O51" s="83"/>
      <c r="P51" s="33"/>
      <c r="Q51" s="33">
        <v>20.251799999999999</v>
      </c>
      <c r="R51" s="33"/>
      <c r="S51" s="33"/>
      <c r="T51" s="44">
        <f t="shared" si="3"/>
        <v>20.251799999999999</v>
      </c>
      <c r="U51" s="44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</row>
    <row r="52" spans="1:86" s="87" customFormat="1" ht="15" x14ac:dyDescent="0.25">
      <c r="A52" s="247"/>
      <c r="B52" s="197" t="s">
        <v>69</v>
      </c>
      <c r="C52" s="247"/>
      <c r="D52" s="247"/>
      <c r="E52" s="242"/>
      <c r="F52" s="242"/>
      <c r="G52" s="235"/>
      <c r="H52" s="242"/>
      <c r="I52" s="31" t="s">
        <v>35</v>
      </c>
      <c r="J52" s="237"/>
      <c r="K52" s="81" t="s">
        <v>34</v>
      </c>
      <c r="L52" s="28"/>
      <c r="M52" s="28"/>
      <c r="N52" s="28"/>
      <c r="O52" s="83"/>
      <c r="P52" s="33">
        <v>60.292499999999997</v>
      </c>
      <c r="Q52" s="33">
        <v>56.834400000000002</v>
      </c>
      <c r="R52" s="33"/>
      <c r="S52" s="33"/>
      <c r="T52" s="44">
        <f t="shared" si="3"/>
        <v>117.12690000000001</v>
      </c>
      <c r="U52" s="44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</row>
    <row r="53" spans="1:86" s="87" customFormat="1" ht="15" x14ac:dyDescent="0.25">
      <c r="A53" s="247"/>
      <c r="B53" s="198"/>
      <c r="C53" s="247"/>
      <c r="D53" s="247"/>
      <c r="E53" s="242"/>
      <c r="F53" s="242"/>
      <c r="G53" s="235"/>
      <c r="H53" s="242"/>
      <c r="I53" s="31" t="s">
        <v>35</v>
      </c>
      <c r="J53" s="237"/>
      <c r="K53" s="81" t="s">
        <v>65</v>
      </c>
      <c r="L53" s="28"/>
      <c r="M53" s="28"/>
      <c r="N53" s="28"/>
      <c r="O53" s="83"/>
      <c r="P53" s="33">
        <v>100.4817</v>
      </c>
      <c r="Q53" s="33">
        <v>85.448400000000007</v>
      </c>
      <c r="R53" s="33"/>
      <c r="S53" s="33"/>
      <c r="T53" s="44">
        <f t="shared" si="3"/>
        <v>185.93010000000001</v>
      </c>
      <c r="U53" s="44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</row>
    <row r="54" spans="1:86" s="87" customFormat="1" ht="21" customHeight="1" x14ac:dyDescent="0.25">
      <c r="A54" s="247"/>
      <c r="B54" s="198"/>
      <c r="C54" s="247"/>
      <c r="D54" s="247"/>
      <c r="E54" s="242"/>
      <c r="F54" s="242"/>
      <c r="G54" s="235"/>
      <c r="H54" s="242"/>
      <c r="I54" s="31" t="s">
        <v>35</v>
      </c>
      <c r="J54" s="237"/>
      <c r="K54" s="81" t="s">
        <v>67</v>
      </c>
      <c r="L54" s="28"/>
      <c r="M54" s="28"/>
      <c r="N54" s="28"/>
      <c r="O54" s="83"/>
      <c r="P54" s="33">
        <v>0.5</v>
      </c>
      <c r="Q54" s="33">
        <v>1.75</v>
      </c>
      <c r="R54" s="33"/>
      <c r="S54" s="33"/>
      <c r="T54" s="44">
        <f t="shared" si="3"/>
        <v>2.25</v>
      </c>
      <c r="U54" s="44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</row>
    <row r="55" spans="1:86" s="87" customFormat="1" ht="15" customHeight="1" x14ac:dyDescent="0.25">
      <c r="A55" s="247"/>
      <c r="B55" s="198" t="s">
        <v>70</v>
      </c>
      <c r="C55" s="247"/>
      <c r="D55" s="247"/>
      <c r="E55" s="242"/>
      <c r="F55" s="242"/>
      <c r="G55" s="235"/>
      <c r="H55" s="242"/>
      <c r="I55" s="31" t="s">
        <v>35</v>
      </c>
      <c r="J55" s="237"/>
      <c r="K55" s="81" t="s">
        <v>34</v>
      </c>
      <c r="L55" s="28"/>
      <c r="M55" s="28"/>
      <c r="N55" s="28"/>
      <c r="O55" s="83"/>
      <c r="P55" s="33">
        <v>34.972200000000001</v>
      </c>
      <c r="Q55" s="33">
        <v>23.569199999999999</v>
      </c>
      <c r="R55" s="33"/>
      <c r="S55" s="33"/>
      <c r="T55" s="44">
        <f t="shared" si="3"/>
        <v>58.541399999999996</v>
      </c>
      <c r="U55" s="44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</row>
    <row r="56" spans="1:86" s="87" customFormat="1" ht="15" customHeight="1" x14ac:dyDescent="0.25">
      <c r="A56" s="247"/>
      <c r="B56" s="198"/>
      <c r="C56" s="247"/>
      <c r="D56" s="247"/>
      <c r="E56" s="242"/>
      <c r="F56" s="242"/>
      <c r="G56" s="235"/>
      <c r="H56" s="242"/>
      <c r="I56" s="31" t="s">
        <v>35</v>
      </c>
      <c r="J56" s="237"/>
      <c r="K56" s="81" t="s">
        <v>64</v>
      </c>
      <c r="L56" s="28"/>
      <c r="M56" s="28"/>
      <c r="N56" s="28"/>
      <c r="O56" s="83"/>
      <c r="P56" s="33">
        <v>93.75</v>
      </c>
      <c r="Q56" s="33">
        <v>0.84499999999999997</v>
      </c>
      <c r="R56" s="33"/>
      <c r="S56" s="33"/>
      <c r="T56" s="44">
        <f t="shared" si="3"/>
        <v>94.594999999999999</v>
      </c>
      <c r="U56" s="44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</row>
    <row r="57" spans="1:86" s="87" customFormat="1" ht="15" customHeight="1" x14ac:dyDescent="0.25">
      <c r="A57" s="247"/>
      <c r="B57" s="198"/>
      <c r="C57" s="247"/>
      <c r="D57" s="247"/>
      <c r="E57" s="242"/>
      <c r="F57" s="242"/>
      <c r="G57" s="235"/>
      <c r="H57" s="242"/>
      <c r="I57" s="31" t="s">
        <v>35</v>
      </c>
      <c r="J57" s="237"/>
      <c r="K57" s="81" t="s">
        <v>71</v>
      </c>
      <c r="L57" s="28"/>
      <c r="M57" s="28"/>
      <c r="N57" s="28"/>
      <c r="O57" s="83"/>
      <c r="P57" s="33">
        <v>0.65</v>
      </c>
      <c r="Q57" s="33">
        <v>1.3552</v>
      </c>
      <c r="R57" s="33"/>
      <c r="S57" s="33"/>
      <c r="T57" s="44">
        <f t="shared" si="3"/>
        <v>2.0051999999999999</v>
      </c>
      <c r="U57" s="44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</row>
    <row r="58" spans="1:86" ht="17.25" customHeight="1" x14ac:dyDescent="0.25">
      <c r="A58" s="247"/>
      <c r="B58" s="198"/>
      <c r="C58" s="247"/>
      <c r="D58" s="247"/>
      <c r="E58" s="242"/>
      <c r="F58" s="242"/>
      <c r="G58" s="235"/>
      <c r="H58" s="242"/>
      <c r="I58" s="31" t="s">
        <v>35</v>
      </c>
      <c r="J58" s="237"/>
      <c r="K58" s="81" t="s">
        <v>67</v>
      </c>
      <c r="L58" s="28"/>
      <c r="M58" s="28"/>
      <c r="N58" s="28"/>
      <c r="O58" s="83"/>
      <c r="P58" s="33">
        <v>0.32590000000000002</v>
      </c>
      <c r="Q58" s="33">
        <v>1.738</v>
      </c>
      <c r="R58" s="33"/>
      <c r="S58" s="33"/>
      <c r="T58" s="44">
        <f t="shared" si="3"/>
        <v>2.0638999999999998</v>
      </c>
      <c r="U58" s="44"/>
    </row>
    <row r="59" spans="1:86" ht="18.75" customHeight="1" x14ac:dyDescent="0.25">
      <c r="A59" s="247"/>
      <c r="B59" s="199"/>
      <c r="C59" s="247"/>
      <c r="D59" s="247"/>
      <c r="E59" s="242"/>
      <c r="F59" s="242"/>
      <c r="G59" s="235"/>
      <c r="H59" s="242"/>
      <c r="I59" s="31" t="s">
        <v>35</v>
      </c>
      <c r="J59" s="237"/>
      <c r="K59" s="81" t="s">
        <v>53</v>
      </c>
      <c r="L59" s="28"/>
      <c r="M59" s="28"/>
      <c r="N59" s="28"/>
      <c r="O59" s="83"/>
      <c r="P59" s="33"/>
      <c r="Q59" s="33">
        <v>33.9208</v>
      </c>
      <c r="R59" s="33"/>
      <c r="S59" s="33"/>
      <c r="T59" s="44">
        <f t="shared" si="3"/>
        <v>33.9208</v>
      </c>
      <c r="U59" s="44"/>
    </row>
    <row r="60" spans="1:86" ht="15" x14ac:dyDescent="0.25">
      <c r="A60" s="247"/>
      <c r="B60" s="197" t="s">
        <v>72</v>
      </c>
      <c r="C60" s="247"/>
      <c r="D60" s="247"/>
      <c r="E60" s="242"/>
      <c r="F60" s="242"/>
      <c r="G60" s="235"/>
      <c r="H60" s="242"/>
      <c r="I60" s="31" t="s">
        <v>35</v>
      </c>
      <c r="J60" s="237"/>
      <c r="K60" s="81" t="s">
        <v>34</v>
      </c>
      <c r="L60" s="28"/>
      <c r="M60" s="28"/>
      <c r="N60" s="28"/>
      <c r="O60" s="70"/>
      <c r="P60" s="33">
        <v>33.323999999999998</v>
      </c>
      <c r="Q60" s="33">
        <v>35.604999999999997</v>
      </c>
      <c r="R60" s="33"/>
      <c r="S60" s="33"/>
      <c r="T60" s="44">
        <f t="shared" si="3"/>
        <v>68.929000000000002</v>
      </c>
      <c r="U60" s="44"/>
    </row>
    <row r="61" spans="1:86" ht="15" x14ac:dyDescent="0.25">
      <c r="A61" s="247"/>
      <c r="B61" s="198"/>
      <c r="C61" s="247"/>
      <c r="D61" s="247"/>
      <c r="E61" s="242"/>
      <c r="F61" s="242"/>
      <c r="G61" s="235"/>
      <c r="H61" s="242"/>
      <c r="I61" s="31" t="s">
        <v>35</v>
      </c>
      <c r="J61" s="237"/>
      <c r="K61" s="81" t="s">
        <v>64</v>
      </c>
      <c r="L61" s="28"/>
      <c r="M61" s="28"/>
      <c r="N61" s="28"/>
      <c r="O61" s="83"/>
      <c r="P61" s="33">
        <v>1.7217</v>
      </c>
      <c r="Q61" s="33">
        <v>1.4675</v>
      </c>
      <c r="R61" s="33"/>
      <c r="S61" s="33"/>
      <c r="T61" s="44">
        <f t="shared" si="3"/>
        <v>3.1892</v>
      </c>
      <c r="U61" s="44"/>
    </row>
    <row r="62" spans="1:86" ht="15" x14ac:dyDescent="0.25">
      <c r="A62" s="247"/>
      <c r="B62" s="198"/>
      <c r="C62" s="247"/>
      <c r="D62" s="247"/>
      <c r="E62" s="242"/>
      <c r="F62" s="242"/>
      <c r="G62" s="235"/>
      <c r="H62" s="242"/>
      <c r="I62" s="31" t="s">
        <v>35</v>
      </c>
      <c r="J62" s="237"/>
      <c r="K62" s="81" t="s">
        <v>65</v>
      </c>
      <c r="L62" s="28"/>
      <c r="M62" s="28"/>
      <c r="N62" s="28"/>
      <c r="O62" s="83"/>
      <c r="P62" s="33">
        <v>0.35499999999999998</v>
      </c>
      <c r="Q62" s="33"/>
      <c r="R62" s="33"/>
      <c r="S62" s="33"/>
      <c r="T62" s="44">
        <f t="shared" si="3"/>
        <v>0.35499999999999998</v>
      </c>
      <c r="U62" s="44"/>
    </row>
    <row r="63" spans="1:86" ht="15" x14ac:dyDescent="0.25">
      <c r="A63" s="247"/>
      <c r="B63" s="198"/>
      <c r="C63" s="247"/>
      <c r="D63" s="247"/>
      <c r="E63" s="242"/>
      <c r="F63" s="242"/>
      <c r="G63" s="235"/>
      <c r="H63" s="242"/>
      <c r="I63" s="31" t="s">
        <v>35</v>
      </c>
      <c r="J63" s="237"/>
      <c r="K63" s="81" t="s">
        <v>60</v>
      </c>
      <c r="L63" s="28"/>
      <c r="M63" s="28"/>
      <c r="N63" s="28"/>
      <c r="O63" s="70"/>
      <c r="P63" s="33">
        <v>0.6583</v>
      </c>
      <c r="Q63" s="33"/>
      <c r="R63" s="33"/>
      <c r="S63" s="33"/>
      <c r="T63" s="44">
        <f t="shared" si="3"/>
        <v>0.6583</v>
      </c>
      <c r="U63" s="44"/>
    </row>
    <row r="64" spans="1:86" ht="15" x14ac:dyDescent="0.25">
      <c r="A64" s="247"/>
      <c r="B64" s="199"/>
      <c r="C64" s="247"/>
      <c r="D64" s="247"/>
      <c r="E64" s="242"/>
      <c r="F64" s="242"/>
      <c r="G64" s="228"/>
      <c r="H64" s="242"/>
      <c r="I64" s="31" t="s">
        <v>35</v>
      </c>
      <c r="J64" s="238"/>
      <c r="K64" s="81" t="s">
        <v>67</v>
      </c>
      <c r="L64" s="28"/>
      <c r="M64" s="28"/>
      <c r="N64" s="28"/>
      <c r="O64" s="70"/>
      <c r="P64" s="33">
        <v>6.19</v>
      </c>
      <c r="Q64" s="33"/>
      <c r="R64" s="33"/>
      <c r="S64" s="33"/>
      <c r="T64" s="44">
        <f t="shared" si="3"/>
        <v>6.19</v>
      </c>
      <c r="U64" s="44"/>
    </row>
    <row r="65" spans="1:86" s="21" customFormat="1" ht="27.75" customHeight="1" x14ac:dyDescent="0.25">
      <c r="A65" s="247"/>
      <c r="B65" s="11" t="s">
        <v>73</v>
      </c>
      <c r="C65" s="52"/>
      <c r="D65" s="52"/>
      <c r="E65" s="52"/>
      <c r="F65" s="52"/>
      <c r="G65" s="52"/>
      <c r="H65" s="52"/>
      <c r="I65" s="52"/>
      <c r="J65" s="52"/>
      <c r="K65" s="52"/>
      <c r="L65" s="14">
        <f t="shared" ref="L65:T65" si="4">SUM(L17:L64)</f>
        <v>0</v>
      </c>
      <c r="M65" s="14">
        <f t="shared" si="4"/>
        <v>0</v>
      </c>
      <c r="N65" s="14">
        <f t="shared" si="4"/>
        <v>0</v>
      </c>
      <c r="O65" s="14">
        <f t="shared" si="4"/>
        <v>0</v>
      </c>
      <c r="P65" s="14">
        <f t="shared" si="4"/>
        <v>3336.8332</v>
      </c>
      <c r="Q65" s="14">
        <f t="shared" si="4"/>
        <v>3766.2571000000003</v>
      </c>
      <c r="R65" s="14">
        <f t="shared" si="4"/>
        <v>0</v>
      </c>
      <c r="S65" s="98">
        <f t="shared" ref="S65" si="5">SUM(S58:S62)</f>
        <v>0</v>
      </c>
      <c r="T65" s="14">
        <f t="shared" si="4"/>
        <v>7103.0902999999962</v>
      </c>
      <c r="U65" s="14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</row>
    <row r="66" spans="1:86" s="16" customFormat="1" ht="24" customHeight="1" x14ac:dyDescent="0.25">
      <c r="A66" s="220" t="s">
        <v>76</v>
      </c>
      <c r="B66" s="221"/>
      <c r="C66" s="221"/>
      <c r="D66" s="221"/>
      <c r="E66" s="221"/>
      <c r="F66" s="221"/>
      <c r="G66" s="221"/>
      <c r="H66" s="221"/>
      <c r="I66" s="221"/>
      <c r="J66" s="221"/>
      <c r="K66" s="221"/>
      <c r="L66" s="221"/>
      <c r="M66" s="221"/>
      <c r="N66" s="221"/>
      <c r="O66" s="221"/>
      <c r="P66" s="221"/>
      <c r="Q66" s="221"/>
      <c r="R66" s="221"/>
      <c r="S66" s="221"/>
      <c r="T66" s="221"/>
      <c r="U66" s="222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</row>
    <row r="67" spans="1:86" s="88" customFormat="1" ht="57" customHeight="1" x14ac:dyDescent="0.25">
      <c r="A67" s="206">
        <v>3</v>
      </c>
      <c r="B67" s="28" t="s">
        <v>75</v>
      </c>
      <c r="C67" s="214" t="s">
        <v>29</v>
      </c>
      <c r="D67" s="214" t="s">
        <v>30</v>
      </c>
      <c r="E67" s="193" t="s">
        <v>76</v>
      </c>
      <c r="F67" s="227" t="s">
        <v>227</v>
      </c>
      <c r="G67" s="227" t="s">
        <v>123</v>
      </c>
      <c r="H67" s="227" t="s">
        <v>119</v>
      </c>
      <c r="I67" s="28" t="s">
        <v>35</v>
      </c>
      <c r="J67" s="42">
        <v>253</v>
      </c>
      <c r="K67" s="28" t="s">
        <v>146</v>
      </c>
      <c r="L67" s="39"/>
      <c r="M67" s="39"/>
      <c r="N67" s="39"/>
      <c r="O67" s="39"/>
      <c r="P67" s="33">
        <v>480.4</v>
      </c>
      <c r="Q67" s="33">
        <v>592.79999999999995</v>
      </c>
      <c r="R67" s="33"/>
      <c r="S67" s="33"/>
      <c r="T67" s="44">
        <f>SUM(P67:R67)</f>
        <v>1073.1999999999998</v>
      </c>
      <c r="U67" s="39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</row>
    <row r="68" spans="1:86" s="88" customFormat="1" ht="47.25" customHeight="1" x14ac:dyDescent="0.25">
      <c r="A68" s="207"/>
      <c r="B68" s="28" t="s">
        <v>74</v>
      </c>
      <c r="C68" s="216"/>
      <c r="D68" s="216"/>
      <c r="E68" s="191"/>
      <c r="F68" s="228"/>
      <c r="G68" s="228"/>
      <c r="H68" s="228"/>
      <c r="I68" s="28" t="s">
        <v>35</v>
      </c>
      <c r="J68" s="42">
        <v>253</v>
      </c>
      <c r="K68" s="28" t="s">
        <v>146</v>
      </c>
      <c r="L68" s="39"/>
      <c r="M68" s="39"/>
      <c r="N68" s="39"/>
      <c r="O68" s="39"/>
      <c r="P68" s="33">
        <v>67</v>
      </c>
      <c r="Q68" s="33">
        <v>53.6</v>
      </c>
      <c r="R68" s="33"/>
      <c r="S68" s="33"/>
      <c r="T68" s="44">
        <f>Q68+P68</f>
        <v>120.6</v>
      </c>
      <c r="U68" s="39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</row>
    <row r="69" spans="1:86" s="10" customFormat="1" ht="23.25" customHeight="1" x14ac:dyDescent="0.25">
      <c r="A69" s="207"/>
      <c r="B69" s="11" t="s">
        <v>82</v>
      </c>
      <c r="C69" s="54"/>
      <c r="D69" s="54"/>
      <c r="E69" s="55"/>
      <c r="F69" s="56"/>
      <c r="G69" s="56"/>
      <c r="H69" s="56"/>
      <c r="I69" s="13"/>
      <c r="J69" s="57"/>
      <c r="K69" s="13"/>
      <c r="L69" s="58">
        <f t="shared" ref="L69:O69" si="6">SUM(L67:L68)</f>
        <v>0</v>
      </c>
      <c r="M69" s="58">
        <f t="shared" si="6"/>
        <v>0</v>
      </c>
      <c r="N69" s="58">
        <f t="shared" si="6"/>
        <v>0</v>
      </c>
      <c r="O69" s="58">
        <f t="shared" si="6"/>
        <v>0</v>
      </c>
      <c r="P69" s="58">
        <f>SUM(P67:P68)</f>
        <v>547.4</v>
      </c>
      <c r="Q69" s="58">
        <f t="shared" ref="Q69" si="7">SUM(Q67:Q68)</f>
        <v>646.4</v>
      </c>
      <c r="R69" s="58">
        <f t="shared" ref="R69" si="8">SUM(R67:R68)</f>
        <v>0</v>
      </c>
      <c r="S69" s="98">
        <f t="shared" ref="S69" si="9">SUM(S62:S66)</f>
        <v>0</v>
      </c>
      <c r="T69" s="58">
        <f t="shared" ref="T69" si="10">SUM(T67:T68)</f>
        <v>1193.7999999999997</v>
      </c>
      <c r="U69" s="45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</row>
    <row r="70" spans="1:86" s="16" customFormat="1" ht="26.25" customHeight="1" x14ac:dyDescent="0.25">
      <c r="A70" s="220" t="s">
        <v>169</v>
      </c>
      <c r="B70" s="221"/>
      <c r="C70" s="221"/>
      <c r="D70" s="221"/>
      <c r="E70" s="221"/>
      <c r="F70" s="221"/>
      <c r="G70" s="221"/>
      <c r="H70" s="221"/>
      <c r="I70" s="221"/>
      <c r="J70" s="221"/>
      <c r="K70" s="221"/>
      <c r="L70" s="221"/>
      <c r="M70" s="221"/>
      <c r="N70" s="221"/>
      <c r="O70" s="221"/>
      <c r="P70" s="221"/>
      <c r="Q70" s="221"/>
      <c r="R70" s="221"/>
      <c r="S70" s="221"/>
      <c r="T70" s="221"/>
      <c r="U70" s="222"/>
    </row>
    <row r="71" spans="1:86" s="26" customFormat="1" ht="35.25" customHeight="1" x14ac:dyDescent="0.25">
      <c r="A71" s="206">
        <v>4</v>
      </c>
      <c r="B71" s="217" t="s">
        <v>77</v>
      </c>
      <c r="C71" s="208" t="s">
        <v>29</v>
      </c>
      <c r="D71" s="214" t="s">
        <v>187</v>
      </c>
      <c r="E71" s="217" t="s">
        <v>169</v>
      </c>
      <c r="F71" s="227" t="s">
        <v>240</v>
      </c>
      <c r="G71" s="227" t="s">
        <v>241</v>
      </c>
      <c r="H71" s="227" t="s">
        <v>242</v>
      </c>
      <c r="I71" s="184" t="s">
        <v>35</v>
      </c>
      <c r="J71" s="248">
        <v>271</v>
      </c>
      <c r="K71" s="185" t="s">
        <v>189</v>
      </c>
      <c r="L71" s="61"/>
      <c r="M71" s="17"/>
      <c r="N71" s="17"/>
      <c r="O71" s="17"/>
      <c r="P71" s="122"/>
      <c r="Q71" s="151">
        <v>235.08199999999999</v>
      </c>
      <c r="R71" s="151">
        <v>891.43600000000004</v>
      </c>
      <c r="S71" s="151">
        <v>6.5510000000000002</v>
      </c>
      <c r="T71" s="123">
        <f>S71+R71+Q71</f>
        <v>1133.069</v>
      </c>
      <c r="U71" s="183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</row>
    <row r="72" spans="1:86" s="26" customFormat="1" ht="21.75" customHeight="1" x14ac:dyDescent="0.25">
      <c r="A72" s="207"/>
      <c r="B72" s="218"/>
      <c r="C72" s="209"/>
      <c r="D72" s="215"/>
      <c r="E72" s="218"/>
      <c r="F72" s="235"/>
      <c r="G72" s="235"/>
      <c r="H72" s="235"/>
      <c r="I72" s="184" t="s">
        <v>33</v>
      </c>
      <c r="J72" s="249"/>
      <c r="K72" s="121"/>
      <c r="L72" s="61"/>
      <c r="M72" s="17"/>
      <c r="N72" s="17"/>
      <c r="O72" s="17"/>
      <c r="P72" s="17"/>
      <c r="Q72" s="151">
        <v>1799.241</v>
      </c>
      <c r="R72" s="151"/>
      <c r="S72" s="151"/>
      <c r="T72" s="123">
        <f t="shared" ref="T72" si="11">O72+P72+Q72+R72</f>
        <v>1799.241</v>
      </c>
      <c r="U72" s="183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</row>
    <row r="73" spans="1:86" s="26" customFormat="1" ht="39.75" customHeight="1" x14ac:dyDescent="0.25">
      <c r="A73" s="207"/>
      <c r="B73" s="219"/>
      <c r="C73" s="209"/>
      <c r="D73" s="215"/>
      <c r="E73" s="218"/>
      <c r="F73" s="235"/>
      <c r="G73" s="235"/>
      <c r="H73" s="235"/>
      <c r="I73" s="184" t="s">
        <v>190</v>
      </c>
      <c r="J73" s="186"/>
      <c r="K73" s="121"/>
      <c r="L73" s="61"/>
      <c r="M73" s="17"/>
      <c r="N73" s="17"/>
      <c r="O73" s="17"/>
      <c r="P73" s="17"/>
      <c r="Q73" s="151"/>
      <c r="R73" s="151">
        <v>410.90199999999999</v>
      </c>
      <c r="S73" s="151"/>
      <c r="T73" s="123">
        <f t="shared" ref="T73" si="12">O73+P73+Q73+R73</f>
        <v>410.90199999999999</v>
      </c>
      <c r="U73" s="183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</row>
    <row r="74" spans="1:86" s="26" customFormat="1" ht="39.75" customHeight="1" x14ac:dyDescent="0.25">
      <c r="A74" s="207"/>
      <c r="B74" s="25" t="s">
        <v>186</v>
      </c>
      <c r="C74" s="209"/>
      <c r="D74" s="215"/>
      <c r="E74" s="218"/>
      <c r="F74" s="235"/>
      <c r="G74" s="235"/>
      <c r="H74" s="235"/>
      <c r="I74" s="184"/>
      <c r="J74" s="184">
        <v>253</v>
      </c>
      <c r="K74" s="121"/>
      <c r="L74" s="61"/>
      <c r="M74" s="17"/>
      <c r="N74" s="17"/>
      <c r="O74" s="17"/>
      <c r="P74" s="17"/>
      <c r="Q74" s="151"/>
      <c r="R74" s="151"/>
      <c r="S74" s="151"/>
      <c r="T74" s="123"/>
      <c r="U74" s="183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</row>
    <row r="75" spans="1:86" s="10" customFormat="1" ht="24.75" customHeight="1" x14ac:dyDescent="0.25">
      <c r="A75" s="91"/>
      <c r="B75" s="46" t="s">
        <v>188</v>
      </c>
      <c r="C75" s="49"/>
      <c r="D75" s="50"/>
      <c r="E75" s="51"/>
      <c r="F75" s="49"/>
      <c r="G75" s="49"/>
      <c r="H75" s="49"/>
      <c r="I75" s="52"/>
      <c r="J75" s="52"/>
      <c r="K75" s="53"/>
      <c r="L75" s="14">
        <f t="shared" ref="L75:P75" si="13">SUM(L71:L74)</f>
        <v>0</v>
      </c>
      <c r="M75" s="14">
        <f t="shared" si="13"/>
        <v>0</v>
      </c>
      <c r="N75" s="14">
        <f t="shared" si="13"/>
        <v>0</v>
      </c>
      <c r="O75" s="14">
        <f t="shared" si="13"/>
        <v>0</v>
      </c>
      <c r="P75" s="14">
        <f t="shared" si="13"/>
        <v>0</v>
      </c>
      <c r="Q75" s="14">
        <f>Q72+Q71</f>
        <v>2034.3229999999999</v>
      </c>
      <c r="R75" s="14">
        <f>R73+R71</f>
        <v>1302.338</v>
      </c>
      <c r="S75" s="14">
        <f>S71</f>
        <v>6.5510000000000002</v>
      </c>
      <c r="T75" s="14">
        <f>T73+T72+T71</f>
        <v>3343.212</v>
      </c>
      <c r="U75" s="48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</row>
    <row r="76" spans="1:86" s="16" customFormat="1" ht="18.75" customHeight="1" x14ac:dyDescent="0.25">
      <c r="A76" s="220" t="s">
        <v>126</v>
      </c>
      <c r="B76" s="221"/>
      <c r="C76" s="221"/>
      <c r="D76" s="221"/>
      <c r="E76" s="221"/>
      <c r="F76" s="221"/>
      <c r="G76" s="221"/>
      <c r="H76" s="221"/>
      <c r="I76" s="221"/>
      <c r="J76" s="221"/>
      <c r="K76" s="221"/>
      <c r="L76" s="221"/>
      <c r="M76" s="221"/>
      <c r="N76" s="221"/>
      <c r="O76" s="221"/>
      <c r="P76" s="221"/>
      <c r="Q76" s="221"/>
      <c r="R76" s="221"/>
      <c r="S76" s="221"/>
      <c r="T76" s="221"/>
      <c r="U76" s="222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</row>
    <row r="77" spans="1:86" s="10" customFormat="1" ht="23.25" customHeight="1" x14ac:dyDescent="0.25">
      <c r="A77" s="214">
        <v>5</v>
      </c>
      <c r="B77" s="236" t="s">
        <v>81</v>
      </c>
      <c r="C77" s="243" t="s">
        <v>29</v>
      </c>
      <c r="D77" s="208" t="s">
        <v>30</v>
      </c>
      <c r="E77" s="213" t="s">
        <v>126</v>
      </c>
      <c r="F77" s="217" t="s">
        <v>128</v>
      </c>
      <c r="G77" s="217" t="s">
        <v>228</v>
      </c>
      <c r="H77" s="193" t="s">
        <v>129</v>
      </c>
      <c r="I77" s="8" t="s">
        <v>35</v>
      </c>
      <c r="J77" s="270">
        <v>268</v>
      </c>
      <c r="K77" s="94" t="s">
        <v>34</v>
      </c>
      <c r="L77" s="17"/>
      <c r="M77" s="7"/>
      <c r="N77" s="7"/>
      <c r="O77" s="7"/>
      <c r="P77" s="7"/>
      <c r="Q77" s="7"/>
      <c r="R77" s="152">
        <v>0.1500291</v>
      </c>
      <c r="S77" s="92"/>
      <c r="T77" s="156">
        <f>R77</f>
        <v>0.1500291</v>
      </c>
      <c r="U77" s="7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</row>
    <row r="78" spans="1:86" s="10" customFormat="1" ht="19.5" customHeight="1" x14ac:dyDescent="0.25">
      <c r="A78" s="215"/>
      <c r="B78" s="237"/>
      <c r="C78" s="243"/>
      <c r="D78" s="209"/>
      <c r="E78" s="213"/>
      <c r="F78" s="218"/>
      <c r="G78" s="218"/>
      <c r="H78" s="194"/>
      <c r="I78" s="8" t="s">
        <v>35</v>
      </c>
      <c r="J78" s="223"/>
      <c r="K78" s="94" t="s">
        <v>78</v>
      </c>
      <c r="L78" s="17"/>
      <c r="M78" s="8"/>
      <c r="N78" s="8"/>
      <c r="O78" s="8"/>
      <c r="P78" s="37"/>
      <c r="Q78" s="37"/>
      <c r="R78" s="153">
        <v>6.5243738000000002</v>
      </c>
      <c r="S78" s="92"/>
      <c r="T78" s="156">
        <f t="shared" ref="T78:T83" si="14">R78</f>
        <v>6.5243738000000002</v>
      </c>
      <c r="U78" s="7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</row>
    <row r="79" spans="1:86" s="10" customFormat="1" ht="15" x14ac:dyDescent="0.25">
      <c r="A79" s="215"/>
      <c r="B79" s="237"/>
      <c r="C79" s="243"/>
      <c r="D79" s="209"/>
      <c r="E79" s="213"/>
      <c r="F79" s="218"/>
      <c r="G79" s="218"/>
      <c r="H79" s="194"/>
      <c r="I79" s="8" t="s">
        <v>35</v>
      </c>
      <c r="J79" s="223"/>
      <c r="K79" s="94" t="s">
        <v>110</v>
      </c>
      <c r="M79" s="8"/>
      <c r="N79" s="8"/>
      <c r="O79" s="8"/>
      <c r="P79" s="37"/>
      <c r="Q79" s="37"/>
      <c r="R79" s="152">
        <v>7.1960345999999999</v>
      </c>
      <c r="S79" s="92"/>
      <c r="T79" s="156">
        <f t="shared" si="14"/>
        <v>7.1960345999999999</v>
      </c>
      <c r="U79" s="7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</row>
    <row r="80" spans="1:86" s="10" customFormat="1" ht="15" x14ac:dyDescent="0.25">
      <c r="A80" s="215"/>
      <c r="B80" s="237"/>
      <c r="C80" s="243"/>
      <c r="D80" s="209"/>
      <c r="E80" s="213"/>
      <c r="F80" s="218"/>
      <c r="G80" s="218"/>
      <c r="H80" s="194"/>
      <c r="I80" s="8" t="s">
        <v>35</v>
      </c>
      <c r="J80" s="223"/>
      <c r="K80" s="94" t="s">
        <v>111</v>
      </c>
      <c r="L80" s="27"/>
      <c r="M80" s="8"/>
      <c r="N80" s="8"/>
      <c r="O80" s="8"/>
      <c r="P80" s="37"/>
      <c r="Q80" s="37"/>
      <c r="R80" s="153">
        <v>0.43648500000000001</v>
      </c>
      <c r="S80" s="92"/>
      <c r="T80" s="156">
        <f t="shared" si="14"/>
        <v>0.43648500000000001</v>
      </c>
      <c r="U80" s="7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</row>
    <row r="81" spans="1:86" s="10" customFormat="1" ht="17.25" customHeight="1" x14ac:dyDescent="0.25">
      <c r="A81" s="215"/>
      <c r="B81" s="237"/>
      <c r="C81" s="243"/>
      <c r="D81" s="209"/>
      <c r="E81" s="213"/>
      <c r="F81" s="218"/>
      <c r="G81" s="218"/>
      <c r="H81" s="194"/>
      <c r="I81" s="8" t="s">
        <v>35</v>
      </c>
      <c r="J81" s="223"/>
      <c r="K81" s="81" t="s">
        <v>101</v>
      </c>
      <c r="L81" s="27"/>
      <c r="M81" s="8"/>
      <c r="N81" s="8"/>
      <c r="O81" s="8"/>
      <c r="P81" s="37"/>
      <c r="Q81" s="37"/>
      <c r="R81" s="154">
        <v>7.2105600000000006E-2</v>
      </c>
      <c r="S81" s="93"/>
      <c r="T81" s="157">
        <f t="shared" si="14"/>
        <v>7.2105600000000006E-2</v>
      </c>
      <c r="U81" s="7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</row>
    <row r="82" spans="1:86" s="10" customFormat="1" ht="15" hidden="1" customHeight="1" x14ac:dyDescent="0.25">
      <c r="A82" s="215"/>
      <c r="B82" s="237"/>
      <c r="C82" s="243"/>
      <c r="D82" s="209"/>
      <c r="E82" s="213"/>
      <c r="F82" s="218"/>
      <c r="G82" s="218"/>
      <c r="H82" s="194"/>
      <c r="I82" s="8"/>
      <c r="J82" s="64"/>
      <c r="K82" s="267"/>
      <c r="L82" s="27"/>
      <c r="M82" s="8"/>
      <c r="N82" s="8"/>
      <c r="O82" s="8"/>
      <c r="P82" s="37"/>
      <c r="Q82" s="37"/>
      <c r="R82" s="37">
        <f>SUM(R77:R81)</f>
        <v>14.379028100000001</v>
      </c>
      <c r="S82" s="37"/>
      <c r="T82" s="7">
        <f t="shared" si="14"/>
        <v>14.379028100000001</v>
      </c>
      <c r="U82" s="7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</row>
    <row r="83" spans="1:86" s="10" customFormat="1" ht="15" hidden="1" customHeight="1" x14ac:dyDescent="0.25">
      <c r="A83" s="215"/>
      <c r="B83" s="237"/>
      <c r="C83" s="243"/>
      <c r="D83" s="209"/>
      <c r="E83" s="213"/>
      <c r="F83" s="218"/>
      <c r="G83" s="218"/>
      <c r="H83" s="194"/>
      <c r="I83" s="8"/>
      <c r="J83" s="64"/>
      <c r="K83" s="268"/>
      <c r="L83" s="27"/>
      <c r="M83" s="8"/>
      <c r="N83" s="8"/>
      <c r="O83" s="8"/>
      <c r="P83" s="37"/>
      <c r="Q83" s="37"/>
      <c r="R83" s="37"/>
      <c r="S83" s="37"/>
      <c r="T83" s="7">
        <f t="shared" si="14"/>
        <v>0</v>
      </c>
      <c r="U83" s="7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</row>
    <row r="84" spans="1:86" s="15" customFormat="1" ht="25.5" customHeight="1" x14ac:dyDescent="0.25">
      <c r="A84" s="215"/>
      <c r="B84" s="46" t="s">
        <v>83</v>
      </c>
      <c r="C84" s="47"/>
      <c r="D84" s="47"/>
      <c r="E84" s="47"/>
      <c r="F84" s="47"/>
      <c r="G84" s="47"/>
      <c r="H84" s="47"/>
      <c r="I84" s="48"/>
      <c r="J84" s="48"/>
      <c r="K84" s="48"/>
      <c r="L84" s="98">
        <f t="shared" ref="L84:Q84" si="15">SUM(L77:L81)</f>
        <v>0</v>
      </c>
      <c r="M84" s="98">
        <f t="shared" si="15"/>
        <v>0</v>
      </c>
      <c r="N84" s="98">
        <f t="shared" si="15"/>
        <v>0</v>
      </c>
      <c r="O84" s="98">
        <f t="shared" si="15"/>
        <v>0</v>
      </c>
      <c r="P84" s="98">
        <f t="shared" si="15"/>
        <v>0</v>
      </c>
      <c r="Q84" s="98">
        <f t="shared" si="15"/>
        <v>0</v>
      </c>
      <c r="R84" s="155">
        <f>R81+R80+R79+R78+R77</f>
        <v>14.379028099999999</v>
      </c>
      <c r="S84" s="155"/>
      <c r="T84" s="155">
        <f t="shared" ref="T84" si="16">T81+T80+T79+T78+T77</f>
        <v>14.379028099999999</v>
      </c>
      <c r="U84" s="48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</row>
    <row r="85" spans="1:86" s="15" customFormat="1" ht="23.25" customHeight="1" x14ac:dyDescent="0.25">
      <c r="A85" s="215"/>
      <c r="B85" s="244" t="s">
        <v>137</v>
      </c>
      <c r="C85" s="245"/>
      <c r="D85" s="245"/>
      <c r="E85" s="245"/>
      <c r="F85" s="245"/>
      <c r="G85" s="245"/>
      <c r="H85" s="245"/>
      <c r="I85" s="245"/>
      <c r="J85" s="245"/>
      <c r="K85" s="245"/>
      <c r="L85" s="245"/>
      <c r="M85" s="245"/>
      <c r="N85" s="245"/>
      <c r="O85" s="245"/>
      <c r="P85" s="245"/>
      <c r="Q85" s="245"/>
      <c r="R85" s="245"/>
      <c r="S85" s="245"/>
      <c r="T85" s="245"/>
      <c r="U85" s="246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</row>
    <row r="86" spans="1:86" s="10" customFormat="1" ht="24.75" customHeight="1" x14ac:dyDescent="0.25">
      <c r="A86" s="269">
        <v>6</v>
      </c>
      <c r="B86" s="193" t="s">
        <v>143</v>
      </c>
      <c r="C86" s="208" t="s">
        <v>29</v>
      </c>
      <c r="D86" s="208" t="s">
        <v>30</v>
      </c>
      <c r="E86" s="217" t="s">
        <v>137</v>
      </c>
      <c r="F86" s="217" t="s">
        <v>128</v>
      </c>
      <c r="G86" s="217" t="s">
        <v>228</v>
      </c>
      <c r="H86" s="193" t="s">
        <v>129</v>
      </c>
      <c r="I86" s="8" t="s">
        <v>35</v>
      </c>
      <c r="J86" s="217">
        <v>279</v>
      </c>
      <c r="K86" s="36" t="s">
        <v>34</v>
      </c>
      <c r="L86" s="27"/>
      <c r="M86" s="8"/>
      <c r="N86" s="8"/>
      <c r="O86" s="8"/>
      <c r="P86" s="158">
        <v>0.13940379999999999</v>
      </c>
      <c r="Q86" s="158">
        <v>0.15546770000000001</v>
      </c>
      <c r="R86" s="158">
        <v>0.25406129999999999</v>
      </c>
      <c r="S86" s="37"/>
      <c r="T86" s="20">
        <f>SUM(P86:R86)</f>
        <v>0.5489328</v>
      </c>
      <c r="U86" s="7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</row>
    <row r="87" spans="1:86" s="10" customFormat="1" ht="15" x14ac:dyDescent="0.25">
      <c r="A87" s="269"/>
      <c r="B87" s="194"/>
      <c r="C87" s="209"/>
      <c r="D87" s="209"/>
      <c r="E87" s="218"/>
      <c r="F87" s="218"/>
      <c r="G87" s="218"/>
      <c r="H87" s="194"/>
      <c r="I87" s="8" t="s">
        <v>35</v>
      </c>
      <c r="J87" s="218"/>
      <c r="K87" s="36" t="s">
        <v>88</v>
      </c>
      <c r="L87" s="27"/>
      <c r="M87" s="8"/>
      <c r="N87" s="8"/>
      <c r="O87" s="8"/>
      <c r="P87" s="158">
        <v>0.779505</v>
      </c>
      <c r="Q87" s="158">
        <v>0.86316000000000004</v>
      </c>
      <c r="R87" s="158">
        <v>0.81354400000000004</v>
      </c>
      <c r="S87" s="37"/>
      <c r="T87" s="20">
        <f>SUM(P87:R87)</f>
        <v>2.4562090000000003</v>
      </c>
      <c r="U87" s="7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</row>
    <row r="88" spans="1:86" s="10" customFormat="1" ht="15" x14ac:dyDescent="0.25">
      <c r="A88" s="269"/>
      <c r="B88" s="194"/>
      <c r="C88" s="209"/>
      <c r="D88" s="209"/>
      <c r="E88" s="218"/>
      <c r="F88" s="218"/>
      <c r="G88" s="218"/>
      <c r="H88" s="194"/>
      <c r="I88" s="8" t="s">
        <v>35</v>
      </c>
      <c r="J88" s="218"/>
      <c r="K88" s="36" t="s">
        <v>87</v>
      </c>
      <c r="L88" s="27"/>
      <c r="M88" s="8"/>
      <c r="N88" s="8"/>
      <c r="O88" s="8"/>
      <c r="P88" s="158">
        <v>4.4122599999999998E-2</v>
      </c>
      <c r="Q88" s="158">
        <v>1.7644048999999999</v>
      </c>
      <c r="R88" s="158">
        <v>0.28072330000000001</v>
      </c>
      <c r="S88" s="37"/>
      <c r="T88" s="20">
        <f>SUM(P88:R88)</f>
        <v>2.0892507999999999</v>
      </c>
      <c r="U88" s="7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</row>
    <row r="89" spans="1:86" s="10" customFormat="1" ht="18.75" customHeight="1" x14ac:dyDescent="0.25">
      <c r="A89" s="269"/>
      <c r="B89" s="191"/>
      <c r="C89" s="209"/>
      <c r="D89" s="209"/>
      <c r="E89" s="218"/>
      <c r="F89" s="218"/>
      <c r="G89" s="218"/>
      <c r="H89" s="194"/>
      <c r="I89" s="25" t="s">
        <v>153</v>
      </c>
      <c r="J89" s="219"/>
      <c r="K89" s="36" t="s">
        <v>61</v>
      </c>
      <c r="L89" s="27"/>
      <c r="M89" s="8"/>
      <c r="N89" s="8"/>
      <c r="O89" s="8"/>
      <c r="P89" s="158">
        <v>0</v>
      </c>
      <c r="Q89" s="158">
        <v>0</v>
      </c>
      <c r="R89" s="158">
        <v>0.52523989999999998</v>
      </c>
      <c r="S89" s="37"/>
      <c r="T89" s="20">
        <f>SUM(P89:R89)</f>
        <v>0.52523989999999998</v>
      </c>
      <c r="U89" s="7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</row>
    <row r="90" spans="1:86" s="10" customFormat="1" ht="57" customHeight="1" x14ac:dyDescent="0.25">
      <c r="A90" s="269"/>
      <c r="B90" s="82" t="s">
        <v>125</v>
      </c>
      <c r="C90" s="271"/>
      <c r="D90" s="271"/>
      <c r="E90" s="219"/>
      <c r="F90" s="219"/>
      <c r="G90" s="219"/>
      <c r="H90" s="191"/>
      <c r="I90" s="8" t="s">
        <v>35</v>
      </c>
      <c r="J90" s="64"/>
      <c r="K90" s="27" t="s">
        <v>154</v>
      </c>
      <c r="L90" s="27"/>
      <c r="M90" s="8"/>
      <c r="N90" s="8"/>
      <c r="O90" s="8"/>
      <c r="P90" s="158">
        <v>0.54609469999999993</v>
      </c>
      <c r="Q90" s="158">
        <v>0.75334419999999991</v>
      </c>
      <c r="R90" s="158">
        <v>0.71506809999999998</v>
      </c>
      <c r="S90" s="35"/>
      <c r="T90" s="20">
        <f>SUM(P90:R90)</f>
        <v>2.0145069999999996</v>
      </c>
      <c r="U90" s="7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</row>
    <row r="91" spans="1:86" s="15" customFormat="1" ht="21.75" customHeight="1" x14ac:dyDescent="0.25">
      <c r="A91" s="269"/>
      <c r="B91" s="46" t="s">
        <v>127</v>
      </c>
      <c r="C91" s="47"/>
      <c r="D91" s="47"/>
      <c r="E91" s="47"/>
      <c r="F91" s="47"/>
      <c r="G91" s="47"/>
      <c r="H91" s="47"/>
      <c r="I91" s="48"/>
      <c r="J91" s="48"/>
      <c r="K91" s="48"/>
      <c r="L91" s="98">
        <f t="shared" ref="L91:O91" si="17">SUM(L86:L90)</f>
        <v>0</v>
      </c>
      <c r="M91" s="98">
        <f t="shared" si="17"/>
        <v>0</v>
      </c>
      <c r="N91" s="98">
        <f t="shared" si="17"/>
        <v>0</v>
      </c>
      <c r="O91" s="98">
        <f t="shared" si="17"/>
        <v>0</v>
      </c>
      <c r="P91" s="159">
        <f>P90+P89+P88+P87+P86</f>
        <v>1.5091260999999998</v>
      </c>
      <c r="Q91" s="159">
        <f t="shared" ref="Q91:T91" si="18">Q90+Q89+Q88+Q87+Q86</f>
        <v>3.5363767999999998</v>
      </c>
      <c r="R91" s="159">
        <f t="shared" si="18"/>
        <v>2.5886366000000001</v>
      </c>
      <c r="S91" s="159">
        <f t="shared" si="18"/>
        <v>0</v>
      </c>
      <c r="T91" s="159">
        <f t="shared" si="18"/>
        <v>7.6341394999999999</v>
      </c>
      <c r="U91" s="159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</row>
    <row r="92" spans="1:86" s="16" customFormat="1" ht="20.25" customHeight="1" x14ac:dyDescent="0.25">
      <c r="A92" s="220" t="s">
        <v>145</v>
      </c>
      <c r="B92" s="221"/>
      <c r="C92" s="221"/>
      <c r="D92" s="221"/>
      <c r="E92" s="221"/>
      <c r="F92" s="221"/>
      <c r="G92" s="221"/>
      <c r="H92" s="221"/>
      <c r="I92" s="221"/>
      <c r="J92" s="221"/>
      <c r="K92" s="221"/>
      <c r="L92" s="221"/>
      <c r="M92" s="221"/>
      <c r="N92" s="221"/>
      <c r="O92" s="221"/>
      <c r="P92" s="221"/>
      <c r="Q92" s="221"/>
      <c r="R92" s="221"/>
      <c r="S92" s="221"/>
      <c r="T92" s="221"/>
      <c r="U92" s="222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</row>
    <row r="93" spans="1:86" s="34" customFormat="1" ht="19.5" customHeight="1" x14ac:dyDescent="0.25">
      <c r="A93" s="208">
        <v>7</v>
      </c>
      <c r="B93" s="193" t="s">
        <v>18</v>
      </c>
      <c r="C93" s="214" t="s">
        <v>29</v>
      </c>
      <c r="D93" s="214" t="s">
        <v>30</v>
      </c>
      <c r="E93" s="193" t="s">
        <v>16</v>
      </c>
      <c r="F93" s="193" t="s">
        <v>128</v>
      </c>
      <c r="G93" s="193" t="s">
        <v>228</v>
      </c>
      <c r="H93" s="193" t="s">
        <v>134</v>
      </c>
      <c r="I93" s="28" t="s">
        <v>35</v>
      </c>
      <c r="J93" s="265" t="s">
        <v>89</v>
      </c>
      <c r="K93" s="36" t="s">
        <v>34</v>
      </c>
      <c r="L93" s="39"/>
      <c r="M93" s="39"/>
      <c r="N93" s="28"/>
      <c r="O93" s="28"/>
      <c r="P93" s="90"/>
      <c r="Q93" s="160">
        <f>126239.7/(1000000)</f>
        <v>0.12623970000000001</v>
      </c>
      <c r="R93" s="160">
        <v>0.1426743</v>
      </c>
      <c r="S93" s="90"/>
      <c r="T93" s="44">
        <f t="shared" ref="T93:T100" si="19">SUM(P93:R93)</f>
        <v>0.26891399999999999</v>
      </c>
      <c r="U93" s="39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</row>
    <row r="94" spans="1:86" s="34" customFormat="1" ht="15" x14ac:dyDescent="0.25">
      <c r="A94" s="209"/>
      <c r="B94" s="194"/>
      <c r="C94" s="215"/>
      <c r="D94" s="215"/>
      <c r="E94" s="194"/>
      <c r="F94" s="194"/>
      <c r="G94" s="194"/>
      <c r="H94" s="194"/>
      <c r="I94" s="28" t="s">
        <v>35</v>
      </c>
      <c r="J94" s="266"/>
      <c r="K94" s="27" t="s">
        <v>78</v>
      </c>
      <c r="L94" s="39"/>
      <c r="M94" s="39"/>
      <c r="N94" s="28"/>
      <c r="O94" s="28"/>
      <c r="P94" s="90"/>
      <c r="Q94" s="160">
        <v>0.11350300000000001</v>
      </c>
      <c r="R94" s="160">
        <v>9.8121699999999992E-2</v>
      </c>
      <c r="S94" s="35"/>
      <c r="T94" s="44">
        <f t="shared" si="19"/>
        <v>0.2116247</v>
      </c>
      <c r="U94" s="39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</row>
    <row r="95" spans="1:86" s="34" customFormat="1" ht="15" x14ac:dyDescent="0.25">
      <c r="A95" s="209"/>
      <c r="B95" s="194"/>
      <c r="C95" s="215"/>
      <c r="D95" s="215"/>
      <c r="E95" s="194"/>
      <c r="F95" s="194"/>
      <c r="G95" s="194"/>
      <c r="H95" s="194"/>
      <c r="I95" s="28" t="s">
        <v>35</v>
      </c>
      <c r="J95" s="266"/>
      <c r="K95" s="27" t="s">
        <v>38</v>
      </c>
      <c r="L95" s="39"/>
      <c r="M95" s="39"/>
      <c r="N95" s="28"/>
      <c r="O95" s="28"/>
      <c r="P95" s="90"/>
      <c r="Q95" s="160">
        <v>1.9673E-2</v>
      </c>
      <c r="R95" s="160">
        <v>1.3162E-3</v>
      </c>
      <c r="S95" s="35"/>
      <c r="T95" s="44">
        <f t="shared" si="19"/>
        <v>2.09892E-2</v>
      </c>
      <c r="U95" s="39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</row>
    <row r="96" spans="1:86" s="34" customFormat="1" ht="15" x14ac:dyDescent="0.25">
      <c r="A96" s="209"/>
      <c r="B96" s="194"/>
      <c r="C96" s="215"/>
      <c r="D96" s="215"/>
      <c r="E96" s="194"/>
      <c r="F96" s="194"/>
      <c r="G96" s="194"/>
      <c r="H96" s="194"/>
      <c r="I96" s="28" t="s">
        <v>35</v>
      </c>
      <c r="J96" s="266"/>
      <c r="K96" s="27" t="s">
        <v>85</v>
      </c>
      <c r="L96" s="39"/>
      <c r="M96" s="39"/>
      <c r="N96" s="28"/>
      <c r="O96" s="28"/>
      <c r="P96" s="90"/>
      <c r="Q96" s="160">
        <v>0.50985769999999997</v>
      </c>
      <c r="R96" s="160">
        <v>0.78921540000000001</v>
      </c>
      <c r="S96" s="35"/>
      <c r="T96" s="44">
        <f t="shared" si="19"/>
        <v>1.2990731</v>
      </c>
      <c r="U96" s="39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</row>
    <row r="97" spans="1:86" s="34" customFormat="1" ht="15" x14ac:dyDescent="0.25">
      <c r="A97" s="209"/>
      <c r="B97" s="194"/>
      <c r="C97" s="215"/>
      <c r="D97" s="215"/>
      <c r="E97" s="194"/>
      <c r="F97" s="194"/>
      <c r="G97" s="194"/>
      <c r="H97" s="194"/>
      <c r="I97" s="28" t="s">
        <v>35</v>
      </c>
      <c r="J97" s="266"/>
      <c r="K97" s="27" t="s">
        <v>90</v>
      </c>
      <c r="L97" s="39"/>
      <c r="M97" s="39"/>
      <c r="N97" s="28"/>
      <c r="O97" s="28"/>
      <c r="P97" s="90"/>
      <c r="Q97" s="160">
        <v>0.64896339999999997</v>
      </c>
      <c r="R97" s="160">
        <v>0.44020399999999998</v>
      </c>
      <c r="S97" s="35"/>
      <c r="T97" s="44">
        <f t="shared" si="19"/>
        <v>1.0891674</v>
      </c>
      <c r="U97" s="39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</row>
    <row r="98" spans="1:86" s="34" customFormat="1" ht="15" x14ac:dyDescent="0.25">
      <c r="A98" s="209"/>
      <c r="B98" s="194"/>
      <c r="C98" s="215"/>
      <c r="D98" s="215"/>
      <c r="E98" s="194"/>
      <c r="F98" s="194"/>
      <c r="G98" s="194"/>
      <c r="H98" s="194"/>
      <c r="I98" s="28" t="s">
        <v>35</v>
      </c>
      <c r="J98" s="266"/>
      <c r="K98" s="27" t="s">
        <v>88</v>
      </c>
      <c r="L98" s="39"/>
      <c r="M98" s="39"/>
      <c r="N98" s="28"/>
      <c r="O98" s="28"/>
      <c r="P98" s="90"/>
      <c r="Q98" s="160">
        <v>0</v>
      </c>
      <c r="R98" s="160">
        <v>1.9401999999999999E-2</v>
      </c>
      <c r="S98" s="35"/>
      <c r="T98" s="44">
        <f t="shared" si="19"/>
        <v>1.9401999999999999E-2</v>
      </c>
      <c r="U98" s="39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</row>
    <row r="99" spans="1:86" s="34" customFormat="1" ht="15" x14ac:dyDescent="0.25">
      <c r="A99" s="209"/>
      <c r="B99" s="194"/>
      <c r="C99" s="215"/>
      <c r="D99" s="215"/>
      <c r="E99" s="194"/>
      <c r="F99" s="194"/>
      <c r="G99" s="194"/>
      <c r="H99" s="194"/>
      <c r="I99" s="28" t="s">
        <v>35</v>
      </c>
      <c r="J99" s="266"/>
      <c r="K99" s="27" t="s">
        <v>54</v>
      </c>
      <c r="L99" s="39"/>
      <c r="M99" s="39"/>
      <c r="N99" s="28"/>
      <c r="O99" s="28"/>
      <c r="P99" s="90"/>
      <c r="Q99" s="160">
        <v>3.12219E-2</v>
      </c>
      <c r="R99" s="160">
        <v>0.1846941</v>
      </c>
      <c r="S99" s="35"/>
      <c r="T99" s="44">
        <f t="shared" si="19"/>
        <v>0.215916</v>
      </c>
      <c r="U99" s="39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</row>
    <row r="100" spans="1:86" s="34" customFormat="1" ht="15" x14ac:dyDescent="0.25">
      <c r="A100" s="209"/>
      <c r="B100" s="194"/>
      <c r="C100" s="215"/>
      <c r="D100" s="215"/>
      <c r="E100" s="194"/>
      <c r="F100" s="194"/>
      <c r="G100" s="194"/>
      <c r="H100" s="194"/>
      <c r="I100" s="28" t="s">
        <v>35</v>
      </c>
      <c r="J100" s="266"/>
      <c r="K100" s="27" t="s">
        <v>92</v>
      </c>
      <c r="L100" s="39"/>
      <c r="M100" s="39"/>
      <c r="N100" s="28"/>
      <c r="O100" s="28"/>
      <c r="P100" s="90"/>
      <c r="Q100" s="158">
        <v>0.2101469</v>
      </c>
      <c r="R100" s="158">
        <v>8.2467899999999997E-2</v>
      </c>
      <c r="S100" s="35"/>
      <c r="T100" s="44">
        <f t="shared" si="19"/>
        <v>0.29261480000000001</v>
      </c>
      <c r="U100" s="39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</row>
    <row r="101" spans="1:86" s="15" customFormat="1" ht="18" customHeight="1" x14ac:dyDescent="0.25">
      <c r="A101" s="209"/>
      <c r="B101" s="11" t="s">
        <v>83</v>
      </c>
      <c r="C101" s="12"/>
      <c r="D101" s="12"/>
      <c r="E101" s="12"/>
      <c r="F101" s="12"/>
      <c r="G101" s="12"/>
      <c r="H101" s="12"/>
      <c r="I101" s="13"/>
      <c r="J101" s="13"/>
      <c r="K101" s="13"/>
      <c r="L101" s="97">
        <f t="shared" ref="L101:P101" si="20">SUM(L93:L100)</f>
        <v>0</v>
      </c>
      <c r="M101" s="97">
        <f t="shared" si="20"/>
        <v>0</v>
      </c>
      <c r="N101" s="97">
        <f t="shared" si="20"/>
        <v>0</v>
      </c>
      <c r="O101" s="97">
        <f t="shared" si="20"/>
        <v>0</v>
      </c>
      <c r="P101" s="97">
        <f t="shared" si="20"/>
        <v>0</v>
      </c>
      <c r="Q101" s="161">
        <f>Q100+Q99+Q98+Q97+Q96+Q95+Q94+Q93</f>
        <v>1.6596055999999999</v>
      </c>
      <c r="R101" s="161">
        <f t="shared" ref="R101:T101" si="21">R100+R99+R98+R97+R96+R95+R94+R93</f>
        <v>1.7580956000000001</v>
      </c>
      <c r="S101" s="161">
        <f t="shared" si="21"/>
        <v>0</v>
      </c>
      <c r="T101" s="161">
        <f t="shared" si="21"/>
        <v>3.4177011999999993</v>
      </c>
      <c r="U101" s="13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</row>
    <row r="102" spans="1:86" s="16" customFormat="1" ht="24.75" customHeight="1" x14ac:dyDescent="0.25">
      <c r="A102" s="220" t="s">
        <v>17</v>
      </c>
      <c r="B102" s="221"/>
      <c r="C102" s="221"/>
      <c r="D102" s="221"/>
      <c r="E102" s="221"/>
      <c r="F102" s="221"/>
      <c r="G102" s="221"/>
      <c r="H102" s="221"/>
      <c r="I102" s="221"/>
      <c r="J102" s="221"/>
      <c r="K102" s="221"/>
      <c r="L102" s="221"/>
      <c r="M102" s="221"/>
      <c r="N102" s="221"/>
      <c r="O102" s="221"/>
      <c r="P102" s="221"/>
      <c r="Q102" s="221"/>
      <c r="R102" s="221"/>
      <c r="S102" s="221"/>
      <c r="T102" s="221"/>
      <c r="U102" s="222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</row>
    <row r="103" spans="1:86" s="10" customFormat="1" ht="120" x14ac:dyDescent="0.25">
      <c r="A103" s="208">
        <v>8</v>
      </c>
      <c r="B103" s="28" t="s">
        <v>25</v>
      </c>
      <c r="C103" s="89" t="s">
        <v>147</v>
      </c>
      <c r="D103" s="89" t="s">
        <v>30</v>
      </c>
      <c r="E103" s="28" t="s">
        <v>17</v>
      </c>
      <c r="F103" s="28" t="s">
        <v>142</v>
      </c>
      <c r="G103" s="28" t="s">
        <v>138</v>
      </c>
      <c r="H103" s="28" t="s">
        <v>134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</row>
    <row r="104" spans="1:86" s="15" customFormat="1" ht="22.5" customHeight="1" x14ac:dyDescent="0.25">
      <c r="A104" s="209"/>
      <c r="B104" s="11" t="s">
        <v>83</v>
      </c>
      <c r="C104" s="12"/>
      <c r="D104" s="12"/>
      <c r="E104" s="12"/>
      <c r="F104" s="12"/>
      <c r="G104" s="12"/>
      <c r="H104" s="12"/>
      <c r="I104" s="13"/>
      <c r="J104" s="13"/>
      <c r="K104" s="13"/>
      <c r="L104" s="97">
        <f>SUM(L103)</f>
        <v>0</v>
      </c>
      <c r="M104" s="97">
        <f t="shared" ref="M104:T104" si="22">SUM(M103)</f>
        <v>0</v>
      </c>
      <c r="N104" s="97">
        <f t="shared" si="22"/>
        <v>0</v>
      </c>
      <c r="O104" s="97">
        <f t="shared" si="22"/>
        <v>0</v>
      </c>
      <c r="P104" s="97">
        <f t="shared" si="22"/>
        <v>0</v>
      </c>
      <c r="Q104" s="97">
        <f t="shared" si="22"/>
        <v>0</v>
      </c>
      <c r="R104" s="97">
        <f t="shared" si="22"/>
        <v>0</v>
      </c>
      <c r="S104" s="97">
        <f t="shared" si="22"/>
        <v>0</v>
      </c>
      <c r="T104" s="97">
        <f t="shared" si="22"/>
        <v>0</v>
      </c>
      <c r="U104" s="13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</row>
    <row r="105" spans="1:86" s="16" customFormat="1" ht="24" customHeight="1" x14ac:dyDescent="0.25">
      <c r="A105" s="220" t="s">
        <v>19</v>
      </c>
      <c r="B105" s="221"/>
      <c r="C105" s="221"/>
      <c r="D105" s="221"/>
      <c r="E105" s="221"/>
      <c r="F105" s="221"/>
      <c r="G105" s="221"/>
      <c r="H105" s="221"/>
      <c r="I105" s="221"/>
      <c r="J105" s="221"/>
      <c r="K105" s="221"/>
      <c r="L105" s="221"/>
      <c r="M105" s="221"/>
      <c r="N105" s="221"/>
      <c r="O105" s="221"/>
      <c r="P105" s="221"/>
      <c r="Q105" s="221"/>
      <c r="R105" s="221"/>
      <c r="S105" s="221"/>
      <c r="T105" s="221"/>
      <c r="U105" s="222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</row>
    <row r="106" spans="1:86" s="10" customFormat="1" ht="22.5" customHeight="1" x14ac:dyDescent="0.25">
      <c r="A106" s="208">
        <v>9</v>
      </c>
      <c r="B106" s="193" t="s">
        <v>20</v>
      </c>
      <c r="C106" s="214" t="s">
        <v>29</v>
      </c>
      <c r="D106" s="214" t="s">
        <v>30</v>
      </c>
      <c r="E106" s="193" t="s">
        <v>19</v>
      </c>
      <c r="F106" s="193" t="s">
        <v>128</v>
      </c>
      <c r="G106" s="193" t="s">
        <v>228</v>
      </c>
      <c r="H106" s="193" t="s">
        <v>129</v>
      </c>
      <c r="I106" s="28" t="s">
        <v>33</v>
      </c>
      <c r="J106" s="265" t="s">
        <v>93</v>
      </c>
      <c r="K106" s="265" t="s">
        <v>34</v>
      </c>
      <c r="L106" s="28"/>
      <c r="M106" s="28"/>
      <c r="N106" s="28"/>
      <c r="O106" s="37"/>
      <c r="P106" s="35"/>
      <c r="Q106" s="160">
        <v>2.6999999999999999E-5</v>
      </c>
      <c r="R106" s="160">
        <v>0</v>
      </c>
      <c r="S106" s="35"/>
      <c r="T106" s="20">
        <f t="shared" ref="T106:T119" si="23">SUM(Q106:R106)</f>
        <v>2.6999999999999999E-5</v>
      </c>
      <c r="U106" s="7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</row>
    <row r="107" spans="1:86" s="10" customFormat="1" ht="15" x14ac:dyDescent="0.25">
      <c r="A107" s="209"/>
      <c r="B107" s="194"/>
      <c r="C107" s="215"/>
      <c r="D107" s="215"/>
      <c r="E107" s="194"/>
      <c r="F107" s="194"/>
      <c r="G107" s="194"/>
      <c r="H107" s="194"/>
      <c r="I107" s="8" t="s">
        <v>35</v>
      </c>
      <c r="J107" s="266"/>
      <c r="K107" s="274"/>
      <c r="L107" s="28"/>
      <c r="M107" s="28"/>
      <c r="N107" s="28"/>
      <c r="O107" s="37"/>
      <c r="P107" s="35"/>
      <c r="Q107" s="160">
        <v>0.20102239999999999</v>
      </c>
      <c r="R107" s="160">
        <v>0.19837399999999999</v>
      </c>
      <c r="S107" s="35"/>
      <c r="T107" s="20">
        <f t="shared" si="23"/>
        <v>0.39939639999999998</v>
      </c>
      <c r="U107" s="7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</row>
    <row r="108" spans="1:86" s="10" customFormat="1" ht="15" x14ac:dyDescent="0.25">
      <c r="A108" s="209"/>
      <c r="B108" s="194"/>
      <c r="C108" s="215"/>
      <c r="D108" s="215"/>
      <c r="E108" s="194"/>
      <c r="F108" s="194"/>
      <c r="G108" s="194"/>
      <c r="H108" s="194"/>
      <c r="I108" s="8" t="s">
        <v>35</v>
      </c>
      <c r="J108" s="266"/>
      <c r="K108" s="40" t="s">
        <v>38</v>
      </c>
      <c r="L108" s="28"/>
      <c r="M108" s="28"/>
      <c r="N108" s="28"/>
      <c r="O108" s="37"/>
      <c r="P108" s="35"/>
      <c r="Q108" s="160">
        <v>0.11926</v>
      </c>
      <c r="R108" s="160">
        <v>0.1055</v>
      </c>
      <c r="S108" s="35"/>
      <c r="T108" s="20">
        <f t="shared" si="23"/>
        <v>0.22476000000000002</v>
      </c>
      <c r="U108" s="7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</row>
    <row r="109" spans="1:86" s="10" customFormat="1" ht="15" x14ac:dyDescent="0.25">
      <c r="A109" s="209"/>
      <c r="B109" s="194"/>
      <c r="C109" s="215"/>
      <c r="D109" s="215"/>
      <c r="E109" s="194"/>
      <c r="F109" s="194"/>
      <c r="G109" s="194"/>
      <c r="H109" s="194"/>
      <c r="I109" s="8" t="s">
        <v>35</v>
      </c>
      <c r="J109" s="266"/>
      <c r="K109" s="40" t="s">
        <v>94</v>
      </c>
      <c r="L109" s="28"/>
      <c r="M109" s="28"/>
      <c r="N109" s="28"/>
      <c r="O109" s="37"/>
      <c r="P109" s="35"/>
      <c r="Q109" s="160">
        <v>1.8488999999999998E-2</v>
      </c>
      <c r="R109" s="160">
        <v>0</v>
      </c>
      <c r="S109" s="35"/>
      <c r="T109" s="20">
        <f t="shared" si="23"/>
        <v>1.8488999999999998E-2</v>
      </c>
      <c r="U109" s="7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</row>
    <row r="110" spans="1:86" s="10" customFormat="1" ht="15" x14ac:dyDescent="0.25">
      <c r="A110" s="209"/>
      <c r="B110" s="194"/>
      <c r="C110" s="215"/>
      <c r="D110" s="215"/>
      <c r="E110" s="194"/>
      <c r="F110" s="194"/>
      <c r="G110" s="194"/>
      <c r="H110" s="194"/>
      <c r="I110" s="8" t="s">
        <v>35</v>
      </c>
      <c r="J110" s="266"/>
      <c r="K110" s="40" t="s">
        <v>95</v>
      </c>
      <c r="L110" s="28"/>
      <c r="M110" s="28"/>
      <c r="N110" s="28"/>
      <c r="O110" s="37"/>
      <c r="P110" s="35"/>
      <c r="Q110" s="160">
        <v>0.30324319999999999</v>
      </c>
      <c r="R110" s="160">
        <v>3.5999999999999997E-2</v>
      </c>
      <c r="S110" s="35"/>
      <c r="T110" s="20">
        <f t="shared" si="23"/>
        <v>0.33924319999999997</v>
      </c>
      <c r="U110" s="7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</row>
    <row r="111" spans="1:86" s="10" customFormat="1" ht="15" x14ac:dyDescent="0.25">
      <c r="A111" s="209"/>
      <c r="B111" s="194"/>
      <c r="C111" s="215"/>
      <c r="D111" s="215"/>
      <c r="E111" s="194"/>
      <c r="F111" s="194"/>
      <c r="G111" s="194"/>
      <c r="H111" s="194"/>
      <c r="I111" s="8" t="s">
        <v>35</v>
      </c>
      <c r="J111" s="266"/>
      <c r="K111" s="38" t="s">
        <v>96</v>
      </c>
      <c r="L111" s="28"/>
      <c r="M111" s="28"/>
      <c r="N111" s="28"/>
      <c r="O111" s="37"/>
      <c r="P111" s="35"/>
      <c r="Q111" s="160">
        <v>1.5183299999999999E-2</v>
      </c>
      <c r="R111" s="160">
        <v>0</v>
      </c>
      <c r="S111" s="35"/>
      <c r="T111" s="20">
        <f t="shared" si="23"/>
        <v>1.5183299999999999E-2</v>
      </c>
      <c r="U111" s="7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</row>
    <row r="112" spans="1:86" s="10" customFormat="1" ht="15" x14ac:dyDescent="0.25">
      <c r="A112" s="209"/>
      <c r="B112" s="194"/>
      <c r="C112" s="215"/>
      <c r="D112" s="215"/>
      <c r="E112" s="194"/>
      <c r="F112" s="194"/>
      <c r="G112" s="194"/>
      <c r="H112" s="194"/>
      <c r="I112" s="8" t="s">
        <v>35</v>
      </c>
      <c r="J112" s="266"/>
      <c r="K112" s="40" t="s">
        <v>90</v>
      </c>
      <c r="L112" s="28"/>
      <c r="M112" s="28"/>
      <c r="N112" s="28"/>
      <c r="O112" s="37"/>
      <c r="P112" s="35"/>
      <c r="Q112" s="160">
        <v>3.8100000000000002E-2</v>
      </c>
      <c r="R112" s="160">
        <v>4.5600000000000002E-2</v>
      </c>
      <c r="S112" s="35"/>
      <c r="T112" s="20">
        <f t="shared" si="23"/>
        <v>8.3699999999999997E-2</v>
      </c>
      <c r="U112" s="7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</row>
    <row r="113" spans="1:86" s="10" customFormat="1" ht="15" x14ac:dyDescent="0.25">
      <c r="A113" s="209"/>
      <c r="B113" s="194"/>
      <c r="C113" s="215"/>
      <c r="D113" s="215"/>
      <c r="E113" s="194"/>
      <c r="F113" s="194"/>
      <c r="G113" s="194"/>
      <c r="H113" s="194"/>
      <c r="I113" s="8" t="s">
        <v>35</v>
      </c>
      <c r="J113" s="266"/>
      <c r="K113" s="40" t="s">
        <v>54</v>
      </c>
      <c r="L113" s="28"/>
      <c r="M113" s="28"/>
      <c r="N113" s="28"/>
      <c r="O113" s="37"/>
      <c r="P113" s="35"/>
      <c r="Q113" s="160">
        <v>0</v>
      </c>
      <c r="R113" s="160">
        <v>0.1206576</v>
      </c>
      <c r="S113" s="35"/>
      <c r="T113" s="20">
        <f t="shared" si="23"/>
        <v>0.1206576</v>
      </c>
      <c r="U113" s="7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</row>
    <row r="114" spans="1:86" s="10" customFormat="1" ht="15" x14ac:dyDescent="0.25">
      <c r="A114" s="209"/>
      <c r="B114" s="194"/>
      <c r="C114" s="215"/>
      <c r="D114" s="215"/>
      <c r="E114" s="194"/>
      <c r="F114" s="194"/>
      <c r="G114" s="194"/>
      <c r="H114" s="194"/>
      <c r="I114" s="8" t="s">
        <v>35</v>
      </c>
      <c r="J114" s="266"/>
      <c r="K114" s="41" t="s">
        <v>98</v>
      </c>
      <c r="L114" s="28"/>
      <c r="M114" s="28"/>
      <c r="N114" s="28"/>
      <c r="O114" s="37"/>
      <c r="P114" s="35"/>
      <c r="Q114" s="160">
        <v>0</v>
      </c>
      <c r="R114" s="160">
        <v>0.22769720000000002</v>
      </c>
      <c r="S114" s="33"/>
      <c r="T114" s="20">
        <f t="shared" si="23"/>
        <v>0.22769720000000002</v>
      </c>
      <c r="U114" s="7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</row>
    <row r="115" spans="1:86" s="10" customFormat="1" ht="15" x14ac:dyDescent="0.25">
      <c r="A115" s="209"/>
      <c r="B115" s="191"/>
      <c r="C115" s="216"/>
      <c r="D115" s="216"/>
      <c r="E115" s="194"/>
      <c r="F115" s="194"/>
      <c r="G115" s="194"/>
      <c r="H115" s="194"/>
      <c r="I115" s="8" t="s">
        <v>35</v>
      </c>
      <c r="J115" s="266"/>
      <c r="K115" s="41" t="s">
        <v>99</v>
      </c>
      <c r="L115" s="28"/>
      <c r="M115" s="28"/>
      <c r="N115" s="28"/>
      <c r="O115" s="37"/>
      <c r="P115" s="35"/>
      <c r="Q115" s="160">
        <v>0</v>
      </c>
      <c r="R115" s="160">
        <v>5.0808800000000001E-2</v>
      </c>
      <c r="S115" s="33"/>
      <c r="T115" s="20">
        <f t="shared" si="23"/>
        <v>5.0808800000000001E-2</v>
      </c>
      <c r="U115" s="7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</row>
    <row r="116" spans="1:86" s="10" customFormat="1" ht="20.25" customHeight="1" x14ac:dyDescent="0.25">
      <c r="A116" s="209"/>
      <c r="B116" s="193" t="s">
        <v>21</v>
      </c>
      <c r="C116" s="214" t="s">
        <v>149</v>
      </c>
      <c r="D116" s="193" t="s">
        <v>15</v>
      </c>
      <c r="E116" s="194"/>
      <c r="F116" s="194"/>
      <c r="G116" s="194"/>
      <c r="H116" s="194"/>
      <c r="I116" s="8" t="s">
        <v>35</v>
      </c>
      <c r="J116" s="217">
        <v>256</v>
      </c>
      <c r="K116" s="27" t="s">
        <v>78</v>
      </c>
      <c r="L116" s="28"/>
      <c r="M116" s="28"/>
      <c r="N116" s="28"/>
      <c r="O116" s="37"/>
      <c r="P116" s="33"/>
      <c r="Q116" s="160">
        <v>8.3645200000000003E-2</v>
      </c>
      <c r="R116" s="160">
        <v>9.8065300000000008E-2</v>
      </c>
      <c r="S116" s="33"/>
      <c r="T116" s="44">
        <f t="shared" si="23"/>
        <v>0.1817105</v>
      </c>
      <c r="U116" s="7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</row>
    <row r="117" spans="1:86" s="10" customFormat="1" ht="18.75" customHeight="1" x14ac:dyDescent="0.25">
      <c r="A117" s="209"/>
      <c r="B117" s="191"/>
      <c r="C117" s="216"/>
      <c r="D117" s="191"/>
      <c r="E117" s="194"/>
      <c r="F117" s="194"/>
      <c r="G117" s="194"/>
      <c r="H117" s="194"/>
      <c r="I117" s="8" t="s">
        <v>35</v>
      </c>
      <c r="J117" s="275"/>
      <c r="K117" s="27" t="s">
        <v>54</v>
      </c>
      <c r="L117" s="28"/>
      <c r="M117" s="28"/>
      <c r="N117" s="28"/>
      <c r="O117" s="37"/>
      <c r="P117" s="33"/>
      <c r="Q117" s="160">
        <v>0.22</v>
      </c>
      <c r="R117" s="160">
        <v>2.4371999999999996E-3</v>
      </c>
      <c r="S117" s="33"/>
      <c r="T117" s="44">
        <f t="shared" si="23"/>
        <v>0.2224372</v>
      </c>
      <c r="U117" s="7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</row>
    <row r="118" spans="1:86" s="10" customFormat="1" ht="20.25" customHeight="1" x14ac:dyDescent="0.25">
      <c r="A118" s="209"/>
      <c r="B118" s="193" t="s">
        <v>22</v>
      </c>
      <c r="C118" s="214" t="s">
        <v>149</v>
      </c>
      <c r="D118" s="193" t="s">
        <v>15</v>
      </c>
      <c r="E118" s="194"/>
      <c r="F118" s="194"/>
      <c r="G118" s="194"/>
      <c r="H118" s="194"/>
      <c r="I118" s="8" t="s">
        <v>35</v>
      </c>
      <c r="J118" s="217">
        <v>256</v>
      </c>
      <c r="K118" s="27" t="s">
        <v>148</v>
      </c>
      <c r="L118" s="28"/>
      <c r="M118" s="28"/>
      <c r="N118" s="28"/>
      <c r="O118" s="37"/>
      <c r="P118" s="33"/>
      <c r="Q118" s="160">
        <v>0.23020789999999999</v>
      </c>
      <c r="R118" s="160">
        <v>0.2285867</v>
      </c>
      <c r="S118" s="33"/>
      <c r="T118" s="20">
        <f t="shared" si="23"/>
        <v>0.4587946</v>
      </c>
      <c r="U118" s="7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</row>
    <row r="119" spans="1:86" s="10" customFormat="1" ht="17.25" customHeight="1" x14ac:dyDescent="0.25">
      <c r="A119" s="209"/>
      <c r="B119" s="194"/>
      <c r="C119" s="215"/>
      <c r="D119" s="194"/>
      <c r="E119" s="194"/>
      <c r="F119" s="194"/>
      <c r="G119" s="194"/>
      <c r="H119" s="194"/>
      <c r="I119" s="8" t="s">
        <v>35</v>
      </c>
      <c r="J119" s="276"/>
      <c r="K119" s="27" t="s">
        <v>54</v>
      </c>
      <c r="L119" s="28"/>
      <c r="M119" s="28"/>
      <c r="N119" s="28"/>
      <c r="O119" s="37"/>
      <c r="P119" s="35"/>
      <c r="Q119" s="160">
        <v>0</v>
      </c>
      <c r="R119" s="160">
        <v>4.9221500000000001E-2</v>
      </c>
      <c r="S119" s="33"/>
      <c r="T119" s="20">
        <f t="shared" si="23"/>
        <v>4.9221500000000001E-2</v>
      </c>
      <c r="U119" s="7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</row>
    <row r="120" spans="1:86" s="10" customFormat="1" ht="18.75" customHeight="1" x14ac:dyDescent="0.25">
      <c r="A120" s="209"/>
      <c r="B120" s="194"/>
      <c r="C120" s="215"/>
      <c r="D120" s="194"/>
      <c r="E120" s="194"/>
      <c r="F120" s="194"/>
      <c r="G120" s="194"/>
      <c r="H120" s="194"/>
      <c r="I120" s="8" t="s">
        <v>35</v>
      </c>
      <c r="J120" s="276"/>
      <c r="K120" s="27" t="s">
        <v>115</v>
      </c>
      <c r="L120" s="28"/>
      <c r="M120" s="28"/>
      <c r="N120" s="28"/>
      <c r="O120" s="37"/>
      <c r="P120" s="35"/>
      <c r="Q120" s="160">
        <v>7.2979299999999997E-2</v>
      </c>
      <c r="R120" s="160">
        <v>8.3651199999999995E-2</v>
      </c>
      <c r="S120" s="95"/>
      <c r="T120" s="20">
        <f>Q120+R120</f>
        <v>0.15663050000000001</v>
      </c>
      <c r="U120" s="7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</row>
    <row r="121" spans="1:86" s="10" customFormat="1" ht="18.75" customHeight="1" x14ac:dyDescent="0.25">
      <c r="A121" s="209"/>
      <c r="B121" s="191"/>
      <c r="C121" s="216"/>
      <c r="D121" s="191"/>
      <c r="E121" s="194"/>
      <c r="F121" s="194"/>
      <c r="G121" s="194"/>
      <c r="H121" s="194"/>
      <c r="I121" s="8" t="s">
        <v>35</v>
      </c>
      <c r="J121" s="275"/>
      <c r="K121" s="27" t="s">
        <v>92</v>
      </c>
      <c r="L121" s="28"/>
      <c r="M121" s="28"/>
      <c r="N121" s="28"/>
      <c r="O121" s="37"/>
      <c r="P121" s="35"/>
      <c r="Q121" s="160">
        <v>1.108E-2</v>
      </c>
      <c r="R121" s="160">
        <v>1.1795999999999999E-2</v>
      </c>
      <c r="S121" s="33"/>
      <c r="T121" s="20">
        <f>SUM(Q121:R121)</f>
        <v>2.2876000000000001E-2</v>
      </c>
      <c r="U121" s="7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</row>
    <row r="122" spans="1:86" s="15" customFormat="1" ht="15" customHeight="1" x14ac:dyDescent="0.25">
      <c r="A122" s="209"/>
      <c r="B122" s="11" t="s">
        <v>144</v>
      </c>
      <c r="C122" s="12"/>
      <c r="D122" s="12"/>
      <c r="E122" s="12"/>
      <c r="F122" s="12"/>
      <c r="G122" s="12"/>
      <c r="H122" s="12"/>
      <c r="I122" s="13"/>
      <c r="J122" s="13"/>
      <c r="K122" s="13"/>
      <c r="L122" s="97">
        <f t="shared" ref="L122:P122" si="24">SUM(L106:L121)</f>
        <v>0</v>
      </c>
      <c r="M122" s="97">
        <f t="shared" si="24"/>
        <v>0</v>
      </c>
      <c r="N122" s="97">
        <f t="shared" si="24"/>
        <v>0</v>
      </c>
      <c r="O122" s="97">
        <f t="shared" si="24"/>
        <v>0</v>
      </c>
      <c r="P122" s="97">
        <f t="shared" si="24"/>
        <v>0</v>
      </c>
      <c r="Q122" s="161">
        <f>Q121+Q120+Q119+Q118+Q117+Q116+Q115+Q114+Q113+Q112+Q111+Q110+Q109+Q108+Q107+Q106</f>
        <v>1.3132372999999999</v>
      </c>
      <c r="R122" s="161">
        <f t="shared" ref="R122:T122" si="25">R121+R120+R119+R118+R117+R116+R115+R114+R113+R112+R111+R110+R109+R108+R107+R106</f>
        <v>1.2583955000000002</v>
      </c>
      <c r="S122" s="161">
        <f t="shared" si="25"/>
        <v>0</v>
      </c>
      <c r="T122" s="161">
        <f t="shared" si="25"/>
        <v>2.5716328000000002</v>
      </c>
      <c r="U122" s="13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</row>
    <row r="123" spans="1:86" s="16" customFormat="1" ht="24.75" customHeight="1" x14ac:dyDescent="0.25">
      <c r="A123" s="220" t="s">
        <v>164</v>
      </c>
      <c r="B123" s="221"/>
      <c r="C123" s="221"/>
      <c r="D123" s="221"/>
      <c r="E123" s="221"/>
      <c r="F123" s="221"/>
      <c r="G123" s="221"/>
      <c r="H123" s="221"/>
      <c r="I123" s="221"/>
      <c r="J123" s="221"/>
      <c r="K123" s="221"/>
      <c r="L123" s="221"/>
      <c r="M123" s="221"/>
      <c r="N123" s="221"/>
      <c r="O123" s="221"/>
      <c r="P123" s="221"/>
      <c r="Q123" s="221"/>
      <c r="R123" s="221"/>
      <c r="S123" s="221"/>
      <c r="T123" s="221"/>
      <c r="U123" s="222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</row>
    <row r="124" spans="1:86" s="10" customFormat="1" ht="15" customHeight="1" x14ac:dyDescent="0.25">
      <c r="A124" s="208">
        <v>10</v>
      </c>
      <c r="B124" s="193" t="s">
        <v>155</v>
      </c>
      <c r="C124" s="208" t="s">
        <v>29</v>
      </c>
      <c r="D124" s="208" t="s">
        <v>30</v>
      </c>
      <c r="E124" s="217" t="s">
        <v>164</v>
      </c>
      <c r="F124" s="272" t="s">
        <v>150</v>
      </c>
      <c r="G124" s="272" t="s">
        <v>151</v>
      </c>
      <c r="H124" s="227" t="s">
        <v>152</v>
      </c>
      <c r="I124" s="28" t="s">
        <v>35</v>
      </c>
      <c r="J124" s="213">
        <v>456</v>
      </c>
      <c r="K124" s="27" t="s">
        <v>34</v>
      </c>
      <c r="L124" s="8"/>
      <c r="M124" s="8"/>
      <c r="N124" s="8"/>
      <c r="O124" s="8"/>
      <c r="P124" s="96"/>
      <c r="Q124" s="35">
        <v>24.803000000000001</v>
      </c>
      <c r="R124" s="35">
        <v>19.105</v>
      </c>
      <c r="S124" s="35"/>
      <c r="T124" s="20">
        <f>R124+Q124</f>
        <v>43.908000000000001</v>
      </c>
      <c r="U124" s="7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</row>
    <row r="125" spans="1:86" s="10" customFormat="1" ht="15" customHeight="1" x14ac:dyDescent="0.25">
      <c r="A125" s="209"/>
      <c r="B125" s="194"/>
      <c r="C125" s="209"/>
      <c r="D125" s="209"/>
      <c r="E125" s="218"/>
      <c r="F125" s="273"/>
      <c r="G125" s="273"/>
      <c r="H125" s="235"/>
      <c r="I125" s="28" t="s">
        <v>35</v>
      </c>
      <c r="J125" s="213"/>
      <c r="K125" s="27" t="s">
        <v>78</v>
      </c>
      <c r="L125" s="8"/>
      <c r="M125" s="8"/>
      <c r="N125" s="8"/>
      <c r="O125" s="8"/>
      <c r="P125" s="96"/>
      <c r="Q125" s="35">
        <v>27.015999999999998</v>
      </c>
      <c r="R125" s="35">
        <v>27.962</v>
      </c>
      <c r="S125" s="35"/>
      <c r="T125" s="20">
        <f>R125+Q125</f>
        <v>54.977999999999994</v>
      </c>
      <c r="U125" s="7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</row>
    <row r="126" spans="1:86" s="10" customFormat="1" ht="15" customHeight="1" x14ac:dyDescent="0.25">
      <c r="A126" s="209"/>
      <c r="B126" s="191"/>
      <c r="C126" s="209"/>
      <c r="D126" s="209"/>
      <c r="E126" s="218"/>
      <c r="F126" s="273"/>
      <c r="G126" s="273"/>
      <c r="H126" s="235"/>
      <c r="I126" s="28" t="s">
        <v>35</v>
      </c>
      <c r="J126" s="213"/>
      <c r="K126" s="27" t="s">
        <v>39</v>
      </c>
      <c r="L126" s="8"/>
      <c r="M126" s="8"/>
      <c r="N126" s="8"/>
      <c r="O126" s="8"/>
      <c r="P126" s="96"/>
      <c r="Q126" s="35">
        <v>11.747999999999999</v>
      </c>
      <c r="R126" s="35"/>
      <c r="S126" s="35"/>
      <c r="T126" s="20">
        <f>Q126</f>
        <v>11.747999999999999</v>
      </c>
      <c r="U126" s="7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</row>
    <row r="127" spans="1:86" s="10" customFormat="1" ht="15" customHeight="1" x14ac:dyDescent="0.25">
      <c r="A127" s="209"/>
      <c r="B127" s="193" t="s">
        <v>156</v>
      </c>
      <c r="C127" s="209"/>
      <c r="D127" s="209"/>
      <c r="E127" s="218"/>
      <c r="F127" s="273"/>
      <c r="G127" s="273"/>
      <c r="H127" s="235"/>
      <c r="I127" s="28" t="s">
        <v>35</v>
      </c>
      <c r="J127" s="213">
        <v>457</v>
      </c>
      <c r="K127" s="27" t="s">
        <v>34</v>
      </c>
      <c r="L127" s="8"/>
      <c r="M127" s="8"/>
      <c r="N127" s="8"/>
      <c r="O127" s="8"/>
      <c r="P127" s="96"/>
      <c r="Q127" s="35">
        <v>13.6851</v>
      </c>
      <c r="R127" s="35">
        <v>17.997599999999998</v>
      </c>
      <c r="S127" s="35"/>
      <c r="T127" s="20">
        <f>R127+Q127</f>
        <v>31.682699999999997</v>
      </c>
      <c r="U127" s="7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</row>
    <row r="128" spans="1:86" s="10" customFormat="1" ht="15" customHeight="1" x14ac:dyDescent="0.25">
      <c r="A128" s="209"/>
      <c r="B128" s="194"/>
      <c r="C128" s="209"/>
      <c r="D128" s="209"/>
      <c r="E128" s="218"/>
      <c r="F128" s="273"/>
      <c r="G128" s="273"/>
      <c r="H128" s="235"/>
      <c r="I128" s="28" t="s">
        <v>35</v>
      </c>
      <c r="J128" s="213"/>
      <c r="K128" s="27" t="s">
        <v>71</v>
      </c>
      <c r="L128" s="8"/>
      <c r="M128" s="8"/>
      <c r="N128" s="8"/>
      <c r="O128" s="8"/>
      <c r="P128" s="96"/>
      <c r="Q128" s="35">
        <v>2.9123000000000001</v>
      </c>
      <c r="R128" s="35">
        <v>4.6077000000000004</v>
      </c>
      <c r="S128" s="35"/>
      <c r="T128" s="20">
        <f>Q128+R128</f>
        <v>7.5200000000000005</v>
      </c>
      <c r="U128" s="7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</row>
    <row r="129" spans="1:86" s="10" customFormat="1" ht="15" customHeight="1" x14ac:dyDescent="0.25">
      <c r="A129" s="209"/>
      <c r="B129" s="194"/>
      <c r="C129" s="209"/>
      <c r="D129" s="209"/>
      <c r="E129" s="218"/>
      <c r="F129" s="273"/>
      <c r="G129" s="273"/>
      <c r="H129" s="235"/>
      <c r="I129" s="28" t="s">
        <v>35</v>
      </c>
      <c r="J129" s="213"/>
      <c r="K129" s="27" t="s">
        <v>61</v>
      </c>
      <c r="L129" s="8"/>
      <c r="M129" s="8"/>
      <c r="N129" s="8"/>
      <c r="O129" s="8"/>
      <c r="P129" s="96"/>
      <c r="Q129" s="35">
        <v>301.58999999999997</v>
      </c>
      <c r="R129" s="35">
        <v>189.75970000000001</v>
      </c>
      <c r="S129" s="35"/>
      <c r="T129" s="20">
        <f>R129+Q129</f>
        <v>491.34969999999998</v>
      </c>
      <c r="U129" s="7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</row>
    <row r="130" spans="1:86" s="10" customFormat="1" ht="15" customHeight="1" x14ac:dyDescent="0.25">
      <c r="A130" s="209"/>
      <c r="B130" s="191"/>
      <c r="C130" s="209"/>
      <c r="D130" s="209"/>
      <c r="E130" s="218"/>
      <c r="F130" s="273"/>
      <c r="G130" s="273"/>
      <c r="H130" s="235"/>
      <c r="I130" s="28" t="s">
        <v>35</v>
      </c>
      <c r="J130" s="213"/>
      <c r="K130" s="27" t="s">
        <v>62</v>
      </c>
      <c r="L130" s="8"/>
      <c r="M130" s="8"/>
      <c r="N130" s="8"/>
      <c r="O130" s="8"/>
      <c r="P130" s="96"/>
      <c r="Q130" s="35">
        <v>24.646899999999999</v>
      </c>
      <c r="R130" s="35"/>
      <c r="S130" s="35"/>
      <c r="T130" s="20">
        <f>Q130</f>
        <v>24.646899999999999</v>
      </c>
      <c r="U130" s="7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</row>
    <row r="131" spans="1:86" ht="15" customHeight="1" x14ac:dyDescent="0.25">
      <c r="A131" s="209"/>
      <c r="B131" s="192" t="s">
        <v>157</v>
      </c>
      <c r="C131" s="209"/>
      <c r="D131" s="209"/>
      <c r="E131" s="218"/>
      <c r="F131" s="273"/>
      <c r="G131" s="273"/>
      <c r="H131" s="235"/>
      <c r="I131" s="28" t="s">
        <v>35</v>
      </c>
      <c r="J131" s="213">
        <v>463</v>
      </c>
      <c r="K131" s="27" t="s">
        <v>34</v>
      </c>
      <c r="L131" s="28"/>
      <c r="M131" s="28"/>
      <c r="N131" s="28"/>
      <c r="O131" s="28"/>
      <c r="P131" s="35"/>
      <c r="Q131" s="35">
        <v>25.885999999999999</v>
      </c>
      <c r="R131" s="35">
        <v>67.771100000000004</v>
      </c>
      <c r="S131" s="35"/>
      <c r="T131" s="44">
        <f>R131+Q131</f>
        <v>93.6571</v>
      </c>
      <c r="U131" s="39"/>
    </row>
    <row r="132" spans="1:86" ht="15" customHeight="1" x14ac:dyDescent="0.25">
      <c r="A132" s="209"/>
      <c r="B132" s="192"/>
      <c r="C132" s="209"/>
      <c r="D132" s="209"/>
      <c r="E132" s="218"/>
      <c r="F132" s="273"/>
      <c r="G132" s="273"/>
      <c r="H132" s="235"/>
      <c r="I132" s="28" t="s">
        <v>35</v>
      </c>
      <c r="J132" s="213"/>
      <c r="K132" s="27" t="s">
        <v>57</v>
      </c>
      <c r="L132" s="28"/>
      <c r="M132" s="28"/>
      <c r="N132" s="28"/>
      <c r="O132" s="28"/>
      <c r="P132" s="35"/>
      <c r="Q132" s="35"/>
      <c r="R132" s="35">
        <v>36.840899999999998</v>
      </c>
      <c r="S132" s="35"/>
      <c r="T132" s="44">
        <f>R132</f>
        <v>36.840899999999998</v>
      </c>
      <c r="U132" s="39"/>
    </row>
    <row r="133" spans="1:86" ht="15" customHeight="1" x14ac:dyDescent="0.25">
      <c r="A133" s="209"/>
      <c r="B133" s="192"/>
      <c r="C133" s="209"/>
      <c r="D133" s="209"/>
      <c r="E133" s="218"/>
      <c r="F133" s="273"/>
      <c r="G133" s="273"/>
      <c r="H133" s="235"/>
      <c r="I133" s="28" t="s">
        <v>35</v>
      </c>
      <c r="J133" s="213"/>
      <c r="K133" s="27" t="s">
        <v>39</v>
      </c>
      <c r="L133" s="28"/>
      <c r="M133" s="28"/>
      <c r="N133" s="28"/>
      <c r="O133" s="28"/>
      <c r="P133" s="35"/>
      <c r="Q133" s="35">
        <v>1.5</v>
      </c>
      <c r="R133" s="35">
        <v>5.3657000000000004</v>
      </c>
      <c r="S133" s="35"/>
      <c r="T133" s="44">
        <f>R133+Q133</f>
        <v>6.8657000000000004</v>
      </c>
      <c r="U133" s="39"/>
    </row>
    <row r="134" spans="1:86" ht="15" customHeight="1" x14ac:dyDescent="0.25">
      <c r="A134" s="209"/>
      <c r="B134" s="192"/>
      <c r="C134" s="209"/>
      <c r="D134" s="209"/>
      <c r="E134" s="218"/>
      <c r="F134" s="273"/>
      <c r="G134" s="273"/>
      <c r="H134" s="235"/>
      <c r="I134" s="28" t="s">
        <v>35</v>
      </c>
      <c r="J134" s="213"/>
      <c r="K134" s="27" t="s">
        <v>94</v>
      </c>
      <c r="L134" s="28"/>
      <c r="M134" s="28"/>
      <c r="N134" s="28"/>
      <c r="O134" s="28"/>
      <c r="P134" s="35"/>
      <c r="Q134" s="35"/>
      <c r="R134" s="35">
        <v>13.423999999999999</v>
      </c>
      <c r="S134" s="35"/>
      <c r="T134" s="44">
        <f>R134</f>
        <v>13.423999999999999</v>
      </c>
      <c r="U134" s="39"/>
    </row>
    <row r="135" spans="1:86" s="10" customFormat="1" ht="15" customHeight="1" x14ac:dyDescent="0.25">
      <c r="A135" s="209"/>
      <c r="B135" s="192" t="s">
        <v>158</v>
      </c>
      <c r="C135" s="209"/>
      <c r="D135" s="209"/>
      <c r="E135" s="218"/>
      <c r="F135" s="273"/>
      <c r="G135" s="273"/>
      <c r="H135" s="235"/>
      <c r="I135" s="28" t="s">
        <v>35</v>
      </c>
      <c r="J135" s="213">
        <v>124</v>
      </c>
      <c r="K135" s="27" t="s">
        <v>34</v>
      </c>
      <c r="L135" s="8"/>
      <c r="M135" s="8"/>
      <c r="N135" s="8"/>
      <c r="O135" s="8"/>
      <c r="P135" s="35">
        <v>40.482100000000003</v>
      </c>
      <c r="Q135" s="35">
        <v>43.448999999999998</v>
      </c>
      <c r="R135" s="35">
        <v>42.886899999999997</v>
      </c>
      <c r="S135" s="35"/>
      <c r="T135" s="20">
        <f>R135+Q135+P135</f>
        <v>126.818</v>
      </c>
      <c r="U135" s="7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</row>
    <row r="136" spans="1:86" s="10" customFormat="1" ht="15" customHeight="1" x14ac:dyDescent="0.25">
      <c r="A136" s="209"/>
      <c r="B136" s="192"/>
      <c r="C136" s="209"/>
      <c r="D136" s="209"/>
      <c r="E136" s="218"/>
      <c r="F136" s="273"/>
      <c r="G136" s="273"/>
      <c r="H136" s="235"/>
      <c r="I136" s="28" t="s">
        <v>35</v>
      </c>
      <c r="J136" s="213"/>
      <c r="K136" s="27" t="s">
        <v>65</v>
      </c>
      <c r="L136" s="8"/>
      <c r="M136" s="8"/>
      <c r="N136" s="8"/>
      <c r="O136" s="8"/>
      <c r="P136" s="35">
        <v>0.38500000000000001</v>
      </c>
      <c r="Q136" s="35">
        <v>15.987299999999999</v>
      </c>
      <c r="R136" s="35">
        <v>34.884999999999998</v>
      </c>
      <c r="S136" s="35"/>
      <c r="T136" s="20">
        <f>R136+Q136+P136</f>
        <v>51.257299999999994</v>
      </c>
      <c r="U136" s="7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</row>
    <row r="137" spans="1:86" s="10" customFormat="1" ht="15" customHeight="1" x14ac:dyDescent="0.25">
      <c r="A137" s="209"/>
      <c r="B137" s="192"/>
      <c r="C137" s="209"/>
      <c r="D137" s="209"/>
      <c r="E137" s="218"/>
      <c r="F137" s="273"/>
      <c r="G137" s="273"/>
      <c r="H137" s="235"/>
      <c r="I137" s="28" t="s">
        <v>35</v>
      </c>
      <c r="J137" s="213"/>
      <c r="K137" s="27" t="s">
        <v>67</v>
      </c>
      <c r="L137" s="8"/>
      <c r="M137" s="8"/>
      <c r="N137" s="8"/>
      <c r="O137" s="8"/>
      <c r="P137" s="35">
        <v>0.41499999999999998</v>
      </c>
      <c r="Q137" s="35">
        <v>0.35699999999999998</v>
      </c>
      <c r="R137" s="35">
        <v>0.39229999999999998</v>
      </c>
      <c r="S137" s="35"/>
      <c r="T137" s="20">
        <f>R137+Q137+P137</f>
        <v>1.1642999999999999</v>
      </c>
      <c r="U137" s="7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</row>
    <row r="138" spans="1:86" s="10" customFormat="1" ht="15" customHeight="1" x14ac:dyDescent="0.25">
      <c r="A138" s="209"/>
      <c r="B138" s="192"/>
      <c r="C138" s="209"/>
      <c r="D138" s="209"/>
      <c r="E138" s="218"/>
      <c r="F138" s="273"/>
      <c r="G138" s="273"/>
      <c r="H138" s="235"/>
      <c r="I138" s="28" t="s">
        <v>35</v>
      </c>
      <c r="J138" s="213"/>
      <c r="K138" s="27" t="s">
        <v>91</v>
      </c>
      <c r="L138" s="8"/>
      <c r="M138" s="8"/>
      <c r="N138" s="8"/>
      <c r="O138" s="8"/>
      <c r="P138" s="35">
        <v>14.987</v>
      </c>
      <c r="Q138" s="35"/>
      <c r="R138" s="35">
        <v>29.490200000000002</v>
      </c>
      <c r="S138" s="35"/>
      <c r="T138" s="20">
        <f>R138+P138</f>
        <v>44.477200000000003</v>
      </c>
      <c r="U138" s="7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</row>
    <row r="139" spans="1:86" s="10" customFormat="1" ht="15" customHeight="1" x14ac:dyDescent="0.25">
      <c r="A139" s="209"/>
      <c r="B139" s="192"/>
      <c r="C139" s="209"/>
      <c r="D139" s="209"/>
      <c r="E139" s="218"/>
      <c r="F139" s="273"/>
      <c r="G139" s="273"/>
      <c r="H139" s="235"/>
      <c r="I139" s="28" t="s">
        <v>35</v>
      </c>
      <c r="J139" s="213"/>
      <c r="K139" s="27" t="s">
        <v>42</v>
      </c>
      <c r="L139" s="8"/>
      <c r="M139" s="8"/>
      <c r="N139" s="8"/>
      <c r="O139" s="8"/>
      <c r="P139" s="162">
        <v>4.34</v>
      </c>
      <c r="Q139" s="35"/>
      <c r="R139" s="35"/>
      <c r="S139" s="35"/>
      <c r="T139" s="20">
        <f>P139</f>
        <v>4.34</v>
      </c>
      <c r="U139" s="7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</row>
    <row r="140" spans="1:86" s="10" customFormat="1" ht="15" customHeight="1" x14ac:dyDescent="0.25">
      <c r="A140" s="209"/>
      <c r="B140" s="192" t="s">
        <v>159</v>
      </c>
      <c r="C140" s="209"/>
      <c r="D140" s="209"/>
      <c r="E140" s="218"/>
      <c r="F140" s="273"/>
      <c r="G140" s="273"/>
      <c r="H140" s="235"/>
      <c r="I140" s="28" t="s">
        <v>35</v>
      </c>
      <c r="J140" s="213">
        <v>112</v>
      </c>
      <c r="K140" s="27" t="s">
        <v>34</v>
      </c>
      <c r="L140" s="8"/>
      <c r="M140" s="8"/>
      <c r="N140" s="8"/>
      <c r="O140" s="8"/>
      <c r="P140" s="35">
        <v>30.762</v>
      </c>
      <c r="Q140" s="35">
        <v>31.692399999999999</v>
      </c>
      <c r="R140" s="35">
        <v>36.930199999999999</v>
      </c>
      <c r="S140" s="35"/>
      <c r="T140" s="20">
        <f>R140+Q140+P140</f>
        <v>99.384600000000006</v>
      </c>
      <c r="U140" s="7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</row>
    <row r="141" spans="1:86" s="10" customFormat="1" ht="15" customHeight="1" x14ac:dyDescent="0.25">
      <c r="A141" s="209"/>
      <c r="B141" s="192"/>
      <c r="C141" s="209"/>
      <c r="D141" s="209"/>
      <c r="E141" s="218"/>
      <c r="F141" s="273"/>
      <c r="G141" s="273"/>
      <c r="H141" s="235"/>
      <c r="I141" s="28" t="s">
        <v>35</v>
      </c>
      <c r="J141" s="213"/>
      <c r="K141" s="27" t="s">
        <v>38</v>
      </c>
      <c r="L141" s="8"/>
      <c r="M141" s="8"/>
      <c r="N141" s="8"/>
      <c r="O141" s="8"/>
      <c r="P141" s="35">
        <v>0.39550000000000002</v>
      </c>
      <c r="Q141" s="35"/>
      <c r="R141" s="35">
        <v>0.19989999999999999</v>
      </c>
      <c r="S141" s="35"/>
      <c r="T141" s="20">
        <f>R141+P141</f>
        <v>0.59540000000000004</v>
      </c>
      <c r="U141" s="7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</row>
    <row r="142" spans="1:86" s="10" customFormat="1" ht="17.25" customHeight="1" x14ac:dyDescent="0.25">
      <c r="A142" s="209"/>
      <c r="B142" s="193" t="s">
        <v>162</v>
      </c>
      <c r="C142" s="209"/>
      <c r="D142" s="209"/>
      <c r="E142" s="218"/>
      <c r="F142" s="273"/>
      <c r="G142" s="273"/>
      <c r="H142" s="235"/>
      <c r="I142" s="28" t="s">
        <v>35</v>
      </c>
      <c r="J142" s="213">
        <v>472</v>
      </c>
      <c r="K142" s="27" t="s">
        <v>34</v>
      </c>
      <c r="L142" s="8"/>
      <c r="M142" s="8"/>
      <c r="N142" s="8"/>
      <c r="O142" s="8"/>
      <c r="P142" s="96"/>
      <c r="Q142" s="35">
        <v>27.883700000000001</v>
      </c>
      <c r="R142" s="35">
        <v>33.4191</v>
      </c>
      <c r="S142" s="35"/>
      <c r="T142" s="20">
        <f>R142+Q142</f>
        <v>61.302800000000005</v>
      </c>
      <c r="U142" s="7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</row>
    <row r="143" spans="1:86" s="10" customFormat="1" ht="15" customHeight="1" x14ac:dyDescent="0.25">
      <c r="A143" s="209"/>
      <c r="B143" s="194"/>
      <c r="C143" s="209"/>
      <c r="D143" s="209"/>
      <c r="E143" s="218"/>
      <c r="F143" s="273"/>
      <c r="G143" s="273"/>
      <c r="H143" s="235"/>
      <c r="I143" s="28" t="s">
        <v>35</v>
      </c>
      <c r="J143" s="213"/>
      <c r="K143" s="27" t="s">
        <v>38</v>
      </c>
      <c r="L143" s="8"/>
      <c r="M143" s="8"/>
      <c r="N143" s="8"/>
      <c r="O143" s="8"/>
      <c r="P143" s="96"/>
      <c r="Q143" s="35">
        <v>2348.8560000000002</v>
      </c>
      <c r="R143" s="35">
        <v>2014.3824</v>
      </c>
      <c r="S143" s="35"/>
      <c r="T143" s="20">
        <f>R143+Q143</f>
        <v>4363.2384000000002</v>
      </c>
      <c r="U143" s="7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</row>
    <row r="144" spans="1:86" s="10" customFormat="1" ht="15" customHeight="1" x14ac:dyDescent="0.25">
      <c r="A144" s="209"/>
      <c r="B144" s="194"/>
      <c r="C144" s="209"/>
      <c r="D144" s="209"/>
      <c r="E144" s="218"/>
      <c r="F144" s="273"/>
      <c r="G144" s="273"/>
      <c r="H144" s="235"/>
      <c r="I144" s="28" t="s">
        <v>35</v>
      </c>
      <c r="J144" s="213"/>
      <c r="K144" s="27" t="s">
        <v>57</v>
      </c>
      <c r="L144" s="8"/>
      <c r="M144" s="8"/>
      <c r="N144" s="8"/>
      <c r="O144" s="8"/>
      <c r="P144" s="96"/>
      <c r="Q144" s="35">
        <v>236.81469999999999</v>
      </c>
      <c r="R144" s="35">
        <v>861.2595</v>
      </c>
      <c r="S144" s="35"/>
      <c r="T144" s="20">
        <f>R144+Q144</f>
        <v>1098.0742</v>
      </c>
      <c r="U144" s="7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</row>
    <row r="145" spans="1:86" s="10" customFormat="1" ht="15" customHeight="1" x14ac:dyDescent="0.25">
      <c r="A145" s="209"/>
      <c r="B145" s="194"/>
      <c r="C145" s="209"/>
      <c r="D145" s="209"/>
      <c r="E145" s="218"/>
      <c r="F145" s="273"/>
      <c r="G145" s="273"/>
      <c r="H145" s="235"/>
      <c r="I145" s="28" t="s">
        <v>35</v>
      </c>
      <c r="J145" s="213"/>
      <c r="K145" s="27" t="s">
        <v>97</v>
      </c>
      <c r="L145" s="8"/>
      <c r="M145" s="8"/>
      <c r="N145" s="8"/>
      <c r="O145" s="8"/>
      <c r="P145" s="96"/>
      <c r="Q145" s="35"/>
      <c r="R145" s="35">
        <v>532.45029999999997</v>
      </c>
      <c r="S145" s="35"/>
      <c r="T145" s="20">
        <f>R145</f>
        <v>532.45029999999997</v>
      </c>
      <c r="U145" s="7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</row>
    <row r="146" spans="1:86" s="10" customFormat="1" ht="15" customHeight="1" x14ac:dyDescent="0.25">
      <c r="A146" s="209"/>
      <c r="B146" s="194"/>
      <c r="C146" s="209"/>
      <c r="D146" s="209"/>
      <c r="E146" s="218"/>
      <c r="F146" s="273"/>
      <c r="G146" s="273"/>
      <c r="H146" s="235"/>
      <c r="I146" s="28" t="s">
        <v>35</v>
      </c>
      <c r="J146" s="213"/>
      <c r="K146" s="27" t="s">
        <v>58</v>
      </c>
      <c r="L146" s="8"/>
      <c r="M146" s="8"/>
      <c r="N146" s="8"/>
      <c r="O146" s="8"/>
      <c r="P146" s="96"/>
      <c r="Q146" s="35">
        <v>458.94580000000002</v>
      </c>
      <c r="R146" s="35"/>
      <c r="S146" s="35"/>
      <c r="T146" s="20">
        <f>Q146</f>
        <v>458.94580000000002</v>
      </c>
      <c r="U146" s="7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</row>
    <row r="147" spans="1:86" s="10" customFormat="1" ht="15" customHeight="1" x14ac:dyDescent="0.25">
      <c r="A147" s="209"/>
      <c r="B147" s="191"/>
      <c r="C147" s="209"/>
      <c r="D147" s="209"/>
      <c r="E147" s="218"/>
      <c r="F147" s="273"/>
      <c r="G147" s="273"/>
      <c r="H147" s="235"/>
      <c r="I147" s="28" t="s">
        <v>35</v>
      </c>
      <c r="J147" s="213">
        <v>124</v>
      </c>
      <c r="K147" s="27" t="s">
        <v>34</v>
      </c>
      <c r="L147" s="8"/>
      <c r="M147" s="8"/>
      <c r="N147" s="8"/>
      <c r="O147" s="8"/>
      <c r="P147" s="35">
        <v>32.387099999999997</v>
      </c>
      <c r="Q147" s="35">
        <v>36.048299999999998</v>
      </c>
      <c r="R147" s="35">
        <v>35.701500000000003</v>
      </c>
      <c r="S147" s="35"/>
      <c r="T147" s="20">
        <f>R147+Q147+P147</f>
        <v>104.1369</v>
      </c>
      <c r="U147" s="7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</row>
    <row r="148" spans="1:86" s="10" customFormat="1" ht="15" customHeight="1" x14ac:dyDescent="0.25">
      <c r="A148" s="209"/>
      <c r="B148" s="193" t="s">
        <v>163</v>
      </c>
      <c r="C148" s="209"/>
      <c r="D148" s="209"/>
      <c r="E148" s="218"/>
      <c r="F148" s="273"/>
      <c r="G148" s="273"/>
      <c r="H148" s="235"/>
      <c r="I148" s="28" t="s">
        <v>35</v>
      </c>
      <c r="J148" s="213"/>
      <c r="K148" s="27" t="s">
        <v>64</v>
      </c>
      <c r="L148" s="8"/>
      <c r="M148" s="8"/>
      <c r="N148" s="8"/>
      <c r="O148" s="8"/>
      <c r="P148" s="35">
        <v>2.9182000000000001</v>
      </c>
      <c r="Q148" s="35">
        <v>2.3218999999999999</v>
      </c>
      <c r="R148" s="35">
        <v>24.8444</v>
      </c>
      <c r="S148" s="35"/>
      <c r="T148" s="20">
        <f>R148+Q148+P148</f>
        <v>30.084499999999998</v>
      </c>
      <c r="U148" s="7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</row>
    <row r="149" spans="1:86" s="10" customFormat="1" ht="15" customHeight="1" x14ac:dyDescent="0.25">
      <c r="A149" s="209"/>
      <c r="B149" s="194"/>
      <c r="C149" s="209"/>
      <c r="D149" s="209"/>
      <c r="E149" s="218"/>
      <c r="F149" s="273"/>
      <c r="G149" s="273"/>
      <c r="H149" s="235"/>
      <c r="I149" s="28" t="s">
        <v>35</v>
      </c>
      <c r="J149" s="213"/>
      <c r="K149" s="27" t="s">
        <v>71</v>
      </c>
      <c r="L149" s="8"/>
      <c r="M149" s="8"/>
      <c r="N149" s="8"/>
      <c r="O149" s="8"/>
      <c r="P149" s="35">
        <v>1.0097</v>
      </c>
      <c r="Q149" s="35">
        <v>1.2</v>
      </c>
      <c r="R149" s="35">
        <v>2.0657999999999999</v>
      </c>
      <c r="S149" s="35"/>
      <c r="T149" s="20">
        <f>R149+Q149+P149</f>
        <v>4.2754999999999992</v>
      </c>
      <c r="U149" s="7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</row>
    <row r="150" spans="1:86" s="10" customFormat="1" ht="15" customHeight="1" x14ac:dyDescent="0.25">
      <c r="A150" s="209"/>
      <c r="B150" s="194"/>
      <c r="C150" s="209"/>
      <c r="D150" s="209"/>
      <c r="E150" s="218"/>
      <c r="F150" s="273"/>
      <c r="G150" s="273"/>
      <c r="H150" s="235"/>
      <c r="I150" s="28" t="s">
        <v>35</v>
      </c>
      <c r="J150" s="213"/>
      <c r="K150" s="27" t="s">
        <v>65</v>
      </c>
      <c r="L150" s="8"/>
      <c r="M150" s="8"/>
      <c r="N150" s="8"/>
      <c r="O150" s="8"/>
      <c r="P150" s="35"/>
      <c r="Q150" s="35">
        <v>3.5779000000000001</v>
      </c>
      <c r="R150" s="35">
        <v>4.6177999999999999</v>
      </c>
      <c r="S150" s="35"/>
      <c r="T150" s="20">
        <f>R150+Q150</f>
        <v>8.1957000000000004</v>
      </c>
      <c r="U150" s="7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</row>
    <row r="151" spans="1:86" s="10" customFormat="1" ht="15" customHeight="1" x14ac:dyDescent="0.25">
      <c r="A151" s="209"/>
      <c r="B151" s="194"/>
      <c r="C151" s="209"/>
      <c r="D151" s="209"/>
      <c r="E151" s="218"/>
      <c r="F151" s="273"/>
      <c r="G151" s="273"/>
      <c r="H151" s="235"/>
      <c r="I151" s="28" t="s">
        <v>35</v>
      </c>
      <c r="J151" s="213"/>
      <c r="K151" s="27" t="s">
        <v>66</v>
      </c>
      <c r="L151" s="8"/>
      <c r="M151" s="8"/>
      <c r="N151" s="8"/>
      <c r="O151" s="8"/>
      <c r="P151" s="35"/>
      <c r="Q151" s="35"/>
      <c r="R151" s="35">
        <v>2.0630000000000002</v>
      </c>
      <c r="S151" s="35"/>
      <c r="T151" s="20">
        <f>R151</f>
        <v>2.0630000000000002</v>
      </c>
      <c r="U151" s="7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</row>
    <row r="152" spans="1:86" s="10" customFormat="1" ht="15" customHeight="1" x14ac:dyDescent="0.25">
      <c r="A152" s="209"/>
      <c r="B152" s="194"/>
      <c r="C152" s="209"/>
      <c r="D152" s="209"/>
      <c r="E152" s="218"/>
      <c r="F152" s="273"/>
      <c r="G152" s="273"/>
      <c r="H152" s="235"/>
      <c r="I152" s="28" t="s">
        <v>35</v>
      </c>
      <c r="J152" s="213"/>
      <c r="K152" s="27" t="s">
        <v>67</v>
      </c>
      <c r="L152" s="8"/>
      <c r="M152" s="8"/>
      <c r="N152" s="8"/>
      <c r="O152" s="8"/>
      <c r="P152" s="35">
        <v>7.8288000000000002</v>
      </c>
      <c r="Q152" s="35"/>
      <c r="R152" s="35"/>
      <c r="S152" s="35"/>
      <c r="T152" s="20">
        <f>P152</f>
        <v>7.8288000000000002</v>
      </c>
      <c r="U152" s="7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</row>
    <row r="153" spans="1:86" s="10" customFormat="1" ht="15" customHeight="1" x14ac:dyDescent="0.25">
      <c r="A153" s="209"/>
      <c r="B153" s="194"/>
      <c r="C153" s="209"/>
      <c r="D153" s="209"/>
      <c r="E153" s="218"/>
      <c r="F153" s="273"/>
      <c r="G153" s="273"/>
      <c r="H153" s="235"/>
      <c r="I153" s="28" t="s">
        <v>35</v>
      </c>
      <c r="J153" s="213"/>
      <c r="K153" s="27" t="s">
        <v>91</v>
      </c>
      <c r="L153" s="8"/>
      <c r="M153" s="8"/>
      <c r="N153" s="8"/>
      <c r="O153" s="8"/>
      <c r="P153" s="35"/>
      <c r="Q153" s="35"/>
      <c r="R153" s="35">
        <v>35.207500000000003</v>
      </c>
      <c r="S153" s="35"/>
      <c r="T153" s="20">
        <f>R153</f>
        <v>35.207500000000003</v>
      </c>
      <c r="U153" s="7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</row>
    <row r="154" spans="1:86" s="10" customFormat="1" ht="15" customHeight="1" x14ac:dyDescent="0.25">
      <c r="A154" s="209"/>
      <c r="B154" s="191"/>
      <c r="C154" s="209"/>
      <c r="D154" s="209"/>
      <c r="E154" s="218"/>
      <c r="F154" s="273"/>
      <c r="G154" s="273"/>
      <c r="H154" s="235"/>
      <c r="I154" s="28" t="s">
        <v>35</v>
      </c>
      <c r="J154" s="213"/>
      <c r="K154" s="27" t="s">
        <v>42</v>
      </c>
      <c r="L154" s="8"/>
      <c r="M154" s="8"/>
      <c r="N154" s="8"/>
      <c r="O154" s="8"/>
      <c r="P154" s="35">
        <v>1.61</v>
      </c>
      <c r="Q154" s="35">
        <v>2.0541</v>
      </c>
      <c r="R154" s="35">
        <v>2.0649000000000002</v>
      </c>
      <c r="S154" s="35"/>
      <c r="T154" s="20">
        <f>R154+Q154+P154</f>
        <v>5.7290000000000001</v>
      </c>
      <c r="U154" s="7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</row>
    <row r="155" spans="1:86" s="10" customFormat="1" ht="15" customHeight="1" x14ac:dyDescent="0.25">
      <c r="A155" s="209"/>
      <c r="B155" s="25" t="s">
        <v>160</v>
      </c>
      <c r="C155" s="209"/>
      <c r="D155" s="209"/>
      <c r="E155" s="218"/>
      <c r="F155" s="273"/>
      <c r="G155" s="273"/>
      <c r="H155" s="235"/>
      <c r="I155" s="28" t="s">
        <v>35</v>
      </c>
      <c r="J155" s="8"/>
      <c r="K155" s="27" t="s">
        <v>146</v>
      </c>
      <c r="L155" s="8"/>
      <c r="M155" s="8"/>
      <c r="N155" s="8"/>
      <c r="O155" s="8"/>
      <c r="P155" s="35"/>
      <c r="Q155" s="35">
        <v>100.0801</v>
      </c>
      <c r="R155" s="35">
        <v>144.29089999999999</v>
      </c>
      <c r="S155" s="35"/>
      <c r="T155" s="20">
        <f>R155+Q155</f>
        <v>244.37099999999998</v>
      </c>
      <c r="U155" s="7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</row>
    <row r="156" spans="1:86" s="10" customFormat="1" ht="15" customHeight="1" x14ac:dyDescent="0.25">
      <c r="A156" s="209"/>
      <c r="B156" s="217" t="s">
        <v>161</v>
      </c>
      <c r="C156" s="209"/>
      <c r="D156" s="209"/>
      <c r="E156" s="218"/>
      <c r="F156" s="273"/>
      <c r="G156" s="273"/>
      <c r="H156" s="235"/>
      <c r="I156" s="28" t="s">
        <v>35</v>
      </c>
      <c r="J156" s="213">
        <v>451</v>
      </c>
      <c r="K156" s="27" t="s">
        <v>34</v>
      </c>
      <c r="L156" s="8"/>
      <c r="M156" s="8"/>
      <c r="N156" s="8"/>
      <c r="O156" s="8"/>
      <c r="P156" s="35"/>
      <c r="Q156" s="35">
        <v>49.3504</v>
      </c>
      <c r="R156" s="35">
        <v>58.470199999999998</v>
      </c>
      <c r="S156" s="35"/>
      <c r="T156" s="20">
        <f>R156+Q156</f>
        <v>107.8206</v>
      </c>
      <c r="U156" s="7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</row>
    <row r="157" spans="1:86" s="10" customFormat="1" ht="15" customHeight="1" x14ac:dyDescent="0.25">
      <c r="A157" s="209"/>
      <c r="B157" s="218"/>
      <c r="C157" s="209"/>
      <c r="D157" s="209"/>
      <c r="E157" s="218"/>
      <c r="F157" s="273"/>
      <c r="G157" s="273"/>
      <c r="H157" s="235"/>
      <c r="I157" s="28" t="s">
        <v>35</v>
      </c>
      <c r="J157" s="213"/>
      <c r="K157" s="27" t="s">
        <v>57</v>
      </c>
      <c r="L157" s="8"/>
      <c r="M157" s="8"/>
      <c r="N157" s="8"/>
      <c r="O157" s="8"/>
      <c r="P157" s="35"/>
      <c r="Q157" s="35">
        <v>56.542999999999999</v>
      </c>
      <c r="R157" s="35">
        <v>55.480499999999999</v>
      </c>
      <c r="S157" s="35"/>
      <c r="T157" s="20">
        <f>R157+Q157</f>
        <v>112.0235</v>
      </c>
      <c r="U157" s="7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</row>
    <row r="158" spans="1:86" s="10" customFormat="1" ht="15" customHeight="1" x14ac:dyDescent="0.25">
      <c r="A158" s="209"/>
      <c r="B158" s="218"/>
      <c r="C158" s="209"/>
      <c r="D158" s="209"/>
      <c r="E158" s="218"/>
      <c r="F158" s="273"/>
      <c r="G158" s="273"/>
      <c r="H158" s="235"/>
      <c r="I158" s="28" t="s">
        <v>35</v>
      </c>
      <c r="J158" s="213"/>
      <c r="K158" s="27" t="s">
        <v>39</v>
      </c>
      <c r="L158" s="8"/>
      <c r="M158" s="8"/>
      <c r="N158" s="8"/>
      <c r="O158" s="8"/>
      <c r="P158" s="35"/>
      <c r="Q158" s="35"/>
      <c r="R158" s="163">
        <v>0.03</v>
      </c>
      <c r="S158" s="35"/>
      <c r="T158" s="20">
        <f>R158</f>
        <v>0.03</v>
      </c>
      <c r="U158" s="7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</row>
    <row r="159" spans="1:86" s="10" customFormat="1" ht="15" customHeight="1" x14ac:dyDescent="0.25">
      <c r="A159" s="209"/>
      <c r="B159" s="218"/>
      <c r="C159" s="209"/>
      <c r="D159" s="209"/>
      <c r="E159" s="218"/>
      <c r="F159" s="273"/>
      <c r="G159" s="273"/>
      <c r="H159" s="235"/>
      <c r="I159" s="28" t="s">
        <v>35</v>
      </c>
      <c r="J159" s="213"/>
      <c r="K159" s="27" t="s">
        <v>94</v>
      </c>
      <c r="L159" s="8"/>
      <c r="M159" s="8"/>
      <c r="N159" s="8"/>
      <c r="O159" s="8"/>
      <c r="P159" s="35"/>
      <c r="Q159" s="35">
        <v>136.28880000000001</v>
      </c>
      <c r="R159" s="35">
        <v>190.26050000000001</v>
      </c>
      <c r="S159" s="35"/>
      <c r="T159" s="20">
        <f>R159+Q159</f>
        <v>326.54930000000002</v>
      </c>
      <c r="U159" s="7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</row>
    <row r="160" spans="1:86" s="10" customFormat="1" ht="15" customHeight="1" x14ac:dyDescent="0.25">
      <c r="A160" s="209"/>
      <c r="B160" s="218"/>
      <c r="C160" s="209"/>
      <c r="D160" s="209"/>
      <c r="E160" s="218"/>
      <c r="F160" s="273"/>
      <c r="G160" s="273"/>
      <c r="H160" s="235"/>
      <c r="I160" s="28" t="s">
        <v>35</v>
      </c>
      <c r="J160" s="213"/>
      <c r="K160" s="27" t="s">
        <v>100</v>
      </c>
      <c r="L160" s="8"/>
      <c r="M160" s="8"/>
      <c r="N160" s="8"/>
      <c r="O160" s="8"/>
      <c r="P160" s="35"/>
      <c r="Q160" s="35">
        <v>12.3133</v>
      </c>
      <c r="R160" s="35">
        <v>12.5929</v>
      </c>
      <c r="S160" s="35"/>
      <c r="T160" s="20">
        <f>R160+Q160</f>
        <v>24.906199999999998</v>
      </c>
      <c r="U160" s="7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</row>
    <row r="161" spans="1:86" s="10" customFormat="1" ht="15" customHeight="1" x14ac:dyDescent="0.25">
      <c r="A161" s="209"/>
      <c r="B161" s="218"/>
      <c r="C161" s="209"/>
      <c r="D161" s="209"/>
      <c r="E161" s="218"/>
      <c r="F161" s="273"/>
      <c r="G161" s="273"/>
      <c r="H161" s="235"/>
      <c r="I161" s="28" t="s">
        <v>35</v>
      </c>
      <c r="J161" s="213"/>
      <c r="K161" s="27" t="s">
        <v>60</v>
      </c>
      <c r="L161" s="8"/>
      <c r="M161" s="8"/>
      <c r="N161" s="8"/>
      <c r="O161" s="8"/>
      <c r="P161" s="35"/>
      <c r="Q161" s="35">
        <v>27.617699999999999</v>
      </c>
      <c r="R161" s="35">
        <v>28.8371</v>
      </c>
      <c r="S161" s="35"/>
      <c r="T161" s="20">
        <f>R161+Q161</f>
        <v>56.454799999999999</v>
      </c>
      <c r="U161" s="7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</row>
    <row r="162" spans="1:86" s="10" customFormat="1" ht="15" customHeight="1" x14ac:dyDescent="0.25">
      <c r="A162" s="209"/>
      <c r="B162" s="218"/>
      <c r="C162" s="209"/>
      <c r="D162" s="209"/>
      <c r="E162" s="218"/>
      <c r="F162" s="273"/>
      <c r="G162" s="273"/>
      <c r="H162" s="235"/>
      <c r="I162" s="28" t="s">
        <v>35</v>
      </c>
      <c r="J162" s="213"/>
      <c r="K162" s="27" t="s">
        <v>95</v>
      </c>
      <c r="L162" s="8"/>
      <c r="M162" s="8"/>
      <c r="N162" s="8"/>
      <c r="O162" s="8"/>
      <c r="P162" s="35"/>
      <c r="Q162" s="35"/>
      <c r="R162" s="35">
        <v>8.0212000000000003</v>
      </c>
      <c r="S162" s="35"/>
      <c r="T162" s="20">
        <f>R162</f>
        <v>8.0212000000000003</v>
      </c>
      <c r="U162" s="7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</row>
    <row r="163" spans="1:86" s="10" customFormat="1" ht="15" customHeight="1" x14ac:dyDescent="0.25">
      <c r="A163" s="209"/>
      <c r="B163" s="218"/>
      <c r="C163" s="209"/>
      <c r="D163" s="209"/>
      <c r="E163" s="218"/>
      <c r="F163" s="273"/>
      <c r="G163" s="273"/>
      <c r="H163" s="235"/>
      <c r="I163" s="28" t="s">
        <v>35</v>
      </c>
      <c r="J163" s="213"/>
      <c r="K163" s="27" t="s">
        <v>102</v>
      </c>
      <c r="L163" s="8"/>
      <c r="M163" s="8"/>
      <c r="N163" s="8"/>
      <c r="O163" s="8"/>
      <c r="P163" s="35"/>
      <c r="Q163" s="35">
        <v>10.89</v>
      </c>
      <c r="R163" s="35"/>
      <c r="S163" s="35"/>
      <c r="T163" s="20">
        <f>Q163</f>
        <v>10.89</v>
      </c>
      <c r="U163" s="7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</row>
    <row r="164" spans="1:86" s="10" customFormat="1" ht="15" customHeight="1" x14ac:dyDescent="0.25">
      <c r="A164" s="209"/>
      <c r="B164" s="218"/>
      <c r="C164" s="209"/>
      <c r="D164" s="209"/>
      <c r="E164" s="218"/>
      <c r="F164" s="273"/>
      <c r="G164" s="273"/>
      <c r="H164" s="235"/>
      <c r="I164" s="28" t="s">
        <v>35</v>
      </c>
      <c r="J164" s="213"/>
      <c r="K164" s="27" t="s">
        <v>85</v>
      </c>
      <c r="L164" s="8"/>
      <c r="M164" s="8"/>
      <c r="N164" s="8"/>
      <c r="O164" s="8"/>
      <c r="P164" s="35"/>
      <c r="Q164" s="35">
        <v>9.17</v>
      </c>
      <c r="R164" s="35">
        <v>9.17</v>
      </c>
      <c r="S164" s="35"/>
      <c r="T164" s="20">
        <f>R164+Q164</f>
        <v>18.34</v>
      </c>
      <c r="U164" s="7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</row>
    <row r="165" spans="1:86" s="10" customFormat="1" ht="15" customHeight="1" x14ac:dyDescent="0.25">
      <c r="A165" s="209"/>
      <c r="B165" s="218"/>
      <c r="C165" s="209"/>
      <c r="D165" s="209"/>
      <c r="E165" s="218"/>
      <c r="F165" s="273"/>
      <c r="G165" s="273"/>
      <c r="H165" s="235"/>
      <c r="I165" s="28" t="s">
        <v>35</v>
      </c>
      <c r="J165" s="213"/>
      <c r="K165" s="27" t="s">
        <v>86</v>
      </c>
      <c r="L165" s="8"/>
      <c r="M165" s="8"/>
      <c r="N165" s="8"/>
      <c r="O165" s="8"/>
      <c r="P165" s="35"/>
      <c r="Q165" s="35">
        <v>43.720300000000002</v>
      </c>
      <c r="R165" s="35">
        <v>28.631599999999999</v>
      </c>
      <c r="S165" s="35"/>
      <c r="T165" s="20">
        <f>R165+Q165</f>
        <v>72.351900000000001</v>
      </c>
      <c r="U165" s="7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</row>
    <row r="166" spans="1:86" s="15" customFormat="1" ht="17.25" customHeight="1" x14ac:dyDescent="0.25">
      <c r="A166" s="209"/>
      <c r="B166" s="11" t="s">
        <v>103</v>
      </c>
      <c r="C166" s="13"/>
      <c r="D166" s="13"/>
      <c r="E166" s="13"/>
      <c r="F166" s="13"/>
      <c r="G166" s="13"/>
      <c r="H166" s="13"/>
      <c r="I166" s="13"/>
      <c r="J166" s="13"/>
      <c r="K166" s="13"/>
      <c r="L166" s="97">
        <f t="shared" ref="L166:O166" si="26">SUM(L124:L165)</f>
        <v>0</v>
      </c>
      <c r="M166" s="97">
        <f t="shared" si="26"/>
        <v>0</v>
      </c>
      <c r="N166" s="97">
        <f t="shared" si="26"/>
        <v>0</v>
      </c>
      <c r="O166" s="97">
        <f t="shared" si="26"/>
        <v>0</v>
      </c>
      <c r="P166" s="14">
        <f>SUM(P124:P165)</f>
        <v>137.5204</v>
      </c>
      <c r="Q166" s="14">
        <f t="shared" ref="Q166:S166" si="27">SUM(Q124:Q165)</f>
        <v>4088.9489999999992</v>
      </c>
      <c r="R166" s="14">
        <f t="shared" si="27"/>
        <v>4611.4792999999991</v>
      </c>
      <c r="S166" s="161">
        <f t="shared" si="27"/>
        <v>0</v>
      </c>
      <c r="T166" s="14">
        <f t="shared" ref="T166" si="28">SUM(T124:T165)</f>
        <v>8837.948699999999</v>
      </c>
      <c r="U166" s="13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</row>
    <row r="167" spans="1:86" s="16" customFormat="1" ht="15" customHeight="1" x14ac:dyDescent="0.25">
      <c r="A167" s="220" t="s">
        <v>171</v>
      </c>
      <c r="B167" s="221"/>
      <c r="C167" s="221"/>
      <c r="D167" s="221"/>
      <c r="E167" s="221"/>
      <c r="F167" s="221"/>
      <c r="G167" s="221"/>
      <c r="H167" s="221"/>
      <c r="I167" s="221"/>
      <c r="J167" s="221"/>
      <c r="K167" s="221"/>
      <c r="L167" s="221"/>
      <c r="M167" s="221"/>
      <c r="N167" s="221"/>
      <c r="O167" s="221"/>
      <c r="P167" s="221"/>
      <c r="Q167" s="221"/>
      <c r="R167" s="221"/>
      <c r="S167" s="221"/>
      <c r="T167" s="221"/>
      <c r="U167" s="222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</row>
    <row r="168" spans="1:86" s="10" customFormat="1" ht="14.45" customHeight="1" x14ac:dyDescent="0.25">
      <c r="A168" s="208">
        <v>11</v>
      </c>
      <c r="B168" s="193" t="s">
        <v>172</v>
      </c>
      <c r="C168" s="214" t="s">
        <v>29</v>
      </c>
      <c r="D168" s="214" t="s">
        <v>30</v>
      </c>
      <c r="E168" s="193" t="s">
        <v>171</v>
      </c>
      <c r="F168" s="193" t="s">
        <v>239</v>
      </c>
      <c r="G168" s="193" t="s">
        <v>168</v>
      </c>
      <c r="H168" s="193" t="s">
        <v>131</v>
      </c>
      <c r="I168" s="28" t="s">
        <v>35</v>
      </c>
      <c r="J168" s="265" t="s">
        <v>104</v>
      </c>
      <c r="K168" s="40" t="s">
        <v>34</v>
      </c>
      <c r="L168" s="28"/>
      <c r="M168" s="28"/>
      <c r="N168" s="28"/>
      <c r="O168" s="35"/>
      <c r="P168" s="35">
        <v>95.133099999999999</v>
      </c>
      <c r="Q168" s="35">
        <v>73.831299999999999</v>
      </c>
      <c r="R168" s="35">
        <v>81.437100000000001</v>
      </c>
      <c r="S168" s="35">
        <v>29.703900000000001</v>
      </c>
      <c r="T168" s="44">
        <f>S168+R168+Q168+P168</f>
        <v>280.10540000000003</v>
      </c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</row>
    <row r="169" spans="1:86" s="10" customFormat="1" ht="15" customHeight="1" x14ac:dyDescent="0.25">
      <c r="A169" s="209"/>
      <c r="B169" s="194"/>
      <c r="C169" s="215"/>
      <c r="D169" s="215"/>
      <c r="E169" s="194"/>
      <c r="F169" s="194"/>
      <c r="G169" s="194"/>
      <c r="H169" s="194"/>
      <c r="I169" s="28" t="s">
        <v>35</v>
      </c>
      <c r="J169" s="266"/>
      <c r="K169" s="40" t="s">
        <v>38</v>
      </c>
      <c r="L169" s="28"/>
      <c r="M169" s="28"/>
      <c r="N169" s="28"/>
      <c r="O169" s="101"/>
      <c r="P169" s="35">
        <v>17.5</v>
      </c>
      <c r="Q169" s="35">
        <v>0.78400000000000003</v>
      </c>
      <c r="R169" s="35">
        <v>0.23980000000000001</v>
      </c>
      <c r="S169" s="35"/>
      <c r="T169" s="44">
        <f t="shared" ref="T169:T184" si="29">S169+R169+Q169+P169</f>
        <v>18.523800000000001</v>
      </c>
      <c r="U169" s="290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</row>
    <row r="170" spans="1:86" s="10" customFormat="1" ht="15" customHeight="1" x14ac:dyDescent="0.25">
      <c r="A170" s="209"/>
      <c r="B170" s="194"/>
      <c r="C170" s="215"/>
      <c r="D170" s="215"/>
      <c r="E170" s="194"/>
      <c r="F170" s="194"/>
      <c r="G170" s="194"/>
      <c r="H170" s="194"/>
      <c r="I170" s="28" t="s">
        <v>35</v>
      </c>
      <c r="J170" s="266"/>
      <c r="K170" s="40" t="s">
        <v>46</v>
      </c>
      <c r="L170" s="28"/>
      <c r="M170" s="28"/>
      <c r="N170" s="28"/>
      <c r="O170" s="28"/>
      <c r="P170" s="35"/>
      <c r="Q170" s="35"/>
      <c r="R170" s="35">
        <v>15.9031</v>
      </c>
      <c r="S170" s="35"/>
      <c r="T170" s="44">
        <f t="shared" si="29"/>
        <v>15.9031</v>
      </c>
      <c r="U170" s="290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</row>
    <row r="171" spans="1:86" s="10" customFormat="1" ht="14.45" customHeight="1" x14ac:dyDescent="0.25">
      <c r="A171" s="209"/>
      <c r="B171" s="194"/>
      <c r="C171" s="215"/>
      <c r="D171" s="215"/>
      <c r="E171" s="194"/>
      <c r="F171" s="194"/>
      <c r="G171" s="194"/>
      <c r="H171" s="194"/>
      <c r="I171" s="28" t="s">
        <v>35</v>
      </c>
      <c r="J171" s="266"/>
      <c r="K171" s="40" t="s">
        <v>39</v>
      </c>
      <c r="L171" s="28"/>
      <c r="M171" s="28"/>
      <c r="N171" s="28"/>
      <c r="O171" s="28"/>
      <c r="P171" s="35"/>
      <c r="Q171" s="35"/>
      <c r="R171" s="35"/>
      <c r="S171" s="35">
        <v>487.31299999999999</v>
      </c>
      <c r="T171" s="44">
        <f t="shared" si="29"/>
        <v>487.31299999999999</v>
      </c>
      <c r="U171" s="290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</row>
    <row r="172" spans="1:86" s="10" customFormat="1" ht="15" customHeight="1" x14ac:dyDescent="0.25">
      <c r="A172" s="209"/>
      <c r="B172" s="194"/>
      <c r="C172" s="215"/>
      <c r="D172" s="215"/>
      <c r="E172" s="194"/>
      <c r="F172" s="194"/>
      <c r="G172" s="194"/>
      <c r="H172" s="194"/>
      <c r="I172" s="28" t="s">
        <v>35</v>
      </c>
      <c r="J172" s="266"/>
      <c r="K172" s="40" t="s">
        <v>94</v>
      </c>
      <c r="L172" s="28"/>
      <c r="M172" s="28"/>
      <c r="N172" s="28"/>
      <c r="O172" s="28"/>
      <c r="P172" s="35"/>
      <c r="Q172" s="35"/>
      <c r="R172" s="35"/>
      <c r="S172" s="35">
        <v>64.347200000000001</v>
      </c>
      <c r="T172" s="44">
        <f t="shared" si="29"/>
        <v>64.347200000000001</v>
      </c>
      <c r="U172" s="290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</row>
    <row r="173" spans="1:86" s="10" customFormat="1" ht="15" customHeight="1" x14ac:dyDescent="0.25">
      <c r="A173" s="209"/>
      <c r="B173" s="191"/>
      <c r="C173" s="215"/>
      <c r="D173" s="215"/>
      <c r="E173" s="194"/>
      <c r="F173" s="194"/>
      <c r="G173" s="194"/>
      <c r="H173" s="194"/>
      <c r="I173" s="28" t="s">
        <v>35</v>
      </c>
      <c r="J173" s="274"/>
      <c r="K173" s="40" t="s">
        <v>105</v>
      </c>
      <c r="L173" s="28"/>
      <c r="M173" s="28"/>
      <c r="N173" s="28"/>
      <c r="O173" s="28"/>
      <c r="P173" s="35"/>
      <c r="Q173" s="35"/>
      <c r="R173" s="35">
        <v>134.00739999999999</v>
      </c>
      <c r="S173" s="35"/>
      <c r="T173" s="44">
        <f t="shared" si="29"/>
        <v>134.00739999999999</v>
      </c>
      <c r="U173" s="290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</row>
    <row r="174" spans="1:86" s="10" customFormat="1" ht="15" customHeight="1" x14ac:dyDescent="0.25">
      <c r="A174" s="209"/>
      <c r="B174" s="193" t="s">
        <v>173</v>
      </c>
      <c r="C174" s="215"/>
      <c r="D174" s="215"/>
      <c r="E174" s="194"/>
      <c r="F174" s="194"/>
      <c r="G174" s="194"/>
      <c r="H174" s="194"/>
      <c r="I174" s="28" t="s">
        <v>35</v>
      </c>
      <c r="J174" s="265" t="s">
        <v>106</v>
      </c>
      <c r="K174" s="40" t="s">
        <v>34</v>
      </c>
      <c r="L174" s="28"/>
      <c r="M174" s="28"/>
      <c r="N174" s="28"/>
      <c r="O174" s="28"/>
      <c r="P174" s="35">
        <v>61.8</v>
      </c>
      <c r="Q174" s="35">
        <v>54.473999999999997</v>
      </c>
      <c r="R174" s="35">
        <v>64.180999999999997</v>
      </c>
      <c r="S174" s="35">
        <v>34.218000000000004</v>
      </c>
      <c r="T174" s="44">
        <f t="shared" si="29"/>
        <v>214.673</v>
      </c>
      <c r="U174" s="290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</row>
    <row r="175" spans="1:86" s="10" customFormat="1" ht="15" customHeight="1" x14ac:dyDescent="0.25">
      <c r="A175" s="209"/>
      <c r="B175" s="194"/>
      <c r="C175" s="215"/>
      <c r="D175" s="215"/>
      <c r="E175" s="194"/>
      <c r="F175" s="194"/>
      <c r="G175" s="194"/>
      <c r="H175" s="194"/>
      <c r="I175" s="28" t="s">
        <v>35</v>
      </c>
      <c r="J175" s="266"/>
      <c r="K175" s="40" t="s">
        <v>38</v>
      </c>
      <c r="L175" s="28"/>
      <c r="M175" s="28"/>
      <c r="N175" s="28"/>
      <c r="O175" s="28"/>
      <c r="P175" s="35"/>
      <c r="Q175" s="35">
        <v>1829.6913999999999</v>
      </c>
      <c r="R175" s="35">
        <v>5012.7624999999998</v>
      </c>
      <c r="S175" s="35">
        <v>1855.1451</v>
      </c>
      <c r="T175" s="44">
        <f t="shared" si="29"/>
        <v>8697.5990000000002</v>
      </c>
      <c r="U175" s="290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</row>
    <row r="176" spans="1:86" s="10" customFormat="1" ht="15" customHeight="1" x14ac:dyDescent="0.25">
      <c r="A176" s="209"/>
      <c r="B176" s="194"/>
      <c r="C176" s="215"/>
      <c r="D176" s="215"/>
      <c r="E176" s="194"/>
      <c r="F176" s="194"/>
      <c r="G176" s="194"/>
      <c r="H176" s="194"/>
      <c r="I176" s="28" t="s">
        <v>35</v>
      </c>
      <c r="J176" s="266"/>
      <c r="K176" s="40" t="s">
        <v>57</v>
      </c>
      <c r="L176" s="28"/>
      <c r="M176" s="28"/>
      <c r="N176" s="28"/>
      <c r="O176" s="28"/>
      <c r="P176" s="35">
        <v>87.4</v>
      </c>
      <c r="Q176" s="35">
        <v>299.30669999999998</v>
      </c>
      <c r="R176" s="35">
        <v>4523.5720000000001</v>
      </c>
      <c r="S176" s="35">
        <v>697.43989999999997</v>
      </c>
      <c r="T176" s="44">
        <f t="shared" si="29"/>
        <v>5607.7186000000002</v>
      </c>
      <c r="U176" s="290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</row>
    <row r="177" spans="1:86" s="10" customFormat="1" ht="15" customHeight="1" x14ac:dyDescent="0.25">
      <c r="A177" s="209"/>
      <c r="B177" s="194"/>
      <c r="C177" s="215"/>
      <c r="D177" s="215"/>
      <c r="E177" s="194"/>
      <c r="F177" s="194"/>
      <c r="G177" s="194"/>
      <c r="H177" s="194"/>
      <c r="I177" s="28" t="s">
        <v>35</v>
      </c>
      <c r="J177" s="266"/>
      <c r="K177" s="40" t="s">
        <v>46</v>
      </c>
      <c r="L177" s="28"/>
      <c r="M177" s="28"/>
      <c r="N177" s="28"/>
      <c r="O177" s="28"/>
      <c r="P177" s="35">
        <v>24.200199999999999</v>
      </c>
      <c r="Q177" s="35">
        <v>244.09790000000001</v>
      </c>
      <c r="R177" s="35"/>
      <c r="S177" s="35"/>
      <c r="T177" s="44">
        <f t="shared" si="29"/>
        <v>268.29810000000003</v>
      </c>
      <c r="U177" s="290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</row>
    <row r="178" spans="1:86" s="10" customFormat="1" ht="15" customHeight="1" x14ac:dyDescent="0.25">
      <c r="A178" s="209"/>
      <c r="B178" s="194"/>
      <c r="C178" s="215"/>
      <c r="D178" s="215"/>
      <c r="E178" s="194"/>
      <c r="F178" s="194"/>
      <c r="G178" s="194"/>
      <c r="H178" s="194"/>
      <c r="I178" s="28" t="s">
        <v>35</v>
      </c>
      <c r="J178" s="266"/>
      <c r="K178" s="40" t="s">
        <v>64</v>
      </c>
      <c r="L178" s="28"/>
      <c r="M178" s="28"/>
      <c r="N178" s="28"/>
      <c r="O178" s="28"/>
      <c r="P178" s="35"/>
      <c r="Q178" s="35"/>
      <c r="R178" s="35">
        <v>775.41300000000001</v>
      </c>
      <c r="S178" s="35"/>
      <c r="T178" s="44">
        <f t="shared" si="29"/>
        <v>775.41300000000001</v>
      </c>
      <c r="U178" s="290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</row>
    <row r="179" spans="1:86" s="10" customFormat="1" ht="15" customHeight="1" x14ac:dyDescent="0.25">
      <c r="A179" s="209"/>
      <c r="B179" s="191"/>
      <c r="C179" s="215"/>
      <c r="D179" s="215"/>
      <c r="E179" s="194"/>
      <c r="F179" s="194"/>
      <c r="G179" s="194"/>
      <c r="H179" s="194"/>
      <c r="I179" s="28" t="s">
        <v>35</v>
      </c>
      <c r="J179" s="274"/>
      <c r="K179" s="40" t="s">
        <v>71</v>
      </c>
      <c r="L179" s="28"/>
      <c r="M179" s="28"/>
      <c r="N179" s="28"/>
      <c r="O179" s="28"/>
      <c r="P179" s="35">
        <v>91.425899999999999</v>
      </c>
      <c r="Q179" s="35"/>
      <c r="R179" s="35"/>
      <c r="S179" s="35"/>
      <c r="T179" s="44">
        <f t="shared" si="29"/>
        <v>91.425899999999999</v>
      </c>
      <c r="U179" s="290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</row>
    <row r="180" spans="1:86" s="10" customFormat="1" ht="15" customHeight="1" x14ac:dyDescent="0.25">
      <c r="A180" s="209"/>
      <c r="B180" s="193" t="s">
        <v>174</v>
      </c>
      <c r="C180" s="215"/>
      <c r="D180" s="215"/>
      <c r="E180" s="194"/>
      <c r="F180" s="194"/>
      <c r="G180" s="194"/>
      <c r="H180" s="194"/>
      <c r="I180" s="28" t="s">
        <v>35</v>
      </c>
      <c r="J180" s="265" t="s">
        <v>107</v>
      </c>
      <c r="K180" s="40" t="s">
        <v>34</v>
      </c>
      <c r="L180" s="28"/>
      <c r="M180" s="28"/>
      <c r="N180" s="28"/>
      <c r="O180" s="28"/>
      <c r="P180" s="35">
        <v>82.566000000000003</v>
      </c>
      <c r="Q180" s="35">
        <v>80.631</v>
      </c>
      <c r="R180" s="35">
        <v>83.653999999999996</v>
      </c>
      <c r="S180" s="35">
        <v>34.183</v>
      </c>
      <c r="T180" s="44">
        <f t="shared" si="29"/>
        <v>281.03399999999999</v>
      </c>
      <c r="U180" s="290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</row>
    <row r="181" spans="1:86" s="10" customFormat="1" ht="15" customHeight="1" x14ac:dyDescent="0.25">
      <c r="A181" s="209"/>
      <c r="B181" s="194"/>
      <c r="C181" s="215"/>
      <c r="D181" s="215"/>
      <c r="E181" s="194"/>
      <c r="F181" s="194"/>
      <c r="G181" s="194"/>
      <c r="H181" s="194"/>
      <c r="I181" s="28" t="s">
        <v>35</v>
      </c>
      <c r="J181" s="266"/>
      <c r="K181" s="40" t="s">
        <v>64</v>
      </c>
      <c r="L181" s="28"/>
      <c r="M181" s="28"/>
      <c r="N181" s="28"/>
      <c r="O181" s="28"/>
      <c r="P181" s="35">
        <v>203.38300000000001</v>
      </c>
      <c r="Q181" s="35">
        <v>5.6364000000000001</v>
      </c>
      <c r="R181" s="35">
        <v>10.859</v>
      </c>
      <c r="S181" s="35"/>
      <c r="T181" s="44">
        <f t="shared" si="29"/>
        <v>219.8784</v>
      </c>
      <c r="U181" s="290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</row>
    <row r="182" spans="1:86" s="10" customFormat="1" ht="15" customHeight="1" x14ac:dyDescent="0.25">
      <c r="A182" s="209"/>
      <c r="B182" s="194"/>
      <c r="C182" s="215"/>
      <c r="D182" s="215"/>
      <c r="E182" s="194"/>
      <c r="F182" s="194"/>
      <c r="G182" s="194"/>
      <c r="H182" s="194"/>
      <c r="I182" s="28" t="s">
        <v>35</v>
      </c>
      <c r="J182" s="266"/>
      <c r="K182" s="40" t="s">
        <v>71</v>
      </c>
      <c r="L182" s="28"/>
      <c r="M182" s="28"/>
      <c r="N182" s="28"/>
      <c r="O182" s="28"/>
      <c r="P182" s="35">
        <v>326.73360000000002</v>
      </c>
      <c r="Q182" s="35">
        <v>5</v>
      </c>
      <c r="R182" s="35">
        <v>10.495699999999999</v>
      </c>
      <c r="S182" s="35">
        <v>5.8254999999999999</v>
      </c>
      <c r="T182" s="44">
        <f t="shared" si="29"/>
        <v>348.0548</v>
      </c>
      <c r="U182" s="290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</row>
    <row r="183" spans="1:86" s="10" customFormat="1" ht="15" customHeight="1" x14ac:dyDescent="0.25">
      <c r="A183" s="209"/>
      <c r="B183" s="194"/>
      <c r="C183" s="215"/>
      <c r="D183" s="215"/>
      <c r="E183" s="194"/>
      <c r="F183" s="194"/>
      <c r="G183" s="194"/>
      <c r="H183" s="194"/>
      <c r="I183" s="28" t="s">
        <v>35</v>
      </c>
      <c r="J183" s="266"/>
      <c r="K183" s="40" t="s">
        <v>65</v>
      </c>
      <c r="L183" s="28"/>
      <c r="M183" s="28"/>
      <c r="N183" s="28"/>
      <c r="O183" s="28"/>
      <c r="P183" s="35"/>
      <c r="Q183" s="35">
        <v>26.790400000000002</v>
      </c>
      <c r="R183" s="35">
        <v>14.5395</v>
      </c>
      <c r="S183" s="35">
        <v>4</v>
      </c>
      <c r="T183" s="44">
        <f t="shared" si="29"/>
        <v>45.329900000000002</v>
      </c>
      <c r="U183" s="290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</row>
    <row r="184" spans="1:86" s="10" customFormat="1" ht="15" customHeight="1" x14ac:dyDescent="0.25">
      <c r="A184" s="209"/>
      <c r="B184" s="194"/>
      <c r="C184" s="215"/>
      <c r="D184" s="215"/>
      <c r="E184" s="194"/>
      <c r="F184" s="194"/>
      <c r="G184" s="194"/>
      <c r="H184" s="194"/>
      <c r="I184" s="28" t="s">
        <v>35</v>
      </c>
      <c r="J184" s="266"/>
      <c r="K184" s="40" t="s">
        <v>66</v>
      </c>
      <c r="L184" s="28"/>
      <c r="M184" s="28"/>
      <c r="N184" s="28"/>
      <c r="O184" s="28"/>
      <c r="P184" s="35">
        <v>22.499600000000001</v>
      </c>
      <c r="Q184" s="35">
        <v>32.192</v>
      </c>
      <c r="R184" s="35">
        <v>38.7776</v>
      </c>
      <c r="S184" s="35">
        <v>16.6004</v>
      </c>
      <c r="T184" s="44">
        <f t="shared" si="29"/>
        <v>110.06959999999999</v>
      </c>
      <c r="U184" s="290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</row>
    <row r="185" spans="1:86" s="10" customFormat="1" ht="16.5" customHeight="1" x14ac:dyDescent="0.25">
      <c r="A185" s="209"/>
      <c r="B185" s="194"/>
      <c r="C185" s="215"/>
      <c r="D185" s="215"/>
      <c r="E185" s="194"/>
      <c r="F185" s="194"/>
      <c r="G185" s="194"/>
      <c r="H185" s="194"/>
      <c r="I185" s="28" t="s">
        <v>35</v>
      </c>
      <c r="J185" s="274"/>
      <c r="K185" s="40" t="s">
        <v>53</v>
      </c>
      <c r="L185" s="28"/>
      <c r="M185" s="28"/>
      <c r="N185" s="28"/>
      <c r="O185" s="28"/>
      <c r="P185" s="35">
        <v>184.88200000000001</v>
      </c>
      <c r="Q185" s="35"/>
      <c r="R185" s="35">
        <v>5</v>
      </c>
      <c r="S185" s="35"/>
      <c r="T185" s="44">
        <f>S185+R185+Q185+P185</f>
        <v>189.88200000000001</v>
      </c>
      <c r="U185" s="290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</row>
    <row r="186" spans="1:86" s="16" customFormat="1" ht="15" customHeight="1" x14ac:dyDescent="0.25">
      <c r="A186" s="209"/>
      <c r="B186" s="193" t="s">
        <v>182</v>
      </c>
      <c r="C186" s="215"/>
      <c r="D186" s="215"/>
      <c r="E186" s="194"/>
      <c r="F186" s="194"/>
      <c r="G186" s="194"/>
      <c r="H186" s="194"/>
      <c r="I186" s="28" t="s">
        <v>35</v>
      </c>
      <c r="J186" s="225" t="s">
        <v>108</v>
      </c>
      <c r="K186" s="40" t="s">
        <v>108</v>
      </c>
      <c r="L186" s="28"/>
      <c r="M186" s="28"/>
      <c r="N186" s="28"/>
      <c r="O186" s="28"/>
      <c r="P186" s="35">
        <v>52.802799999999998</v>
      </c>
      <c r="Q186" s="35">
        <v>68.858099999999993</v>
      </c>
      <c r="R186" s="35">
        <v>66.400400000000005</v>
      </c>
      <c r="S186" s="35">
        <v>31.8354</v>
      </c>
      <c r="T186" s="44">
        <f t="shared" ref="T186:T210" si="30">S186+R186+Q186+P186</f>
        <v>219.89670000000001</v>
      </c>
      <c r="U186" s="290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</row>
    <row r="187" spans="1:86" s="16" customFormat="1" ht="15" customHeight="1" x14ac:dyDescent="0.25">
      <c r="A187" s="209"/>
      <c r="B187" s="191"/>
      <c r="C187" s="215"/>
      <c r="D187" s="215"/>
      <c r="E187" s="194"/>
      <c r="F187" s="194"/>
      <c r="G187" s="194"/>
      <c r="H187" s="194"/>
      <c r="I187" s="28" t="s">
        <v>35</v>
      </c>
      <c r="J187" s="225"/>
      <c r="K187" s="40" t="s">
        <v>38</v>
      </c>
      <c r="L187" s="28"/>
      <c r="M187" s="28"/>
      <c r="N187" s="28"/>
      <c r="O187" s="28"/>
      <c r="P187" s="35">
        <v>2.3889</v>
      </c>
      <c r="Q187" s="35">
        <v>2.2999999999999998</v>
      </c>
      <c r="R187" s="35">
        <v>20.6158</v>
      </c>
      <c r="S187" s="35">
        <v>0.379</v>
      </c>
      <c r="T187" s="44">
        <f t="shared" si="30"/>
        <v>25.683700000000002</v>
      </c>
      <c r="U187" s="290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</row>
    <row r="188" spans="1:86" s="10" customFormat="1" ht="15" customHeight="1" x14ac:dyDescent="0.25">
      <c r="A188" s="209"/>
      <c r="B188" s="192" t="s">
        <v>181</v>
      </c>
      <c r="C188" s="215"/>
      <c r="D188" s="215"/>
      <c r="E188" s="194"/>
      <c r="F188" s="194"/>
      <c r="G188" s="194"/>
      <c r="H188" s="194"/>
      <c r="I188" s="28" t="s">
        <v>35</v>
      </c>
      <c r="J188" s="225" t="s">
        <v>109</v>
      </c>
      <c r="K188" s="40" t="s">
        <v>34</v>
      </c>
      <c r="L188" s="28"/>
      <c r="M188" s="28"/>
      <c r="N188" s="28"/>
      <c r="O188" s="28"/>
      <c r="P188" s="35">
        <v>318.68490000000003</v>
      </c>
      <c r="Q188" s="35">
        <v>176.51519999999999</v>
      </c>
      <c r="R188" s="35">
        <v>266.2321</v>
      </c>
      <c r="S188" s="35">
        <v>60.090200000000003</v>
      </c>
      <c r="T188" s="44">
        <f t="shared" si="30"/>
        <v>821.52240000000006</v>
      </c>
      <c r="U188" s="290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</row>
    <row r="189" spans="1:86" s="10" customFormat="1" ht="15" customHeight="1" x14ac:dyDescent="0.25">
      <c r="A189" s="209"/>
      <c r="B189" s="192"/>
      <c r="C189" s="215"/>
      <c r="D189" s="215"/>
      <c r="E189" s="194"/>
      <c r="F189" s="194"/>
      <c r="G189" s="194"/>
      <c r="H189" s="194"/>
      <c r="I189" s="28" t="s">
        <v>35</v>
      </c>
      <c r="J189" s="225"/>
      <c r="K189" s="40" t="s">
        <v>71</v>
      </c>
      <c r="L189" s="28"/>
      <c r="M189" s="28"/>
      <c r="N189" s="28"/>
      <c r="O189" s="28"/>
      <c r="P189" s="35">
        <v>30.206700000000001</v>
      </c>
      <c r="Q189" s="35">
        <v>72.468199999999996</v>
      </c>
      <c r="R189" s="35">
        <v>80.038399999999996</v>
      </c>
      <c r="S189" s="35"/>
      <c r="T189" s="44">
        <f t="shared" si="30"/>
        <v>182.7133</v>
      </c>
      <c r="U189" s="290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</row>
    <row r="190" spans="1:86" s="10" customFormat="1" ht="18.75" customHeight="1" x14ac:dyDescent="0.25">
      <c r="A190" s="209"/>
      <c r="B190" s="192" t="s">
        <v>180</v>
      </c>
      <c r="C190" s="215"/>
      <c r="D190" s="215"/>
      <c r="E190" s="194"/>
      <c r="F190" s="194"/>
      <c r="G190" s="194"/>
      <c r="H190" s="194"/>
      <c r="I190" s="28" t="s">
        <v>35</v>
      </c>
      <c r="J190" s="225" t="s">
        <v>166</v>
      </c>
      <c r="K190" s="40" t="s">
        <v>66</v>
      </c>
      <c r="L190" s="28"/>
      <c r="M190" s="28"/>
      <c r="N190" s="28"/>
      <c r="O190" s="28"/>
      <c r="P190" s="35"/>
      <c r="Q190" s="35">
        <v>89.178399999999996</v>
      </c>
      <c r="R190" s="35">
        <v>116.818</v>
      </c>
      <c r="S190" s="35">
        <v>65.798000000000002</v>
      </c>
      <c r="T190" s="44">
        <f t="shared" si="30"/>
        <v>271.7944</v>
      </c>
      <c r="U190" s="290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</row>
    <row r="191" spans="1:86" s="10" customFormat="1" ht="28.5" customHeight="1" x14ac:dyDescent="0.25">
      <c r="A191" s="209"/>
      <c r="B191" s="192"/>
      <c r="C191" s="215"/>
      <c r="D191" s="215"/>
      <c r="E191" s="194"/>
      <c r="F191" s="194"/>
      <c r="G191" s="194"/>
      <c r="H191" s="194"/>
      <c r="I191" s="28" t="s">
        <v>35</v>
      </c>
      <c r="J191" s="225"/>
      <c r="K191" s="40" t="s">
        <v>54</v>
      </c>
      <c r="L191" s="28"/>
      <c r="M191" s="28"/>
      <c r="N191" s="28"/>
      <c r="O191" s="28"/>
      <c r="P191" s="35"/>
      <c r="Q191" s="35">
        <v>67.137</v>
      </c>
      <c r="R191" s="35"/>
      <c r="S191" s="35"/>
      <c r="T191" s="44">
        <f t="shared" si="30"/>
        <v>67.137</v>
      </c>
      <c r="U191" s="290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</row>
    <row r="192" spans="1:86" s="10" customFormat="1" ht="15" customHeight="1" x14ac:dyDescent="0.25">
      <c r="A192" s="209"/>
      <c r="B192" s="192" t="s">
        <v>175</v>
      </c>
      <c r="C192" s="215"/>
      <c r="D192" s="215"/>
      <c r="E192" s="194"/>
      <c r="F192" s="194"/>
      <c r="G192" s="194"/>
      <c r="H192" s="194"/>
      <c r="I192" s="28" t="s">
        <v>35</v>
      </c>
      <c r="J192" s="226">
        <v>468</v>
      </c>
      <c r="K192" s="40" t="s">
        <v>34</v>
      </c>
      <c r="L192" s="28"/>
      <c r="M192" s="28"/>
      <c r="N192" s="28"/>
      <c r="O192" s="28"/>
      <c r="P192" s="35">
        <v>22.795999999999999</v>
      </c>
      <c r="Q192" s="35">
        <v>28.748699999999999</v>
      </c>
      <c r="R192" s="35">
        <v>34.33</v>
      </c>
      <c r="S192" s="35">
        <v>17.778099999999998</v>
      </c>
      <c r="T192" s="44">
        <f t="shared" si="30"/>
        <v>103.65279999999998</v>
      </c>
      <c r="U192" s="290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</row>
    <row r="193" spans="1:86" s="10" customFormat="1" ht="15" customHeight="1" x14ac:dyDescent="0.25">
      <c r="A193" s="209"/>
      <c r="B193" s="192"/>
      <c r="C193" s="215"/>
      <c r="D193" s="215"/>
      <c r="E193" s="194"/>
      <c r="F193" s="194"/>
      <c r="G193" s="194"/>
      <c r="H193" s="194"/>
      <c r="I193" s="28" t="s">
        <v>35</v>
      </c>
      <c r="J193" s="226"/>
      <c r="K193" s="40" t="s">
        <v>38</v>
      </c>
      <c r="L193" s="28"/>
      <c r="M193" s="28"/>
      <c r="N193" s="28"/>
      <c r="O193" s="28"/>
      <c r="P193" s="35">
        <v>21.5198</v>
      </c>
      <c r="Q193" s="35">
        <v>230.24019999999999</v>
      </c>
      <c r="R193" s="35"/>
      <c r="S193" s="35"/>
      <c r="T193" s="44">
        <f t="shared" si="30"/>
        <v>251.76</v>
      </c>
      <c r="U193" s="290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</row>
    <row r="194" spans="1:86" s="10" customFormat="1" ht="15" customHeight="1" x14ac:dyDescent="0.25">
      <c r="A194" s="209"/>
      <c r="B194" s="192"/>
      <c r="C194" s="215"/>
      <c r="D194" s="215"/>
      <c r="E194" s="194"/>
      <c r="F194" s="194"/>
      <c r="G194" s="194"/>
      <c r="H194" s="194"/>
      <c r="I194" s="28" t="s">
        <v>35</v>
      </c>
      <c r="J194" s="226"/>
      <c r="K194" s="40" t="s">
        <v>57</v>
      </c>
      <c r="L194" s="28"/>
      <c r="M194" s="28"/>
      <c r="N194" s="28"/>
      <c r="O194" s="28"/>
      <c r="P194" s="35"/>
      <c r="Q194" s="35">
        <v>3.3349000000000002</v>
      </c>
      <c r="R194" s="35">
        <v>2.7372000000000001</v>
      </c>
      <c r="S194" s="35"/>
      <c r="T194" s="44">
        <f t="shared" si="30"/>
        <v>6.0721000000000007</v>
      </c>
      <c r="U194" s="290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</row>
    <row r="195" spans="1:86" s="10" customFormat="1" ht="15" customHeight="1" x14ac:dyDescent="0.25">
      <c r="A195" s="209"/>
      <c r="B195" s="192" t="s">
        <v>176</v>
      </c>
      <c r="C195" s="215"/>
      <c r="D195" s="215"/>
      <c r="E195" s="194"/>
      <c r="F195" s="194"/>
      <c r="G195" s="194"/>
      <c r="H195" s="194"/>
      <c r="I195" s="28" t="s">
        <v>35</v>
      </c>
      <c r="J195" s="225" t="s">
        <v>167</v>
      </c>
      <c r="K195" s="40" t="s">
        <v>34</v>
      </c>
      <c r="L195" s="28"/>
      <c r="M195" s="28"/>
      <c r="N195" s="28"/>
      <c r="O195" s="28"/>
      <c r="P195" s="35">
        <v>82.548000000000002</v>
      </c>
      <c r="Q195" s="35">
        <v>85.221599999999995</v>
      </c>
      <c r="R195" s="35">
        <v>74.528099999999995</v>
      </c>
      <c r="S195" s="35">
        <v>30.785</v>
      </c>
      <c r="T195" s="44">
        <f t="shared" si="30"/>
        <v>273.08269999999999</v>
      </c>
      <c r="U195" s="290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</row>
    <row r="196" spans="1:86" s="10" customFormat="1" ht="15" customHeight="1" x14ac:dyDescent="0.25">
      <c r="A196" s="209"/>
      <c r="B196" s="192"/>
      <c r="C196" s="215"/>
      <c r="D196" s="215"/>
      <c r="E196" s="194"/>
      <c r="F196" s="194"/>
      <c r="G196" s="194"/>
      <c r="H196" s="194"/>
      <c r="I196" s="28" t="s">
        <v>35</v>
      </c>
      <c r="J196" s="225"/>
      <c r="K196" s="40" t="s">
        <v>38</v>
      </c>
      <c r="L196" s="28"/>
      <c r="M196" s="28"/>
      <c r="N196" s="28"/>
      <c r="O196" s="28"/>
      <c r="P196" s="35"/>
      <c r="Q196" s="35">
        <v>261.21749999999997</v>
      </c>
      <c r="R196" s="35"/>
      <c r="S196" s="35"/>
      <c r="T196" s="44">
        <f t="shared" si="30"/>
        <v>261.21749999999997</v>
      </c>
      <c r="U196" s="290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</row>
    <row r="197" spans="1:86" s="10" customFormat="1" ht="15" customHeight="1" x14ac:dyDescent="0.25">
      <c r="A197" s="209"/>
      <c r="B197" s="192"/>
      <c r="C197" s="215"/>
      <c r="D197" s="215"/>
      <c r="E197" s="194"/>
      <c r="F197" s="194"/>
      <c r="G197" s="194"/>
      <c r="H197" s="194"/>
      <c r="I197" s="28" t="s">
        <v>35</v>
      </c>
      <c r="J197" s="225"/>
      <c r="K197" s="40" t="s">
        <v>71</v>
      </c>
      <c r="L197" s="28"/>
      <c r="M197" s="28"/>
      <c r="N197" s="28"/>
      <c r="O197" s="28"/>
      <c r="P197" s="35">
        <v>2202.3130000000001</v>
      </c>
      <c r="Q197" s="35">
        <v>1311.0056</v>
      </c>
      <c r="R197" s="35">
        <v>168.1747</v>
      </c>
      <c r="S197" s="35">
        <v>398.74700000000001</v>
      </c>
      <c r="T197" s="44">
        <f t="shared" si="30"/>
        <v>4080.2402999999999</v>
      </c>
      <c r="U197" s="290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</row>
    <row r="198" spans="1:86" s="10" customFormat="1" ht="15" customHeight="1" x14ac:dyDescent="0.25">
      <c r="A198" s="209"/>
      <c r="B198" s="192"/>
      <c r="C198" s="215"/>
      <c r="D198" s="215"/>
      <c r="E198" s="194"/>
      <c r="F198" s="194"/>
      <c r="G198" s="194"/>
      <c r="H198" s="194"/>
      <c r="I198" s="28" t="s">
        <v>35</v>
      </c>
      <c r="J198" s="225"/>
      <c r="K198" s="40" t="s">
        <v>110</v>
      </c>
      <c r="L198" s="28"/>
      <c r="M198" s="28"/>
      <c r="N198" s="28"/>
      <c r="O198" s="28"/>
      <c r="P198" s="35"/>
      <c r="Q198" s="35"/>
      <c r="R198" s="35">
        <v>1731.5667000000001</v>
      </c>
      <c r="S198" s="35">
        <v>719.44129999999996</v>
      </c>
      <c r="T198" s="44">
        <f t="shared" si="30"/>
        <v>2451.0079999999998</v>
      </c>
      <c r="U198" s="290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</row>
    <row r="199" spans="1:86" s="10" customFormat="1" ht="15" customHeight="1" x14ac:dyDescent="0.25">
      <c r="A199" s="209"/>
      <c r="B199" s="192"/>
      <c r="C199" s="215"/>
      <c r="D199" s="215"/>
      <c r="E199" s="194"/>
      <c r="F199" s="194"/>
      <c r="G199" s="194"/>
      <c r="H199" s="194"/>
      <c r="I199" s="28" t="s">
        <v>35</v>
      </c>
      <c r="J199" s="225"/>
      <c r="K199" s="40" t="s">
        <v>52</v>
      </c>
      <c r="L199" s="28"/>
      <c r="M199" s="28"/>
      <c r="N199" s="28"/>
      <c r="O199" s="28"/>
      <c r="P199" s="35">
        <v>439.3383</v>
      </c>
      <c r="Q199" s="35">
        <v>354.15519999999998</v>
      </c>
      <c r="R199" s="35">
        <v>473.94900000000001</v>
      </c>
      <c r="S199" s="35"/>
      <c r="T199" s="44">
        <f t="shared" si="30"/>
        <v>1267.4425000000001</v>
      </c>
      <c r="U199" s="290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</row>
    <row r="200" spans="1:86" s="10" customFormat="1" ht="15" customHeight="1" x14ac:dyDescent="0.25">
      <c r="A200" s="209"/>
      <c r="B200" s="192"/>
      <c r="C200" s="215"/>
      <c r="D200" s="215"/>
      <c r="E200" s="194"/>
      <c r="F200" s="194"/>
      <c r="G200" s="194"/>
      <c r="H200" s="194"/>
      <c r="I200" s="28" t="s">
        <v>35</v>
      </c>
      <c r="J200" s="225"/>
      <c r="K200" s="40" t="s">
        <v>79</v>
      </c>
      <c r="L200" s="28"/>
      <c r="M200" s="28"/>
      <c r="N200" s="28"/>
      <c r="O200" s="28"/>
      <c r="P200" s="35">
        <v>4.2629999999999999</v>
      </c>
      <c r="Q200" s="35"/>
      <c r="R200" s="35"/>
      <c r="S200" s="35"/>
      <c r="T200" s="44">
        <f t="shared" si="30"/>
        <v>4.2629999999999999</v>
      </c>
      <c r="U200" s="290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</row>
    <row r="201" spans="1:86" s="10" customFormat="1" ht="15" customHeight="1" x14ac:dyDescent="0.25">
      <c r="A201" s="209"/>
      <c r="B201" s="192"/>
      <c r="C201" s="215"/>
      <c r="D201" s="215"/>
      <c r="E201" s="194"/>
      <c r="F201" s="194"/>
      <c r="G201" s="194"/>
      <c r="H201" s="194"/>
      <c r="I201" s="28" t="s">
        <v>35</v>
      </c>
      <c r="J201" s="225"/>
      <c r="K201" s="40" t="s">
        <v>112</v>
      </c>
      <c r="L201" s="28"/>
      <c r="M201" s="28"/>
      <c r="N201" s="28"/>
      <c r="O201" s="28"/>
      <c r="P201" s="35"/>
      <c r="Q201" s="35"/>
      <c r="R201" s="35">
        <v>2474.4558000000002</v>
      </c>
      <c r="S201" s="35">
        <v>721.5308</v>
      </c>
      <c r="T201" s="44">
        <f t="shared" si="30"/>
        <v>3195.9866000000002</v>
      </c>
      <c r="U201" s="290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</row>
    <row r="202" spans="1:86" s="10" customFormat="1" ht="15" customHeight="1" x14ac:dyDescent="0.25">
      <c r="A202" s="209"/>
      <c r="B202" s="192" t="s">
        <v>177</v>
      </c>
      <c r="C202" s="215"/>
      <c r="D202" s="215"/>
      <c r="E202" s="194"/>
      <c r="F202" s="194"/>
      <c r="G202" s="194"/>
      <c r="H202" s="194"/>
      <c r="I202" s="28" t="s">
        <v>35</v>
      </c>
      <c r="J202" s="225" t="s">
        <v>113</v>
      </c>
      <c r="K202" s="40" t="s">
        <v>34</v>
      </c>
      <c r="L202" s="28"/>
      <c r="M202" s="28"/>
      <c r="N202" s="28"/>
      <c r="O202" s="28"/>
      <c r="P202" s="35"/>
      <c r="Q202" s="35"/>
      <c r="R202" s="35">
        <v>33.590000000000003</v>
      </c>
      <c r="S202" s="35">
        <v>14.4049</v>
      </c>
      <c r="T202" s="44">
        <f t="shared" si="30"/>
        <v>47.994900000000001</v>
      </c>
      <c r="U202" s="290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</row>
    <row r="203" spans="1:86" s="10" customFormat="1" ht="15" customHeight="1" x14ac:dyDescent="0.25">
      <c r="A203" s="209"/>
      <c r="B203" s="192"/>
      <c r="C203" s="215"/>
      <c r="D203" s="215"/>
      <c r="E203" s="194"/>
      <c r="F203" s="194"/>
      <c r="G203" s="194"/>
      <c r="H203" s="194"/>
      <c r="I203" s="28" t="s">
        <v>35</v>
      </c>
      <c r="J203" s="225"/>
      <c r="K203" s="40" t="s">
        <v>38</v>
      </c>
      <c r="L203" s="28"/>
      <c r="M203" s="28"/>
      <c r="N203" s="28"/>
      <c r="O203" s="28"/>
      <c r="P203" s="35"/>
      <c r="Q203" s="35"/>
      <c r="R203" s="35">
        <v>4.9999000000000002</v>
      </c>
      <c r="S203" s="35"/>
      <c r="T203" s="44">
        <f t="shared" si="30"/>
        <v>4.9999000000000002</v>
      </c>
      <c r="U203" s="290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</row>
    <row r="204" spans="1:86" s="10" customFormat="1" ht="15" customHeight="1" x14ac:dyDescent="0.25">
      <c r="A204" s="209"/>
      <c r="B204" s="192"/>
      <c r="C204" s="215"/>
      <c r="D204" s="215"/>
      <c r="E204" s="194"/>
      <c r="F204" s="194"/>
      <c r="G204" s="194"/>
      <c r="H204" s="194"/>
      <c r="I204" s="28" t="s">
        <v>35</v>
      </c>
      <c r="J204" s="225"/>
      <c r="K204" s="40" t="s">
        <v>67</v>
      </c>
      <c r="L204" s="28"/>
      <c r="M204" s="28"/>
      <c r="N204" s="28"/>
      <c r="O204" s="28"/>
      <c r="P204" s="35"/>
      <c r="Q204" s="35"/>
      <c r="R204" s="35">
        <v>3727.1709999999998</v>
      </c>
      <c r="S204" s="35">
        <v>1514.4965</v>
      </c>
      <c r="T204" s="44">
        <f t="shared" si="30"/>
        <v>5241.6674999999996</v>
      </c>
      <c r="U204" s="290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</row>
    <row r="205" spans="1:86" s="10" customFormat="1" ht="15" customHeight="1" x14ac:dyDescent="0.25">
      <c r="A205" s="209"/>
      <c r="B205" s="192"/>
      <c r="C205" s="215"/>
      <c r="D205" s="215"/>
      <c r="E205" s="194"/>
      <c r="F205" s="194"/>
      <c r="G205" s="194"/>
      <c r="H205" s="194"/>
      <c r="I205" s="28" t="s">
        <v>35</v>
      </c>
      <c r="J205" s="225"/>
      <c r="K205" s="40" t="s">
        <v>114</v>
      </c>
      <c r="L205" s="28"/>
      <c r="M205" s="28"/>
      <c r="N205" s="28"/>
      <c r="O205" s="28"/>
      <c r="P205" s="35"/>
      <c r="Q205" s="35"/>
      <c r="R205" s="35">
        <v>2581.7548000000002</v>
      </c>
      <c r="S205" s="35"/>
      <c r="T205" s="44">
        <f t="shared" si="30"/>
        <v>2581.7548000000002</v>
      </c>
      <c r="U205" s="290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</row>
    <row r="206" spans="1:86" s="10" customFormat="1" ht="15" customHeight="1" x14ac:dyDescent="0.25">
      <c r="A206" s="209"/>
      <c r="B206" s="192"/>
      <c r="C206" s="215"/>
      <c r="D206" s="215"/>
      <c r="E206" s="194"/>
      <c r="F206" s="194"/>
      <c r="G206" s="194"/>
      <c r="H206" s="194"/>
      <c r="I206" s="28" t="s">
        <v>35</v>
      </c>
      <c r="J206" s="225"/>
      <c r="K206" s="40" t="s">
        <v>53</v>
      </c>
      <c r="L206" s="28"/>
      <c r="M206" s="28"/>
      <c r="N206" s="28"/>
      <c r="O206" s="28"/>
      <c r="P206" s="35"/>
      <c r="Q206" s="35"/>
      <c r="R206" s="35">
        <v>6235.3779999999997</v>
      </c>
      <c r="S206" s="35">
        <v>1077.6235999999999</v>
      </c>
      <c r="T206" s="44">
        <f t="shared" si="30"/>
        <v>7313.0015999999996</v>
      </c>
      <c r="U206" s="290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</row>
    <row r="207" spans="1:86" s="10" customFormat="1" ht="15" x14ac:dyDescent="0.25">
      <c r="A207" s="209"/>
      <c r="B207" s="193" t="s">
        <v>178</v>
      </c>
      <c r="C207" s="215"/>
      <c r="D207" s="215"/>
      <c r="E207" s="194"/>
      <c r="F207" s="194"/>
      <c r="G207" s="194"/>
      <c r="H207" s="194"/>
      <c r="I207" s="28" t="s">
        <v>35</v>
      </c>
      <c r="J207" s="193">
        <v>122</v>
      </c>
      <c r="K207" s="40" t="s">
        <v>34</v>
      </c>
      <c r="L207" s="28"/>
      <c r="M207" s="28"/>
      <c r="N207" s="28"/>
      <c r="O207" s="28"/>
      <c r="P207" s="35">
        <v>41.601399999999998</v>
      </c>
      <c r="Q207" s="35">
        <v>100.004</v>
      </c>
      <c r="R207" s="35">
        <v>68.06</v>
      </c>
      <c r="S207" s="35">
        <v>22.051400000000001</v>
      </c>
      <c r="T207" s="44">
        <f t="shared" si="30"/>
        <v>231.71680000000003</v>
      </c>
      <c r="U207" s="290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</row>
    <row r="208" spans="1:86" s="10" customFormat="1" ht="21.75" customHeight="1" x14ac:dyDescent="0.25">
      <c r="A208" s="209"/>
      <c r="B208" s="191"/>
      <c r="C208" s="215"/>
      <c r="D208" s="215"/>
      <c r="E208" s="194"/>
      <c r="F208" s="194"/>
      <c r="G208" s="194"/>
      <c r="H208" s="194"/>
      <c r="I208" s="28" t="s">
        <v>35</v>
      </c>
      <c r="J208" s="191"/>
      <c r="K208" s="40" t="s">
        <v>71</v>
      </c>
      <c r="L208" s="28"/>
      <c r="M208" s="28"/>
      <c r="N208" s="28"/>
      <c r="O208" s="28"/>
      <c r="P208" s="35"/>
      <c r="Q208" s="35"/>
      <c r="R208" s="35">
        <v>1.7359</v>
      </c>
      <c r="S208" s="35"/>
      <c r="T208" s="44">
        <f t="shared" si="30"/>
        <v>1.7359</v>
      </c>
      <c r="U208" s="290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</row>
    <row r="209" spans="1:86" s="10" customFormat="1" ht="15" customHeight="1" x14ac:dyDescent="0.25">
      <c r="A209" s="209"/>
      <c r="B209" s="227" t="s">
        <v>179</v>
      </c>
      <c r="C209" s="215"/>
      <c r="D209" s="215"/>
      <c r="E209" s="194"/>
      <c r="F209" s="194"/>
      <c r="G209" s="194"/>
      <c r="H209" s="194"/>
      <c r="I209" s="28" t="s">
        <v>35</v>
      </c>
      <c r="J209" s="193">
        <v>455</v>
      </c>
      <c r="K209" s="40" t="s">
        <v>39</v>
      </c>
      <c r="L209" s="28"/>
      <c r="M209" s="28"/>
      <c r="N209" s="28"/>
      <c r="O209" s="28"/>
      <c r="P209" s="35">
        <v>80.014099999999999</v>
      </c>
      <c r="Q209" s="35">
        <v>91.1327</v>
      </c>
      <c r="R209" s="35">
        <v>116.61960000000001</v>
      </c>
      <c r="S209" s="35">
        <v>43.141199999999998</v>
      </c>
      <c r="T209" s="44">
        <f t="shared" si="30"/>
        <v>330.9076</v>
      </c>
      <c r="U209" s="290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</row>
    <row r="210" spans="1:86" s="10" customFormat="1" ht="21.75" customHeight="1" x14ac:dyDescent="0.25">
      <c r="A210" s="209"/>
      <c r="B210" s="228"/>
      <c r="C210" s="215"/>
      <c r="D210" s="215"/>
      <c r="E210" s="194"/>
      <c r="F210" s="194"/>
      <c r="G210" s="194"/>
      <c r="H210" s="194"/>
      <c r="I210" s="28" t="s">
        <v>35</v>
      </c>
      <c r="J210" s="191"/>
      <c r="K210" s="41" t="s">
        <v>61</v>
      </c>
      <c r="L210" s="28"/>
      <c r="M210" s="28"/>
      <c r="N210" s="28"/>
      <c r="O210" s="28"/>
      <c r="P210" s="33">
        <v>4.875</v>
      </c>
      <c r="Q210" s="33"/>
      <c r="R210" s="33"/>
      <c r="S210" s="33"/>
      <c r="T210" s="44">
        <f t="shared" si="30"/>
        <v>4.875</v>
      </c>
      <c r="U210" s="290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</row>
    <row r="211" spans="1:86" s="15" customFormat="1" ht="15.75" customHeight="1" x14ac:dyDescent="0.25">
      <c r="A211" s="9"/>
      <c r="B211" s="11" t="s">
        <v>84</v>
      </c>
      <c r="C211" s="12"/>
      <c r="D211" s="12"/>
      <c r="E211" s="12"/>
      <c r="F211" s="12"/>
      <c r="G211" s="12"/>
      <c r="H211" s="12"/>
      <c r="I211" s="13"/>
      <c r="J211" s="13"/>
      <c r="K211" s="13"/>
      <c r="L211" s="97">
        <f t="shared" ref="L211:T211" si="31">SUM(L168:L210)</f>
        <v>0</v>
      </c>
      <c r="M211" s="97">
        <f t="shared" si="31"/>
        <v>0</v>
      </c>
      <c r="N211" s="97">
        <f t="shared" si="31"/>
        <v>0</v>
      </c>
      <c r="O211" s="97">
        <f t="shared" si="31"/>
        <v>0</v>
      </c>
      <c r="P211" s="97">
        <f t="shared" si="31"/>
        <v>4500.8752999999997</v>
      </c>
      <c r="Q211" s="97">
        <f t="shared" si="31"/>
        <v>5593.9524000000001</v>
      </c>
      <c r="R211" s="97">
        <f t="shared" si="31"/>
        <v>29049.997100000001</v>
      </c>
      <c r="S211" s="97">
        <f t="shared" si="31"/>
        <v>7946.8784000000005</v>
      </c>
      <c r="T211" s="102">
        <f t="shared" si="31"/>
        <v>47091.703200000004</v>
      </c>
      <c r="U211" s="13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</row>
    <row r="212" spans="1:86" s="19" customFormat="1" ht="15" customHeight="1" x14ac:dyDescent="0.25">
      <c r="A212" s="220" t="s">
        <v>23</v>
      </c>
      <c r="B212" s="221"/>
      <c r="C212" s="221"/>
      <c r="D212" s="221"/>
      <c r="E212" s="221"/>
      <c r="F212" s="221"/>
      <c r="G212" s="221"/>
      <c r="H212" s="221"/>
      <c r="I212" s="221"/>
      <c r="J212" s="221"/>
      <c r="K212" s="221"/>
      <c r="L212" s="221"/>
      <c r="M212" s="221"/>
      <c r="N212" s="221"/>
      <c r="O212" s="221"/>
      <c r="P212" s="221"/>
      <c r="Q212" s="221"/>
      <c r="R212" s="221"/>
      <c r="S212" s="221"/>
      <c r="T212" s="221"/>
      <c r="U212" s="222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</row>
    <row r="213" spans="1:86" s="19" customFormat="1" ht="27" customHeight="1" x14ac:dyDescent="0.25">
      <c r="A213" s="208">
        <v>12</v>
      </c>
      <c r="B213" s="217" t="s">
        <v>24</v>
      </c>
      <c r="C213" s="214" t="s">
        <v>133</v>
      </c>
      <c r="D213" s="208" t="s">
        <v>30</v>
      </c>
      <c r="E213" s="210" t="s">
        <v>23</v>
      </c>
      <c r="F213" s="210" t="s">
        <v>124</v>
      </c>
      <c r="G213" s="210" t="s">
        <v>238</v>
      </c>
      <c r="H213" s="210" t="s">
        <v>130</v>
      </c>
      <c r="I213" s="193" t="s">
        <v>35</v>
      </c>
      <c r="J213" s="213">
        <v>257</v>
      </c>
      <c r="K213" s="41" t="s">
        <v>34</v>
      </c>
      <c r="L213" s="8"/>
      <c r="M213" s="8"/>
      <c r="N213" s="43"/>
      <c r="O213" s="37">
        <v>14.201000000000001</v>
      </c>
      <c r="P213" s="33">
        <v>37.0929</v>
      </c>
      <c r="Q213" s="33">
        <v>38.549999999999997</v>
      </c>
      <c r="R213" s="33"/>
      <c r="S213" s="33"/>
      <c r="T213" s="20">
        <f>SUM(O213:R213)</f>
        <v>89.843899999999991</v>
      </c>
      <c r="U213" s="18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</row>
    <row r="214" spans="1:86" s="19" customFormat="1" ht="20.25" customHeight="1" x14ac:dyDescent="0.25">
      <c r="A214" s="209"/>
      <c r="B214" s="218"/>
      <c r="C214" s="215"/>
      <c r="D214" s="209"/>
      <c r="E214" s="211"/>
      <c r="F214" s="211"/>
      <c r="G214" s="211"/>
      <c r="H214" s="211"/>
      <c r="I214" s="194"/>
      <c r="J214" s="213"/>
      <c r="K214" s="41" t="s">
        <v>66</v>
      </c>
      <c r="L214" s="8"/>
      <c r="M214" s="8"/>
      <c r="N214" s="43"/>
      <c r="O214" s="37"/>
      <c r="P214" s="33"/>
      <c r="Q214" s="33">
        <v>37.063600000000001</v>
      </c>
      <c r="R214" s="33"/>
      <c r="S214" s="33"/>
      <c r="T214" s="20">
        <f>SUM(O214:R214)</f>
        <v>37.063600000000001</v>
      </c>
      <c r="U214" s="18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</row>
    <row r="215" spans="1:86" s="19" customFormat="1" ht="17.25" customHeight="1" x14ac:dyDescent="0.25">
      <c r="A215" s="209"/>
      <c r="B215" s="219"/>
      <c r="C215" s="216"/>
      <c r="D215" s="271"/>
      <c r="E215" s="212"/>
      <c r="F215" s="212"/>
      <c r="G215" s="212"/>
      <c r="H215" s="212"/>
      <c r="I215" s="191"/>
      <c r="J215" s="213"/>
      <c r="K215" s="41" t="s">
        <v>80</v>
      </c>
      <c r="L215" s="8"/>
      <c r="M215" s="8"/>
      <c r="N215" s="43"/>
      <c r="O215" s="37">
        <v>13.2614</v>
      </c>
      <c r="P215" s="33"/>
      <c r="Q215" s="33"/>
      <c r="R215" s="33"/>
      <c r="S215" s="33"/>
      <c r="T215" s="20">
        <f>SUM(O215:R215)</f>
        <v>13.2614</v>
      </c>
      <c r="U215" s="18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</row>
    <row r="216" spans="1:86" s="10" customFormat="1" ht="35.25" customHeight="1" x14ac:dyDescent="0.25">
      <c r="A216" s="209"/>
      <c r="B216" s="8" t="s">
        <v>26</v>
      </c>
      <c r="C216" s="7"/>
      <c r="D216" s="7" t="s">
        <v>15</v>
      </c>
      <c r="E216" s="7"/>
      <c r="F216" s="7"/>
      <c r="G216" s="7"/>
      <c r="H216" s="7"/>
      <c r="I216" s="7"/>
      <c r="J216" s="7"/>
      <c r="K216" s="39"/>
      <c r="L216" s="39"/>
      <c r="M216" s="39"/>
      <c r="N216" s="39"/>
      <c r="O216" s="39"/>
      <c r="P216" s="39"/>
      <c r="Q216" s="39"/>
      <c r="R216" s="39"/>
      <c r="S216" s="39"/>
      <c r="T216" s="44">
        <f>SUM(O216:R216)</f>
        <v>0</v>
      </c>
      <c r="U216" s="7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</row>
    <row r="217" spans="1:86" s="10" customFormat="1" ht="26.25" customHeight="1" x14ac:dyDescent="0.25">
      <c r="A217" s="209"/>
      <c r="B217" s="8" t="s">
        <v>27</v>
      </c>
      <c r="C217" s="7"/>
      <c r="D217" s="7" t="s">
        <v>15</v>
      </c>
      <c r="E217" s="7"/>
      <c r="F217" s="7"/>
      <c r="G217" s="7"/>
      <c r="H217" s="7"/>
      <c r="I217" s="7"/>
      <c r="J217" s="7"/>
      <c r="K217" s="39"/>
      <c r="L217" s="39"/>
      <c r="M217" s="39"/>
      <c r="N217" s="39"/>
      <c r="O217" s="39"/>
      <c r="P217" s="39"/>
      <c r="Q217" s="39"/>
      <c r="R217" s="39"/>
      <c r="S217" s="39"/>
      <c r="T217" s="44">
        <f>SUM(O217:R217)</f>
        <v>0</v>
      </c>
      <c r="U217" s="7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</row>
    <row r="218" spans="1:86" s="15" customFormat="1" ht="18.75" customHeight="1" x14ac:dyDescent="0.25">
      <c r="A218" s="209"/>
      <c r="B218" s="11" t="s">
        <v>144</v>
      </c>
      <c r="C218" s="12"/>
      <c r="D218" s="12"/>
      <c r="E218" s="12"/>
      <c r="F218" s="12"/>
      <c r="G218" s="12"/>
      <c r="H218" s="12"/>
      <c r="I218" s="13"/>
      <c r="J218" s="13"/>
      <c r="K218" s="13"/>
      <c r="L218" s="97">
        <f>SUM(L175:L217)</f>
        <v>0</v>
      </c>
      <c r="M218" s="97">
        <f>SUM(M175:M217)</f>
        <v>0</v>
      </c>
      <c r="N218" s="97">
        <f>SUM(N175:N217)</f>
        <v>0</v>
      </c>
      <c r="O218" s="14">
        <f>O215+O213</f>
        <v>27.462400000000002</v>
      </c>
      <c r="P218" s="14">
        <f t="shared" ref="P218:S218" si="32">P215+P213</f>
        <v>37.0929</v>
      </c>
      <c r="Q218" s="14">
        <f t="shared" si="32"/>
        <v>38.549999999999997</v>
      </c>
      <c r="R218" s="14">
        <f t="shared" si="32"/>
        <v>0</v>
      </c>
      <c r="S218" s="14">
        <f t="shared" si="32"/>
        <v>0</v>
      </c>
      <c r="T218" s="14">
        <f>T215+T214+T213</f>
        <v>140.16890000000001</v>
      </c>
      <c r="U218" s="13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</row>
    <row r="219" spans="1:86" s="23" customFormat="1" ht="15.75" customHeight="1" x14ac:dyDescent="0.25">
      <c r="A219" s="22"/>
      <c r="B219" s="204" t="s">
        <v>136</v>
      </c>
      <c r="C219" s="204"/>
      <c r="D219" s="204"/>
      <c r="E219" s="204"/>
      <c r="F219" s="204"/>
      <c r="G219" s="204"/>
      <c r="H219" s="204"/>
      <c r="I219" s="204"/>
      <c r="J219" s="204"/>
      <c r="K219" s="204"/>
      <c r="L219" s="204"/>
      <c r="M219" s="204"/>
      <c r="N219" s="204"/>
      <c r="O219" s="204"/>
      <c r="P219" s="204"/>
      <c r="Q219" s="204"/>
      <c r="R219" s="204"/>
      <c r="S219" s="65"/>
      <c r="T219" s="66"/>
      <c r="U219" s="24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</row>
    <row r="220" spans="1:86" s="21" customFormat="1" ht="75" x14ac:dyDescent="0.25">
      <c r="A220" s="9">
        <v>13</v>
      </c>
      <c r="B220" s="8" t="s">
        <v>117</v>
      </c>
      <c r="C220" s="7" t="s">
        <v>29</v>
      </c>
      <c r="D220" s="99" t="s">
        <v>30</v>
      </c>
      <c r="E220" s="31" t="s">
        <v>136</v>
      </c>
      <c r="F220" s="17" t="s">
        <v>135</v>
      </c>
      <c r="G220" s="17" t="s">
        <v>170</v>
      </c>
      <c r="H220" s="17"/>
      <c r="I220" s="8"/>
      <c r="J220" s="8"/>
      <c r="K220" s="8"/>
      <c r="L220" s="8"/>
      <c r="M220" s="20"/>
      <c r="N220" s="20"/>
      <c r="O220" s="20"/>
      <c r="P220" s="20"/>
      <c r="Q220" s="20"/>
      <c r="R220" s="20"/>
      <c r="S220" s="20"/>
      <c r="T220" s="20"/>
      <c r="U220" s="8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</row>
    <row r="221" spans="1:86" s="15" customFormat="1" ht="21" customHeight="1" x14ac:dyDescent="0.25">
      <c r="A221" s="99"/>
      <c r="B221" s="11" t="s">
        <v>83</v>
      </c>
      <c r="C221" s="12"/>
      <c r="D221" s="12"/>
      <c r="E221" s="47"/>
      <c r="F221" s="47"/>
      <c r="G221" s="47"/>
      <c r="H221" s="47"/>
      <c r="I221" s="13"/>
      <c r="J221" s="13"/>
      <c r="K221" s="13"/>
      <c r="L221" s="97">
        <f>L220</f>
        <v>0</v>
      </c>
      <c r="M221" s="97">
        <f t="shared" ref="M221:T221" si="33">M220</f>
        <v>0</v>
      </c>
      <c r="N221" s="97">
        <f t="shared" si="33"/>
        <v>0</v>
      </c>
      <c r="O221" s="97">
        <f t="shared" si="33"/>
        <v>0</v>
      </c>
      <c r="P221" s="97">
        <f t="shared" si="33"/>
        <v>0</v>
      </c>
      <c r="Q221" s="97">
        <f t="shared" si="33"/>
        <v>0</v>
      </c>
      <c r="R221" s="97">
        <f t="shared" si="33"/>
        <v>0</v>
      </c>
      <c r="S221" s="97">
        <f t="shared" si="33"/>
        <v>0</v>
      </c>
      <c r="T221" s="97">
        <f t="shared" si="33"/>
        <v>0</v>
      </c>
      <c r="U221" s="13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</row>
    <row r="222" spans="1:86" s="23" customFormat="1" ht="23.25" customHeight="1" x14ac:dyDescent="0.25">
      <c r="A222" s="22"/>
      <c r="B222" s="204" t="s">
        <v>191</v>
      </c>
      <c r="C222" s="204"/>
      <c r="D222" s="204"/>
      <c r="E222" s="204"/>
      <c r="F222" s="204"/>
      <c r="G222" s="204"/>
      <c r="H222" s="204"/>
      <c r="I222" s="204"/>
      <c r="J222" s="204"/>
      <c r="K222" s="204"/>
      <c r="L222" s="204"/>
      <c r="M222" s="204"/>
      <c r="N222" s="204"/>
      <c r="O222" s="204"/>
      <c r="P222" s="204"/>
      <c r="Q222" s="204"/>
      <c r="R222" s="204"/>
      <c r="S222" s="204"/>
      <c r="T222" s="204"/>
      <c r="U222" s="205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</row>
    <row r="223" spans="1:86" s="21" customFormat="1" ht="31.5" customHeight="1" x14ac:dyDescent="0.25">
      <c r="A223" s="208">
        <v>14</v>
      </c>
      <c r="B223" s="197" t="s">
        <v>252</v>
      </c>
      <c r="C223" s="229" t="s">
        <v>29</v>
      </c>
      <c r="D223" s="229" t="s">
        <v>30</v>
      </c>
      <c r="E223" s="197" t="s">
        <v>191</v>
      </c>
      <c r="F223" s="232" t="s">
        <v>192</v>
      </c>
      <c r="G223" s="232" t="s">
        <v>193</v>
      </c>
      <c r="H223" s="232" t="s">
        <v>229</v>
      </c>
      <c r="I223" s="8" t="s">
        <v>195</v>
      </c>
      <c r="J223" s="41" t="s">
        <v>194</v>
      </c>
      <c r="K223" s="8"/>
      <c r="L223" s="8"/>
      <c r="M223" s="20"/>
      <c r="N223" s="20"/>
      <c r="O223" s="20"/>
      <c r="P223" s="20"/>
      <c r="Q223" s="108">
        <v>11.33</v>
      </c>
      <c r="R223" s="108">
        <v>11.33</v>
      </c>
      <c r="S223" s="108">
        <v>11.33</v>
      </c>
      <c r="T223" s="20">
        <f>S223+R223+Q223</f>
        <v>33.99</v>
      </c>
      <c r="U223" s="8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</row>
    <row r="224" spans="1:86" s="21" customFormat="1" ht="30.75" customHeight="1" x14ac:dyDescent="0.25">
      <c r="A224" s="209"/>
      <c r="B224" s="199"/>
      <c r="C224" s="230"/>
      <c r="D224" s="230"/>
      <c r="E224" s="198"/>
      <c r="F224" s="233"/>
      <c r="G224" s="233"/>
      <c r="H224" s="233"/>
      <c r="I224" s="8" t="s">
        <v>35</v>
      </c>
      <c r="J224" s="41" t="s">
        <v>230</v>
      </c>
      <c r="K224" s="8"/>
      <c r="L224" s="8"/>
      <c r="M224" s="20"/>
      <c r="N224" s="20"/>
      <c r="O224" s="20"/>
      <c r="P224" s="20"/>
      <c r="Q224" s="125">
        <v>608.79999999999995</v>
      </c>
      <c r="R224" s="125">
        <v>608.79999999999995</v>
      </c>
      <c r="S224" s="125">
        <v>608.79999999999995</v>
      </c>
      <c r="T224" s="20">
        <f>S224+R224+Q224</f>
        <v>1826.3999999999999</v>
      </c>
      <c r="U224" s="8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</row>
    <row r="225" spans="1:86" s="21" customFormat="1" ht="40.5" customHeight="1" x14ac:dyDescent="0.25">
      <c r="A225" s="271"/>
      <c r="B225" s="5" t="s">
        <v>251</v>
      </c>
      <c r="C225" s="231"/>
      <c r="D225" s="231"/>
      <c r="E225" s="199"/>
      <c r="F225" s="234"/>
      <c r="G225" s="234"/>
      <c r="H225" s="234"/>
      <c r="I225" s="8" t="s">
        <v>35</v>
      </c>
      <c r="J225" s="41" t="s">
        <v>230</v>
      </c>
      <c r="K225" s="8"/>
      <c r="L225" s="8"/>
      <c r="M225" s="20"/>
      <c r="N225" s="20"/>
      <c r="O225" s="20"/>
      <c r="P225" s="20"/>
      <c r="Q225" s="125">
        <v>608.79999999999995</v>
      </c>
      <c r="R225" s="125">
        <v>608.79999999999995</v>
      </c>
      <c r="S225" s="125">
        <v>608.79999999999995</v>
      </c>
      <c r="T225" s="20">
        <f>S225+R225+Q225</f>
        <v>1826.3999999999999</v>
      </c>
      <c r="U225" s="8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</row>
    <row r="226" spans="1:86" s="15" customFormat="1" ht="23.25" customHeight="1" x14ac:dyDescent="0.25">
      <c r="A226" s="100"/>
      <c r="B226" s="11" t="s">
        <v>127</v>
      </c>
      <c r="C226" s="12"/>
      <c r="D226" s="12"/>
      <c r="E226" s="12"/>
      <c r="F226" s="12"/>
      <c r="G226" s="12"/>
      <c r="H226" s="12"/>
      <c r="I226" s="13"/>
      <c r="J226" s="13"/>
      <c r="K226" s="13"/>
      <c r="L226" s="97">
        <f>SUM(L223)</f>
        <v>0</v>
      </c>
      <c r="M226" s="97">
        <f>SUM(M223)</f>
        <v>0</v>
      </c>
      <c r="N226" s="97">
        <f>SUM(N223)</f>
        <v>0</v>
      </c>
      <c r="O226" s="97">
        <f>SUM(O223)</f>
        <v>0</v>
      </c>
      <c r="P226" s="97">
        <f>SUM(P223)</f>
        <v>0</v>
      </c>
      <c r="Q226" s="97">
        <f>Q225+Q223</f>
        <v>620.13</v>
      </c>
      <c r="R226" s="97">
        <f>R225+R223</f>
        <v>620.13</v>
      </c>
      <c r="S226" s="97">
        <f>S225+S223</f>
        <v>620.13</v>
      </c>
      <c r="T226" s="97">
        <f>T225+T223</f>
        <v>1860.3899999999999</v>
      </c>
      <c r="U226" s="13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</row>
    <row r="227" spans="1:86" s="23" customFormat="1" ht="30.75" customHeight="1" x14ac:dyDescent="0.25">
      <c r="A227" s="22"/>
      <c r="B227" s="221" t="s">
        <v>245</v>
      </c>
      <c r="C227" s="221"/>
      <c r="D227" s="221"/>
      <c r="E227" s="221"/>
      <c r="F227" s="221"/>
      <c r="G227" s="221"/>
      <c r="H227" s="221"/>
      <c r="I227" s="221"/>
      <c r="J227" s="221"/>
      <c r="K227" s="221"/>
      <c r="L227" s="221"/>
      <c r="M227" s="221"/>
      <c r="N227" s="221"/>
      <c r="O227" s="221"/>
      <c r="P227" s="221"/>
      <c r="Q227" s="221"/>
      <c r="R227" s="221"/>
      <c r="S227" s="221"/>
      <c r="T227" s="221"/>
      <c r="U227" s="120"/>
      <c r="V227" s="103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</row>
    <row r="228" spans="1:86" s="109" customFormat="1" ht="75" customHeight="1" x14ac:dyDescent="0.3">
      <c r="A228" s="208">
        <v>15</v>
      </c>
      <c r="B228" s="193" t="s">
        <v>250</v>
      </c>
      <c r="C228" s="281" t="s">
        <v>29</v>
      </c>
      <c r="D228" s="284" t="s">
        <v>30</v>
      </c>
      <c r="E228" s="193" t="s">
        <v>245</v>
      </c>
      <c r="F228" s="193" t="s">
        <v>183</v>
      </c>
      <c r="G228" s="193" t="s">
        <v>237</v>
      </c>
      <c r="H228" s="193" t="s">
        <v>185</v>
      </c>
      <c r="I228" s="149" t="s">
        <v>35</v>
      </c>
      <c r="J228" s="277">
        <v>752</v>
      </c>
      <c r="K228" s="124" t="s">
        <v>196</v>
      </c>
      <c r="L228" s="104"/>
      <c r="M228" s="105"/>
      <c r="N228" s="105"/>
      <c r="O228" s="106"/>
      <c r="P228" s="107"/>
      <c r="Q228" s="126">
        <v>429.1</v>
      </c>
      <c r="R228" s="127">
        <v>553.1</v>
      </c>
      <c r="S228" s="128">
        <v>210.8</v>
      </c>
      <c r="T228" s="118">
        <f>S228+R228+Q228</f>
        <v>1193</v>
      </c>
      <c r="U228" s="13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</row>
    <row r="229" spans="1:86" s="109" customFormat="1" ht="24" customHeight="1" x14ac:dyDescent="0.3">
      <c r="A229" s="209"/>
      <c r="B229" s="194"/>
      <c r="C229" s="282"/>
      <c r="D229" s="285"/>
      <c r="E229" s="194"/>
      <c r="F229" s="194"/>
      <c r="G229" s="194"/>
      <c r="H229" s="194"/>
      <c r="I229" s="70"/>
      <c r="J229" s="278"/>
      <c r="K229" s="41" t="s">
        <v>197</v>
      </c>
      <c r="L229" s="104"/>
      <c r="M229" s="105"/>
      <c r="N229" s="105"/>
      <c r="O229" s="106"/>
      <c r="P229" s="107"/>
      <c r="Q229" s="110"/>
      <c r="R229" s="111">
        <v>1.6</v>
      </c>
      <c r="S229" s="112">
        <v>119.2</v>
      </c>
      <c r="T229" s="118">
        <f t="shared" ref="T229:T237" si="34">S229+R229+Q229</f>
        <v>120.8</v>
      </c>
      <c r="U229" s="13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</row>
    <row r="230" spans="1:86" s="109" customFormat="1" ht="15" customHeight="1" x14ac:dyDescent="0.3">
      <c r="A230" s="209"/>
      <c r="B230" s="194"/>
      <c r="C230" s="282"/>
      <c r="D230" s="285"/>
      <c r="E230" s="194"/>
      <c r="F230" s="194"/>
      <c r="G230" s="194"/>
      <c r="H230" s="194"/>
      <c r="I230" s="28" t="s">
        <v>35</v>
      </c>
      <c r="J230" s="278"/>
      <c r="K230" s="40" t="s">
        <v>198</v>
      </c>
      <c r="L230" s="104"/>
      <c r="M230" s="105"/>
      <c r="N230" s="105"/>
      <c r="O230" s="106"/>
      <c r="P230" s="107"/>
      <c r="Q230" s="113">
        <v>165.8</v>
      </c>
      <c r="R230" s="112">
        <v>168.2</v>
      </c>
      <c r="S230" s="112"/>
      <c r="T230" s="118">
        <f t="shared" si="34"/>
        <v>334</v>
      </c>
      <c r="U230" s="107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</row>
    <row r="231" spans="1:86" s="109" customFormat="1" ht="15" customHeight="1" x14ac:dyDescent="0.3">
      <c r="A231" s="209"/>
      <c r="B231" s="194"/>
      <c r="C231" s="282"/>
      <c r="D231" s="285"/>
      <c r="E231" s="194"/>
      <c r="F231" s="194"/>
      <c r="G231" s="194"/>
      <c r="H231" s="194"/>
      <c r="I231" s="28"/>
      <c r="J231" s="278"/>
      <c r="K231" s="40" t="s">
        <v>199</v>
      </c>
      <c r="L231" s="104"/>
      <c r="M231" s="105"/>
      <c r="N231" s="105"/>
      <c r="O231" s="106"/>
      <c r="P231" s="107"/>
      <c r="Q231" s="113"/>
      <c r="R231" s="112"/>
      <c r="S231" s="112">
        <v>770.9</v>
      </c>
      <c r="T231" s="118">
        <f t="shared" si="34"/>
        <v>770.9</v>
      </c>
      <c r="U231" s="107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</row>
    <row r="232" spans="1:86" s="109" customFormat="1" ht="15" customHeight="1" x14ac:dyDescent="0.3">
      <c r="A232" s="209"/>
      <c r="B232" s="194"/>
      <c r="C232" s="282"/>
      <c r="D232" s="285"/>
      <c r="E232" s="194"/>
      <c r="F232" s="194"/>
      <c r="G232" s="194"/>
      <c r="H232" s="194"/>
      <c r="I232" s="28" t="s">
        <v>35</v>
      </c>
      <c r="J232" s="278"/>
      <c r="K232" s="40" t="s">
        <v>200</v>
      </c>
      <c r="L232" s="104"/>
      <c r="M232" s="105"/>
      <c r="N232" s="105"/>
      <c r="O232" s="106"/>
      <c r="P232" s="107"/>
      <c r="Q232" s="113">
        <v>1321.9</v>
      </c>
      <c r="R232" s="112">
        <v>1509.4</v>
      </c>
      <c r="S232" s="112"/>
      <c r="T232" s="118">
        <f t="shared" si="34"/>
        <v>2831.3</v>
      </c>
      <c r="U232" s="107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</row>
    <row r="233" spans="1:86" s="109" customFormat="1" ht="18.75" x14ac:dyDescent="0.3">
      <c r="A233" s="209"/>
      <c r="B233" s="194"/>
      <c r="C233" s="282"/>
      <c r="D233" s="285"/>
      <c r="E233" s="194"/>
      <c r="F233" s="194"/>
      <c r="G233" s="194"/>
      <c r="H233" s="194"/>
      <c r="I233" s="28" t="s">
        <v>35</v>
      </c>
      <c r="J233" s="278"/>
      <c r="K233" s="40" t="s">
        <v>201</v>
      </c>
      <c r="L233" s="104"/>
      <c r="M233" s="105"/>
      <c r="N233" s="105"/>
      <c r="O233" s="106"/>
      <c r="P233" s="107"/>
      <c r="Q233" s="113">
        <v>11.8</v>
      </c>
      <c r="R233" s="112">
        <v>12.8</v>
      </c>
      <c r="S233" s="112">
        <v>2</v>
      </c>
      <c r="T233" s="118">
        <f t="shared" si="34"/>
        <v>26.6</v>
      </c>
      <c r="U233" s="107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</row>
    <row r="234" spans="1:86" s="109" customFormat="1" ht="18.75" x14ac:dyDescent="0.3">
      <c r="A234" s="209"/>
      <c r="B234" s="194"/>
      <c r="C234" s="282"/>
      <c r="D234" s="285"/>
      <c r="E234" s="194"/>
      <c r="F234" s="194"/>
      <c r="G234" s="194"/>
      <c r="H234" s="194"/>
      <c r="I234" s="28" t="s">
        <v>35</v>
      </c>
      <c r="J234" s="278"/>
      <c r="K234" s="40" t="s">
        <v>202</v>
      </c>
      <c r="L234" s="104"/>
      <c r="M234" s="105"/>
      <c r="N234" s="105"/>
      <c r="O234" s="106"/>
      <c r="P234" s="107"/>
      <c r="Q234" s="113">
        <v>48</v>
      </c>
      <c r="R234" s="112">
        <v>86.2</v>
      </c>
      <c r="S234" s="112"/>
      <c r="T234" s="118">
        <f t="shared" si="34"/>
        <v>134.19999999999999</v>
      </c>
      <c r="U234" s="107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</row>
    <row r="235" spans="1:86" s="109" customFormat="1" ht="18.75" x14ac:dyDescent="0.3">
      <c r="A235" s="209"/>
      <c r="B235" s="194"/>
      <c r="C235" s="282"/>
      <c r="D235" s="285"/>
      <c r="E235" s="194"/>
      <c r="F235" s="194"/>
      <c r="G235" s="194"/>
      <c r="H235" s="194"/>
      <c r="I235" s="28" t="s">
        <v>35</v>
      </c>
      <c r="J235" s="278"/>
      <c r="K235" s="40" t="s">
        <v>203</v>
      </c>
      <c r="L235" s="104"/>
      <c r="M235" s="105"/>
      <c r="N235" s="105"/>
      <c r="O235" s="106"/>
      <c r="P235" s="107"/>
      <c r="Q235" s="113">
        <v>59.5</v>
      </c>
      <c r="R235" s="112">
        <v>59.5</v>
      </c>
      <c r="S235" s="112"/>
      <c r="T235" s="118">
        <f t="shared" si="34"/>
        <v>119</v>
      </c>
      <c r="U235" s="107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</row>
    <row r="236" spans="1:86" s="109" customFormat="1" ht="18.75" x14ac:dyDescent="0.3">
      <c r="A236" s="209"/>
      <c r="B236" s="194"/>
      <c r="C236" s="282"/>
      <c r="D236" s="285"/>
      <c r="E236" s="194"/>
      <c r="F236" s="194"/>
      <c r="G236" s="194"/>
      <c r="H236" s="194"/>
      <c r="I236" s="28"/>
      <c r="J236" s="278"/>
      <c r="K236" s="40" t="s">
        <v>204</v>
      </c>
      <c r="L236" s="104"/>
      <c r="M236" s="105"/>
      <c r="N236" s="105"/>
      <c r="O236" s="106"/>
      <c r="P236" s="107"/>
      <c r="Q236" s="113"/>
      <c r="R236" s="112"/>
      <c r="S236" s="112">
        <v>29.7</v>
      </c>
      <c r="T236" s="118">
        <f t="shared" si="34"/>
        <v>29.7</v>
      </c>
      <c r="U236" s="107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</row>
    <row r="237" spans="1:86" s="109" customFormat="1" ht="18.75" x14ac:dyDescent="0.3">
      <c r="A237" s="271"/>
      <c r="B237" s="191"/>
      <c r="C237" s="283"/>
      <c r="D237" s="286"/>
      <c r="E237" s="191"/>
      <c r="F237" s="191"/>
      <c r="G237" s="191"/>
      <c r="H237" s="191"/>
      <c r="I237" s="42" t="s">
        <v>35</v>
      </c>
      <c r="J237" s="279"/>
      <c r="K237" s="38" t="s">
        <v>205</v>
      </c>
      <c r="L237" s="140"/>
      <c r="M237" s="141"/>
      <c r="N237" s="141"/>
      <c r="O237" s="142"/>
      <c r="P237" s="143"/>
      <c r="Q237" s="129">
        <v>11.7</v>
      </c>
      <c r="R237" s="130"/>
      <c r="S237" s="130"/>
      <c r="T237" s="118">
        <f t="shared" si="34"/>
        <v>11.7</v>
      </c>
      <c r="U237" s="143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</row>
    <row r="238" spans="1:86" s="15" customFormat="1" ht="23.25" customHeight="1" x14ac:dyDescent="0.25">
      <c r="A238" s="100"/>
      <c r="B238" s="11" t="s">
        <v>83</v>
      </c>
      <c r="C238" s="12"/>
      <c r="D238" s="12"/>
      <c r="E238" s="12"/>
      <c r="F238" s="12"/>
      <c r="G238" s="12"/>
      <c r="H238" s="12"/>
      <c r="I238" s="13"/>
      <c r="J238" s="53"/>
      <c r="K238" s="13"/>
      <c r="L238" s="97">
        <f>SUM(L236)</f>
        <v>0</v>
      </c>
      <c r="M238" s="97">
        <f t="shared" ref="M238:N238" si="35">SUM(M236)</f>
        <v>0</v>
      </c>
      <c r="N238" s="97">
        <f t="shared" si="35"/>
        <v>0</v>
      </c>
      <c r="O238" s="97">
        <f>O230+O227+O220+O178+O134+O116+O113+O103+O96+O87+O80+O76+O27</f>
        <v>0</v>
      </c>
      <c r="P238" s="97"/>
      <c r="Q238" s="97">
        <f>Q237+Q235+Q234+Q233+Q232+Q230+Q228</f>
        <v>2047.8000000000002</v>
      </c>
      <c r="R238" s="97">
        <f>R235+R234+R233+R232+R230+R229+R228</f>
        <v>2390.8000000000002</v>
      </c>
      <c r="S238" s="97">
        <f>S236+S233+S231+S229+S228</f>
        <v>1132.6000000000001</v>
      </c>
      <c r="T238" s="97">
        <f>T237+T236+T235+T234+T233+T232+T231+T230+T229+T228</f>
        <v>5571.2</v>
      </c>
      <c r="U238" s="13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</row>
    <row r="239" spans="1:86" s="23" customFormat="1" ht="29.25" customHeight="1" x14ac:dyDescent="0.25">
      <c r="A239" s="188"/>
      <c r="B239" s="259" t="s">
        <v>244</v>
      </c>
      <c r="C239" s="259"/>
      <c r="D239" s="259"/>
      <c r="E239" s="259"/>
      <c r="F239" s="259"/>
      <c r="G239" s="259"/>
      <c r="H239" s="259"/>
      <c r="I239" s="259"/>
      <c r="J239" s="259"/>
      <c r="K239" s="259"/>
      <c r="L239" s="259"/>
      <c r="M239" s="259"/>
      <c r="N239" s="259"/>
      <c r="O239" s="259"/>
      <c r="P239" s="259"/>
      <c r="Q239" s="259"/>
      <c r="R239" s="259"/>
      <c r="S239" s="259"/>
      <c r="T239" s="259"/>
      <c r="U239" s="259"/>
      <c r="V239" s="103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</row>
    <row r="240" spans="1:86" s="109" customFormat="1" ht="24.75" customHeight="1" x14ac:dyDescent="0.3">
      <c r="A240" s="208">
        <v>16</v>
      </c>
      <c r="B240" s="193" t="s">
        <v>248</v>
      </c>
      <c r="C240" s="231" t="s">
        <v>29</v>
      </c>
      <c r="D240" s="231" t="s">
        <v>30</v>
      </c>
      <c r="E240" s="199" t="s">
        <v>244</v>
      </c>
      <c r="F240" s="191" t="s">
        <v>183</v>
      </c>
      <c r="G240" s="191" t="s">
        <v>184</v>
      </c>
      <c r="H240" s="191" t="s">
        <v>185</v>
      </c>
      <c r="I240" s="41" t="s">
        <v>35</v>
      </c>
      <c r="J240" s="200" t="s">
        <v>107</v>
      </c>
      <c r="K240" s="41" t="s">
        <v>206</v>
      </c>
      <c r="L240" s="144"/>
      <c r="M240" s="145"/>
      <c r="N240" s="145"/>
      <c r="O240" s="146"/>
      <c r="P240" s="147"/>
      <c r="Q240" s="164">
        <v>56.1</v>
      </c>
      <c r="R240" s="165">
        <v>66.599999999999994</v>
      </c>
      <c r="S240" s="166">
        <v>42.2</v>
      </c>
      <c r="T240" s="148">
        <f>S240+R240+Q240</f>
        <v>164.9</v>
      </c>
      <c r="U240" s="147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</row>
    <row r="241" spans="1:86" s="109" customFormat="1" ht="18.75" x14ac:dyDescent="0.3">
      <c r="A241" s="209"/>
      <c r="B241" s="194"/>
      <c r="C241" s="280"/>
      <c r="D241" s="280"/>
      <c r="E241" s="256"/>
      <c r="F241" s="192"/>
      <c r="G241" s="192"/>
      <c r="H241" s="192"/>
      <c r="I241" s="124"/>
      <c r="J241" s="201"/>
      <c r="K241" s="124" t="s">
        <v>207</v>
      </c>
      <c r="L241" s="104"/>
      <c r="M241" s="105"/>
      <c r="N241" s="105"/>
      <c r="O241" s="106"/>
      <c r="P241" s="107"/>
      <c r="Q241" s="164">
        <v>4.2</v>
      </c>
      <c r="R241" s="165"/>
      <c r="S241" s="166"/>
      <c r="T241" s="148">
        <f t="shared" ref="T241:T304" si="36">S241+R241+Q241</f>
        <v>4.2</v>
      </c>
      <c r="U241" s="107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</row>
    <row r="242" spans="1:86" s="109" customFormat="1" ht="18.75" x14ac:dyDescent="0.3">
      <c r="A242" s="209"/>
      <c r="B242" s="194"/>
      <c r="C242" s="280"/>
      <c r="D242" s="280"/>
      <c r="E242" s="256"/>
      <c r="F242" s="192"/>
      <c r="G242" s="192"/>
      <c r="H242" s="192"/>
      <c r="I242" s="41" t="s">
        <v>35</v>
      </c>
      <c r="J242" s="201"/>
      <c r="K242" s="41" t="s">
        <v>208</v>
      </c>
      <c r="L242" s="104"/>
      <c r="M242" s="105"/>
      <c r="N242" s="105"/>
      <c r="O242" s="106"/>
      <c r="P242" s="107"/>
      <c r="Q242" s="114">
        <v>8</v>
      </c>
      <c r="R242" s="115">
        <v>15.2</v>
      </c>
      <c r="S242" s="116">
        <v>9.4</v>
      </c>
      <c r="T242" s="148">
        <f t="shared" si="36"/>
        <v>32.6</v>
      </c>
      <c r="U242" s="107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</row>
    <row r="243" spans="1:86" s="109" customFormat="1" ht="18.75" x14ac:dyDescent="0.3">
      <c r="A243" s="209"/>
      <c r="B243" s="194"/>
      <c r="C243" s="280"/>
      <c r="D243" s="280"/>
      <c r="E243" s="256"/>
      <c r="F243" s="192"/>
      <c r="G243" s="192"/>
      <c r="H243" s="192"/>
      <c r="I243" s="41"/>
      <c r="J243" s="201"/>
      <c r="K243" s="41" t="s">
        <v>209</v>
      </c>
      <c r="L243" s="104"/>
      <c r="M243" s="105"/>
      <c r="N243" s="105"/>
      <c r="O243" s="106"/>
      <c r="P243" s="107"/>
      <c r="Q243" s="114"/>
      <c r="R243" s="115"/>
      <c r="S243" s="116">
        <v>16.8</v>
      </c>
      <c r="T243" s="148">
        <f t="shared" si="36"/>
        <v>16.8</v>
      </c>
      <c r="U243" s="107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</row>
    <row r="244" spans="1:86" s="109" customFormat="1" ht="18.75" x14ac:dyDescent="0.3">
      <c r="A244" s="209"/>
      <c r="B244" s="194"/>
      <c r="C244" s="280"/>
      <c r="D244" s="280"/>
      <c r="E244" s="256"/>
      <c r="F244" s="192"/>
      <c r="G244" s="192"/>
      <c r="H244" s="192"/>
      <c r="I244" s="41"/>
      <c r="J244" s="201"/>
      <c r="K244" s="41" t="s">
        <v>210</v>
      </c>
      <c r="L244" s="104"/>
      <c r="M244" s="105"/>
      <c r="N244" s="105"/>
      <c r="O244" s="106"/>
      <c r="P244" s="107"/>
      <c r="Q244" s="114"/>
      <c r="R244" s="115">
        <v>16.8</v>
      </c>
      <c r="S244" s="116"/>
      <c r="T244" s="148">
        <f t="shared" si="36"/>
        <v>16.8</v>
      </c>
      <c r="U244" s="107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</row>
    <row r="245" spans="1:86" s="109" customFormat="1" ht="18.75" x14ac:dyDescent="0.3">
      <c r="A245" s="209"/>
      <c r="B245" s="194"/>
      <c r="C245" s="280"/>
      <c r="D245" s="280"/>
      <c r="E245" s="256"/>
      <c r="F245" s="192"/>
      <c r="G245" s="192"/>
      <c r="H245" s="192"/>
      <c r="I245" s="41"/>
      <c r="J245" s="201"/>
      <c r="K245" s="41" t="s">
        <v>200</v>
      </c>
      <c r="L245" s="104"/>
      <c r="M245" s="105"/>
      <c r="N245" s="105"/>
      <c r="O245" s="106"/>
      <c r="P245" s="107"/>
      <c r="Q245" s="114"/>
      <c r="R245" s="115">
        <v>3.5</v>
      </c>
      <c r="S245" s="116">
        <v>3</v>
      </c>
      <c r="T245" s="148">
        <f t="shared" si="36"/>
        <v>6.5</v>
      </c>
      <c r="U245" s="107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</row>
    <row r="246" spans="1:86" s="109" customFormat="1" ht="18.75" x14ac:dyDescent="0.3">
      <c r="A246" s="209"/>
      <c r="B246" s="194"/>
      <c r="C246" s="280"/>
      <c r="D246" s="280"/>
      <c r="E246" s="256"/>
      <c r="F246" s="192"/>
      <c r="G246" s="192"/>
      <c r="H246" s="192"/>
      <c r="I246" s="41" t="s">
        <v>35</v>
      </c>
      <c r="J246" s="201"/>
      <c r="K246" s="41" t="s">
        <v>211</v>
      </c>
      <c r="L246" s="104"/>
      <c r="M246" s="105"/>
      <c r="N246" s="105"/>
      <c r="O246" s="106"/>
      <c r="P246" s="107"/>
      <c r="Q246" s="114">
        <v>4.0999999999999996</v>
      </c>
      <c r="R246" s="115">
        <v>1.5</v>
      </c>
      <c r="S246" s="116">
        <v>3</v>
      </c>
      <c r="T246" s="148">
        <f t="shared" si="36"/>
        <v>8.6</v>
      </c>
      <c r="U246" s="107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</row>
    <row r="247" spans="1:86" s="109" customFormat="1" ht="15" customHeight="1" x14ac:dyDescent="0.3">
      <c r="A247" s="209"/>
      <c r="B247" s="194"/>
      <c r="C247" s="280"/>
      <c r="D247" s="280"/>
      <c r="E247" s="256"/>
      <c r="F247" s="192"/>
      <c r="G247" s="192"/>
      <c r="H247" s="192"/>
      <c r="I247" s="41" t="s">
        <v>35</v>
      </c>
      <c r="J247" s="201"/>
      <c r="K247" s="41" t="s">
        <v>212</v>
      </c>
      <c r="L247" s="104"/>
      <c r="M247" s="105"/>
      <c r="N247" s="105"/>
      <c r="O247" s="106"/>
      <c r="P247" s="107"/>
      <c r="Q247" s="114">
        <v>5.8</v>
      </c>
      <c r="R247" s="115">
        <v>11.4</v>
      </c>
      <c r="S247" s="116">
        <v>11.3</v>
      </c>
      <c r="T247" s="148">
        <f t="shared" si="36"/>
        <v>28.500000000000004</v>
      </c>
      <c r="U247" s="107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</row>
    <row r="248" spans="1:86" s="109" customFormat="1" ht="15" customHeight="1" x14ac:dyDescent="0.3">
      <c r="A248" s="209"/>
      <c r="B248" s="194"/>
      <c r="C248" s="280"/>
      <c r="D248" s="280"/>
      <c r="E248" s="256"/>
      <c r="F248" s="192"/>
      <c r="G248" s="192"/>
      <c r="H248" s="192"/>
      <c r="I248" s="41"/>
      <c r="J248" s="201"/>
      <c r="K248" s="41" t="s">
        <v>213</v>
      </c>
      <c r="L248" s="104"/>
      <c r="M248" s="105"/>
      <c r="N248" s="105"/>
      <c r="O248" s="106"/>
      <c r="P248" s="107"/>
      <c r="Q248" s="114">
        <v>9.8000000000000007</v>
      </c>
      <c r="R248" s="115">
        <v>3</v>
      </c>
      <c r="S248" s="116"/>
      <c r="T248" s="148">
        <f t="shared" si="36"/>
        <v>12.8</v>
      </c>
      <c r="U248" s="107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</row>
    <row r="249" spans="1:86" s="109" customFormat="1" ht="15" customHeight="1" x14ac:dyDescent="0.3">
      <c r="A249" s="209"/>
      <c r="B249" s="194"/>
      <c r="C249" s="280"/>
      <c r="D249" s="280"/>
      <c r="E249" s="256"/>
      <c r="F249" s="192"/>
      <c r="G249" s="192"/>
      <c r="H249" s="192"/>
      <c r="I249" s="41" t="s">
        <v>35</v>
      </c>
      <c r="J249" s="201"/>
      <c r="K249" s="41" t="s">
        <v>214</v>
      </c>
      <c r="L249" s="104"/>
      <c r="M249" s="105"/>
      <c r="N249" s="105"/>
      <c r="O249" s="106"/>
      <c r="P249" s="107"/>
      <c r="Q249" s="114">
        <v>3.2</v>
      </c>
      <c r="R249" s="115">
        <v>9.4</v>
      </c>
      <c r="S249" s="116">
        <v>11.4</v>
      </c>
      <c r="T249" s="148">
        <f t="shared" si="36"/>
        <v>24</v>
      </c>
      <c r="U249" s="107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</row>
    <row r="250" spans="1:86" s="109" customFormat="1" ht="18.75" x14ac:dyDescent="0.3">
      <c r="A250" s="209"/>
      <c r="B250" s="194"/>
      <c r="C250" s="280"/>
      <c r="D250" s="280"/>
      <c r="E250" s="256"/>
      <c r="F250" s="192"/>
      <c r="G250" s="192"/>
      <c r="H250" s="192"/>
      <c r="I250" s="41"/>
      <c r="J250" s="201"/>
      <c r="K250" s="41" t="s">
        <v>215</v>
      </c>
      <c r="L250" s="104"/>
      <c r="M250" s="105"/>
      <c r="N250" s="105"/>
      <c r="O250" s="106"/>
      <c r="P250" s="107"/>
      <c r="Q250" s="114">
        <v>4.0999999999999996</v>
      </c>
      <c r="R250" s="115">
        <v>15.1</v>
      </c>
      <c r="S250" s="116">
        <v>4.5999999999999996</v>
      </c>
      <c r="T250" s="148">
        <f t="shared" si="36"/>
        <v>23.799999999999997</v>
      </c>
      <c r="U250" s="107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</row>
    <row r="251" spans="1:86" s="109" customFormat="1" ht="18.75" x14ac:dyDescent="0.3">
      <c r="A251" s="209"/>
      <c r="B251" s="194"/>
      <c r="C251" s="280"/>
      <c r="D251" s="280"/>
      <c r="E251" s="256"/>
      <c r="F251" s="192"/>
      <c r="G251" s="192"/>
      <c r="H251" s="192"/>
      <c r="I251" s="41"/>
      <c r="J251" s="201"/>
      <c r="K251" s="41" t="s">
        <v>216</v>
      </c>
      <c r="L251" s="104"/>
      <c r="M251" s="105"/>
      <c r="N251" s="105"/>
      <c r="O251" s="106"/>
      <c r="P251" s="107"/>
      <c r="Q251" s="114"/>
      <c r="R251" s="115">
        <v>2.1</v>
      </c>
      <c r="S251" s="116"/>
      <c r="T251" s="148">
        <f t="shared" si="36"/>
        <v>2.1</v>
      </c>
      <c r="U251" s="107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</row>
    <row r="252" spans="1:86" s="109" customFormat="1" ht="18.75" x14ac:dyDescent="0.3">
      <c r="A252" s="209"/>
      <c r="B252" s="194"/>
      <c r="C252" s="280"/>
      <c r="D252" s="280"/>
      <c r="E252" s="256"/>
      <c r="F252" s="192"/>
      <c r="G252" s="192"/>
      <c r="H252" s="192"/>
      <c r="I252" s="41" t="s">
        <v>35</v>
      </c>
      <c r="J252" s="201"/>
      <c r="K252" s="41" t="s">
        <v>217</v>
      </c>
      <c r="L252" s="104"/>
      <c r="M252" s="105"/>
      <c r="N252" s="105"/>
      <c r="O252" s="106"/>
      <c r="P252" s="107"/>
      <c r="Q252" s="114">
        <v>0.6</v>
      </c>
      <c r="R252" s="115"/>
      <c r="S252" s="116"/>
      <c r="T252" s="148">
        <f t="shared" si="36"/>
        <v>0.6</v>
      </c>
      <c r="U252" s="107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</row>
    <row r="253" spans="1:86" s="109" customFormat="1" ht="18.75" x14ac:dyDescent="0.3">
      <c r="A253" s="209"/>
      <c r="B253" s="194"/>
      <c r="C253" s="280"/>
      <c r="D253" s="280"/>
      <c r="E253" s="256"/>
      <c r="F253" s="192"/>
      <c r="G253" s="192"/>
      <c r="H253" s="192"/>
      <c r="I253" s="41" t="s">
        <v>35</v>
      </c>
      <c r="J253" s="201"/>
      <c r="K253" s="41" t="s">
        <v>218</v>
      </c>
      <c r="L253" s="104"/>
      <c r="M253" s="105"/>
      <c r="N253" s="105"/>
      <c r="O253" s="106"/>
      <c r="P253" s="107"/>
      <c r="Q253" s="114">
        <v>2.9</v>
      </c>
      <c r="R253" s="115">
        <v>1.1000000000000001</v>
      </c>
      <c r="S253" s="116"/>
      <c r="T253" s="148">
        <f t="shared" si="36"/>
        <v>4</v>
      </c>
      <c r="U253" s="107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</row>
    <row r="254" spans="1:86" s="109" customFormat="1" ht="18.75" x14ac:dyDescent="0.3">
      <c r="A254" s="209"/>
      <c r="B254" s="194"/>
      <c r="C254" s="280"/>
      <c r="D254" s="280"/>
      <c r="E254" s="256"/>
      <c r="F254" s="192"/>
      <c r="G254" s="192"/>
      <c r="H254" s="192"/>
      <c r="I254" s="41" t="s">
        <v>35</v>
      </c>
      <c r="J254" s="202"/>
      <c r="K254" s="41" t="s">
        <v>219</v>
      </c>
      <c r="L254" s="104"/>
      <c r="M254" s="105"/>
      <c r="N254" s="105"/>
      <c r="O254" s="106"/>
      <c r="P254" s="107"/>
      <c r="Q254" s="114">
        <v>32</v>
      </c>
      <c r="R254" s="115">
        <v>10.4</v>
      </c>
      <c r="S254" s="116"/>
      <c r="T254" s="148">
        <f t="shared" si="36"/>
        <v>42.4</v>
      </c>
      <c r="U254" s="107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</row>
    <row r="255" spans="1:86" s="109" customFormat="1" ht="18.75" x14ac:dyDescent="0.3">
      <c r="A255" s="209"/>
      <c r="B255" s="192" t="s">
        <v>249</v>
      </c>
      <c r="C255" s="280"/>
      <c r="D255" s="280"/>
      <c r="E255" s="256"/>
      <c r="F255" s="192"/>
      <c r="G255" s="192"/>
      <c r="H255" s="192"/>
      <c r="I255" s="41" t="s">
        <v>35</v>
      </c>
      <c r="J255" s="193">
        <v>124</v>
      </c>
      <c r="K255" s="40" t="s">
        <v>206</v>
      </c>
      <c r="L255" s="104"/>
      <c r="M255" s="105"/>
      <c r="N255" s="105"/>
      <c r="O255" s="106"/>
      <c r="P255" s="107"/>
      <c r="Q255" s="167">
        <v>38.9</v>
      </c>
      <c r="R255" s="114">
        <v>41.6</v>
      </c>
      <c r="S255" s="167">
        <v>25.5</v>
      </c>
      <c r="T255" s="148">
        <f t="shared" si="36"/>
        <v>106</v>
      </c>
      <c r="U255" s="107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</row>
    <row r="256" spans="1:86" s="109" customFormat="1" ht="12.75" customHeight="1" x14ac:dyDescent="0.3">
      <c r="A256" s="209"/>
      <c r="B256" s="192"/>
      <c r="C256" s="280"/>
      <c r="D256" s="280"/>
      <c r="E256" s="256"/>
      <c r="F256" s="192"/>
      <c r="G256" s="192"/>
      <c r="H256" s="192"/>
      <c r="I256" s="132"/>
      <c r="J256" s="194"/>
      <c r="K256" s="40" t="s">
        <v>207</v>
      </c>
      <c r="L256" s="104"/>
      <c r="M256" s="105"/>
      <c r="N256" s="105"/>
      <c r="O256" s="106"/>
      <c r="P256" s="107"/>
      <c r="Q256" s="167">
        <v>2.4</v>
      </c>
      <c r="R256" s="114">
        <v>2.7</v>
      </c>
      <c r="S256" s="167"/>
      <c r="T256" s="148">
        <f t="shared" si="36"/>
        <v>5.0999999999999996</v>
      </c>
      <c r="U256" s="107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</row>
    <row r="257" spans="1:86" s="15" customFormat="1" ht="20.25" customHeight="1" x14ac:dyDescent="0.25">
      <c r="A257" s="209"/>
      <c r="B257" s="192"/>
      <c r="C257" s="280"/>
      <c r="D257" s="280"/>
      <c r="E257" s="256"/>
      <c r="F257" s="192"/>
      <c r="G257" s="192"/>
      <c r="H257" s="192"/>
      <c r="I257" s="132"/>
      <c r="J257" s="194"/>
      <c r="K257" s="40" t="s">
        <v>208</v>
      </c>
      <c r="L257" s="117"/>
      <c r="M257" s="117"/>
      <c r="N257" s="117"/>
      <c r="O257" s="117"/>
      <c r="P257" s="117"/>
      <c r="Q257" s="167"/>
      <c r="R257" s="114"/>
      <c r="S257" s="167">
        <v>0.3</v>
      </c>
      <c r="T257" s="148">
        <f t="shared" si="36"/>
        <v>0.3</v>
      </c>
      <c r="U257" s="119"/>
      <c r="V257" s="103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</row>
    <row r="258" spans="1:86" s="31" customFormat="1" ht="15" x14ac:dyDescent="0.25">
      <c r="A258" s="209"/>
      <c r="B258" s="192"/>
      <c r="C258" s="280"/>
      <c r="D258" s="280"/>
      <c r="E258" s="256"/>
      <c r="F258" s="192"/>
      <c r="G258" s="192"/>
      <c r="H258" s="192"/>
      <c r="I258" s="132"/>
      <c r="J258" s="194"/>
      <c r="K258" s="40" t="s">
        <v>210</v>
      </c>
      <c r="Q258" s="167">
        <v>0.8</v>
      </c>
      <c r="R258" s="114">
        <v>0.8</v>
      </c>
      <c r="S258" s="167">
        <v>16.2</v>
      </c>
      <c r="T258" s="148">
        <f t="shared" si="36"/>
        <v>17.8</v>
      </c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</row>
    <row r="259" spans="1:86" s="31" customFormat="1" ht="15" x14ac:dyDescent="0.25">
      <c r="A259" s="209"/>
      <c r="B259" s="192"/>
      <c r="C259" s="280"/>
      <c r="D259" s="280"/>
      <c r="E259" s="256"/>
      <c r="F259" s="192"/>
      <c r="G259" s="192"/>
      <c r="H259" s="192"/>
      <c r="I259" s="70" t="s">
        <v>35</v>
      </c>
      <c r="J259" s="194"/>
      <c r="K259" s="41" t="s">
        <v>211</v>
      </c>
      <c r="Q259" s="167">
        <v>0.8</v>
      </c>
      <c r="R259" s="114">
        <v>1.5</v>
      </c>
      <c r="S259" s="167">
        <v>1.1000000000000001</v>
      </c>
      <c r="T259" s="148">
        <f t="shared" si="36"/>
        <v>3.4000000000000004</v>
      </c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</row>
    <row r="260" spans="1:86" s="31" customFormat="1" ht="15" x14ac:dyDescent="0.25">
      <c r="A260" s="209"/>
      <c r="B260" s="192"/>
      <c r="C260" s="280"/>
      <c r="D260" s="280"/>
      <c r="E260" s="256"/>
      <c r="F260" s="192"/>
      <c r="G260" s="192"/>
      <c r="H260" s="192"/>
      <c r="I260" s="70" t="s">
        <v>35</v>
      </c>
      <c r="J260" s="194"/>
      <c r="K260" s="41" t="s">
        <v>212</v>
      </c>
      <c r="Q260" s="167">
        <v>2.2000000000000002</v>
      </c>
      <c r="R260" s="114"/>
      <c r="S260" s="167"/>
      <c r="T260" s="148">
        <f t="shared" si="36"/>
        <v>2.2000000000000002</v>
      </c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</row>
    <row r="261" spans="1:86" s="31" customFormat="1" ht="15" x14ac:dyDescent="0.25">
      <c r="A261" s="209"/>
      <c r="B261" s="192"/>
      <c r="C261" s="280"/>
      <c r="D261" s="280"/>
      <c r="E261" s="256"/>
      <c r="F261" s="192"/>
      <c r="G261" s="192"/>
      <c r="H261" s="192"/>
      <c r="I261" s="70"/>
      <c r="J261" s="194"/>
      <c r="K261" s="41" t="s">
        <v>213</v>
      </c>
      <c r="Q261" s="167">
        <v>4.9000000000000004</v>
      </c>
      <c r="R261" s="114">
        <v>11.3</v>
      </c>
      <c r="S261" s="167">
        <v>8.9</v>
      </c>
      <c r="T261" s="148">
        <f t="shared" si="36"/>
        <v>25.1</v>
      </c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</row>
    <row r="262" spans="1:86" s="31" customFormat="1" ht="15" x14ac:dyDescent="0.25">
      <c r="A262" s="209"/>
      <c r="B262" s="192"/>
      <c r="C262" s="280"/>
      <c r="D262" s="280"/>
      <c r="E262" s="256"/>
      <c r="F262" s="192"/>
      <c r="G262" s="192"/>
      <c r="H262" s="192"/>
      <c r="I262" s="70" t="s">
        <v>35</v>
      </c>
      <c r="J262" s="194"/>
      <c r="K262" s="41" t="s">
        <v>215</v>
      </c>
      <c r="Q262" s="167">
        <v>1.3</v>
      </c>
      <c r="R262" s="114">
        <v>2.1</v>
      </c>
      <c r="S262" s="116">
        <v>1.2</v>
      </c>
      <c r="T262" s="148">
        <f t="shared" si="36"/>
        <v>4.5999999999999996</v>
      </c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</row>
    <row r="263" spans="1:86" s="31" customFormat="1" ht="15" x14ac:dyDescent="0.25">
      <c r="A263" s="209"/>
      <c r="B263" s="192"/>
      <c r="C263" s="280"/>
      <c r="D263" s="280"/>
      <c r="E263" s="256"/>
      <c r="F263" s="192"/>
      <c r="G263" s="192"/>
      <c r="H263" s="192"/>
      <c r="I263" s="70"/>
      <c r="J263" s="194"/>
      <c r="K263" s="41" t="s">
        <v>220</v>
      </c>
      <c r="Q263" s="167"/>
      <c r="R263" s="114"/>
      <c r="S263" s="116">
        <v>12.8</v>
      </c>
      <c r="T263" s="148">
        <f t="shared" si="36"/>
        <v>12.8</v>
      </c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</row>
    <row r="264" spans="1:86" s="31" customFormat="1" ht="15" x14ac:dyDescent="0.25">
      <c r="A264" s="209"/>
      <c r="B264" s="192"/>
      <c r="C264" s="280"/>
      <c r="D264" s="280"/>
      <c r="E264" s="256"/>
      <c r="F264" s="192"/>
      <c r="G264" s="192"/>
      <c r="H264" s="192"/>
      <c r="I264" s="70" t="s">
        <v>35</v>
      </c>
      <c r="J264" s="194"/>
      <c r="K264" s="41" t="s">
        <v>217</v>
      </c>
      <c r="Q264" s="167">
        <v>0.4</v>
      </c>
      <c r="R264" s="114"/>
      <c r="S264" s="167"/>
      <c r="T264" s="148">
        <f t="shared" si="36"/>
        <v>0.4</v>
      </c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</row>
    <row r="265" spans="1:86" s="31" customFormat="1" ht="15" customHeight="1" x14ac:dyDescent="0.25">
      <c r="A265" s="209"/>
      <c r="B265" s="192"/>
      <c r="C265" s="280"/>
      <c r="D265" s="280"/>
      <c r="E265" s="256"/>
      <c r="F265" s="192"/>
      <c r="G265" s="192"/>
      <c r="H265" s="192"/>
      <c r="I265" s="70" t="s">
        <v>35</v>
      </c>
      <c r="J265" s="194"/>
      <c r="K265" s="41" t="s">
        <v>218</v>
      </c>
      <c r="Q265" s="167">
        <v>6</v>
      </c>
      <c r="R265" s="114">
        <v>3</v>
      </c>
      <c r="S265" s="167"/>
      <c r="T265" s="148">
        <f t="shared" si="36"/>
        <v>9</v>
      </c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</row>
    <row r="266" spans="1:86" s="31" customFormat="1" ht="15" x14ac:dyDescent="0.25">
      <c r="A266" s="209"/>
      <c r="B266" s="192"/>
      <c r="C266" s="280"/>
      <c r="D266" s="280"/>
      <c r="E266" s="256"/>
      <c r="F266" s="192"/>
      <c r="G266" s="192"/>
      <c r="H266" s="192"/>
      <c r="I266" s="70" t="s">
        <v>35</v>
      </c>
      <c r="J266" s="191"/>
      <c r="K266" s="41" t="s">
        <v>219</v>
      </c>
      <c r="Q266" s="167"/>
      <c r="R266" s="114">
        <v>2.8</v>
      </c>
      <c r="S266" s="116"/>
      <c r="T266" s="148">
        <f t="shared" si="36"/>
        <v>2.8</v>
      </c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</row>
    <row r="267" spans="1:86" s="31" customFormat="1" ht="15" x14ac:dyDescent="0.25">
      <c r="A267" s="209"/>
      <c r="B267" s="195" t="s">
        <v>225</v>
      </c>
      <c r="C267" s="280"/>
      <c r="D267" s="280"/>
      <c r="E267" s="256"/>
      <c r="F267" s="192"/>
      <c r="G267" s="192"/>
      <c r="H267" s="192"/>
      <c r="I267" s="70" t="s">
        <v>35</v>
      </c>
      <c r="J267" s="193">
        <v>124</v>
      </c>
      <c r="K267" s="41" t="s">
        <v>206</v>
      </c>
      <c r="Q267" s="167">
        <v>41.5</v>
      </c>
      <c r="R267" s="167">
        <v>45.1</v>
      </c>
      <c r="S267" s="168">
        <v>3.2</v>
      </c>
      <c r="T267" s="148">
        <f t="shared" si="36"/>
        <v>89.800000000000011</v>
      </c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</row>
    <row r="268" spans="1:86" s="31" customFormat="1" ht="15" x14ac:dyDescent="0.25">
      <c r="A268" s="209"/>
      <c r="B268" s="196"/>
      <c r="C268" s="280"/>
      <c r="D268" s="280"/>
      <c r="E268" s="256"/>
      <c r="F268" s="192"/>
      <c r="G268" s="192"/>
      <c r="H268" s="192"/>
      <c r="I268" s="70" t="s">
        <v>35</v>
      </c>
      <c r="J268" s="194"/>
      <c r="K268" s="41" t="s">
        <v>208</v>
      </c>
      <c r="Q268" s="167">
        <v>7.3</v>
      </c>
      <c r="R268" s="167">
        <v>6</v>
      </c>
      <c r="S268" s="168"/>
      <c r="T268" s="148">
        <f t="shared" si="36"/>
        <v>13.3</v>
      </c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</row>
    <row r="269" spans="1:86" s="31" customFormat="1" ht="15" x14ac:dyDescent="0.25">
      <c r="A269" s="209"/>
      <c r="B269" s="196"/>
      <c r="C269" s="280"/>
      <c r="D269" s="280"/>
      <c r="E269" s="256"/>
      <c r="F269" s="192"/>
      <c r="G269" s="192"/>
      <c r="H269" s="192"/>
      <c r="I269" s="70"/>
      <c r="J269" s="194"/>
      <c r="K269" s="41" t="s">
        <v>209</v>
      </c>
      <c r="Q269" s="167"/>
      <c r="R269" s="167">
        <v>22.4</v>
      </c>
      <c r="S269" s="168"/>
      <c r="T269" s="148">
        <f t="shared" si="36"/>
        <v>22.4</v>
      </c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</row>
    <row r="270" spans="1:86" s="31" customFormat="1" ht="15" x14ac:dyDescent="0.25">
      <c r="A270" s="209"/>
      <c r="B270" s="196"/>
      <c r="C270" s="280"/>
      <c r="D270" s="280"/>
      <c r="E270" s="256"/>
      <c r="F270" s="192"/>
      <c r="G270" s="192"/>
      <c r="H270" s="192"/>
      <c r="I270" s="70"/>
      <c r="J270" s="194"/>
      <c r="K270" s="41" t="s">
        <v>200</v>
      </c>
      <c r="Q270" s="167"/>
      <c r="R270" s="167">
        <v>1.2</v>
      </c>
      <c r="S270" s="168"/>
      <c r="T270" s="148">
        <f t="shared" si="36"/>
        <v>1.2</v>
      </c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</row>
    <row r="271" spans="1:86" s="31" customFormat="1" ht="15" x14ac:dyDescent="0.25">
      <c r="A271" s="209"/>
      <c r="B271" s="196"/>
      <c r="C271" s="280"/>
      <c r="D271" s="280"/>
      <c r="E271" s="256"/>
      <c r="F271" s="192"/>
      <c r="G271" s="192"/>
      <c r="H271" s="192"/>
      <c r="I271" s="70" t="s">
        <v>35</v>
      </c>
      <c r="J271" s="194"/>
      <c r="K271" s="41" t="s">
        <v>212</v>
      </c>
      <c r="Q271" s="167">
        <v>4.5</v>
      </c>
      <c r="R271" s="115">
        <v>3.4</v>
      </c>
      <c r="S271" s="168"/>
      <c r="T271" s="148">
        <f t="shared" si="36"/>
        <v>7.9</v>
      </c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</row>
    <row r="272" spans="1:86" s="31" customFormat="1" ht="15" x14ac:dyDescent="0.25">
      <c r="A272" s="209"/>
      <c r="B272" s="196"/>
      <c r="C272" s="280"/>
      <c r="D272" s="280"/>
      <c r="E272" s="256"/>
      <c r="F272" s="192"/>
      <c r="G272" s="192"/>
      <c r="H272" s="192"/>
      <c r="I272" s="70"/>
      <c r="J272" s="194"/>
      <c r="K272" s="41" t="s">
        <v>221</v>
      </c>
      <c r="Q272" s="167"/>
      <c r="R272" s="115">
        <v>18</v>
      </c>
      <c r="S272" s="168"/>
      <c r="T272" s="148">
        <f t="shared" si="36"/>
        <v>18</v>
      </c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</row>
    <row r="273" spans="1:86" s="31" customFormat="1" ht="15" x14ac:dyDescent="0.25">
      <c r="A273" s="209"/>
      <c r="B273" s="196"/>
      <c r="C273" s="280"/>
      <c r="D273" s="280"/>
      <c r="E273" s="256"/>
      <c r="F273" s="192"/>
      <c r="G273" s="192"/>
      <c r="H273" s="192"/>
      <c r="I273" s="70"/>
      <c r="J273" s="194"/>
      <c r="K273" s="41" t="s">
        <v>214</v>
      </c>
      <c r="Q273" s="167"/>
      <c r="R273" s="115">
        <v>7.3</v>
      </c>
      <c r="S273" s="168"/>
      <c r="T273" s="148">
        <f t="shared" si="36"/>
        <v>7.3</v>
      </c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</row>
    <row r="274" spans="1:86" s="31" customFormat="1" ht="15" x14ac:dyDescent="0.25">
      <c r="A274" s="209"/>
      <c r="B274" s="196"/>
      <c r="C274" s="280"/>
      <c r="D274" s="280"/>
      <c r="E274" s="256"/>
      <c r="F274" s="192"/>
      <c r="G274" s="192"/>
      <c r="H274" s="192"/>
      <c r="I274" s="70"/>
      <c r="J274" s="194"/>
      <c r="K274" s="41" t="s">
        <v>222</v>
      </c>
      <c r="Q274" s="167"/>
      <c r="R274" s="115">
        <v>2.7</v>
      </c>
      <c r="S274" s="168"/>
      <c r="T274" s="148">
        <f t="shared" si="36"/>
        <v>2.7</v>
      </c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</row>
    <row r="275" spans="1:86" s="31" customFormat="1" ht="15" x14ac:dyDescent="0.25">
      <c r="A275" s="209"/>
      <c r="B275" s="203"/>
      <c r="C275" s="280"/>
      <c r="D275" s="280"/>
      <c r="E275" s="256"/>
      <c r="F275" s="192"/>
      <c r="G275" s="192"/>
      <c r="H275" s="192"/>
      <c r="I275" s="70" t="s">
        <v>35</v>
      </c>
      <c r="J275" s="191"/>
      <c r="K275" s="41" t="s">
        <v>216</v>
      </c>
      <c r="Q275" s="167">
        <v>0.6</v>
      </c>
      <c r="R275" s="167"/>
      <c r="S275" s="168"/>
      <c r="T275" s="148">
        <f t="shared" si="36"/>
        <v>0.6</v>
      </c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</row>
    <row r="276" spans="1:86" s="31" customFormat="1" ht="15" x14ac:dyDescent="0.25">
      <c r="A276" s="209"/>
      <c r="B276" s="195" t="s">
        <v>246</v>
      </c>
      <c r="C276" s="280"/>
      <c r="D276" s="280"/>
      <c r="E276" s="256"/>
      <c r="F276" s="192"/>
      <c r="G276" s="192"/>
      <c r="H276" s="192"/>
      <c r="I276" s="70" t="s">
        <v>35</v>
      </c>
      <c r="J276" s="193">
        <v>124</v>
      </c>
      <c r="K276" s="41" t="s">
        <v>206</v>
      </c>
      <c r="Q276" s="167">
        <v>42.3</v>
      </c>
      <c r="R276" s="167">
        <v>45.2</v>
      </c>
      <c r="S276" s="168">
        <v>22.3</v>
      </c>
      <c r="T276" s="148">
        <f t="shared" si="36"/>
        <v>109.8</v>
      </c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</row>
    <row r="277" spans="1:86" s="31" customFormat="1" ht="15" customHeight="1" x14ac:dyDescent="0.25">
      <c r="A277" s="209"/>
      <c r="B277" s="196"/>
      <c r="C277" s="280"/>
      <c r="D277" s="280"/>
      <c r="E277" s="256"/>
      <c r="F277" s="192"/>
      <c r="G277" s="192"/>
      <c r="H277" s="192"/>
      <c r="I277" s="70" t="s">
        <v>35</v>
      </c>
      <c r="J277" s="194"/>
      <c r="K277" s="41" t="s">
        <v>208</v>
      </c>
      <c r="Q277" s="167">
        <v>7.9</v>
      </c>
      <c r="R277" s="167">
        <v>5.8</v>
      </c>
      <c r="S277" s="168">
        <v>3.9</v>
      </c>
      <c r="T277" s="148">
        <f t="shared" si="36"/>
        <v>17.600000000000001</v>
      </c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</row>
    <row r="278" spans="1:86" s="31" customFormat="1" ht="15" x14ac:dyDescent="0.25">
      <c r="A278" s="209"/>
      <c r="B278" s="196"/>
      <c r="C278" s="280"/>
      <c r="D278" s="280"/>
      <c r="E278" s="256"/>
      <c r="F278" s="192"/>
      <c r="G278" s="192"/>
      <c r="H278" s="192"/>
      <c r="I278" s="70"/>
      <c r="J278" s="194"/>
      <c r="K278" s="41" t="s">
        <v>209</v>
      </c>
      <c r="Q278" s="167"/>
      <c r="R278" s="167">
        <v>3.1</v>
      </c>
      <c r="S278" s="168"/>
      <c r="T278" s="148">
        <f t="shared" si="36"/>
        <v>3.1</v>
      </c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</row>
    <row r="279" spans="1:86" s="31" customFormat="1" ht="15" x14ac:dyDescent="0.25">
      <c r="A279" s="209"/>
      <c r="B279" s="196"/>
      <c r="C279" s="280"/>
      <c r="D279" s="280"/>
      <c r="E279" s="256"/>
      <c r="F279" s="192"/>
      <c r="G279" s="192"/>
      <c r="H279" s="192"/>
      <c r="I279" s="70"/>
      <c r="J279" s="194"/>
      <c r="K279" s="41" t="s">
        <v>200</v>
      </c>
      <c r="Q279" s="167"/>
      <c r="R279" s="167">
        <v>1.5</v>
      </c>
      <c r="S279" s="168">
        <v>1.7</v>
      </c>
      <c r="T279" s="148">
        <f t="shared" si="36"/>
        <v>3.2</v>
      </c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</row>
    <row r="280" spans="1:86" s="31" customFormat="1" ht="15" x14ac:dyDescent="0.25">
      <c r="A280" s="209"/>
      <c r="B280" s="196"/>
      <c r="C280" s="280"/>
      <c r="D280" s="280"/>
      <c r="E280" s="256"/>
      <c r="F280" s="192"/>
      <c r="G280" s="192"/>
      <c r="H280" s="192"/>
      <c r="I280" s="70" t="s">
        <v>35</v>
      </c>
      <c r="J280" s="194"/>
      <c r="K280" s="41" t="s">
        <v>212</v>
      </c>
      <c r="Q280" s="167">
        <v>4.2</v>
      </c>
      <c r="R280" s="167">
        <v>3.4</v>
      </c>
      <c r="S280" s="168">
        <v>2.1</v>
      </c>
      <c r="T280" s="148">
        <f t="shared" si="36"/>
        <v>9.6999999999999993</v>
      </c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</row>
    <row r="281" spans="1:86" s="31" customFormat="1" ht="15" x14ac:dyDescent="0.25">
      <c r="A281" s="209"/>
      <c r="B281" s="196"/>
      <c r="C281" s="280"/>
      <c r="D281" s="280"/>
      <c r="E281" s="256"/>
      <c r="F281" s="192"/>
      <c r="G281" s="192"/>
      <c r="H281" s="192"/>
      <c r="I281" s="70"/>
      <c r="J281" s="194"/>
      <c r="K281" s="41" t="s">
        <v>221</v>
      </c>
      <c r="Q281" s="167"/>
      <c r="R281" s="167">
        <v>19.5</v>
      </c>
      <c r="S281" s="168"/>
      <c r="T281" s="148">
        <f t="shared" si="36"/>
        <v>19.5</v>
      </c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</row>
    <row r="282" spans="1:86" s="31" customFormat="1" ht="15" customHeight="1" x14ac:dyDescent="0.25">
      <c r="A282" s="209"/>
      <c r="B282" s="196"/>
      <c r="C282" s="280"/>
      <c r="D282" s="280"/>
      <c r="E282" s="256"/>
      <c r="F282" s="192"/>
      <c r="G282" s="192"/>
      <c r="H282" s="192"/>
      <c r="I282" s="70" t="s">
        <v>35</v>
      </c>
      <c r="J282" s="194"/>
      <c r="K282" s="41" t="s">
        <v>214</v>
      </c>
      <c r="Q282" s="167">
        <v>3.2</v>
      </c>
      <c r="R282" s="167"/>
      <c r="S282" s="168"/>
      <c r="T282" s="148">
        <f t="shared" si="36"/>
        <v>3.2</v>
      </c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</row>
    <row r="283" spans="1:86" s="31" customFormat="1" ht="15" customHeight="1" x14ac:dyDescent="0.25">
      <c r="A283" s="209"/>
      <c r="B283" s="196"/>
      <c r="C283" s="280"/>
      <c r="D283" s="280"/>
      <c r="E283" s="256"/>
      <c r="F283" s="192"/>
      <c r="G283" s="192"/>
      <c r="H283" s="192"/>
      <c r="I283" s="70" t="s">
        <v>35</v>
      </c>
      <c r="J283" s="191"/>
      <c r="K283" s="41" t="s">
        <v>216</v>
      </c>
      <c r="Q283" s="167">
        <v>0.6</v>
      </c>
      <c r="R283" s="167"/>
      <c r="S283" s="168">
        <v>0.5</v>
      </c>
      <c r="T283" s="148">
        <f t="shared" si="36"/>
        <v>1.1000000000000001</v>
      </c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</row>
    <row r="284" spans="1:86" s="31" customFormat="1" ht="18.75" customHeight="1" x14ac:dyDescent="0.25">
      <c r="A284" s="209"/>
      <c r="B284" s="192" t="s">
        <v>247</v>
      </c>
      <c r="C284" s="280"/>
      <c r="D284" s="280"/>
      <c r="E284" s="256"/>
      <c r="F284" s="192"/>
      <c r="G284" s="192"/>
      <c r="H284" s="192"/>
      <c r="I284" s="70" t="s">
        <v>35</v>
      </c>
      <c r="J284" s="192">
        <v>124</v>
      </c>
      <c r="K284" s="41" t="s">
        <v>206</v>
      </c>
      <c r="Q284" s="167">
        <v>50.1</v>
      </c>
      <c r="R284" s="167">
        <v>52.2</v>
      </c>
      <c r="S284" s="168">
        <v>27</v>
      </c>
      <c r="T284" s="148">
        <f t="shared" si="36"/>
        <v>129.30000000000001</v>
      </c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</row>
    <row r="285" spans="1:86" s="31" customFormat="1" ht="18" customHeight="1" x14ac:dyDescent="0.25">
      <c r="A285" s="209"/>
      <c r="B285" s="192"/>
      <c r="C285" s="280"/>
      <c r="D285" s="280"/>
      <c r="E285" s="256"/>
      <c r="F285" s="192"/>
      <c r="G285" s="192"/>
      <c r="H285" s="192"/>
      <c r="I285" s="70"/>
      <c r="J285" s="192"/>
      <c r="K285" s="41" t="s">
        <v>207</v>
      </c>
      <c r="Q285" s="167">
        <v>0.7</v>
      </c>
      <c r="R285" s="167">
        <v>26.6</v>
      </c>
      <c r="S285" s="168"/>
      <c r="T285" s="148">
        <f t="shared" si="36"/>
        <v>27.3</v>
      </c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</row>
    <row r="286" spans="1:86" s="31" customFormat="1" ht="15" x14ac:dyDescent="0.25">
      <c r="A286" s="209"/>
      <c r="B286" s="192"/>
      <c r="C286" s="280"/>
      <c r="D286" s="280"/>
      <c r="E286" s="256"/>
      <c r="F286" s="192"/>
      <c r="G286" s="192"/>
      <c r="H286" s="192"/>
      <c r="I286" s="70" t="s">
        <v>35</v>
      </c>
      <c r="J286" s="192"/>
      <c r="K286" s="41" t="s">
        <v>208</v>
      </c>
      <c r="Q286" s="167">
        <v>3.4</v>
      </c>
      <c r="R286" s="167">
        <v>3.6</v>
      </c>
      <c r="S286" s="168">
        <v>2.7</v>
      </c>
      <c r="T286" s="148">
        <f t="shared" si="36"/>
        <v>9.7000000000000011</v>
      </c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</row>
    <row r="287" spans="1:86" s="31" customFormat="1" ht="15" x14ac:dyDescent="0.25">
      <c r="A287" s="209"/>
      <c r="B287" s="192"/>
      <c r="C287" s="280"/>
      <c r="D287" s="280"/>
      <c r="E287" s="256"/>
      <c r="F287" s="192"/>
      <c r="G287" s="192"/>
      <c r="H287" s="192"/>
      <c r="I287" s="70"/>
      <c r="J287" s="192"/>
      <c r="K287" s="41" t="s">
        <v>210</v>
      </c>
      <c r="Q287" s="167"/>
      <c r="R287" s="167">
        <v>9.8000000000000007</v>
      </c>
      <c r="S287" s="168">
        <v>1</v>
      </c>
      <c r="T287" s="148">
        <f t="shared" si="36"/>
        <v>10.8</v>
      </c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</row>
    <row r="288" spans="1:86" s="31" customFormat="1" ht="15" x14ac:dyDescent="0.25">
      <c r="A288" s="209"/>
      <c r="B288" s="192"/>
      <c r="C288" s="280"/>
      <c r="D288" s="280"/>
      <c r="E288" s="256"/>
      <c r="F288" s="192"/>
      <c r="G288" s="192"/>
      <c r="H288" s="192"/>
      <c r="I288" s="70" t="s">
        <v>35</v>
      </c>
      <c r="J288" s="192"/>
      <c r="K288" s="41" t="s">
        <v>200</v>
      </c>
      <c r="Q288" s="167">
        <v>1.2</v>
      </c>
      <c r="R288" s="167">
        <v>1.5</v>
      </c>
      <c r="S288" s="168">
        <v>1.4</v>
      </c>
      <c r="T288" s="148">
        <f t="shared" si="36"/>
        <v>4.0999999999999996</v>
      </c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</row>
    <row r="289" spans="1:86" s="31" customFormat="1" ht="21.75" customHeight="1" x14ac:dyDescent="0.25">
      <c r="A289" s="209"/>
      <c r="B289" s="192"/>
      <c r="C289" s="280"/>
      <c r="D289" s="280"/>
      <c r="E289" s="256"/>
      <c r="F289" s="192"/>
      <c r="G289" s="192"/>
      <c r="H289" s="192"/>
      <c r="I289" s="70" t="s">
        <v>35</v>
      </c>
      <c r="J289" s="192"/>
      <c r="K289" s="41" t="s">
        <v>212</v>
      </c>
      <c r="Q289" s="167">
        <v>5.7</v>
      </c>
      <c r="R289" s="167">
        <v>8.4</v>
      </c>
      <c r="S289" s="168">
        <v>3.2</v>
      </c>
      <c r="T289" s="148">
        <f t="shared" si="36"/>
        <v>17.3</v>
      </c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</row>
    <row r="290" spans="1:86" s="31" customFormat="1" ht="15" x14ac:dyDescent="0.25">
      <c r="A290" s="209"/>
      <c r="B290" s="192"/>
      <c r="C290" s="280"/>
      <c r="D290" s="280"/>
      <c r="E290" s="256"/>
      <c r="F290" s="192"/>
      <c r="G290" s="192"/>
      <c r="H290" s="192"/>
      <c r="I290" s="70"/>
      <c r="J290" s="192"/>
      <c r="K290" s="41" t="s">
        <v>213</v>
      </c>
      <c r="Q290" s="167"/>
      <c r="R290" s="167">
        <v>24.8</v>
      </c>
      <c r="S290" s="168"/>
      <c r="T290" s="148">
        <f t="shared" si="36"/>
        <v>24.8</v>
      </c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</row>
    <row r="291" spans="1:86" s="31" customFormat="1" ht="15" x14ac:dyDescent="0.25">
      <c r="A291" s="209"/>
      <c r="B291" s="192"/>
      <c r="C291" s="280"/>
      <c r="D291" s="280"/>
      <c r="E291" s="256"/>
      <c r="F291" s="192"/>
      <c r="G291" s="192"/>
      <c r="H291" s="192"/>
      <c r="I291" s="70" t="s">
        <v>35</v>
      </c>
      <c r="J291" s="192"/>
      <c r="K291" s="41" t="s">
        <v>214</v>
      </c>
      <c r="Q291" s="167">
        <v>0.9</v>
      </c>
      <c r="R291" s="167">
        <v>0.9</v>
      </c>
      <c r="S291" s="168">
        <v>1.3</v>
      </c>
      <c r="T291" s="148">
        <f t="shared" si="36"/>
        <v>3.1</v>
      </c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</row>
    <row r="292" spans="1:86" s="31" customFormat="1" ht="22.5" customHeight="1" x14ac:dyDescent="0.25">
      <c r="A292" s="209"/>
      <c r="B292" s="192"/>
      <c r="C292" s="280"/>
      <c r="D292" s="280"/>
      <c r="E292" s="256"/>
      <c r="F292" s="192"/>
      <c r="G292" s="192"/>
      <c r="H292" s="192"/>
      <c r="I292" s="70"/>
      <c r="J292" s="192"/>
      <c r="K292" s="41" t="s">
        <v>215</v>
      </c>
      <c r="Q292" s="167">
        <v>5</v>
      </c>
      <c r="R292" s="167"/>
      <c r="S292" s="168"/>
      <c r="T292" s="148">
        <f t="shared" si="36"/>
        <v>5</v>
      </c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</row>
    <row r="293" spans="1:86" s="15" customFormat="1" ht="16.5" customHeight="1" x14ac:dyDescent="0.25">
      <c r="A293" s="209"/>
      <c r="B293" s="192"/>
      <c r="C293" s="280"/>
      <c r="D293" s="280"/>
      <c r="E293" s="256"/>
      <c r="F293" s="192"/>
      <c r="G293" s="192"/>
      <c r="H293" s="192"/>
      <c r="I293" s="70" t="s">
        <v>35</v>
      </c>
      <c r="J293" s="192"/>
      <c r="K293" s="41" t="s">
        <v>216</v>
      </c>
      <c r="L293" s="133"/>
      <c r="M293" s="133"/>
      <c r="N293" s="133"/>
      <c r="O293" s="133"/>
      <c r="P293" s="133"/>
      <c r="Q293" s="167">
        <v>0.4</v>
      </c>
      <c r="R293" s="167">
        <v>0.7</v>
      </c>
      <c r="S293" s="168"/>
      <c r="T293" s="148">
        <f t="shared" si="36"/>
        <v>1.1000000000000001</v>
      </c>
      <c r="U293" s="103"/>
    </row>
    <row r="294" spans="1:86" s="15" customFormat="1" ht="19.5" customHeight="1" x14ac:dyDescent="0.25">
      <c r="A294" s="209"/>
      <c r="B294" s="192"/>
      <c r="C294" s="280"/>
      <c r="D294" s="280"/>
      <c r="E294" s="256"/>
      <c r="F294" s="192"/>
      <c r="G294" s="192"/>
      <c r="H294" s="192"/>
      <c r="I294" s="70" t="s">
        <v>35</v>
      </c>
      <c r="J294" s="192"/>
      <c r="K294" s="41" t="s">
        <v>218</v>
      </c>
      <c r="L294" s="133"/>
      <c r="M294" s="133"/>
      <c r="N294" s="133"/>
      <c r="O294" s="133"/>
      <c r="P294" s="133"/>
      <c r="Q294" s="167">
        <v>1.9</v>
      </c>
      <c r="R294" s="167"/>
      <c r="S294" s="168"/>
      <c r="T294" s="148">
        <f t="shared" si="36"/>
        <v>1.9</v>
      </c>
      <c r="U294" s="119"/>
    </row>
    <row r="295" spans="1:86" s="10" customFormat="1" ht="15.75" customHeight="1" x14ac:dyDescent="0.25">
      <c r="A295" s="209"/>
      <c r="B295" s="192"/>
      <c r="C295" s="280"/>
      <c r="D295" s="280"/>
      <c r="E295" s="256"/>
      <c r="F295" s="192"/>
      <c r="G295" s="192"/>
      <c r="H295" s="192"/>
      <c r="I295" s="70" t="s">
        <v>35</v>
      </c>
      <c r="J295" s="192"/>
      <c r="K295" s="41" t="s">
        <v>219</v>
      </c>
      <c r="L295" s="39"/>
      <c r="M295" s="39"/>
      <c r="N295" s="39"/>
      <c r="O295" s="39"/>
      <c r="P295" s="39"/>
      <c r="Q295" s="167">
        <v>8.4</v>
      </c>
      <c r="R295" s="167">
        <v>7</v>
      </c>
      <c r="S295" s="168"/>
      <c r="T295" s="148">
        <f t="shared" si="36"/>
        <v>15.4</v>
      </c>
      <c r="U295" s="3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</row>
    <row r="296" spans="1:86" s="10" customFormat="1" ht="15.75" customHeight="1" x14ac:dyDescent="0.25">
      <c r="A296" s="209"/>
      <c r="B296" s="192"/>
      <c r="C296" s="280"/>
      <c r="D296" s="280"/>
      <c r="E296" s="256"/>
      <c r="F296" s="192"/>
      <c r="G296" s="192"/>
      <c r="H296" s="192"/>
      <c r="I296" s="70" t="s">
        <v>35</v>
      </c>
      <c r="J296" s="192"/>
      <c r="K296" s="41" t="s">
        <v>223</v>
      </c>
      <c r="L296" s="89"/>
      <c r="M296" s="89"/>
      <c r="N296" s="89"/>
      <c r="O296" s="89"/>
      <c r="P296" s="89"/>
      <c r="Q296" s="167">
        <v>21.6</v>
      </c>
      <c r="R296" s="167">
        <v>25.3</v>
      </c>
      <c r="S296" s="168"/>
      <c r="T296" s="148">
        <f t="shared" si="36"/>
        <v>46.900000000000006</v>
      </c>
      <c r="U296" s="3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</row>
    <row r="297" spans="1:86" s="31" customFormat="1" ht="15" x14ac:dyDescent="0.25">
      <c r="A297" s="209"/>
      <c r="B297" s="197" t="s">
        <v>224</v>
      </c>
      <c r="C297" s="280"/>
      <c r="D297" s="280"/>
      <c r="E297" s="256"/>
      <c r="F297" s="192"/>
      <c r="G297" s="192"/>
      <c r="H297" s="192"/>
      <c r="I297" s="70" t="s">
        <v>35</v>
      </c>
      <c r="J297" s="194">
        <v>124</v>
      </c>
      <c r="K297" s="41" t="s">
        <v>206</v>
      </c>
      <c r="Q297" s="167">
        <v>47</v>
      </c>
      <c r="R297" s="167">
        <v>41.8</v>
      </c>
      <c r="S297" s="168">
        <v>28.4</v>
      </c>
      <c r="T297" s="148">
        <f t="shared" si="36"/>
        <v>117.19999999999999</v>
      </c>
      <c r="U297" s="134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</row>
    <row r="298" spans="1:86" s="31" customFormat="1" ht="20.25" customHeight="1" x14ac:dyDescent="0.25">
      <c r="A298" s="209"/>
      <c r="B298" s="198"/>
      <c r="C298" s="280"/>
      <c r="D298" s="280"/>
      <c r="E298" s="256"/>
      <c r="F298" s="192"/>
      <c r="G298" s="192"/>
      <c r="H298" s="192"/>
      <c r="I298" s="70"/>
      <c r="J298" s="194"/>
      <c r="K298" s="41" t="s">
        <v>207</v>
      </c>
      <c r="Q298" s="167">
        <v>1.2</v>
      </c>
      <c r="R298" s="167">
        <v>6.6</v>
      </c>
      <c r="S298" s="168"/>
      <c r="T298" s="148">
        <f t="shared" si="36"/>
        <v>7.8</v>
      </c>
      <c r="U298" s="134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</row>
    <row r="299" spans="1:86" s="31" customFormat="1" ht="20.25" customHeight="1" x14ac:dyDescent="0.25">
      <c r="A299" s="209"/>
      <c r="B299" s="198"/>
      <c r="C299" s="280"/>
      <c r="D299" s="280"/>
      <c r="E299" s="256"/>
      <c r="F299" s="192"/>
      <c r="G299" s="192"/>
      <c r="H299" s="192"/>
      <c r="I299" s="70" t="s">
        <v>35</v>
      </c>
      <c r="J299" s="194"/>
      <c r="K299" s="41" t="s">
        <v>208</v>
      </c>
      <c r="Q299" s="167">
        <v>6.3</v>
      </c>
      <c r="R299" s="167">
        <v>5.7</v>
      </c>
      <c r="S299" s="168">
        <v>3.5</v>
      </c>
      <c r="T299" s="148">
        <f t="shared" si="36"/>
        <v>15.5</v>
      </c>
      <c r="U299" s="134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</row>
    <row r="300" spans="1:86" s="31" customFormat="1" ht="20.25" customHeight="1" x14ac:dyDescent="0.25">
      <c r="A300" s="209"/>
      <c r="B300" s="198"/>
      <c r="C300" s="280"/>
      <c r="D300" s="280"/>
      <c r="E300" s="256"/>
      <c r="F300" s="192"/>
      <c r="G300" s="192"/>
      <c r="H300" s="192"/>
      <c r="I300" s="70"/>
      <c r="J300" s="194"/>
      <c r="K300" s="41" t="s">
        <v>210</v>
      </c>
      <c r="Q300" s="167"/>
      <c r="R300" s="167">
        <v>10.8</v>
      </c>
      <c r="S300" s="168"/>
      <c r="T300" s="148">
        <f t="shared" si="36"/>
        <v>10.8</v>
      </c>
      <c r="U300" s="134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</row>
    <row r="301" spans="1:86" s="31" customFormat="1" ht="20.25" customHeight="1" x14ac:dyDescent="0.25">
      <c r="A301" s="209"/>
      <c r="B301" s="198"/>
      <c r="C301" s="280"/>
      <c r="D301" s="280"/>
      <c r="E301" s="256"/>
      <c r="F301" s="192"/>
      <c r="G301" s="192"/>
      <c r="H301" s="192"/>
      <c r="I301" s="70" t="s">
        <v>35</v>
      </c>
      <c r="J301" s="194"/>
      <c r="K301" s="41" t="s">
        <v>200</v>
      </c>
      <c r="Q301" s="167">
        <v>1.7</v>
      </c>
      <c r="R301" s="167">
        <v>2</v>
      </c>
      <c r="S301" s="168">
        <v>1.5</v>
      </c>
      <c r="T301" s="148">
        <f t="shared" si="36"/>
        <v>5.2</v>
      </c>
      <c r="U301" s="134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</row>
    <row r="302" spans="1:86" s="31" customFormat="1" ht="20.25" customHeight="1" x14ac:dyDescent="0.25">
      <c r="A302" s="209"/>
      <c r="B302" s="198"/>
      <c r="C302" s="280"/>
      <c r="D302" s="280"/>
      <c r="E302" s="256"/>
      <c r="F302" s="192"/>
      <c r="G302" s="192"/>
      <c r="H302" s="192"/>
      <c r="I302" s="70" t="s">
        <v>35</v>
      </c>
      <c r="J302" s="194"/>
      <c r="K302" s="41" t="s">
        <v>212</v>
      </c>
      <c r="Q302" s="167">
        <v>2.5</v>
      </c>
      <c r="R302" s="167">
        <v>3.7</v>
      </c>
      <c r="S302" s="168">
        <v>1.6</v>
      </c>
      <c r="T302" s="148">
        <f t="shared" si="36"/>
        <v>7.8000000000000007</v>
      </c>
      <c r="U302" s="134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</row>
    <row r="303" spans="1:86" s="31" customFormat="1" ht="20.25" customHeight="1" x14ac:dyDescent="0.25">
      <c r="A303" s="209"/>
      <c r="B303" s="198"/>
      <c r="C303" s="280"/>
      <c r="D303" s="280"/>
      <c r="E303" s="256"/>
      <c r="F303" s="192"/>
      <c r="G303" s="192"/>
      <c r="H303" s="192"/>
      <c r="I303" s="70"/>
      <c r="J303" s="194"/>
      <c r="K303" s="41" t="s">
        <v>213</v>
      </c>
      <c r="Q303" s="167"/>
      <c r="R303" s="167">
        <v>36.299999999999997</v>
      </c>
      <c r="S303" s="168"/>
      <c r="T303" s="148">
        <f t="shared" si="36"/>
        <v>36.299999999999997</v>
      </c>
      <c r="U303" s="134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</row>
    <row r="304" spans="1:86" s="31" customFormat="1" ht="20.25" customHeight="1" x14ac:dyDescent="0.25">
      <c r="A304" s="209"/>
      <c r="B304" s="198"/>
      <c r="C304" s="280"/>
      <c r="D304" s="280"/>
      <c r="E304" s="256"/>
      <c r="F304" s="192"/>
      <c r="G304" s="192"/>
      <c r="H304" s="192"/>
      <c r="I304" s="70" t="s">
        <v>35</v>
      </c>
      <c r="J304" s="194"/>
      <c r="K304" s="41" t="s">
        <v>214</v>
      </c>
      <c r="Q304" s="167">
        <v>0.8</v>
      </c>
      <c r="R304" s="167">
        <v>1.1000000000000001</v>
      </c>
      <c r="S304" s="168">
        <v>1.5</v>
      </c>
      <c r="T304" s="148">
        <f t="shared" si="36"/>
        <v>3.4000000000000004</v>
      </c>
      <c r="U304" s="134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</row>
    <row r="305" spans="1:56" s="31" customFormat="1" ht="20.25" customHeight="1" x14ac:dyDescent="0.25">
      <c r="A305" s="209"/>
      <c r="B305" s="198"/>
      <c r="C305" s="280"/>
      <c r="D305" s="280"/>
      <c r="E305" s="256"/>
      <c r="F305" s="192"/>
      <c r="G305" s="192"/>
      <c r="H305" s="192"/>
      <c r="I305" s="70"/>
      <c r="J305" s="194"/>
      <c r="K305" s="41" t="s">
        <v>222</v>
      </c>
      <c r="Q305" s="167"/>
      <c r="R305" s="167">
        <v>14</v>
      </c>
      <c r="S305" s="168">
        <v>2</v>
      </c>
      <c r="T305" s="148">
        <f t="shared" ref="T305:T308" si="37">S305+R305+Q305</f>
        <v>16</v>
      </c>
      <c r="U305" s="134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</row>
    <row r="306" spans="1:56" s="31" customFormat="1" ht="20.25" customHeight="1" x14ac:dyDescent="0.25">
      <c r="A306" s="209"/>
      <c r="B306" s="198"/>
      <c r="C306" s="280"/>
      <c r="D306" s="280"/>
      <c r="E306" s="256"/>
      <c r="F306" s="192"/>
      <c r="G306" s="192"/>
      <c r="H306" s="192"/>
      <c r="I306" s="70" t="s">
        <v>35</v>
      </c>
      <c r="J306" s="194"/>
      <c r="K306" s="41" t="s">
        <v>216</v>
      </c>
      <c r="Q306" s="167">
        <v>0.5</v>
      </c>
      <c r="R306" s="167">
        <v>1</v>
      </c>
      <c r="S306" s="168">
        <v>0.2</v>
      </c>
      <c r="T306" s="148">
        <f t="shared" si="37"/>
        <v>1.7</v>
      </c>
      <c r="U306" s="134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</row>
    <row r="307" spans="1:56" s="31" customFormat="1" ht="20.25" customHeight="1" x14ac:dyDescent="0.25">
      <c r="A307" s="209"/>
      <c r="B307" s="198"/>
      <c r="C307" s="280"/>
      <c r="D307" s="280"/>
      <c r="E307" s="256"/>
      <c r="F307" s="192"/>
      <c r="G307" s="192"/>
      <c r="H307" s="192"/>
      <c r="I307" s="70" t="s">
        <v>35</v>
      </c>
      <c r="J307" s="194"/>
      <c r="K307" s="41" t="s">
        <v>218</v>
      </c>
      <c r="Q307" s="167">
        <v>0.2</v>
      </c>
      <c r="R307" s="167"/>
      <c r="S307" s="168"/>
      <c r="T307" s="148">
        <f t="shared" si="37"/>
        <v>0.2</v>
      </c>
      <c r="U307" s="134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</row>
    <row r="308" spans="1:56" s="31" customFormat="1" ht="20.25" customHeight="1" x14ac:dyDescent="0.25">
      <c r="A308" s="209"/>
      <c r="B308" s="199"/>
      <c r="C308" s="280"/>
      <c r="D308" s="280"/>
      <c r="E308" s="256"/>
      <c r="F308" s="192"/>
      <c r="G308" s="192"/>
      <c r="H308" s="192"/>
      <c r="I308" s="70" t="s">
        <v>35</v>
      </c>
      <c r="J308" s="191"/>
      <c r="K308" s="41" t="s">
        <v>219</v>
      </c>
      <c r="Q308" s="167">
        <v>3.9</v>
      </c>
      <c r="R308" s="167">
        <v>18.5</v>
      </c>
      <c r="S308" s="168"/>
      <c r="T308" s="148">
        <f t="shared" si="37"/>
        <v>22.4</v>
      </c>
      <c r="U308" s="134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</row>
    <row r="309" spans="1:56" s="53" customFormat="1" ht="16.5" customHeight="1" x14ac:dyDescent="0.25">
      <c r="A309" s="209"/>
      <c r="B309" s="11" t="s">
        <v>226</v>
      </c>
      <c r="C309" s="135"/>
      <c r="D309" s="137"/>
      <c r="E309" s="136"/>
      <c r="F309" s="12"/>
      <c r="G309" s="12"/>
      <c r="H309" s="12"/>
      <c r="I309" s="138"/>
      <c r="J309" s="48"/>
      <c r="K309" s="139"/>
      <c r="L309" s="97">
        <v>0</v>
      </c>
      <c r="M309" s="97">
        <f t="shared" ref="M309:N309" si="38">SUM(M308)</f>
        <v>0</v>
      </c>
      <c r="N309" s="97">
        <f t="shared" si="38"/>
        <v>0</v>
      </c>
      <c r="O309" s="97">
        <f>SUM(O308)</f>
        <v>0</v>
      </c>
      <c r="P309" s="97">
        <f t="shared" ref="P309" si="39">SUM(P308)</f>
        <v>0</v>
      </c>
      <c r="Q309" s="150">
        <f>SUM(Q240:Q308)</f>
        <v>463.99999999999989</v>
      </c>
      <c r="R309" s="150">
        <f t="shared" ref="R309:S309" si="40">SUM(R240:R308)</f>
        <v>708.8</v>
      </c>
      <c r="S309" s="150">
        <f t="shared" si="40"/>
        <v>276.7</v>
      </c>
      <c r="T309" s="150">
        <f>S309+R309+Q309</f>
        <v>1449.5</v>
      </c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</row>
    <row r="310" spans="1:56" s="23" customFormat="1" ht="28.5" customHeight="1" x14ac:dyDescent="0.25">
      <c r="A310" s="169"/>
      <c r="B310" s="170" t="s">
        <v>253</v>
      </c>
      <c r="C310" s="171"/>
      <c r="D310" s="172"/>
      <c r="E310" s="173"/>
      <c r="F310" s="172"/>
      <c r="G310" s="172"/>
      <c r="H310" s="172"/>
      <c r="I310" s="174"/>
      <c r="J310" s="174"/>
      <c r="K310" s="175"/>
      <c r="L310" s="176"/>
      <c r="M310" s="176"/>
      <c r="N310" s="176"/>
      <c r="O310" s="176">
        <f>O309+O238+O226+O221+O218+O211+O166+O122+O104+O101+O91+O84+O75+O69+O65+O15</f>
        <v>27.462400000000002</v>
      </c>
      <c r="P310" s="176">
        <f t="shared" ref="P310:S310" si="41">P309+P238+P226+P221+P218+P211+P166+P122+P104+P101+P91+P84+P75+P69+P65+P15</f>
        <v>15709.004926099999</v>
      </c>
      <c r="Q310" s="176">
        <f t="shared" si="41"/>
        <v>31393.306719699998</v>
      </c>
      <c r="R310" s="176">
        <f t="shared" si="41"/>
        <v>51818.458555800004</v>
      </c>
      <c r="S310" s="176">
        <f t="shared" si="41"/>
        <v>9982.8594000000012</v>
      </c>
      <c r="T310" s="176">
        <f>T309+T238+T226+T221+T218+T211+T166+T122+T104+T101+T91+T84+T75+T69+T65+T15</f>
        <v>108968.1556016</v>
      </c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</row>
    <row r="311" spans="1:56" s="10" customFormat="1" ht="15.75" x14ac:dyDescent="0.25">
      <c r="A311" s="189" t="s">
        <v>254</v>
      </c>
      <c r="B311" s="190"/>
      <c r="C311" s="178"/>
      <c r="D311" s="39"/>
      <c r="E311" s="179"/>
      <c r="F311" s="39"/>
      <c r="G311" s="39"/>
      <c r="H311" s="39"/>
      <c r="I311" s="39"/>
      <c r="J311" s="39"/>
      <c r="K311" s="180"/>
      <c r="L311" s="39"/>
      <c r="M311" s="39"/>
      <c r="N311" s="39"/>
      <c r="O311" s="39"/>
      <c r="P311" s="39"/>
      <c r="Q311" s="39"/>
      <c r="R311" s="39"/>
      <c r="S311" s="177"/>
      <c r="T311" s="39"/>
      <c r="U311" s="3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</row>
    <row r="312" spans="1:56" s="10" customFormat="1" ht="15.75" x14ac:dyDescent="0.25">
      <c r="A312" s="189" t="s">
        <v>243</v>
      </c>
      <c r="B312" s="190"/>
      <c r="C312" s="178"/>
      <c r="D312" s="39"/>
      <c r="E312" s="179"/>
      <c r="F312" s="39"/>
      <c r="G312" s="39"/>
      <c r="H312" s="39"/>
      <c r="I312" s="39"/>
      <c r="J312" s="39"/>
      <c r="K312" s="180"/>
      <c r="L312" s="39"/>
      <c r="M312" s="39"/>
      <c r="N312" s="39"/>
      <c r="O312" s="39"/>
      <c r="P312" s="39"/>
      <c r="Q312" s="39"/>
      <c r="R312" s="39"/>
      <c r="S312" s="177"/>
      <c r="T312" s="39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</row>
  </sheetData>
  <mergeCells count="225">
    <mergeCell ref="A223:A225"/>
    <mergeCell ref="B223:B224"/>
    <mergeCell ref="J228:J237"/>
    <mergeCell ref="B239:U239"/>
    <mergeCell ref="G223:G225"/>
    <mergeCell ref="H223:H225"/>
    <mergeCell ref="D240:D308"/>
    <mergeCell ref="C240:C308"/>
    <mergeCell ref="E240:E308"/>
    <mergeCell ref="F240:F308"/>
    <mergeCell ref="B228:B237"/>
    <mergeCell ref="C228:C237"/>
    <mergeCell ref="D228:D237"/>
    <mergeCell ref="E228:E237"/>
    <mergeCell ref="F228:F237"/>
    <mergeCell ref="G228:G237"/>
    <mergeCell ref="H228:H237"/>
    <mergeCell ref="A240:A309"/>
    <mergeCell ref="A167:U167"/>
    <mergeCell ref="C124:C165"/>
    <mergeCell ref="D124:D165"/>
    <mergeCell ref="E124:E165"/>
    <mergeCell ref="E168:E210"/>
    <mergeCell ref="F106:F121"/>
    <mergeCell ref="K106:K107"/>
    <mergeCell ref="A124:A166"/>
    <mergeCell ref="A168:A210"/>
    <mergeCell ref="C168:C210"/>
    <mergeCell ref="D168:D210"/>
    <mergeCell ref="A106:A122"/>
    <mergeCell ref="A123:U123"/>
    <mergeCell ref="H106:H121"/>
    <mergeCell ref="B106:B115"/>
    <mergeCell ref="J106:J115"/>
    <mergeCell ref="J116:J117"/>
    <mergeCell ref="B116:B117"/>
    <mergeCell ref="J118:J121"/>
    <mergeCell ref="C106:C115"/>
    <mergeCell ref="C116:C117"/>
    <mergeCell ref="E106:E121"/>
    <mergeCell ref="G106:G121"/>
    <mergeCell ref="D106:D115"/>
    <mergeCell ref="J213:J215"/>
    <mergeCell ref="J124:J126"/>
    <mergeCell ref="F124:F165"/>
    <mergeCell ref="G124:G165"/>
    <mergeCell ref="A228:A237"/>
    <mergeCell ref="J180:J185"/>
    <mergeCell ref="B186:B187"/>
    <mergeCell ref="J186:J187"/>
    <mergeCell ref="B188:B189"/>
    <mergeCell ref="J168:J173"/>
    <mergeCell ref="J174:J179"/>
    <mergeCell ref="H124:H165"/>
    <mergeCell ref="D213:D215"/>
    <mergeCell ref="E213:E215"/>
    <mergeCell ref="F213:F215"/>
    <mergeCell ref="B213:B215"/>
    <mergeCell ref="H168:H210"/>
    <mergeCell ref="B124:B126"/>
    <mergeCell ref="B127:B130"/>
    <mergeCell ref="B131:B134"/>
    <mergeCell ref="B135:B139"/>
    <mergeCell ref="B140:B141"/>
    <mergeCell ref="F168:F210"/>
    <mergeCell ref="G168:G210"/>
    <mergeCell ref="D116:D117"/>
    <mergeCell ref="D118:D121"/>
    <mergeCell ref="B60:B64"/>
    <mergeCell ref="J37:J41"/>
    <mergeCell ref="J42:J64"/>
    <mergeCell ref="B37:B41"/>
    <mergeCell ref="G32:G64"/>
    <mergeCell ref="C71:C74"/>
    <mergeCell ref="H71:H74"/>
    <mergeCell ref="F93:F100"/>
    <mergeCell ref="G93:G100"/>
    <mergeCell ref="A92:U92"/>
    <mergeCell ref="G77:G83"/>
    <mergeCell ref="H77:H83"/>
    <mergeCell ref="B86:B89"/>
    <mergeCell ref="B93:B100"/>
    <mergeCell ref="D93:D100"/>
    <mergeCell ref="G86:G90"/>
    <mergeCell ref="H86:H90"/>
    <mergeCell ref="J86:J89"/>
    <mergeCell ref="A102:U102"/>
    <mergeCell ref="A66:U66"/>
    <mergeCell ref="A67:A69"/>
    <mergeCell ref="A76:U76"/>
    <mergeCell ref="F77:F83"/>
    <mergeCell ref="G67:G68"/>
    <mergeCell ref="K82:K83"/>
    <mergeCell ref="A86:A91"/>
    <mergeCell ref="J77:J81"/>
    <mergeCell ref="C93:C100"/>
    <mergeCell ref="C86:C90"/>
    <mergeCell ref="D86:D90"/>
    <mergeCell ref="E86:E90"/>
    <mergeCell ref="F86:F90"/>
    <mergeCell ref="F71:F74"/>
    <mergeCell ref="E71:E74"/>
    <mergeCell ref="D71:D74"/>
    <mergeCell ref="A93:A101"/>
    <mergeCell ref="A6:U6"/>
    <mergeCell ref="A16:U16"/>
    <mergeCell ref="B17:B19"/>
    <mergeCell ref="J17:J19"/>
    <mergeCell ref="B7:B14"/>
    <mergeCell ref="C7:C14"/>
    <mergeCell ref="D7:D14"/>
    <mergeCell ref="E7:E14"/>
    <mergeCell ref="F7:F14"/>
    <mergeCell ref="G7:G14"/>
    <mergeCell ref="H7:H14"/>
    <mergeCell ref="G17:G23"/>
    <mergeCell ref="E17:E64"/>
    <mergeCell ref="A7:A15"/>
    <mergeCell ref="J7:J14"/>
    <mergeCell ref="D17:D64"/>
    <mergeCell ref="B32:B36"/>
    <mergeCell ref="J20:J23"/>
    <mergeCell ref="F17:F64"/>
    <mergeCell ref="G24:G31"/>
    <mergeCell ref="B20:B23"/>
    <mergeCell ref="J32:J36"/>
    <mergeCell ref="B24:B31"/>
    <mergeCell ref="O1:U1"/>
    <mergeCell ref="A1:N1"/>
    <mergeCell ref="A2:U2"/>
    <mergeCell ref="A3:A4"/>
    <mergeCell ref="B3:B4"/>
    <mergeCell ref="C3:C4"/>
    <mergeCell ref="D3:D4"/>
    <mergeCell ref="E3:E4"/>
    <mergeCell ref="F3:H3"/>
    <mergeCell ref="I3:T3"/>
    <mergeCell ref="U3:U4"/>
    <mergeCell ref="H93:H100"/>
    <mergeCell ref="B52:B54"/>
    <mergeCell ref="B42:B47"/>
    <mergeCell ref="B48:B51"/>
    <mergeCell ref="J24:J31"/>
    <mergeCell ref="B55:B59"/>
    <mergeCell ref="A70:U70"/>
    <mergeCell ref="H17:H64"/>
    <mergeCell ref="H67:H68"/>
    <mergeCell ref="C67:C68"/>
    <mergeCell ref="D67:D68"/>
    <mergeCell ref="E67:E68"/>
    <mergeCell ref="F67:F68"/>
    <mergeCell ref="A77:A85"/>
    <mergeCell ref="C77:C83"/>
    <mergeCell ref="D77:D83"/>
    <mergeCell ref="E77:E83"/>
    <mergeCell ref="B77:B83"/>
    <mergeCell ref="B85:U85"/>
    <mergeCell ref="A17:A65"/>
    <mergeCell ref="C17:C64"/>
    <mergeCell ref="J71:J72"/>
    <mergeCell ref="E93:E100"/>
    <mergeCell ref="J93:J100"/>
    <mergeCell ref="V19:V33"/>
    <mergeCell ref="J188:J189"/>
    <mergeCell ref="B190:B191"/>
    <mergeCell ref="J190:J191"/>
    <mergeCell ref="B192:B194"/>
    <mergeCell ref="J192:J194"/>
    <mergeCell ref="B180:B185"/>
    <mergeCell ref="B227:T227"/>
    <mergeCell ref="J195:J201"/>
    <mergeCell ref="B202:B206"/>
    <mergeCell ref="J202:J206"/>
    <mergeCell ref="B207:B208"/>
    <mergeCell ref="J207:J208"/>
    <mergeCell ref="B209:B210"/>
    <mergeCell ref="J209:J210"/>
    <mergeCell ref="B195:B201"/>
    <mergeCell ref="C223:C225"/>
    <mergeCell ref="D223:D225"/>
    <mergeCell ref="E223:E225"/>
    <mergeCell ref="F223:F225"/>
    <mergeCell ref="B156:B165"/>
    <mergeCell ref="B118:B121"/>
    <mergeCell ref="C118:C121"/>
    <mergeCell ref="G71:G74"/>
    <mergeCell ref="B222:U222"/>
    <mergeCell ref="A71:A74"/>
    <mergeCell ref="A213:A218"/>
    <mergeCell ref="G213:G215"/>
    <mergeCell ref="H213:H215"/>
    <mergeCell ref="B142:B147"/>
    <mergeCell ref="B148:B154"/>
    <mergeCell ref="J127:J130"/>
    <mergeCell ref="J131:J134"/>
    <mergeCell ref="J135:J139"/>
    <mergeCell ref="J140:J141"/>
    <mergeCell ref="J142:J146"/>
    <mergeCell ref="J156:J165"/>
    <mergeCell ref="J147:J154"/>
    <mergeCell ref="B168:B173"/>
    <mergeCell ref="B174:B179"/>
    <mergeCell ref="C213:C215"/>
    <mergeCell ref="B71:B73"/>
    <mergeCell ref="B219:R219"/>
    <mergeCell ref="A103:A104"/>
    <mergeCell ref="A105:U105"/>
    <mergeCell ref="A212:U212"/>
    <mergeCell ref="I213:I215"/>
    <mergeCell ref="A311:B311"/>
    <mergeCell ref="A312:B312"/>
    <mergeCell ref="G240:G308"/>
    <mergeCell ref="H240:H308"/>
    <mergeCell ref="J284:J296"/>
    <mergeCell ref="J276:J283"/>
    <mergeCell ref="B276:B283"/>
    <mergeCell ref="B284:B296"/>
    <mergeCell ref="J297:J308"/>
    <mergeCell ref="B297:B308"/>
    <mergeCell ref="B240:B254"/>
    <mergeCell ref="J240:J254"/>
    <mergeCell ref="J255:J266"/>
    <mergeCell ref="J267:J275"/>
    <mergeCell ref="B267:B275"/>
    <mergeCell ref="B255:B266"/>
  </mergeCells>
  <pageMargins left="0.70866141732283472" right="0.70866141732283472" top="0.74803149606299213" bottom="0.74803149606299213" header="0.31496062992125984" footer="0.31496062992125984"/>
  <pageSetup paperSize="9" scale="30" fitToHeight="0" orientation="landscape" r:id="rId1"/>
  <rowBreaks count="2" manualBreakCount="2">
    <brk id="123" max="20" man="1"/>
    <brk id="221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Перечень 2026 русс</vt:lpstr>
      <vt:lpstr>'Перечень 2026 русс'!Заголовки_для_печати</vt:lpstr>
      <vt:lpstr>'Перечень 2026 русс'!Область_печати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2026-08-25T05:04:10Z</dcterms:modified>
</cp:coreProperties>
</file>