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EE99ED45-EEAB-4FFA-83EB-43BBB047E2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10." sheetId="29" r:id="rId1"/>
  </sheets>
  <externalReferences>
    <externalReference r:id="rId2"/>
  </externalReferences>
  <definedNames>
    <definedName name="ВидПредмета">'[1]Вид предмета'!$A$1:$A$3</definedName>
    <definedName name="_xlnm.Print_Area" localSheetId="0">'01.10.'!$A$1:$O$70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9" i="29" l="1"/>
  <c r="P50" i="29"/>
  <c r="P53" i="29"/>
  <c r="P38" i="29"/>
  <c r="P30" i="29"/>
  <c r="P29" i="29"/>
  <c r="P22" i="29"/>
  <c r="G9" i="29"/>
  <c r="G13" i="29"/>
  <c r="G10" i="29"/>
  <c r="G15" i="29"/>
  <c r="G16" i="29"/>
  <c r="G17" i="29"/>
  <c r="G21" i="29"/>
  <c r="P21" i="29" s="1"/>
  <c r="M54" i="29"/>
  <c r="M53" i="29"/>
  <c r="M58" i="29"/>
  <c r="O58" i="29" s="1"/>
  <c r="G57" i="29"/>
  <c r="G58" i="29"/>
  <c r="P58" i="29" s="1"/>
  <c r="G59" i="29"/>
  <c r="G60" i="29"/>
  <c r="G61" i="29"/>
  <c r="G62" i="29"/>
  <c r="M45" i="29"/>
  <c r="G44" i="29"/>
  <c r="P44" i="29" s="1"/>
  <c r="G43" i="29"/>
  <c r="P43" i="29" s="1"/>
  <c r="M40" i="29"/>
  <c r="O40" i="29" s="1"/>
  <c r="M41" i="29"/>
  <c r="O41" i="29" s="1"/>
  <c r="M42" i="29"/>
  <c r="O42" i="29" s="1"/>
  <c r="M43" i="29"/>
  <c r="O43" i="29" s="1"/>
  <c r="M44" i="29"/>
  <c r="O44" i="29" s="1"/>
  <c r="G42" i="29"/>
  <c r="P42" i="29" s="1"/>
  <c r="G41" i="29"/>
  <c r="P41" i="29" s="1"/>
  <c r="G40" i="29"/>
  <c r="P40" i="29" s="1"/>
  <c r="G29" i="29"/>
  <c r="G30" i="29" s="1"/>
  <c r="M29" i="29"/>
  <c r="M30" i="29" s="1"/>
  <c r="G26" i="29"/>
  <c r="P26" i="29" s="1"/>
  <c r="M26" i="29"/>
  <c r="O26" i="29" s="1"/>
  <c r="M27" i="29"/>
  <c r="O27" i="29" s="1"/>
  <c r="G24" i="29"/>
  <c r="P24" i="29" s="1"/>
  <c r="G23" i="29"/>
  <c r="P23" i="29" s="1"/>
  <c r="G25" i="29"/>
  <c r="G27" i="29"/>
  <c r="P27" i="29" s="1"/>
  <c r="O22" i="29"/>
  <c r="O23" i="29"/>
  <c r="O24" i="29"/>
  <c r="G54" i="29"/>
  <c r="P54" i="29" s="1"/>
  <c r="G55" i="29"/>
  <c r="G56" i="29"/>
  <c r="G53" i="29"/>
  <c r="G52" i="29"/>
  <c r="G20" i="29"/>
  <c r="M21" i="29"/>
  <c r="O21" i="29" s="1"/>
  <c r="G19" i="29"/>
  <c r="G49" i="29"/>
  <c r="G51" i="29"/>
  <c r="G50" i="29"/>
  <c r="M51" i="29"/>
  <c r="M50" i="29"/>
  <c r="O50" i="29" s="1"/>
  <c r="M49" i="29"/>
  <c r="O49" i="29" s="1"/>
  <c r="M48" i="29"/>
  <c r="O48" i="29" s="1"/>
  <c r="G48" i="29"/>
  <c r="P48" i="29" s="1"/>
  <c r="O35" i="29"/>
  <c r="O38" i="29"/>
  <c r="M39" i="29"/>
  <c r="O39" i="29" s="1"/>
  <c r="M37" i="29"/>
  <c r="M36" i="29"/>
  <c r="G35" i="29"/>
  <c r="P35" i="29" s="1"/>
  <c r="G39" i="29"/>
  <c r="P39" i="29" s="1"/>
  <c r="G34" i="29"/>
  <c r="G32" i="29"/>
  <c r="G31" i="29"/>
  <c r="L30" i="29"/>
  <c r="M57" i="29" l="1"/>
  <c r="O57" i="29" s="1"/>
  <c r="P57" i="29"/>
  <c r="M59" i="29"/>
  <c r="O59" i="29" s="1"/>
  <c r="P59" i="29"/>
  <c r="M60" i="29"/>
  <c r="O60" i="29" s="1"/>
  <c r="P60" i="29"/>
  <c r="M61" i="29"/>
  <c r="O61" i="29" s="1"/>
  <c r="P61" i="29"/>
  <c r="M62" i="29"/>
  <c r="O62" i="29" s="1"/>
  <c r="P62" i="29"/>
  <c r="O45" i="29"/>
  <c r="P45" i="29"/>
  <c r="M55" i="29"/>
  <c r="P55" i="29"/>
  <c r="O51" i="29"/>
  <c r="P51" i="29"/>
  <c r="O37" i="29"/>
  <c r="P37" i="29"/>
  <c r="O36" i="29"/>
  <c r="P36" i="29"/>
  <c r="M32" i="29"/>
  <c r="P32" i="29"/>
  <c r="O54" i="29"/>
  <c r="M34" i="29"/>
  <c r="L46" i="29"/>
  <c r="M56" i="29"/>
  <c r="O29" i="29"/>
  <c r="O30" i="29" s="1"/>
  <c r="G63" i="29"/>
  <c r="G64" i="29" s="1"/>
  <c r="O32" i="29"/>
  <c r="O33" i="29" s="1"/>
  <c r="M25" i="29"/>
  <c r="M52" i="29"/>
  <c r="L63" i="29"/>
  <c r="L64" i="29" s="1"/>
  <c r="O55" i="29"/>
  <c r="O53" i="29"/>
  <c r="M19" i="29"/>
  <c r="M20" i="29"/>
  <c r="O46" i="29"/>
  <c r="M46" i="29"/>
  <c r="G33" i="29"/>
  <c r="G46" i="29"/>
  <c r="O34" i="29" l="1"/>
  <c r="P34" i="29"/>
  <c r="P46" i="29" s="1"/>
  <c r="O56" i="29"/>
  <c r="P56" i="29"/>
  <c r="O25" i="29"/>
  <c r="P25" i="29"/>
  <c r="O52" i="29"/>
  <c r="P52" i="29"/>
  <c r="P63" i="29" s="1"/>
  <c r="P64" i="29" s="1"/>
  <c r="O19" i="29"/>
  <c r="P19" i="29"/>
  <c r="O20" i="29"/>
  <c r="P20" i="29"/>
  <c r="M63" i="29"/>
  <c r="M64" i="29" s="1"/>
  <c r="O63" i="29"/>
  <c r="O64" i="29" s="1"/>
  <c r="M18" i="29"/>
  <c r="M17" i="29"/>
  <c r="L28" i="29"/>
  <c r="L33" i="29"/>
  <c r="M31" i="29"/>
  <c r="M9" i="29"/>
  <c r="P9" i="29" s="1"/>
  <c r="M10" i="29"/>
  <c r="M11" i="29"/>
  <c r="M12" i="29"/>
  <c r="M13" i="29"/>
  <c r="M14" i="29"/>
  <c r="M15" i="29"/>
  <c r="M16" i="29"/>
  <c r="O18" i="29" l="1"/>
  <c r="P18" i="29"/>
  <c r="O17" i="29"/>
  <c r="P17" i="29"/>
  <c r="M33" i="29"/>
  <c r="P31" i="29"/>
  <c r="P33" i="29" s="1"/>
  <c r="O10" i="29"/>
  <c r="P10" i="29"/>
  <c r="O11" i="29"/>
  <c r="P11" i="29"/>
  <c r="O12" i="29"/>
  <c r="P12" i="29"/>
  <c r="O13" i="29"/>
  <c r="P13" i="29"/>
  <c r="O14" i="29"/>
  <c r="P14" i="29"/>
  <c r="O15" i="29"/>
  <c r="P15" i="29"/>
  <c r="O16" i="29"/>
  <c r="P16" i="29"/>
  <c r="O31" i="29"/>
  <c r="O9" i="29"/>
  <c r="O28" i="29" s="1"/>
  <c r="O47" i="29" s="1"/>
  <c r="M28" i="29"/>
  <c r="M47" i="29" s="1"/>
  <c r="L47" i="29"/>
  <c r="F11" i="29"/>
  <c r="G28" i="29"/>
  <c r="G47" i="29" s="1"/>
  <c r="P28" i="29" l="1"/>
  <c r="P47" i="29" s="1"/>
</calcChain>
</file>

<file path=xl/sharedStrings.xml><?xml version="1.0" encoding="utf-8"?>
<sst xmlns="http://schemas.openxmlformats.org/spreadsheetml/2006/main" count="415" uniqueCount="227">
  <si>
    <t>ед.изм</t>
  </si>
  <si>
    <t>цена за ед.(тенге)</t>
  </si>
  <si>
    <t xml:space="preserve">общая сумма тенге </t>
  </si>
  <si>
    <t>Поставщик</t>
  </si>
  <si>
    <t>Способ проведения  закупки</t>
  </si>
  <si>
    <t>№ и дата договора</t>
  </si>
  <si>
    <t>сумма договора</t>
  </si>
  <si>
    <t xml:space="preserve">сумма исполненных договоров </t>
  </si>
  <si>
    <t>Статус</t>
  </si>
  <si>
    <t>№</t>
  </si>
  <si>
    <t>специфика</t>
  </si>
  <si>
    <t xml:space="preserve">Вид бюджета </t>
  </si>
  <si>
    <t>Единица измерения</t>
  </si>
  <si>
    <t>Наименование товара (работ, услуг)</t>
  </si>
  <si>
    <t>х</t>
  </si>
  <si>
    <t>кол-во</t>
  </si>
  <si>
    <t>Приобретение канцелярского товара (дырокол, маркер в наборе)</t>
  </si>
  <si>
    <t>Приобретение канцелярского товара (карандаш)</t>
  </si>
  <si>
    <t>Приобретение картриджей</t>
  </si>
  <si>
    <t>Приобретение офисной бумаги (Бумага А4)</t>
  </si>
  <si>
    <t>Приобретение канцелярского товара (ручка)</t>
  </si>
  <si>
    <t xml:space="preserve">	Приобретение канцелярских товаров</t>
  </si>
  <si>
    <t>Приобретение канцелярских товаров</t>
  </si>
  <si>
    <t xml:space="preserve">	Флеш-накопитель</t>
  </si>
  <si>
    <t xml:space="preserve">	Приобретение канцелярских товаров (скоросшиватель)</t>
  </si>
  <si>
    <t>шт</t>
  </si>
  <si>
    <t>ИП Қалмаханбет</t>
  </si>
  <si>
    <t>ТОО "Графика-М"</t>
  </si>
  <si>
    <t>ТОО "Qagaz Ordasy"</t>
  </si>
  <si>
    <t xml:space="preserve">ИП Қазына	</t>
  </si>
  <si>
    <t>ТОО "Казах Кенсе"</t>
  </si>
  <si>
    <t>ТОО "АБДИ ЕКОН"</t>
  </si>
  <si>
    <t>ЗАСИМЕНКО ГАЛИНА ЮРЬЕВНА</t>
  </si>
  <si>
    <t>ИП БАЙ</t>
  </si>
  <si>
    <t>ИП Жунусова</t>
  </si>
  <si>
    <t xml:space="preserve">	Электронный магазин</t>
  </si>
  <si>
    <t>Электронный магазин</t>
  </si>
  <si>
    <t>Запрос ценовых предложений</t>
  </si>
  <si>
    <t>Из одного источника по несостоявшимся закупкам</t>
  </si>
  <si>
    <t>дог № 04 от 07.04.2025 г.</t>
  </si>
  <si>
    <t>дог № 07 от 18.04.2025 г.</t>
  </si>
  <si>
    <t>дог № 09 от 28.04.2025 г.</t>
  </si>
  <si>
    <t>дог №11 от 23.04.2025 г.</t>
  </si>
  <si>
    <t>дог № 13 от 23.04.2025 г.</t>
  </si>
  <si>
    <t>дог № 14 от 02.05.2025 г.</t>
  </si>
  <si>
    <t>дог № 15 от 13.05.2025 г.</t>
  </si>
  <si>
    <t>дог № 16 от 15.05.2025 г.</t>
  </si>
  <si>
    <t>дог № 21 от 11.06.2025 г.</t>
  </si>
  <si>
    <t>дог № 27 от 26.06.2025 г.</t>
  </si>
  <si>
    <t>Исполнен</t>
  </si>
  <si>
    <t>остаток</t>
  </si>
  <si>
    <t>Услуги связи</t>
  </si>
  <si>
    <t>усл</t>
  </si>
  <si>
    <t>БИН поставщика</t>
  </si>
  <si>
    <t>АО "Казахтелеком"</t>
  </si>
  <si>
    <t xml:space="preserve">	101040005053</t>
  </si>
  <si>
    <t>060327501773</t>
  </si>
  <si>
    <t>050240014302</t>
  </si>
  <si>
    <t>200340007059</t>
  </si>
  <si>
    <t>880218402047</t>
  </si>
  <si>
    <t>101040005053</t>
  </si>
  <si>
    <t xml:space="preserve">	090940000967</t>
  </si>
  <si>
    <t>590515402271</t>
  </si>
  <si>
    <t xml:space="preserve">	960522401488</t>
  </si>
  <si>
    <t>900911401184</t>
  </si>
  <si>
    <t>ИТОГО по специфике 718 001 015 149</t>
  </si>
  <si>
    <t>ИТОГО по специфике 718 001 015 152</t>
  </si>
  <si>
    <t>Услуги по установке информационно-технической платформы Gos24.kz</t>
  </si>
  <si>
    <t>Услуги по сопровождению информационно-технической платформы Gos24.kz</t>
  </si>
  <si>
    <t>ТОО "Госсектор.KZ"</t>
  </si>
  <si>
    <t>дог № 01 от 28.03.2025 г.</t>
  </si>
  <si>
    <t>дог № 02 от 26.03.2025 г.</t>
  </si>
  <si>
    <t>ИТОГО по специфике 718 001 015 158</t>
  </si>
  <si>
    <t>Услуги по переподготовке и повышению квалификации административных государственных служащих</t>
  </si>
  <si>
    <t>Русско-казахский не срочный перевод</t>
  </si>
  <si>
    <t>Услуги по изготовлению гербовых бланк /приказы и письма/</t>
  </si>
  <si>
    <t>Работы по изготовлению папок для подписи</t>
  </si>
  <si>
    <t>Работы по изготовлению карточек для сотрудников</t>
  </si>
  <si>
    <t>раб</t>
  </si>
  <si>
    <t>РГКП «Академия государственного управления при Президенте Республики Казахстан»</t>
  </si>
  <si>
    <t>Копейсинова Айболек Дузелбаевна</t>
  </si>
  <si>
    <t>Общественное объединение "Развитие предпринимательства"</t>
  </si>
  <si>
    <t>ТОО "Атис"</t>
  </si>
  <si>
    <t>ИП Bagdat</t>
  </si>
  <si>
    <t>090240000429</t>
  </si>
  <si>
    <t>900530402538</t>
  </si>
  <si>
    <t>170640002477</t>
  </si>
  <si>
    <t>980440000224</t>
  </si>
  <si>
    <t>960323301073</t>
  </si>
  <si>
    <t>Из одного источника путем прямого заключения договора</t>
  </si>
  <si>
    <t>Без договора</t>
  </si>
  <si>
    <t>дог №08 от 23.04.2025 г.</t>
  </si>
  <si>
    <t>дог №19 от 21.05.2025 г.</t>
  </si>
  <si>
    <t>дог №20 от 18.06.2025 г.</t>
  </si>
  <si>
    <t>дог №22 от 24.06.2025 г.</t>
  </si>
  <si>
    <t>без договора</t>
  </si>
  <si>
    <t>ИТОГО по специфике 718 001 015 159</t>
  </si>
  <si>
    <t>Всего по программе 718 001 015</t>
  </si>
  <si>
    <t>Приобретение государственной символики для кабинета (флаг РК)</t>
  </si>
  <si>
    <t xml:space="preserve">	Приобретение МФУ принтеров</t>
  </si>
  <si>
    <t>Приобретение планшет в комплекте</t>
  </si>
  <si>
    <t>Приобретение ноутбуков</t>
  </si>
  <si>
    <t>ИТОГО по специфике 718 003 015 414</t>
  </si>
  <si>
    <t>Лаборатория "КазНацКачество"</t>
  </si>
  <si>
    <t>ТОО "Inter Link"</t>
  </si>
  <si>
    <t>QST-OrgCenter</t>
  </si>
  <si>
    <t>ИП "MURAGER"</t>
  </si>
  <si>
    <t>840224450471</t>
  </si>
  <si>
    <t xml:space="preserve">	010740003308</t>
  </si>
  <si>
    <t>960910450633</t>
  </si>
  <si>
    <t>900622300753</t>
  </si>
  <si>
    <t>дог № 06 от 14.04.2025 г.</t>
  </si>
  <si>
    <t>дог № 10 от 08.05.2025 г.</t>
  </si>
  <si>
    <t>дог № 17 от 21.05.2025 г.</t>
  </si>
  <si>
    <t>дог №18 от 23.05.2025 г.</t>
  </si>
  <si>
    <t>Всего по программе 718 003 015</t>
  </si>
  <si>
    <t xml:space="preserve"> ГУ "Управление государственных закупок Мангистауской области "</t>
  </si>
  <si>
    <t>02-Областной бюджет, бюджеты города республиканского значения, столицы</t>
  </si>
  <si>
    <t>718 Упраление государственных закупок области</t>
  </si>
  <si>
    <t>Тенге</t>
  </si>
  <si>
    <t>Источник финансирования</t>
  </si>
  <si>
    <t>1-Бюджет</t>
  </si>
  <si>
    <t>Администратор бюджетных программ</t>
  </si>
  <si>
    <t>Отчет о государственных закупках товаров (работ, услуг) на 01.01.2026  г.</t>
  </si>
  <si>
    <t>141140022351</t>
  </si>
  <si>
    <t>ТОО "Сотирис"</t>
  </si>
  <si>
    <t>Флеш-накопитель</t>
  </si>
  <si>
    <t>дог № 23 от 24.06.2025 г.</t>
  </si>
  <si>
    <t>Приобретение канцелярских товаров (стикер)</t>
  </si>
  <si>
    <t>ИП TASNIM</t>
  </si>
  <si>
    <t>960207401613</t>
  </si>
  <si>
    <t>дог № 25 от 01.07.2025 г.</t>
  </si>
  <si>
    <t>Маркер</t>
  </si>
  <si>
    <t>Приобретение офисного кресло для сотрудников</t>
  </si>
  <si>
    <t>дог №28 от 23.07.2025 г.</t>
  </si>
  <si>
    <t>ТОО "A.Priori"</t>
  </si>
  <si>
    <t>000640004142</t>
  </si>
  <si>
    <t>ТОО "Musssafi"</t>
  </si>
  <si>
    <t>Приобретение телевизора</t>
  </si>
  <si>
    <t>230540006727</t>
  </si>
  <si>
    <t>ТОО "Алматинский завод Эталон"</t>
  </si>
  <si>
    <t>Приобретение сейфа</t>
  </si>
  <si>
    <t>дог №30 от 24.07.2025 г.</t>
  </si>
  <si>
    <t>050640003450</t>
  </si>
  <si>
    <t>ТОО "DanSar"</t>
  </si>
  <si>
    <t>дог №31 от 01.08.2025 г.</t>
  </si>
  <si>
    <t>Приобретение аппарат IP-телефонии</t>
  </si>
  <si>
    <t>021240002920</t>
  </si>
  <si>
    <t>Буранкулов</t>
  </si>
  <si>
    <t>860721301472</t>
  </si>
  <si>
    <t>Приобретение кресло для руководителю</t>
  </si>
  <si>
    <t>Приобретение канцелярского товара (папка, блок для записей в прозрачной подставке)</t>
  </si>
  <si>
    <t>Noble Way</t>
  </si>
  <si>
    <t>950311450040</t>
  </si>
  <si>
    <t>дог № 33 от 09.08.2025 г.</t>
  </si>
  <si>
    <t>ИП "KazElectricPower 2010"</t>
  </si>
  <si>
    <t>комп</t>
  </si>
  <si>
    <t>000805550461</t>
  </si>
  <si>
    <t>ТОО "Oxen"</t>
  </si>
  <si>
    <t>Приобретение комплекта клавиатур-мышь</t>
  </si>
  <si>
    <t>Приобретение жестких дисков</t>
  </si>
  <si>
    <t>240240030522</t>
  </si>
  <si>
    <t>ИП Рамина</t>
  </si>
  <si>
    <t>дог № 38 от 01.10.2025 г.</t>
  </si>
  <si>
    <t>дог № 44 от 06.10.2025 г.</t>
  </si>
  <si>
    <t>дог № 45 от 15.10.2025 г.</t>
  </si>
  <si>
    <t>Настольный перекидной календарь на 2026 г</t>
  </si>
  <si>
    <t>611215401777</t>
  </si>
  <si>
    <t>Приобретение настольного набора для руководителя</t>
  </si>
  <si>
    <t>дог № 250140024982/250049/00 от 03.11.2025 г.</t>
  </si>
  <si>
    <t>ИП Калдарова Фариза</t>
  </si>
  <si>
    <t>930620401306</t>
  </si>
  <si>
    <t>Приобретение настольного набора</t>
  </si>
  <si>
    <t>090940000967</t>
  </si>
  <si>
    <t>дог № 03 от 03.27.2025 г.           доп согл №250140024982/250003/01     от 15.12.2025 г.</t>
  </si>
  <si>
    <t>дог  №04 от 04.04.2025 г.             доп согл №250140024982/250005/01           от 14.11.2025 г.</t>
  </si>
  <si>
    <t>Работы по изготовлению жалюзи</t>
  </si>
  <si>
    <t>ИП Алписова Жазира</t>
  </si>
  <si>
    <t>951006450104</t>
  </si>
  <si>
    <t>дог №36 от 09.09.2025 г.</t>
  </si>
  <si>
    <t>ТОО "Gold Graphic"</t>
  </si>
  <si>
    <t>Изготовление табличек с нанесением надписи, металл, золото, с пластиковым креплением</t>
  </si>
  <si>
    <t>990140002876</t>
  </si>
  <si>
    <t>Работы по изготовлению штор для кабинетов</t>
  </si>
  <si>
    <t>ИП Нурлан</t>
  </si>
  <si>
    <t>020713550584</t>
  </si>
  <si>
    <t>Участие сотрудников в семинаре по государственным закупкам</t>
  </si>
  <si>
    <t>ТОО "LK Astana"</t>
  </si>
  <si>
    <t>241140011812</t>
  </si>
  <si>
    <t>дог №43 от 06.10.2025 г.</t>
  </si>
  <si>
    <t>дог №29 от 24.10.2025 г.</t>
  </si>
  <si>
    <t>дог №37 от 22.09.2025 г.</t>
  </si>
  <si>
    <t>ИП Азизова</t>
  </si>
  <si>
    <t>дог №47 от 21.10.2025 г.</t>
  </si>
  <si>
    <t>940529400791</t>
  </si>
  <si>
    <t>Работы по изготовлению стендов</t>
  </si>
  <si>
    <t>Работы по изготовлению ежедневников</t>
  </si>
  <si>
    <t>ИП Касенов</t>
  </si>
  <si>
    <t>800606302325</t>
  </si>
  <si>
    <t>дог №250140024982/250048/00       от 30.10.2025 г.</t>
  </si>
  <si>
    <t>Приобретение государственного герба РК</t>
  </si>
  <si>
    <t>ИП "Алтын қыран"</t>
  </si>
  <si>
    <t>850127450456</t>
  </si>
  <si>
    <t>ТОО "Цифровые Технологии KST"</t>
  </si>
  <si>
    <t>Приобретение комплект компьютера</t>
  </si>
  <si>
    <t>дог №35 от 17.09.2025 г.</t>
  </si>
  <si>
    <t>151140000759</t>
  </si>
  <si>
    <t>дог №34 от 04.09.2025 г.</t>
  </si>
  <si>
    <t>ИП Аяла</t>
  </si>
  <si>
    <t>Приобретение холодильника</t>
  </si>
  <si>
    <t>дог №39 от 22.09.2025 г.</t>
  </si>
  <si>
    <t>860924402212</t>
  </si>
  <si>
    <t>Корпоративный фонд "Бек-Асыл-Қамқоршы"</t>
  </si>
  <si>
    <t>Приобретение мебельных гарнитуров для кабинета руководителя</t>
  </si>
  <si>
    <t>190140030785</t>
  </si>
  <si>
    <t>дог №41 от 19.09.2025 г.</t>
  </si>
  <si>
    <t>дог №46 от 08.10.2025 г.</t>
  </si>
  <si>
    <t>Приобретение мебельных гарнитуров для приёмной</t>
  </si>
  <si>
    <t>Приобретение офисной мебели и стульев</t>
  </si>
  <si>
    <t>100140010209</t>
  </si>
  <si>
    <t>Общественное объединение "Общество инвалидов "Rich Holding"</t>
  </si>
  <si>
    <t>дог №40 от 24.09.2025 г.</t>
  </si>
  <si>
    <t>дог №32 от 29.07.2025 г.</t>
  </si>
  <si>
    <t>дог №29 от 04.08.2025 г.</t>
  </si>
  <si>
    <t>дог №250140024982/250050/00                 от 26.11.2025 г.</t>
  </si>
  <si>
    <t>дог № 26 от 01.07.2025 г.</t>
  </si>
  <si>
    <t>Экономия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</si>
</sst>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7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95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9" fillId="0" borderId="0" xfId="0" applyFont="1"/>
    <xf numFmtId="0" fontId="1" fillId="0" borderId="0" xfId="0" applyFont="1"/>
    <xf numFmtId="0" fontId="1" fillId="2" borderId="0" xfId="0" applyFont="1" applyFill="1"/>
    <xf numFmtId="0" fontId="9" fillId="0" borderId="0" xfId="0" applyFont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horizontal="center"/>
    </xf>
    <xf numFmtId="0" fontId="14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4" fontId="11" fillId="3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shrinkToFit="1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4" fillId="2" borderId="0" xfId="0" applyFont="1" applyFill="1"/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15" fillId="4" borderId="0" xfId="0" applyFont="1" applyFill="1"/>
    <xf numFmtId="0" fontId="14" fillId="4" borderId="0" xfId="0" applyFont="1" applyFill="1"/>
    <xf numFmtId="0" fontId="1" fillId="4" borderId="1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1" fillId="4" borderId="0" xfId="0" applyFont="1" applyFill="1" applyAlignment="1">
      <alignment horizontal="right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11" fillId="0" borderId="0" xfId="0" applyNumberFormat="1" applyFont="1" applyAlignment="1">
      <alignment horizontal="left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3" fontId="1" fillId="0" borderId="4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3" fontId="17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left"/>
    </xf>
    <xf numFmtId="0" fontId="2" fillId="4" borderId="2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18" fillId="4" borderId="2" xfId="0" applyFont="1" applyFill="1" applyBorder="1" applyAlignment="1">
      <alignment horizontal="right" vertical="center"/>
    </xf>
    <xf numFmtId="0" fontId="18" fillId="4" borderId="3" xfId="0" applyFont="1" applyFill="1" applyBorder="1" applyAlignment="1">
      <alignment horizontal="right" vertical="center"/>
    </xf>
    <xf numFmtId="0" fontId="18" fillId="4" borderId="4" xfId="0" applyFont="1" applyFill="1" applyBorder="1" applyAlignment="1">
      <alignment horizontal="righ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&#1040;&#1076;&#1084;&#1080;&#1085;&#1080;&#1089;&#1090;&#1088;&#1072;&#1090;&#1086;&#1088;/AppData/Roaming/Microsoft/Excel/2017-2019%20&#1075;&#1075;/2017-2019%20&#1052;&#1041;%20&#1091;&#1090;&#1074;&#1077;&#1088;&#1078;&#1076;/&#1064;&#1072;&#1073;&#1083;&#1086;&#1085;%20&#1087;&#1083;&#1072;&#1085;&#1072;%20&#1043;&#1047;_ru_v43_2013.xls" TargetMode="External"/><Relationship Id="rId1" Type="http://schemas.openxmlformats.org/officeDocument/2006/relationships/externalLinkPath" Target="/Users/&#1040;&#1076;&#1084;&#1080;&#1085;&#1080;&#1089;&#1090;&#1088;&#1072;&#1090;&#1086;&#1088;/AppData/Roaming/Microsoft/Excel/2017-2019%20&#1075;&#1075;/2017-2019%20&#1052;&#1041;%20&#1091;&#1090;&#1074;&#1077;&#1088;&#1078;&#1076;/&#1064;&#1072;&#1073;&#1083;&#1086;&#1085;%20&#1087;&#1083;&#1072;&#1085;&#1072;%20&#1043;&#1047;_ru_v43_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лан ГЗ"/>
      <sheetName val="Фонд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КТРУ_Услуги"/>
      <sheetName val="Лист1"/>
    </sheetNames>
    <sheetDataSet>
      <sheetData sheetId="0"/>
      <sheetData sheetId="1">
        <row r="1">
          <cell r="A1" t="str">
            <v>01 Республиканский бюджет</v>
          </cell>
        </row>
      </sheetData>
      <sheetData sheetId="2"/>
      <sheetData sheetId="3">
        <row r="1">
          <cell r="A1" t="str">
            <v>111 Оплата труда</v>
          </cell>
        </row>
      </sheetData>
      <sheetData sheetId="4">
        <row r="1">
          <cell r="A1" t="str">
            <v>1 Бюджет</v>
          </cell>
        </row>
      </sheetData>
      <sheetData sheetId="5"/>
      <sheetData sheetId="6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7"/>
      <sheetData sheetId="8">
        <row r="1">
          <cell r="A1">
            <v>2011</v>
          </cell>
        </row>
      </sheetData>
      <sheetData sheetId="9">
        <row r="1">
          <cell r="A1" t="str">
            <v>01 Закупки, не превышающие финансовый год</v>
          </cell>
        </row>
      </sheetData>
      <sheetData sheetId="10">
        <row r="2">
          <cell r="A2" t="str">
            <v>101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129"/>
  <sheetViews>
    <sheetView tabSelected="1" topLeftCell="A64" zoomScaleNormal="100" workbookViewId="0">
      <selection activeCell="I79" sqref="I79"/>
    </sheetView>
  </sheetViews>
  <sheetFormatPr defaultColWidth="9.140625" defaultRowHeight="15" x14ac:dyDescent="0.25"/>
  <cols>
    <col min="1" max="1" width="4.28515625" style="8" customWidth="1"/>
    <col min="2" max="2" width="15.5703125" style="11" customWidth="1"/>
    <col min="3" max="3" width="55.5703125" style="15" customWidth="1"/>
    <col min="4" max="4" width="8.42578125" style="11" customWidth="1"/>
    <col min="5" max="5" width="9.28515625" style="11" customWidth="1"/>
    <col min="6" max="6" width="13.42578125" style="11" customWidth="1"/>
    <col min="7" max="7" width="15.85546875" style="11" customWidth="1"/>
    <col min="8" max="8" width="26.85546875" style="11" customWidth="1"/>
    <col min="9" max="9" width="22.28515625" style="11" customWidth="1"/>
    <col min="10" max="10" width="28.85546875" style="11" customWidth="1"/>
    <col min="11" max="11" width="23.5703125" style="11" customWidth="1"/>
    <col min="12" max="12" width="19.140625" style="11" customWidth="1"/>
    <col min="13" max="13" width="18.85546875" style="11" customWidth="1"/>
    <col min="14" max="14" width="10.85546875" style="11" customWidth="1"/>
    <col min="15" max="15" width="18.42578125" style="11" customWidth="1"/>
    <col min="16" max="16" width="19.7109375" style="33" customWidth="1"/>
    <col min="17" max="17" width="9.140625" style="8"/>
    <col min="18" max="18" width="14.85546875" style="8" customWidth="1"/>
    <col min="19" max="20" width="9.140625" style="8"/>
    <col min="21" max="21" width="18.28515625" style="8" customWidth="1"/>
    <col min="22" max="22" width="13.140625" style="8" customWidth="1"/>
    <col min="23" max="16384" width="9.140625" style="8"/>
  </cols>
  <sheetData>
    <row r="1" spans="1:16" s="1" customFormat="1" ht="18.75" x14ac:dyDescent="0.3">
      <c r="B1" s="2"/>
      <c r="C1" s="67"/>
      <c r="D1" s="4"/>
      <c r="E1" s="4"/>
      <c r="F1" s="4" t="s">
        <v>123</v>
      </c>
      <c r="G1" s="4"/>
      <c r="H1" s="4"/>
      <c r="I1" s="4"/>
      <c r="J1" s="2"/>
      <c r="K1" s="2"/>
      <c r="L1" s="2"/>
      <c r="M1" s="2"/>
      <c r="N1" s="2"/>
      <c r="O1" s="2"/>
      <c r="P1" s="33"/>
    </row>
    <row r="2" spans="1:16" s="1" customFormat="1" ht="18.75" x14ac:dyDescent="0.3">
      <c r="B2" s="2"/>
      <c r="C2" s="67"/>
      <c r="D2" s="4"/>
      <c r="E2" s="4"/>
      <c r="F2" s="4" t="s">
        <v>116</v>
      </c>
      <c r="G2" s="4"/>
      <c r="H2" s="4"/>
      <c r="I2" s="4"/>
      <c r="J2" s="2"/>
      <c r="K2" s="2"/>
      <c r="L2" s="2"/>
      <c r="M2" s="2"/>
      <c r="N2" s="2"/>
      <c r="O2" s="2"/>
      <c r="P2" s="33"/>
    </row>
    <row r="3" spans="1:16" s="1" customFormat="1" ht="18.75" x14ac:dyDescent="0.3">
      <c r="B3" s="2"/>
      <c r="C3" s="68" t="s">
        <v>11</v>
      </c>
      <c r="D3" s="69" t="s">
        <v>117</v>
      </c>
      <c r="E3" s="69"/>
      <c r="F3" s="70"/>
      <c r="G3" s="71"/>
      <c r="H3" s="71"/>
      <c r="I3" s="4"/>
      <c r="J3" s="2"/>
      <c r="K3" s="2"/>
      <c r="L3" s="2"/>
      <c r="M3" s="2"/>
      <c r="N3" s="2"/>
      <c r="O3" s="2"/>
      <c r="P3" s="33"/>
    </row>
    <row r="4" spans="1:16" s="1" customFormat="1" ht="18.75" x14ac:dyDescent="0.3">
      <c r="B4" s="2"/>
      <c r="C4" s="68" t="s">
        <v>120</v>
      </c>
      <c r="D4" s="72" t="s">
        <v>121</v>
      </c>
      <c r="E4" s="69"/>
      <c r="F4" s="70"/>
      <c r="G4" s="71"/>
      <c r="H4" s="71"/>
      <c r="I4" s="4"/>
      <c r="J4" s="2"/>
      <c r="K4" s="2"/>
      <c r="L4" s="2"/>
      <c r="M4" s="2"/>
      <c r="N4" s="2"/>
      <c r="O4" s="2"/>
      <c r="P4" s="33"/>
    </row>
    <row r="5" spans="1:16" s="1" customFormat="1" ht="15.75" x14ac:dyDescent="0.25">
      <c r="B5" s="2"/>
      <c r="C5" s="68" t="s">
        <v>122</v>
      </c>
      <c r="D5" s="88" t="s">
        <v>118</v>
      </c>
      <c r="E5" s="88"/>
      <c r="F5" s="88"/>
      <c r="G5" s="88"/>
      <c r="H5" s="88"/>
      <c r="I5" s="7"/>
      <c r="J5" s="2"/>
      <c r="K5" s="2"/>
      <c r="L5" s="2"/>
      <c r="M5" s="2"/>
      <c r="N5" s="2"/>
      <c r="O5" s="2"/>
      <c r="P5" s="33"/>
    </row>
    <row r="6" spans="1:16" s="1" customFormat="1" ht="19.5" customHeight="1" x14ac:dyDescent="0.25">
      <c r="B6" s="2"/>
      <c r="C6" s="68" t="s">
        <v>12</v>
      </c>
      <c r="D6" s="72" t="s">
        <v>119</v>
      </c>
      <c r="E6" s="72"/>
      <c r="F6" s="70"/>
      <c r="G6" s="71"/>
      <c r="H6" s="71"/>
      <c r="I6" s="6"/>
      <c r="J6" s="2"/>
      <c r="K6" s="2"/>
      <c r="L6" s="2"/>
      <c r="M6" s="2"/>
      <c r="N6" s="2"/>
      <c r="O6" s="2"/>
      <c r="P6" s="33"/>
    </row>
    <row r="7" spans="1:16" ht="25.5" x14ac:dyDescent="0.25">
      <c r="A7" s="20" t="s">
        <v>9</v>
      </c>
      <c r="B7" s="20" t="s">
        <v>10</v>
      </c>
      <c r="C7" s="21" t="s">
        <v>13</v>
      </c>
      <c r="D7" s="21" t="s">
        <v>0</v>
      </c>
      <c r="E7" s="21" t="s">
        <v>15</v>
      </c>
      <c r="F7" s="21" t="s">
        <v>1</v>
      </c>
      <c r="G7" s="21" t="s">
        <v>2</v>
      </c>
      <c r="H7" s="21" t="s">
        <v>3</v>
      </c>
      <c r="I7" s="21" t="s">
        <v>53</v>
      </c>
      <c r="J7" s="21" t="s">
        <v>4</v>
      </c>
      <c r="K7" s="21" t="s">
        <v>5</v>
      </c>
      <c r="L7" s="21" t="s">
        <v>6</v>
      </c>
      <c r="M7" s="21" t="s">
        <v>7</v>
      </c>
      <c r="N7" s="21" t="s">
        <v>8</v>
      </c>
      <c r="O7" s="21" t="s">
        <v>50</v>
      </c>
      <c r="P7" s="31" t="s">
        <v>226</v>
      </c>
    </row>
    <row r="8" spans="1:16" ht="12.75" customHeight="1" x14ac:dyDescent="0.25">
      <c r="A8" s="19">
        <v>1</v>
      </c>
      <c r="B8" s="18">
        <v>2</v>
      </c>
      <c r="C8" s="18">
        <v>3</v>
      </c>
      <c r="D8" s="18">
        <v>4</v>
      </c>
      <c r="E8" s="18"/>
      <c r="F8" s="19">
        <v>5</v>
      </c>
      <c r="G8" s="18">
        <v>6</v>
      </c>
      <c r="H8" s="18">
        <v>7</v>
      </c>
      <c r="I8" s="18"/>
      <c r="J8" s="18">
        <v>8</v>
      </c>
      <c r="K8" s="19">
        <v>9</v>
      </c>
      <c r="L8" s="18">
        <v>10</v>
      </c>
      <c r="M8" s="18">
        <v>11</v>
      </c>
      <c r="N8" s="18">
        <v>12</v>
      </c>
      <c r="O8" s="19">
        <v>13</v>
      </c>
      <c r="P8" s="34"/>
    </row>
    <row r="9" spans="1:16" s="28" customFormat="1" ht="12.75" customHeight="1" x14ac:dyDescent="0.2">
      <c r="A9" s="13">
        <v>1</v>
      </c>
      <c r="B9" s="25">
        <v>718001015149</v>
      </c>
      <c r="C9" s="29" t="s">
        <v>16</v>
      </c>
      <c r="D9" s="14" t="s">
        <v>25</v>
      </c>
      <c r="E9" s="30">
        <v>12</v>
      </c>
      <c r="F9" s="82">
        <v>1739.5</v>
      </c>
      <c r="G9" s="17">
        <f>F9*E9</f>
        <v>20874</v>
      </c>
      <c r="H9" s="14" t="s">
        <v>30</v>
      </c>
      <c r="I9" s="38" t="s">
        <v>55</v>
      </c>
      <c r="J9" s="14" t="s">
        <v>35</v>
      </c>
      <c r="K9" s="14" t="s">
        <v>39</v>
      </c>
      <c r="L9" s="24">
        <v>19429.28</v>
      </c>
      <c r="M9" s="17">
        <f>L9</f>
        <v>19429.28</v>
      </c>
      <c r="N9" s="23" t="s">
        <v>49</v>
      </c>
      <c r="O9" s="24">
        <f>L9-M9</f>
        <v>0</v>
      </c>
      <c r="P9" s="24">
        <f>G9-M9</f>
        <v>1444.7200000000012</v>
      </c>
    </row>
    <row r="10" spans="1:16" s="28" customFormat="1" ht="12.75" customHeight="1" x14ac:dyDescent="0.2">
      <c r="A10" s="13">
        <v>2</v>
      </c>
      <c r="B10" s="25">
        <v>718001015149</v>
      </c>
      <c r="C10" s="29" t="s">
        <v>17</v>
      </c>
      <c r="D10" s="14" t="s">
        <v>25</v>
      </c>
      <c r="E10" s="30">
        <v>68</v>
      </c>
      <c r="F10" s="82">
        <v>47</v>
      </c>
      <c r="G10" s="17">
        <f>F10*E10</f>
        <v>3196</v>
      </c>
      <c r="H10" s="14" t="s">
        <v>26</v>
      </c>
      <c r="I10" s="38" t="s">
        <v>56</v>
      </c>
      <c r="J10" s="14" t="s">
        <v>36</v>
      </c>
      <c r="K10" s="14" t="s">
        <v>40</v>
      </c>
      <c r="L10" s="24">
        <v>2516</v>
      </c>
      <c r="M10" s="17">
        <f>SUM(L10)</f>
        <v>2516</v>
      </c>
      <c r="N10" s="23" t="s">
        <v>49</v>
      </c>
      <c r="O10" s="24">
        <f t="shared" ref="O10:O27" si="0">L10-M10</f>
        <v>0</v>
      </c>
      <c r="P10" s="24">
        <f t="shared" ref="P10:P27" si="1">G10-M10</f>
        <v>680</v>
      </c>
    </row>
    <row r="11" spans="1:16" s="28" customFormat="1" ht="12.75" customHeight="1" x14ac:dyDescent="0.2">
      <c r="A11" s="13">
        <v>3</v>
      </c>
      <c r="B11" s="25">
        <v>718001015149</v>
      </c>
      <c r="C11" s="29" t="s">
        <v>18</v>
      </c>
      <c r="D11" s="14" t="s">
        <v>25</v>
      </c>
      <c r="E11" s="30">
        <v>69</v>
      </c>
      <c r="F11" s="82">
        <f t="shared" ref="F11" si="2">G11/E11</f>
        <v>4761.8998550724646</v>
      </c>
      <c r="G11" s="17">
        <v>328571.09000000003</v>
      </c>
      <c r="H11" s="14" t="s">
        <v>27</v>
      </c>
      <c r="I11" s="38" t="s">
        <v>57</v>
      </c>
      <c r="J11" s="14" t="s">
        <v>37</v>
      </c>
      <c r="K11" s="14" t="s">
        <v>41</v>
      </c>
      <c r="L11" s="24">
        <v>328571.09000000003</v>
      </c>
      <c r="M11" s="17">
        <f>SUM(L11)</f>
        <v>328571.09000000003</v>
      </c>
      <c r="N11" s="23" t="s">
        <v>49</v>
      </c>
      <c r="O11" s="24">
        <f t="shared" si="0"/>
        <v>0</v>
      </c>
      <c r="P11" s="24">
        <f t="shared" si="1"/>
        <v>0</v>
      </c>
    </row>
    <row r="12" spans="1:16" s="28" customFormat="1" ht="12.75" customHeight="1" x14ac:dyDescent="0.2">
      <c r="A12" s="13">
        <v>4</v>
      </c>
      <c r="B12" s="25">
        <v>718001015149</v>
      </c>
      <c r="C12" s="29" t="s">
        <v>19</v>
      </c>
      <c r="D12" s="14" t="s">
        <v>25</v>
      </c>
      <c r="E12" s="30">
        <v>34</v>
      </c>
      <c r="F12" s="82">
        <v>2500</v>
      </c>
      <c r="G12" s="17">
        <v>78787.520000000004</v>
      </c>
      <c r="H12" s="14" t="s">
        <v>28</v>
      </c>
      <c r="I12" s="38" t="s">
        <v>58</v>
      </c>
      <c r="J12" s="14" t="s">
        <v>37</v>
      </c>
      <c r="K12" s="14" t="s">
        <v>42</v>
      </c>
      <c r="L12" s="24">
        <v>78787.520000000004</v>
      </c>
      <c r="M12" s="17">
        <f>SUM(L12)</f>
        <v>78787.520000000004</v>
      </c>
      <c r="N12" s="23" t="s">
        <v>49</v>
      </c>
      <c r="O12" s="24">
        <f t="shared" si="0"/>
        <v>0</v>
      </c>
      <c r="P12" s="24">
        <f t="shared" si="1"/>
        <v>0</v>
      </c>
    </row>
    <row r="13" spans="1:16" s="28" customFormat="1" ht="12.75" customHeight="1" x14ac:dyDescent="0.2">
      <c r="A13" s="13">
        <v>5</v>
      </c>
      <c r="B13" s="25">
        <v>718001015149</v>
      </c>
      <c r="C13" s="29" t="s">
        <v>20</v>
      </c>
      <c r="D13" s="14" t="s">
        <v>25</v>
      </c>
      <c r="E13" s="30">
        <v>45</v>
      </c>
      <c r="F13" s="82">
        <v>133.93</v>
      </c>
      <c r="G13" s="17">
        <f>F13*E13</f>
        <v>6026.85</v>
      </c>
      <c r="H13" s="14" t="s">
        <v>29</v>
      </c>
      <c r="I13" s="38" t="s">
        <v>59</v>
      </c>
      <c r="J13" s="14" t="s">
        <v>37</v>
      </c>
      <c r="K13" s="14" t="s">
        <v>43</v>
      </c>
      <c r="L13" s="24">
        <v>4455</v>
      </c>
      <c r="M13" s="17">
        <f>SUM(L13)</f>
        <v>4455</v>
      </c>
      <c r="N13" s="26" t="s">
        <v>49</v>
      </c>
      <c r="O13" s="24">
        <f t="shared" si="0"/>
        <v>0</v>
      </c>
      <c r="P13" s="24">
        <f t="shared" si="1"/>
        <v>1571.8500000000004</v>
      </c>
    </row>
    <row r="14" spans="1:16" s="28" customFormat="1" ht="12.75" customHeight="1" x14ac:dyDescent="0.2">
      <c r="A14" s="13">
        <v>6</v>
      </c>
      <c r="B14" s="25">
        <v>718001015149</v>
      </c>
      <c r="C14" s="29" t="s">
        <v>21</v>
      </c>
      <c r="D14" s="14" t="s">
        <v>25</v>
      </c>
      <c r="E14" s="30">
        <v>211</v>
      </c>
      <c r="F14" s="82">
        <v>61.59</v>
      </c>
      <c r="G14" s="17">
        <v>12839.68</v>
      </c>
      <c r="H14" s="14" t="s">
        <v>30</v>
      </c>
      <c r="I14" s="38" t="s">
        <v>60</v>
      </c>
      <c r="J14" s="14" t="s">
        <v>38</v>
      </c>
      <c r="K14" s="14" t="s">
        <v>44</v>
      </c>
      <c r="L14" s="24">
        <v>12839.68</v>
      </c>
      <c r="M14" s="17">
        <f t="shared" ref="M14:M21" si="3">L14</f>
        <v>12839.68</v>
      </c>
      <c r="N14" s="23" t="s">
        <v>49</v>
      </c>
      <c r="O14" s="24">
        <f t="shared" si="0"/>
        <v>0</v>
      </c>
      <c r="P14" s="24">
        <f t="shared" si="1"/>
        <v>0</v>
      </c>
    </row>
    <row r="15" spans="1:16" s="28" customFormat="1" ht="16.5" customHeight="1" x14ac:dyDescent="0.2">
      <c r="A15" s="13">
        <v>7</v>
      </c>
      <c r="B15" s="25">
        <v>718001015149</v>
      </c>
      <c r="C15" s="29" t="s">
        <v>22</v>
      </c>
      <c r="D15" s="14" t="s">
        <v>25</v>
      </c>
      <c r="E15" s="30">
        <v>55</v>
      </c>
      <c r="F15" s="82">
        <v>500.12</v>
      </c>
      <c r="G15" s="17">
        <f>F15*E15+1.8</f>
        <v>27508.399999999998</v>
      </c>
      <c r="H15" s="14" t="s">
        <v>31</v>
      </c>
      <c r="I15" s="38" t="s">
        <v>61</v>
      </c>
      <c r="J15" s="14" t="s">
        <v>37</v>
      </c>
      <c r="K15" s="14" t="s">
        <v>45</v>
      </c>
      <c r="L15" s="24">
        <v>20847.400000000001</v>
      </c>
      <c r="M15" s="17">
        <f t="shared" si="3"/>
        <v>20847.400000000001</v>
      </c>
      <c r="N15" s="23" t="s">
        <v>49</v>
      </c>
      <c r="O15" s="24">
        <f t="shared" si="0"/>
        <v>0</v>
      </c>
      <c r="P15" s="24">
        <f t="shared" si="1"/>
        <v>6660.9999999999964</v>
      </c>
    </row>
    <row r="16" spans="1:16" s="28" customFormat="1" ht="12.75" customHeight="1" x14ac:dyDescent="0.2">
      <c r="A16" s="13">
        <v>8</v>
      </c>
      <c r="B16" s="25">
        <v>718001015149</v>
      </c>
      <c r="C16" s="29" t="s">
        <v>22</v>
      </c>
      <c r="D16" s="14" t="s">
        <v>25</v>
      </c>
      <c r="E16" s="30">
        <v>5</v>
      </c>
      <c r="F16" s="82">
        <v>900</v>
      </c>
      <c r="G16" s="17">
        <f>F16*E16</f>
        <v>4500</v>
      </c>
      <c r="H16" s="14" t="s">
        <v>32</v>
      </c>
      <c r="I16" s="38" t="s">
        <v>62</v>
      </c>
      <c r="J16" s="14" t="s">
        <v>37</v>
      </c>
      <c r="K16" s="14" t="s">
        <v>46</v>
      </c>
      <c r="L16" s="24">
        <v>2750</v>
      </c>
      <c r="M16" s="17">
        <f t="shared" si="3"/>
        <v>2750</v>
      </c>
      <c r="N16" s="23" t="s">
        <v>49</v>
      </c>
      <c r="O16" s="24">
        <f t="shared" si="0"/>
        <v>0</v>
      </c>
      <c r="P16" s="24">
        <f t="shared" si="1"/>
        <v>1750</v>
      </c>
    </row>
    <row r="17" spans="1:16" s="28" customFormat="1" ht="12.75" customHeight="1" x14ac:dyDescent="0.2">
      <c r="A17" s="13">
        <v>9</v>
      </c>
      <c r="B17" s="25">
        <v>718001015149</v>
      </c>
      <c r="C17" s="29" t="s">
        <v>23</v>
      </c>
      <c r="D17" s="14" t="s">
        <v>25</v>
      </c>
      <c r="E17" s="30">
        <v>15</v>
      </c>
      <c r="F17" s="82">
        <v>3000</v>
      </c>
      <c r="G17" s="17">
        <f>E17*F17</f>
        <v>45000</v>
      </c>
      <c r="H17" s="14" t="s">
        <v>33</v>
      </c>
      <c r="I17" s="38" t="s">
        <v>63</v>
      </c>
      <c r="J17" s="14" t="s">
        <v>36</v>
      </c>
      <c r="K17" s="14" t="s">
        <v>47</v>
      </c>
      <c r="L17" s="24">
        <v>37425</v>
      </c>
      <c r="M17" s="17">
        <f t="shared" si="3"/>
        <v>37425</v>
      </c>
      <c r="N17" s="23" t="s">
        <v>49</v>
      </c>
      <c r="O17" s="24">
        <f t="shared" si="0"/>
        <v>0</v>
      </c>
      <c r="P17" s="24">
        <f t="shared" si="1"/>
        <v>7575</v>
      </c>
    </row>
    <row r="18" spans="1:16" s="28" customFormat="1" ht="12.75" customHeight="1" x14ac:dyDescent="0.2">
      <c r="A18" s="13">
        <v>10</v>
      </c>
      <c r="B18" s="25">
        <v>718001015149</v>
      </c>
      <c r="C18" s="29" t="s">
        <v>24</v>
      </c>
      <c r="D18" s="14" t="s">
        <v>25</v>
      </c>
      <c r="E18" s="30">
        <v>200</v>
      </c>
      <c r="F18" s="82">
        <v>100</v>
      </c>
      <c r="G18" s="39">
        <v>14200</v>
      </c>
      <c r="H18" s="14" t="s">
        <v>34</v>
      </c>
      <c r="I18" s="38" t="s">
        <v>64</v>
      </c>
      <c r="J18" s="14" t="s">
        <v>37</v>
      </c>
      <c r="K18" s="14" t="s">
        <v>48</v>
      </c>
      <c r="L18" s="24">
        <v>14200</v>
      </c>
      <c r="M18" s="17">
        <f t="shared" si="3"/>
        <v>14200</v>
      </c>
      <c r="N18" s="23" t="s">
        <v>49</v>
      </c>
      <c r="O18" s="24">
        <f t="shared" si="0"/>
        <v>0</v>
      </c>
      <c r="P18" s="24">
        <f t="shared" si="1"/>
        <v>0</v>
      </c>
    </row>
    <row r="19" spans="1:16" s="28" customFormat="1" ht="12.75" customHeight="1" x14ac:dyDescent="0.2">
      <c r="A19" s="13">
        <v>11</v>
      </c>
      <c r="B19" s="25">
        <v>718001015149</v>
      </c>
      <c r="C19" s="29" t="s">
        <v>126</v>
      </c>
      <c r="D19" s="14" t="s">
        <v>25</v>
      </c>
      <c r="E19" s="30">
        <v>2</v>
      </c>
      <c r="F19" s="82">
        <v>16339.28</v>
      </c>
      <c r="G19" s="39">
        <f>E19*F19</f>
        <v>32678.560000000001</v>
      </c>
      <c r="H19" s="14" t="s">
        <v>125</v>
      </c>
      <c r="I19" s="38" t="s">
        <v>124</v>
      </c>
      <c r="J19" s="14" t="s">
        <v>36</v>
      </c>
      <c r="K19" s="14" t="s">
        <v>127</v>
      </c>
      <c r="L19" s="24">
        <v>27975.360000000001</v>
      </c>
      <c r="M19" s="17">
        <f t="shared" si="3"/>
        <v>27975.360000000001</v>
      </c>
      <c r="N19" s="23" t="s">
        <v>49</v>
      </c>
      <c r="O19" s="24">
        <f t="shared" si="0"/>
        <v>0</v>
      </c>
      <c r="P19" s="24">
        <f t="shared" si="1"/>
        <v>4703.2000000000007</v>
      </c>
    </row>
    <row r="20" spans="1:16" s="28" customFormat="1" ht="12.75" customHeight="1" x14ac:dyDescent="0.2">
      <c r="A20" s="13">
        <v>12</v>
      </c>
      <c r="B20" s="25">
        <v>718001015149</v>
      </c>
      <c r="C20" s="29" t="s">
        <v>128</v>
      </c>
      <c r="D20" s="14" t="s">
        <v>25</v>
      </c>
      <c r="E20" s="30">
        <v>34</v>
      </c>
      <c r="F20" s="82">
        <v>475.89</v>
      </c>
      <c r="G20" s="39">
        <f t="shared" ref="G20" si="4">E20*F20</f>
        <v>16180.26</v>
      </c>
      <c r="H20" s="14" t="s">
        <v>129</v>
      </c>
      <c r="I20" s="38" t="s">
        <v>130</v>
      </c>
      <c r="J20" s="14" t="s">
        <v>37</v>
      </c>
      <c r="K20" s="14" t="s">
        <v>131</v>
      </c>
      <c r="L20" s="24">
        <v>5032</v>
      </c>
      <c r="M20" s="17">
        <f t="shared" si="3"/>
        <v>5032</v>
      </c>
      <c r="N20" s="23" t="s">
        <v>49</v>
      </c>
      <c r="O20" s="24">
        <f t="shared" si="0"/>
        <v>0</v>
      </c>
      <c r="P20" s="24">
        <f t="shared" si="1"/>
        <v>11148.26</v>
      </c>
    </row>
    <row r="21" spans="1:16" s="28" customFormat="1" ht="12.75" customHeight="1" x14ac:dyDescent="0.2">
      <c r="A21" s="13">
        <v>13</v>
      </c>
      <c r="B21" s="25">
        <v>718001015149</v>
      </c>
      <c r="C21" s="29" t="s">
        <v>132</v>
      </c>
      <c r="D21" s="14" t="s">
        <v>25</v>
      </c>
      <c r="E21" s="30">
        <v>5</v>
      </c>
      <c r="F21" s="82">
        <v>500</v>
      </c>
      <c r="G21" s="39">
        <f>F21*E21</f>
        <v>2500</v>
      </c>
      <c r="H21" s="14" t="s">
        <v>129</v>
      </c>
      <c r="I21" s="38" t="s">
        <v>130</v>
      </c>
      <c r="J21" s="14" t="s">
        <v>37</v>
      </c>
      <c r="K21" s="14" t="s">
        <v>225</v>
      </c>
      <c r="L21" s="24">
        <v>625</v>
      </c>
      <c r="M21" s="17">
        <f t="shared" si="3"/>
        <v>625</v>
      </c>
      <c r="N21" s="23" t="s">
        <v>49</v>
      </c>
      <c r="O21" s="24">
        <f t="shared" si="0"/>
        <v>0</v>
      </c>
      <c r="P21" s="24">
        <f t="shared" si="1"/>
        <v>1875</v>
      </c>
    </row>
    <row r="22" spans="1:16" s="28" customFormat="1" ht="12.75" customHeight="1" x14ac:dyDescent="0.2">
      <c r="A22" s="13">
        <v>14</v>
      </c>
      <c r="B22" s="25">
        <v>718001015149</v>
      </c>
      <c r="C22" s="29" t="s">
        <v>151</v>
      </c>
      <c r="D22" s="14" t="s">
        <v>25</v>
      </c>
      <c r="E22" s="30">
        <v>37</v>
      </c>
      <c r="F22" s="82">
        <v>1472.97</v>
      </c>
      <c r="G22" s="76">
        <v>54500</v>
      </c>
      <c r="H22" s="14" t="s">
        <v>152</v>
      </c>
      <c r="I22" s="38" t="s">
        <v>153</v>
      </c>
      <c r="J22" s="14" t="s">
        <v>36</v>
      </c>
      <c r="K22" s="14" t="s">
        <v>154</v>
      </c>
      <c r="L22" s="24">
        <v>54500</v>
      </c>
      <c r="M22" s="17">
        <v>54500</v>
      </c>
      <c r="N22" s="23" t="s">
        <v>49</v>
      </c>
      <c r="O22" s="24">
        <f t="shared" si="0"/>
        <v>0</v>
      </c>
      <c r="P22" s="24">
        <f t="shared" si="1"/>
        <v>0</v>
      </c>
    </row>
    <row r="23" spans="1:16" s="28" customFormat="1" ht="12.75" customHeight="1" x14ac:dyDescent="0.2">
      <c r="A23" s="13">
        <v>15</v>
      </c>
      <c r="B23" s="25">
        <v>718001015149</v>
      </c>
      <c r="C23" s="74" t="s">
        <v>159</v>
      </c>
      <c r="D23" s="14" t="s">
        <v>156</v>
      </c>
      <c r="E23" s="30">
        <v>5</v>
      </c>
      <c r="F23" s="82">
        <v>12000</v>
      </c>
      <c r="G23" s="76">
        <f t="shared" ref="G23:G27" si="5">E23*F23</f>
        <v>60000</v>
      </c>
      <c r="H23" s="14" t="s">
        <v>155</v>
      </c>
      <c r="I23" s="38" t="s">
        <v>157</v>
      </c>
      <c r="J23" s="14" t="s">
        <v>37</v>
      </c>
      <c r="K23" s="14" t="s">
        <v>163</v>
      </c>
      <c r="L23" s="24">
        <v>24950</v>
      </c>
      <c r="M23" s="17">
        <v>24950</v>
      </c>
      <c r="N23" s="23" t="s">
        <v>49</v>
      </c>
      <c r="O23" s="24">
        <f t="shared" si="0"/>
        <v>0</v>
      </c>
      <c r="P23" s="24">
        <f t="shared" si="1"/>
        <v>35050</v>
      </c>
    </row>
    <row r="24" spans="1:16" s="28" customFormat="1" ht="12.75" customHeight="1" x14ac:dyDescent="0.2">
      <c r="A24" s="13">
        <v>16</v>
      </c>
      <c r="B24" s="25">
        <v>718001015149</v>
      </c>
      <c r="C24" s="74" t="s">
        <v>160</v>
      </c>
      <c r="D24" s="14" t="s">
        <v>25</v>
      </c>
      <c r="E24" s="30">
        <v>3</v>
      </c>
      <c r="F24" s="82">
        <v>27966.66</v>
      </c>
      <c r="G24" s="39">
        <f>E24*F24</f>
        <v>83899.98</v>
      </c>
      <c r="H24" s="14" t="s">
        <v>158</v>
      </c>
      <c r="I24" s="38" t="s">
        <v>161</v>
      </c>
      <c r="J24" s="14" t="s">
        <v>36</v>
      </c>
      <c r="K24" s="14" t="s">
        <v>164</v>
      </c>
      <c r="L24" s="24">
        <v>64994.720000000001</v>
      </c>
      <c r="M24" s="17">
        <v>64994.720000000001</v>
      </c>
      <c r="N24" s="23" t="s">
        <v>49</v>
      </c>
      <c r="O24" s="24">
        <f t="shared" si="0"/>
        <v>0</v>
      </c>
      <c r="P24" s="24">
        <f t="shared" si="1"/>
        <v>18905.259999999995</v>
      </c>
    </row>
    <row r="25" spans="1:16" s="28" customFormat="1" ht="12.75" customHeight="1" x14ac:dyDescent="0.2">
      <c r="A25" s="13">
        <v>17</v>
      </c>
      <c r="B25" s="25">
        <v>718001015149</v>
      </c>
      <c r="C25" s="74" t="s">
        <v>166</v>
      </c>
      <c r="D25" s="14" t="s">
        <v>25</v>
      </c>
      <c r="E25" s="30">
        <v>17</v>
      </c>
      <c r="F25" s="82">
        <v>1500</v>
      </c>
      <c r="G25" s="76">
        <f t="shared" si="5"/>
        <v>25500</v>
      </c>
      <c r="H25" s="14" t="s">
        <v>162</v>
      </c>
      <c r="I25" s="38" t="s">
        <v>167</v>
      </c>
      <c r="J25" s="14" t="s">
        <v>37</v>
      </c>
      <c r="K25" s="14" t="s">
        <v>165</v>
      </c>
      <c r="L25" s="24">
        <v>15283</v>
      </c>
      <c r="M25" s="17">
        <f>L25</f>
        <v>15283</v>
      </c>
      <c r="N25" s="23" t="s">
        <v>49</v>
      </c>
      <c r="O25" s="24">
        <f t="shared" si="0"/>
        <v>0</v>
      </c>
      <c r="P25" s="24">
        <f t="shared" si="1"/>
        <v>10217</v>
      </c>
    </row>
    <row r="26" spans="1:16" s="28" customFormat="1" ht="38.25" customHeight="1" x14ac:dyDescent="0.2">
      <c r="A26" s="13">
        <v>18</v>
      </c>
      <c r="B26" s="25">
        <v>718001015149</v>
      </c>
      <c r="C26" s="74" t="s">
        <v>168</v>
      </c>
      <c r="D26" s="14" t="s">
        <v>156</v>
      </c>
      <c r="E26" s="30">
        <v>1</v>
      </c>
      <c r="F26" s="82">
        <v>45000</v>
      </c>
      <c r="G26" s="76">
        <f t="shared" si="5"/>
        <v>45000</v>
      </c>
      <c r="H26" s="14" t="s">
        <v>170</v>
      </c>
      <c r="I26" s="38" t="s">
        <v>171</v>
      </c>
      <c r="J26" s="14" t="s">
        <v>36</v>
      </c>
      <c r="K26" s="14" t="s">
        <v>169</v>
      </c>
      <c r="L26" s="24">
        <v>30998</v>
      </c>
      <c r="M26" s="17">
        <f t="shared" ref="M26:M27" si="6">L26</f>
        <v>30998</v>
      </c>
      <c r="N26" s="23" t="s">
        <v>49</v>
      </c>
      <c r="O26" s="24">
        <f t="shared" si="0"/>
        <v>0</v>
      </c>
      <c r="P26" s="24">
        <f t="shared" si="1"/>
        <v>14002</v>
      </c>
    </row>
    <row r="27" spans="1:16" s="28" customFormat="1" ht="42" customHeight="1" x14ac:dyDescent="0.2">
      <c r="A27" s="13">
        <v>19</v>
      </c>
      <c r="B27" s="25">
        <v>718001015149</v>
      </c>
      <c r="C27" s="74" t="s">
        <v>172</v>
      </c>
      <c r="D27" s="14" t="s">
        <v>156</v>
      </c>
      <c r="E27" s="30">
        <v>1</v>
      </c>
      <c r="F27" s="82">
        <v>50000</v>
      </c>
      <c r="G27" s="76">
        <f t="shared" si="5"/>
        <v>50000</v>
      </c>
      <c r="H27" s="14" t="s">
        <v>31</v>
      </c>
      <c r="I27" s="38" t="s">
        <v>173</v>
      </c>
      <c r="J27" s="14" t="s">
        <v>36</v>
      </c>
      <c r="K27" s="14" t="s">
        <v>224</v>
      </c>
      <c r="L27" s="24">
        <v>37590</v>
      </c>
      <c r="M27" s="17">
        <f t="shared" si="6"/>
        <v>37590</v>
      </c>
      <c r="N27" s="23" t="s">
        <v>49</v>
      </c>
      <c r="O27" s="24">
        <f t="shared" si="0"/>
        <v>0</v>
      </c>
      <c r="P27" s="24">
        <f t="shared" si="1"/>
        <v>12410</v>
      </c>
    </row>
    <row r="28" spans="1:16" s="55" customFormat="1" ht="47.25" customHeight="1" x14ac:dyDescent="0.2">
      <c r="A28" s="89" t="s">
        <v>65</v>
      </c>
      <c r="B28" s="90"/>
      <c r="C28" s="91"/>
      <c r="D28" s="50" t="s">
        <v>14</v>
      </c>
      <c r="E28" s="51"/>
      <c r="F28" s="52" t="s">
        <v>14</v>
      </c>
      <c r="G28" s="53">
        <f>SUM(G9:G27)</f>
        <v>911762.34000000008</v>
      </c>
      <c r="H28" s="53" t="s">
        <v>14</v>
      </c>
      <c r="I28" s="53"/>
      <c r="J28" s="50" t="s">
        <v>14</v>
      </c>
      <c r="K28" s="50" t="s">
        <v>14</v>
      </c>
      <c r="L28" s="52">
        <f>SUM(L9:L27)</f>
        <v>783769.05</v>
      </c>
      <c r="M28" s="52">
        <f>SUM(M9:M27)</f>
        <v>783769.05</v>
      </c>
      <c r="N28" s="54" t="s">
        <v>14</v>
      </c>
      <c r="O28" s="52">
        <f>SUM(O9:O18)</f>
        <v>0</v>
      </c>
      <c r="P28" s="52">
        <f>SUM(P9:P27)</f>
        <v>127993.29</v>
      </c>
    </row>
    <row r="29" spans="1:16" s="28" customFormat="1" ht="52.5" customHeight="1" x14ac:dyDescent="0.2">
      <c r="A29" s="77">
        <v>20</v>
      </c>
      <c r="B29" s="78">
        <v>718001015152</v>
      </c>
      <c r="C29" s="79" t="s">
        <v>51</v>
      </c>
      <c r="D29" s="14" t="s">
        <v>52</v>
      </c>
      <c r="E29" s="40">
        <v>1</v>
      </c>
      <c r="F29" s="24">
        <v>294918.71999999997</v>
      </c>
      <c r="G29" s="17">
        <f>F29</f>
        <v>294918.71999999997</v>
      </c>
      <c r="H29" s="17" t="s">
        <v>54</v>
      </c>
      <c r="I29" s="32">
        <v>941240000193</v>
      </c>
      <c r="J29" s="14" t="s">
        <v>38</v>
      </c>
      <c r="K29" s="41" t="s">
        <v>174</v>
      </c>
      <c r="L29" s="24">
        <v>294918.71999999997</v>
      </c>
      <c r="M29" s="24">
        <f>L29</f>
        <v>294918.71999999997</v>
      </c>
      <c r="N29" s="23" t="s">
        <v>49</v>
      </c>
      <c r="O29" s="24">
        <f>L29-M29</f>
        <v>0</v>
      </c>
      <c r="P29" s="24">
        <f>G29-M29</f>
        <v>0</v>
      </c>
    </row>
    <row r="30" spans="1:16" s="56" customFormat="1" ht="37.5" customHeight="1" x14ac:dyDescent="0.2">
      <c r="A30" s="92" t="s">
        <v>66</v>
      </c>
      <c r="B30" s="93"/>
      <c r="C30" s="94"/>
      <c r="D30" s="50" t="s">
        <v>14</v>
      </c>
      <c r="E30" s="51"/>
      <c r="F30" s="52" t="s">
        <v>14</v>
      </c>
      <c r="G30" s="53">
        <f>SUM(G29)</f>
        <v>294918.71999999997</v>
      </c>
      <c r="H30" s="53" t="s">
        <v>14</v>
      </c>
      <c r="I30" s="53"/>
      <c r="J30" s="50" t="s">
        <v>14</v>
      </c>
      <c r="K30" s="50" t="s">
        <v>14</v>
      </c>
      <c r="L30" s="52">
        <f>SUM(L29)</f>
        <v>294918.71999999997</v>
      </c>
      <c r="M30" s="52">
        <f>SUM(M29)</f>
        <v>294918.71999999997</v>
      </c>
      <c r="N30" s="54" t="s">
        <v>14</v>
      </c>
      <c r="O30" s="52">
        <f>SUM(O29)</f>
        <v>0</v>
      </c>
      <c r="P30" s="52">
        <f>SUM(P29)</f>
        <v>0</v>
      </c>
    </row>
    <row r="31" spans="1:16" s="28" customFormat="1" ht="25.5" customHeight="1" x14ac:dyDescent="0.2">
      <c r="A31" s="77">
        <v>21</v>
      </c>
      <c r="B31" s="78">
        <v>718001015158</v>
      </c>
      <c r="C31" s="80" t="s">
        <v>67</v>
      </c>
      <c r="D31" s="14" t="s">
        <v>52</v>
      </c>
      <c r="E31" s="40">
        <v>1</v>
      </c>
      <c r="F31" s="24">
        <v>17080</v>
      </c>
      <c r="G31" s="17">
        <f>F31</f>
        <v>17080</v>
      </c>
      <c r="H31" s="17" t="s">
        <v>69</v>
      </c>
      <c r="I31" s="32">
        <v>180840031281</v>
      </c>
      <c r="J31" s="14" t="s">
        <v>37</v>
      </c>
      <c r="K31" s="14" t="s">
        <v>70</v>
      </c>
      <c r="L31" s="24">
        <v>17080</v>
      </c>
      <c r="M31" s="24">
        <f>L31</f>
        <v>17080</v>
      </c>
      <c r="N31" s="23" t="s">
        <v>49</v>
      </c>
      <c r="O31" s="24">
        <f>L31-M31</f>
        <v>0</v>
      </c>
      <c r="P31" s="24">
        <f>G31-M31</f>
        <v>0</v>
      </c>
    </row>
    <row r="32" spans="1:16" s="28" customFormat="1" ht="27" customHeight="1" x14ac:dyDescent="0.2">
      <c r="A32" s="77">
        <v>22</v>
      </c>
      <c r="B32" s="78">
        <v>718001015158</v>
      </c>
      <c r="C32" s="80" t="s">
        <v>68</v>
      </c>
      <c r="D32" s="14" t="s">
        <v>52</v>
      </c>
      <c r="E32" s="40">
        <v>1</v>
      </c>
      <c r="F32" s="24">
        <v>759000</v>
      </c>
      <c r="G32" s="17">
        <f>F32</f>
        <v>759000</v>
      </c>
      <c r="H32" s="17" t="s">
        <v>69</v>
      </c>
      <c r="I32" s="32">
        <v>180840031281</v>
      </c>
      <c r="J32" s="14" t="s">
        <v>37</v>
      </c>
      <c r="K32" s="14" t="s">
        <v>71</v>
      </c>
      <c r="L32" s="24">
        <v>759000</v>
      </c>
      <c r="M32" s="24">
        <f>L32</f>
        <v>759000</v>
      </c>
      <c r="N32" s="23" t="s">
        <v>49</v>
      </c>
      <c r="O32" s="24">
        <f>L32-M32</f>
        <v>0</v>
      </c>
      <c r="P32" s="24">
        <f>G32-M32</f>
        <v>0</v>
      </c>
    </row>
    <row r="33" spans="1:16" s="56" customFormat="1" ht="48" customHeight="1" x14ac:dyDescent="0.2">
      <c r="A33" s="89" t="s">
        <v>72</v>
      </c>
      <c r="B33" s="90"/>
      <c r="C33" s="91"/>
      <c r="D33" s="50" t="s">
        <v>14</v>
      </c>
      <c r="E33" s="51"/>
      <c r="F33" s="52" t="s">
        <v>14</v>
      </c>
      <c r="G33" s="53">
        <f>SUM(G31:G32)</f>
        <v>776080</v>
      </c>
      <c r="H33" s="53" t="s">
        <v>14</v>
      </c>
      <c r="I33" s="53"/>
      <c r="J33" s="50" t="s">
        <v>14</v>
      </c>
      <c r="K33" s="50" t="s">
        <v>14</v>
      </c>
      <c r="L33" s="52">
        <f>SUM(L31:L32)</f>
        <v>776080</v>
      </c>
      <c r="M33" s="52">
        <f>SUM(M31:M32)</f>
        <v>776080</v>
      </c>
      <c r="N33" s="54" t="s">
        <v>14</v>
      </c>
      <c r="O33" s="52">
        <f>SUM(O32)</f>
        <v>0</v>
      </c>
      <c r="P33" s="52">
        <f>SUM(P31:P32)</f>
        <v>0</v>
      </c>
    </row>
    <row r="34" spans="1:16" s="28" customFormat="1" ht="57" customHeight="1" x14ac:dyDescent="0.2">
      <c r="A34" s="77">
        <v>23</v>
      </c>
      <c r="B34" s="25">
        <v>718001015159</v>
      </c>
      <c r="C34" s="42" t="s">
        <v>73</v>
      </c>
      <c r="D34" s="14" t="s">
        <v>52</v>
      </c>
      <c r="E34" s="40">
        <v>1</v>
      </c>
      <c r="F34" s="43">
        <v>529320</v>
      </c>
      <c r="G34" s="17">
        <f>F34</f>
        <v>529320</v>
      </c>
      <c r="H34" s="41" t="s">
        <v>79</v>
      </c>
      <c r="I34" s="44" t="s">
        <v>84</v>
      </c>
      <c r="J34" s="41" t="s">
        <v>89</v>
      </c>
      <c r="K34" s="41" t="s">
        <v>175</v>
      </c>
      <c r="L34" s="24">
        <v>529320</v>
      </c>
      <c r="M34" s="43">
        <f>L34</f>
        <v>529320</v>
      </c>
      <c r="N34" s="41" t="s">
        <v>49</v>
      </c>
      <c r="O34" s="24">
        <f>L34-M34</f>
        <v>0</v>
      </c>
      <c r="P34" s="24">
        <f>G34-M34</f>
        <v>0</v>
      </c>
    </row>
    <row r="35" spans="1:16" s="28" customFormat="1" ht="12.75" customHeight="1" x14ac:dyDescent="0.2">
      <c r="A35" s="77">
        <v>24</v>
      </c>
      <c r="B35" s="25">
        <v>718001015159</v>
      </c>
      <c r="C35" s="42" t="s">
        <v>74</v>
      </c>
      <c r="D35" s="14" t="s">
        <v>52</v>
      </c>
      <c r="E35" s="40">
        <v>1</v>
      </c>
      <c r="F35" s="43">
        <v>15400</v>
      </c>
      <c r="G35" s="17">
        <f t="shared" ref="G35" si="7">F35</f>
        <v>15400</v>
      </c>
      <c r="H35" s="41" t="s">
        <v>80</v>
      </c>
      <c r="I35" s="44" t="s">
        <v>85</v>
      </c>
      <c r="J35" s="41" t="s">
        <v>90</v>
      </c>
      <c r="K35" s="41" t="s">
        <v>95</v>
      </c>
      <c r="L35" s="24">
        <v>15400</v>
      </c>
      <c r="M35" s="43">
        <v>15400</v>
      </c>
      <c r="N35" s="41" t="s">
        <v>49</v>
      </c>
      <c r="O35" s="24">
        <f t="shared" ref="O35:O38" si="8">L35-M35</f>
        <v>0</v>
      </c>
      <c r="P35" s="24">
        <f t="shared" ref="P35:P45" si="9">G35-M35</f>
        <v>0</v>
      </c>
    </row>
    <row r="36" spans="1:16" s="28" customFormat="1" ht="35.25" customHeight="1" x14ac:dyDescent="0.2">
      <c r="A36" s="77">
        <v>25</v>
      </c>
      <c r="B36" s="25">
        <v>718001015159</v>
      </c>
      <c r="C36" s="42" t="s">
        <v>75</v>
      </c>
      <c r="D36" s="14" t="s">
        <v>52</v>
      </c>
      <c r="E36" s="40">
        <v>1</v>
      </c>
      <c r="F36" s="43">
        <v>42800</v>
      </c>
      <c r="G36" s="17">
        <v>78750</v>
      </c>
      <c r="H36" s="41" t="s">
        <v>81</v>
      </c>
      <c r="I36" s="44" t="s">
        <v>86</v>
      </c>
      <c r="J36" s="41" t="s">
        <v>37</v>
      </c>
      <c r="K36" s="41" t="s">
        <v>91</v>
      </c>
      <c r="L36" s="24">
        <v>42800</v>
      </c>
      <c r="M36" s="45">
        <f>L36</f>
        <v>42800</v>
      </c>
      <c r="N36" s="41" t="s">
        <v>49</v>
      </c>
      <c r="O36" s="24">
        <f t="shared" si="8"/>
        <v>0</v>
      </c>
      <c r="P36" s="24">
        <f t="shared" si="9"/>
        <v>35950</v>
      </c>
    </row>
    <row r="37" spans="1:16" s="28" customFormat="1" ht="33.75" customHeight="1" x14ac:dyDescent="0.2">
      <c r="A37" s="77">
        <v>26</v>
      </c>
      <c r="B37" s="25">
        <v>718001015159</v>
      </c>
      <c r="C37" s="46" t="s">
        <v>76</v>
      </c>
      <c r="D37" s="14" t="s">
        <v>78</v>
      </c>
      <c r="E37" s="40">
        <v>1</v>
      </c>
      <c r="F37" s="43">
        <v>60972.800000000003</v>
      </c>
      <c r="G37" s="17">
        <v>63000</v>
      </c>
      <c r="H37" s="41" t="s">
        <v>82</v>
      </c>
      <c r="I37" s="44" t="s">
        <v>87</v>
      </c>
      <c r="J37" s="41" t="s">
        <v>38</v>
      </c>
      <c r="K37" s="41" t="s">
        <v>92</v>
      </c>
      <c r="L37" s="24">
        <v>60972.800000000003</v>
      </c>
      <c r="M37" s="45">
        <f>L37</f>
        <v>60972.800000000003</v>
      </c>
      <c r="N37" s="41" t="s">
        <v>49</v>
      </c>
      <c r="O37" s="24">
        <f t="shared" si="8"/>
        <v>0</v>
      </c>
      <c r="P37" s="24">
        <f t="shared" si="9"/>
        <v>2027.1999999999971</v>
      </c>
    </row>
    <row r="38" spans="1:16" s="28" customFormat="1" ht="31.5" customHeight="1" x14ac:dyDescent="0.2">
      <c r="A38" s="77">
        <v>27</v>
      </c>
      <c r="B38" s="25">
        <v>718001015159</v>
      </c>
      <c r="C38" s="42" t="s">
        <v>77</v>
      </c>
      <c r="D38" s="14" t="s">
        <v>78</v>
      </c>
      <c r="E38" s="40">
        <v>1</v>
      </c>
      <c r="F38" s="43">
        <v>62500</v>
      </c>
      <c r="G38" s="17">
        <v>34450</v>
      </c>
      <c r="H38" s="41" t="s">
        <v>83</v>
      </c>
      <c r="I38" s="44" t="s">
        <v>88</v>
      </c>
      <c r="J38" s="41" t="s">
        <v>37</v>
      </c>
      <c r="K38" s="41" t="s">
        <v>93</v>
      </c>
      <c r="L38" s="24">
        <v>34450</v>
      </c>
      <c r="M38" s="17">
        <v>34450</v>
      </c>
      <c r="N38" s="41" t="s">
        <v>49</v>
      </c>
      <c r="O38" s="24">
        <f t="shared" si="8"/>
        <v>0</v>
      </c>
      <c r="P38" s="24">
        <f t="shared" si="9"/>
        <v>0</v>
      </c>
    </row>
    <row r="39" spans="1:16" s="28" customFormat="1" ht="60.75" customHeight="1" x14ac:dyDescent="0.2">
      <c r="A39" s="77">
        <v>28</v>
      </c>
      <c r="B39" s="25">
        <v>718001015159</v>
      </c>
      <c r="C39" s="42" t="s">
        <v>73</v>
      </c>
      <c r="D39" s="14" t="s">
        <v>52</v>
      </c>
      <c r="E39" s="40">
        <v>1</v>
      </c>
      <c r="F39" s="43">
        <v>80200</v>
      </c>
      <c r="G39" s="17">
        <f t="shared" ref="G39:G44" si="10">F39</f>
        <v>80200</v>
      </c>
      <c r="H39" s="41" t="s">
        <v>79</v>
      </c>
      <c r="I39" s="44" t="s">
        <v>84</v>
      </c>
      <c r="J39" s="41" t="s">
        <v>89</v>
      </c>
      <c r="K39" s="41" t="s">
        <v>94</v>
      </c>
      <c r="L39" s="24">
        <v>80200</v>
      </c>
      <c r="M39" s="17">
        <f>L39</f>
        <v>80200</v>
      </c>
      <c r="N39" s="41" t="s">
        <v>49</v>
      </c>
      <c r="O39" s="24">
        <f>L39-M39</f>
        <v>0</v>
      </c>
      <c r="P39" s="24">
        <f t="shared" si="9"/>
        <v>0</v>
      </c>
    </row>
    <row r="40" spans="1:16" s="28" customFormat="1" ht="31.5" customHeight="1" x14ac:dyDescent="0.2">
      <c r="A40" s="77">
        <v>29</v>
      </c>
      <c r="B40" s="25">
        <v>718001015159</v>
      </c>
      <c r="C40" s="42" t="s">
        <v>176</v>
      </c>
      <c r="D40" s="14" t="s">
        <v>78</v>
      </c>
      <c r="E40" s="40">
        <v>1</v>
      </c>
      <c r="F40" s="43">
        <v>500000</v>
      </c>
      <c r="G40" s="17">
        <f t="shared" si="10"/>
        <v>500000</v>
      </c>
      <c r="H40" s="41" t="s">
        <v>177</v>
      </c>
      <c r="I40" s="44" t="s">
        <v>178</v>
      </c>
      <c r="J40" s="41" t="s">
        <v>37</v>
      </c>
      <c r="K40" s="41" t="s">
        <v>179</v>
      </c>
      <c r="L40" s="24">
        <v>194000</v>
      </c>
      <c r="M40" s="17">
        <f t="shared" ref="M40:M45" si="11">L40</f>
        <v>194000</v>
      </c>
      <c r="N40" s="41" t="s">
        <v>49</v>
      </c>
      <c r="O40" s="24">
        <f t="shared" ref="O40:O45" si="12">L40-M40</f>
        <v>0</v>
      </c>
      <c r="P40" s="24">
        <f t="shared" si="9"/>
        <v>306000</v>
      </c>
    </row>
    <row r="41" spans="1:16" s="28" customFormat="1" ht="31.5" customHeight="1" x14ac:dyDescent="0.2">
      <c r="A41" s="77">
        <v>30</v>
      </c>
      <c r="B41" s="25">
        <v>718001015159</v>
      </c>
      <c r="C41" s="42" t="s">
        <v>181</v>
      </c>
      <c r="D41" s="14" t="s">
        <v>78</v>
      </c>
      <c r="E41" s="40">
        <v>1</v>
      </c>
      <c r="F41" s="43">
        <v>69999.990000000005</v>
      </c>
      <c r="G41" s="17">
        <f t="shared" si="10"/>
        <v>69999.990000000005</v>
      </c>
      <c r="H41" s="41" t="s">
        <v>180</v>
      </c>
      <c r="I41" s="44" t="s">
        <v>182</v>
      </c>
      <c r="J41" s="41" t="s">
        <v>37</v>
      </c>
      <c r="K41" s="41" t="s">
        <v>191</v>
      </c>
      <c r="L41" s="24">
        <v>67200</v>
      </c>
      <c r="M41" s="17">
        <f t="shared" si="11"/>
        <v>67200</v>
      </c>
      <c r="N41" s="41" t="s">
        <v>49</v>
      </c>
      <c r="O41" s="24">
        <f t="shared" si="12"/>
        <v>0</v>
      </c>
      <c r="P41" s="24">
        <f t="shared" si="9"/>
        <v>2799.9900000000052</v>
      </c>
    </row>
    <row r="42" spans="1:16" s="28" customFormat="1" ht="31.5" customHeight="1" x14ac:dyDescent="0.2">
      <c r="A42" s="77">
        <v>31</v>
      </c>
      <c r="B42" s="25">
        <v>718001015159</v>
      </c>
      <c r="C42" s="42" t="s">
        <v>183</v>
      </c>
      <c r="D42" s="14" t="s">
        <v>78</v>
      </c>
      <c r="E42" s="40">
        <v>1</v>
      </c>
      <c r="F42" s="43">
        <v>180000</v>
      </c>
      <c r="G42" s="17">
        <f t="shared" si="10"/>
        <v>180000</v>
      </c>
      <c r="H42" s="41" t="s">
        <v>184</v>
      </c>
      <c r="I42" s="44" t="s">
        <v>185</v>
      </c>
      <c r="J42" s="41" t="s">
        <v>37</v>
      </c>
      <c r="K42" s="41" t="s">
        <v>190</v>
      </c>
      <c r="L42" s="24">
        <v>147000</v>
      </c>
      <c r="M42" s="17">
        <f t="shared" si="11"/>
        <v>147000</v>
      </c>
      <c r="N42" s="41" t="s">
        <v>49</v>
      </c>
      <c r="O42" s="24">
        <f t="shared" si="12"/>
        <v>0</v>
      </c>
      <c r="P42" s="24">
        <f t="shared" si="9"/>
        <v>33000</v>
      </c>
    </row>
    <row r="43" spans="1:16" s="28" customFormat="1" ht="31.5" customHeight="1" x14ac:dyDescent="0.2">
      <c r="A43" s="77">
        <v>32</v>
      </c>
      <c r="B43" s="25">
        <v>718001015159</v>
      </c>
      <c r="C43" s="42" t="s">
        <v>186</v>
      </c>
      <c r="D43" s="14" t="s">
        <v>52</v>
      </c>
      <c r="E43" s="40">
        <v>1</v>
      </c>
      <c r="F43" s="43">
        <v>480000</v>
      </c>
      <c r="G43" s="17">
        <f t="shared" si="10"/>
        <v>480000</v>
      </c>
      <c r="H43" s="41" t="s">
        <v>187</v>
      </c>
      <c r="I43" s="44" t="s">
        <v>188</v>
      </c>
      <c r="J43" s="41" t="s">
        <v>38</v>
      </c>
      <c r="K43" s="41" t="s">
        <v>189</v>
      </c>
      <c r="L43" s="24">
        <v>480000</v>
      </c>
      <c r="M43" s="17">
        <f t="shared" si="11"/>
        <v>480000</v>
      </c>
      <c r="N43" s="41" t="s">
        <v>49</v>
      </c>
      <c r="O43" s="24">
        <f t="shared" si="12"/>
        <v>0</v>
      </c>
      <c r="P43" s="24">
        <f t="shared" si="9"/>
        <v>0</v>
      </c>
    </row>
    <row r="44" spans="1:16" s="28" customFormat="1" ht="31.5" customHeight="1" x14ac:dyDescent="0.2">
      <c r="A44" s="77">
        <v>33</v>
      </c>
      <c r="B44" s="25">
        <v>718001015159</v>
      </c>
      <c r="C44" s="42" t="s">
        <v>195</v>
      </c>
      <c r="D44" s="14" t="s">
        <v>78</v>
      </c>
      <c r="E44" s="40">
        <v>1</v>
      </c>
      <c r="F44" s="43">
        <v>100000</v>
      </c>
      <c r="G44" s="17">
        <f t="shared" si="10"/>
        <v>100000</v>
      </c>
      <c r="H44" s="41" t="s">
        <v>192</v>
      </c>
      <c r="I44" s="44" t="s">
        <v>194</v>
      </c>
      <c r="J44" s="41" t="s">
        <v>37</v>
      </c>
      <c r="K44" s="41" t="s">
        <v>193</v>
      </c>
      <c r="L44" s="24">
        <v>60000</v>
      </c>
      <c r="M44" s="17">
        <f t="shared" si="11"/>
        <v>60000</v>
      </c>
      <c r="N44" s="41" t="s">
        <v>49</v>
      </c>
      <c r="O44" s="24">
        <f t="shared" si="12"/>
        <v>0</v>
      </c>
      <c r="P44" s="24">
        <f t="shared" si="9"/>
        <v>40000</v>
      </c>
    </row>
    <row r="45" spans="1:16" s="28" customFormat="1" ht="42" customHeight="1" x14ac:dyDescent="0.2">
      <c r="A45" s="77">
        <v>34</v>
      </c>
      <c r="B45" s="25">
        <v>718001015159</v>
      </c>
      <c r="C45" s="42" t="s">
        <v>196</v>
      </c>
      <c r="D45" s="14" t="s">
        <v>78</v>
      </c>
      <c r="E45" s="40">
        <v>1</v>
      </c>
      <c r="F45" s="43">
        <v>85000</v>
      </c>
      <c r="G45" s="17">
        <v>85000</v>
      </c>
      <c r="H45" s="41" t="s">
        <v>197</v>
      </c>
      <c r="I45" s="44" t="s">
        <v>198</v>
      </c>
      <c r="J45" s="41" t="s">
        <v>38</v>
      </c>
      <c r="K45" s="41" t="s">
        <v>199</v>
      </c>
      <c r="L45" s="24">
        <v>85000</v>
      </c>
      <c r="M45" s="17">
        <f t="shared" si="11"/>
        <v>85000</v>
      </c>
      <c r="N45" s="41" t="s">
        <v>49</v>
      </c>
      <c r="O45" s="24">
        <f t="shared" si="12"/>
        <v>0</v>
      </c>
      <c r="P45" s="24">
        <f t="shared" si="9"/>
        <v>0</v>
      </c>
    </row>
    <row r="46" spans="1:16" s="56" customFormat="1" ht="41.25" customHeight="1" x14ac:dyDescent="0.2">
      <c r="A46" s="89" t="s">
        <v>96</v>
      </c>
      <c r="B46" s="90"/>
      <c r="C46" s="91"/>
      <c r="D46" s="57" t="s">
        <v>14</v>
      </c>
      <c r="E46" s="58"/>
      <c r="F46" s="59" t="s">
        <v>14</v>
      </c>
      <c r="G46" s="53">
        <f>SUM(G34:G45)</f>
        <v>2216119.9900000002</v>
      </c>
      <c r="H46" s="60" t="s">
        <v>14</v>
      </c>
      <c r="I46" s="61"/>
      <c r="J46" s="62" t="s">
        <v>14</v>
      </c>
      <c r="K46" s="57" t="s">
        <v>14</v>
      </c>
      <c r="L46" s="52">
        <f>SUM(L34:L45)</f>
        <v>1796342.8</v>
      </c>
      <c r="M46" s="52">
        <f>SUM(M34:M45)</f>
        <v>1796342.8</v>
      </c>
      <c r="N46" s="63" t="s">
        <v>14</v>
      </c>
      <c r="O46" s="52">
        <f>SUM(O34:O45)</f>
        <v>0</v>
      </c>
      <c r="P46" s="52">
        <f>SUM(P34:P45)</f>
        <v>419777.19</v>
      </c>
    </row>
    <row r="47" spans="1:16" s="37" customFormat="1" ht="63" customHeight="1" x14ac:dyDescent="0.25">
      <c r="A47" s="84" t="s">
        <v>97</v>
      </c>
      <c r="B47" s="84"/>
      <c r="C47" s="84"/>
      <c r="D47" s="22" t="s">
        <v>14</v>
      </c>
      <c r="E47" s="22"/>
      <c r="F47" s="22" t="s">
        <v>14</v>
      </c>
      <c r="G47" s="36">
        <f>G28+G30+G33+G46</f>
        <v>4198881.0500000007</v>
      </c>
      <c r="H47" s="22" t="s">
        <v>14</v>
      </c>
      <c r="I47" s="22"/>
      <c r="J47" s="22" t="s">
        <v>14</v>
      </c>
      <c r="K47" s="22" t="s">
        <v>14</v>
      </c>
      <c r="L47" s="36">
        <f>L28+L30+L33+L46</f>
        <v>3651110.5700000003</v>
      </c>
      <c r="M47" s="36">
        <f>M28+M30+M33+M46</f>
        <v>3651110.5700000003</v>
      </c>
      <c r="N47" s="36" t="s">
        <v>14</v>
      </c>
      <c r="O47" s="36">
        <f>O28+O30+O33+O46</f>
        <v>0</v>
      </c>
      <c r="P47" s="36">
        <f>P28+P30+P33+P46</f>
        <v>547770.48</v>
      </c>
    </row>
    <row r="48" spans="1:16" s="49" customFormat="1" ht="24.75" customHeight="1" x14ac:dyDescent="0.2">
      <c r="A48" s="81">
        <v>35</v>
      </c>
      <c r="B48" s="25">
        <v>718003015414</v>
      </c>
      <c r="C48" s="42" t="s">
        <v>98</v>
      </c>
      <c r="D48" s="41" t="s">
        <v>25</v>
      </c>
      <c r="E48" s="48">
        <v>1</v>
      </c>
      <c r="F48" s="45">
        <v>75333.33</v>
      </c>
      <c r="G48" s="45">
        <f>F48*E48</f>
        <v>75333.33</v>
      </c>
      <c r="H48" s="41" t="s">
        <v>103</v>
      </c>
      <c r="I48" s="44" t="s">
        <v>107</v>
      </c>
      <c r="J48" s="41" t="s">
        <v>35</v>
      </c>
      <c r="K48" s="41" t="s">
        <v>111</v>
      </c>
      <c r="L48" s="45">
        <v>75333</v>
      </c>
      <c r="M48" s="45">
        <f>L48</f>
        <v>75333</v>
      </c>
      <c r="N48" s="41" t="s">
        <v>49</v>
      </c>
      <c r="O48" s="43">
        <f>L48-M48</f>
        <v>0</v>
      </c>
      <c r="P48" s="43">
        <f>G48-M48</f>
        <v>0.33000000000174623</v>
      </c>
    </row>
    <row r="49" spans="1:16" s="49" customFormat="1" ht="24" customHeight="1" x14ac:dyDescent="0.2">
      <c r="A49" s="81">
        <v>36</v>
      </c>
      <c r="B49" s="25">
        <v>718003015414</v>
      </c>
      <c r="C49" s="42" t="s">
        <v>99</v>
      </c>
      <c r="D49" s="41" t="s">
        <v>25</v>
      </c>
      <c r="E49" s="48">
        <v>8</v>
      </c>
      <c r="F49" s="45">
        <v>189601.29</v>
      </c>
      <c r="G49" s="45">
        <f>F49*E49+0.07</f>
        <v>1516810.3900000001</v>
      </c>
      <c r="H49" s="41" t="s">
        <v>104</v>
      </c>
      <c r="I49" s="44" t="s">
        <v>108</v>
      </c>
      <c r="J49" s="41" t="s">
        <v>36</v>
      </c>
      <c r="K49" s="41" t="s">
        <v>112</v>
      </c>
      <c r="L49" s="45">
        <v>1260479.99</v>
      </c>
      <c r="M49" s="45">
        <f>SUM(L49)</f>
        <v>1260479.99</v>
      </c>
      <c r="N49" s="41" t="s">
        <v>49</v>
      </c>
      <c r="O49" s="43">
        <f t="shared" ref="O49:O62" si="13">L49-M49</f>
        <v>0</v>
      </c>
      <c r="P49" s="43">
        <f t="shared" ref="P49:P62" si="14">G49-M49</f>
        <v>256330.40000000014</v>
      </c>
    </row>
    <row r="50" spans="1:16" s="49" customFormat="1" ht="21" customHeight="1" x14ac:dyDescent="0.2">
      <c r="A50" s="81">
        <v>37</v>
      </c>
      <c r="B50" s="25">
        <v>718003015414</v>
      </c>
      <c r="C50" s="42" t="s">
        <v>100</v>
      </c>
      <c r="D50" s="41" t="s">
        <v>25</v>
      </c>
      <c r="E50" s="48">
        <v>1</v>
      </c>
      <c r="F50" s="45">
        <v>211540.18</v>
      </c>
      <c r="G50" s="45">
        <f t="shared" ref="G50" si="15">F50*E50</f>
        <v>211540.18</v>
      </c>
      <c r="H50" s="41" t="s">
        <v>105</v>
      </c>
      <c r="I50" s="44" t="s">
        <v>109</v>
      </c>
      <c r="J50" s="41" t="s">
        <v>37</v>
      </c>
      <c r="K50" s="41" t="s">
        <v>113</v>
      </c>
      <c r="L50" s="45">
        <v>211540</v>
      </c>
      <c r="M50" s="45">
        <f>SUM(L50)</f>
        <v>211540</v>
      </c>
      <c r="N50" s="41" t="s">
        <v>49</v>
      </c>
      <c r="O50" s="43">
        <f t="shared" si="13"/>
        <v>0</v>
      </c>
      <c r="P50" s="43">
        <f t="shared" si="14"/>
        <v>0.17999999999301508</v>
      </c>
    </row>
    <row r="51" spans="1:16" s="49" customFormat="1" ht="33.75" customHeight="1" x14ac:dyDescent="0.2">
      <c r="A51" s="81">
        <v>38</v>
      </c>
      <c r="B51" s="25">
        <v>718003015414</v>
      </c>
      <c r="C51" s="42" t="s">
        <v>101</v>
      </c>
      <c r="D51" s="41" t="s">
        <v>25</v>
      </c>
      <c r="E51" s="48">
        <v>3</v>
      </c>
      <c r="F51" s="45">
        <v>556912</v>
      </c>
      <c r="G51" s="45">
        <f>F51*E51+0.01</f>
        <v>1670736.01</v>
      </c>
      <c r="H51" s="41" t="s">
        <v>106</v>
      </c>
      <c r="I51" s="44" t="s">
        <v>110</v>
      </c>
      <c r="J51" s="41" t="s">
        <v>38</v>
      </c>
      <c r="K51" s="41" t="s">
        <v>114</v>
      </c>
      <c r="L51" s="45">
        <v>1670736.01</v>
      </c>
      <c r="M51" s="45">
        <f>SUM(L51)</f>
        <v>1670736.01</v>
      </c>
      <c r="N51" s="41" t="s">
        <v>49</v>
      </c>
      <c r="O51" s="43">
        <f t="shared" si="13"/>
        <v>0</v>
      </c>
      <c r="P51" s="43">
        <f t="shared" si="14"/>
        <v>0</v>
      </c>
    </row>
    <row r="52" spans="1:16" s="49" customFormat="1" ht="33.75" customHeight="1" x14ac:dyDescent="0.2">
      <c r="A52" s="81">
        <v>39</v>
      </c>
      <c r="B52" s="25">
        <v>718003015414</v>
      </c>
      <c r="C52" s="42" t="s">
        <v>133</v>
      </c>
      <c r="D52" s="41" t="s">
        <v>25</v>
      </c>
      <c r="E52" s="48">
        <v>13</v>
      </c>
      <c r="F52" s="45">
        <v>116285</v>
      </c>
      <c r="G52" s="45">
        <f>F52*E52</f>
        <v>1511705</v>
      </c>
      <c r="H52" s="41" t="s">
        <v>135</v>
      </c>
      <c r="I52" s="44" t="s">
        <v>136</v>
      </c>
      <c r="J52" s="41" t="s">
        <v>37</v>
      </c>
      <c r="K52" s="41" t="s">
        <v>134</v>
      </c>
      <c r="L52" s="45">
        <v>1126944</v>
      </c>
      <c r="M52" s="45">
        <f t="shared" ref="M52:M57" si="16">L52</f>
        <v>1126944</v>
      </c>
      <c r="N52" s="41" t="s">
        <v>49</v>
      </c>
      <c r="O52" s="43">
        <f t="shared" si="13"/>
        <v>0</v>
      </c>
      <c r="P52" s="43">
        <f t="shared" si="14"/>
        <v>384761</v>
      </c>
    </row>
    <row r="53" spans="1:16" s="49" customFormat="1" ht="33.75" customHeight="1" x14ac:dyDescent="0.2">
      <c r="A53" s="81">
        <v>40</v>
      </c>
      <c r="B53" s="25">
        <v>718003015414</v>
      </c>
      <c r="C53" s="42" t="s">
        <v>138</v>
      </c>
      <c r="D53" s="41" t="s">
        <v>25</v>
      </c>
      <c r="E53" s="48">
        <v>1</v>
      </c>
      <c r="F53" s="45">
        <v>135619.32999999999</v>
      </c>
      <c r="G53" s="45">
        <f>F53*E53</f>
        <v>135619.32999999999</v>
      </c>
      <c r="H53" s="41" t="s">
        <v>137</v>
      </c>
      <c r="I53" s="44" t="s">
        <v>139</v>
      </c>
      <c r="J53" s="41" t="s">
        <v>37</v>
      </c>
      <c r="K53" s="41" t="s">
        <v>223</v>
      </c>
      <c r="L53" s="45">
        <v>108228.96</v>
      </c>
      <c r="M53" s="45">
        <f t="shared" si="16"/>
        <v>108228.96</v>
      </c>
      <c r="N53" s="41" t="s">
        <v>49</v>
      </c>
      <c r="O53" s="43">
        <f t="shared" si="13"/>
        <v>0</v>
      </c>
      <c r="P53" s="43">
        <f t="shared" si="14"/>
        <v>27390.369999999981</v>
      </c>
    </row>
    <row r="54" spans="1:16" s="49" customFormat="1" ht="33.75" customHeight="1" x14ac:dyDescent="0.2">
      <c r="A54" s="81">
        <v>41</v>
      </c>
      <c r="B54" s="25">
        <v>718003015414</v>
      </c>
      <c r="C54" s="75" t="s">
        <v>141</v>
      </c>
      <c r="D54" s="41" t="s">
        <v>25</v>
      </c>
      <c r="E54" s="48">
        <v>2</v>
      </c>
      <c r="F54" s="45">
        <v>291026.40000000002</v>
      </c>
      <c r="G54" s="45">
        <f t="shared" ref="G54:G62" si="17">F54*E54</f>
        <v>582052.80000000005</v>
      </c>
      <c r="H54" s="41" t="s">
        <v>140</v>
      </c>
      <c r="I54" s="44" t="s">
        <v>143</v>
      </c>
      <c r="J54" s="41" t="s">
        <v>37</v>
      </c>
      <c r="K54" s="41" t="s">
        <v>142</v>
      </c>
      <c r="L54" s="45">
        <v>537600</v>
      </c>
      <c r="M54" s="45">
        <f t="shared" si="16"/>
        <v>537600</v>
      </c>
      <c r="N54" s="41" t="s">
        <v>49</v>
      </c>
      <c r="O54" s="43">
        <f t="shared" si="13"/>
        <v>0</v>
      </c>
      <c r="P54" s="43">
        <f t="shared" si="14"/>
        <v>44452.800000000047</v>
      </c>
    </row>
    <row r="55" spans="1:16" s="49" customFormat="1" ht="33.75" customHeight="1" x14ac:dyDescent="0.2">
      <c r="A55" s="81">
        <v>42</v>
      </c>
      <c r="B55" s="25">
        <v>718003015414</v>
      </c>
      <c r="C55" s="75" t="s">
        <v>146</v>
      </c>
      <c r="D55" s="41" t="s">
        <v>25</v>
      </c>
      <c r="E55" s="48">
        <v>1</v>
      </c>
      <c r="F55" s="45">
        <v>218721.43</v>
      </c>
      <c r="G55" s="45">
        <f t="shared" si="17"/>
        <v>218721.43</v>
      </c>
      <c r="H55" s="41" t="s">
        <v>144</v>
      </c>
      <c r="I55" s="44" t="s">
        <v>147</v>
      </c>
      <c r="J55" s="41" t="s">
        <v>37</v>
      </c>
      <c r="K55" s="41" t="s">
        <v>145</v>
      </c>
      <c r="L55" s="45">
        <v>168000</v>
      </c>
      <c r="M55" s="45">
        <f t="shared" si="16"/>
        <v>168000</v>
      </c>
      <c r="N55" s="41" t="s">
        <v>49</v>
      </c>
      <c r="O55" s="43">
        <f t="shared" si="13"/>
        <v>0</v>
      </c>
      <c r="P55" s="43">
        <f t="shared" si="14"/>
        <v>50721.429999999993</v>
      </c>
    </row>
    <row r="56" spans="1:16" s="49" customFormat="1" ht="33.75" customHeight="1" x14ac:dyDescent="0.2">
      <c r="A56" s="81">
        <v>43</v>
      </c>
      <c r="B56" s="25">
        <v>718003015414</v>
      </c>
      <c r="C56" s="75" t="s">
        <v>150</v>
      </c>
      <c r="D56" s="41" t="s">
        <v>25</v>
      </c>
      <c r="E56" s="48">
        <v>1</v>
      </c>
      <c r="F56" s="45">
        <v>250000</v>
      </c>
      <c r="G56" s="45">
        <f t="shared" si="17"/>
        <v>250000</v>
      </c>
      <c r="H56" s="41" t="s">
        <v>148</v>
      </c>
      <c r="I56" s="44" t="s">
        <v>149</v>
      </c>
      <c r="J56" s="41" t="s">
        <v>37</v>
      </c>
      <c r="K56" s="41" t="s">
        <v>222</v>
      </c>
      <c r="L56" s="45">
        <v>250000</v>
      </c>
      <c r="M56" s="45">
        <f t="shared" si="16"/>
        <v>250000</v>
      </c>
      <c r="N56" s="41" t="s">
        <v>49</v>
      </c>
      <c r="O56" s="43">
        <f t="shared" si="13"/>
        <v>0</v>
      </c>
      <c r="P56" s="43">
        <f t="shared" si="14"/>
        <v>0</v>
      </c>
    </row>
    <row r="57" spans="1:16" s="49" customFormat="1" ht="33.75" customHeight="1" x14ac:dyDescent="0.2">
      <c r="A57" s="81">
        <v>44</v>
      </c>
      <c r="B57" s="25">
        <v>718003015414</v>
      </c>
      <c r="C57" s="75" t="s">
        <v>200</v>
      </c>
      <c r="D57" s="41" t="s">
        <v>25</v>
      </c>
      <c r="E57" s="48">
        <v>1</v>
      </c>
      <c r="F57" s="45">
        <v>46000</v>
      </c>
      <c r="G57" s="45">
        <f t="shared" si="17"/>
        <v>46000</v>
      </c>
      <c r="H57" s="41" t="s">
        <v>201</v>
      </c>
      <c r="I57" s="44" t="s">
        <v>202</v>
      </c>
      <c r="J57" s="41" t="s">
        <v>36</v>
      </c>
      <c r="K57" s="41" t="s">
        <v>207</v>
      </c>
      <c r="L57" s="45">
        <v>44800</v>
      </c>
      <c r="M57" s="45">
        <f t="shared" si="16"/>
        <v>44800</v>
      </c>
      <c r="N57" s="41" t="s">
        <v>49</v>
      </c>
      <c r="O57" s="43">
        <f t="shared" si="13"/>
        <v>0</v>
      </c>
      <c r="P57" s="43">
        <f t="shared" si="14"/>
        <v>1200</v>
      </c>
    </row>
    <row r="58" spans="1:16" s="49" customFormat="1" ht="33.75" customHeight="1" x14ac:dyDescent="0.2">
      <c r="A58" s="81">
        <v>45</v>
      </c>
      <c r="B58" s="25">
        <v>718003015414</v>
      </c>
      <c r="C58" s="75" t="s">
        <v>204</v>
      </c>
      <c r="D58" s="41" t="s">
        <v>156</v>
      </c>
      <c r="E58" s="48">
        <v>2</v>
      </c>
      <c r="F58" s="45">
        <v>632600.98</v>
      </c>
      <c r="G58" s="45">
        <f t="shared" si="17"/>
        <v>1265201.96</v>
      </c>
      <c r="H58" s="41" t="s">
        <v>203</v>
      </c>
      <c r="I58" s="44" t="s">
        <v>206</v>
      </c>
      <c r="J58" s="41" t="s">
        <v>37</v>
      </c>
      <c r="K58" s="41" t="s">
        <v>205</v>
      </c>
      <c r="L58" s="45">
        <v>1261568</v>
      </c>
      <c r="M58" s="45">
        <f t="shared" ref="M58:M62" si="18">L58</f>
        <v>1261568</v>
      </c>
      <c r="N58" s="41" t="s">
        <v>49</v>
      </c>
      <c r="O58" s="43">
        <f t="shared" si="13"/>
        <v>0</v>
      </c>
      <c r="P58" s="43">
        <f t="shared" si="14"/>
        <v>3633.9599999999627</v>
      </c>
    </row>
    <row r="59" spans="1:16" s="49" customFormat="1" ht="33.75" customHeight="1" x14ac:dyDescent="0.2">
      <c r="A59" s="81">
        <v>46</v>
      </c>
      <c r="B59" s="25">
        <v>718003015414</v>
      </c>
      <c r="C59" s="75" t="s">
        <v>209</v>
      </c>
      <c r="D59" s="41" t="s">
        <v>25</v>
      </c>
      <c r="E59" s="48">
        <v>2</v>
      </c>
      <c r="F59" s="45">
        <v>100000</v>
      </c>
      <c r="G59" s="45">
        <f t="shared" si="17"/>
        <v>200000</v>
      </c>
      <c r="H59" s="41" t="s">
        <v>208</v>
      </c>
      <c r="I59" s="44" t="s">
        <v>211</v>
      </c>
      <c r="J59" s="41" t="s">
        <v>37</v>
      </c>
      <c r="K59" s="41" t="s">
        <v>210</v>
      </c>
      <c r="L59" s="45">
        <v>174000</v>
      </c>
      <c r="M59" s="45">
        <f t="shared" si="18"/>
        <v>174000</v>
      </c>
      <c r="N59" s="41" t="s">
        <v>49</v>
      </c>
      <c r="O59" s="43">
        <f t="shared" si="13"/>
        <v>0</v>
      </c>
      <c r="P59" s="43">
        <f t="shared" si="14"/>
        <v>26000</v>
      </c>
    </row>
    <row r="60" spans="1:16" s="49" customFormat="1" ht="33.75" customHeight="1" x14ac:dyDescent="0.2">
      <c r="A60" s="81">
        <v>47</v>
      </c>
      <c r="B60" s="25">
        <v>718003015414</v>
      </c>
      <c r="C60" s="75" t="s">
        <v>213</v>
      </c>
      <c r="D60" s="41" t="s">
        <v>156</v>
      </c>
      <c r="E60" s="48">
        <v>1</v>
      </c>
      <c r="F60" s="45">
        <v>1160000</v>
      </c>
      <c r="G60" s="45">
        <f t="shared" si="17"/>
        <v>1160000</v>
      </c>
      <c r="H60" s="41" t="s">
        <v>212</v>
      </c>
      <c r="I60" s="44" t="s">
        <v>214</v>
      </c>
      <c r="J60" s="41" t="s">
        <v>37</v>
      </c>
      <c r="K60" s="41" t="s">
        <v>215</v>
      </c>
      <c r="L60" s="45">
        <v>1030000</v>
      </c>
      <c r="M60" s="45">
        <f t="shared" si="18"/>
        <v>1030000</v>
      </c>
      <c r="N60" s="41" t="s">
        <v>49</v>
      </c>
      <c r="O60" s="43">
        <f t="shared" si="13"/>
        <v>0</v>
      </c>
      <c r="P60" s="43">
        <f t="shared" si="14"/>
        <v>130000</v>
      </c>
    </row>
    <row r="61" spans="1:16" s="49" customFormat="1" ht="33.75" customHeight="1" x14ac:dyDescent="0.2">
      <c r="A61" s="81">
        <v>48</v>
      </c>
      <c r="B61" s="25">
        <v>718003015414</v>
      </c>
      <c r="C61" s="75" t="s">
        <v>217</v>
      </c>
      <c r="D61" s="41" t="s">
        <v>156</v>
      </c>
      <c r="E61" s="48">
        <v>1</v>
      </c>
      <c r="F61" s="45">
        <v>420000</v>
      </c>
      <c r="G61" s="45">
        <f t="shared" si="17"/>
        <v>420000</v>
      </c>
      <c r="H61" s="41" t="s">
        <v>212</v>
      </c>
      <c r="I61" s="44" t="s">
        <v>214</v>
      </c>
      <c r="J61" s="41" t="s">
        <v>38</v>
      </c>
      <c r="K61" s="41" t="s">
        <v>216</v>
      </c>
      <c r="L61" s="45">
        <v>420000</v>
      </c>
      <c r="M61" s="45">
        <f t="shared" si="18"/>
        <v>420000</v>
      </c>
      <c r="N61" s="41" t="s">
        <v>49</v>
      </c>
      <c r="O61" s="43">
        <f t="shared" si="13"/>
        <v>0</v>
      </c>
      <c r="P61" s="43">
        <f t="shared" si="14"/>
        <v>0</v>
      </c>
    </row>
    <row r="62" spans="1:16" s="49" customFormat="1" ht="45.75" customHeight="1" x14ac:dyDescent="0.2">
      <c r="A62" s="81">
        <v>49</v>
      </c>
      <c r="B62" s="25">
        <v>718003015414</v>
      </c>
      <c r="C62" s="75" t="s">
        <v>218</v>
      </c>
      <c r="D62" s="41" t="s">
        <v>156</v>
      </c>
      <c r="E62" s="48">
        <v>2</v>
      </c>
      <c r="F62" s="45">
        <v>1011762.5</v>
      </c>
      <c r="G62" s="45">
        <f t="shared" si="17"/>
        <v>2023525</v>
      </c>
      <c r="H62" s="41" t="s">
        <v>220</v>
      </c>
      <c r="I62" s="44" t="s">
        <v>219</v>
      </c>
      <c r="J62" s="41" t="s">
        <v>37</v>
      </c>
      <c r="K62" s="41" t="s">
        <v>221</v>
      </c>
      <c r="L62" s="45">
        <v>1265264</v>
      </c>
      <c r="M62" s="45">
        <f t="shared" si="18"/>
        <v>1265264</v>
      </c>
      <c r="N62" s="41" t="s">
        <v>49</v>
      </c>
      <c r="O62" s="43">
        <f t="shared" si="13"/>
        <v>0</v>
      </c>
      <c r="P62" s="43">
        <f t="shared" si="14"/>
        <v>758261</v>
      </c>
    </row>
    <row r="63" spans="1:16" s="66" customFormat="1" ht="35.25" customHeight="1" x14ac:dyDescent="0.2">
      <c r="A63" s="85" t="s">
        <v>102</v>
      </c>
      <c r="B63" s="86"/>
      <c r="C63" s="87"/>
      <c r="D63" s="64" t="s">
        <v>14</v>
      </c>
      <c r="E63" s="65"/>
      <c r="F63" s="50" t="s">
        <v>14</v>
      </c>
      <c r="G63" s="52">
        <f>SUM(G48:G62)</f>
        <v>11287245.43</v>
      </c>
      <c r="H63" s="53" t="s">
        <v>14</v>
      </c>
      <c r="I63" s="53"/>
      <c r="J63" s="50" t="s">
        <v>14</v>
      </c>
      <c r="K63" s="50" t="s">
        <v>14</v>
      </c>
      <c r="L63" s="52">
        <f>SUM(L48:L62)</f>
        <v>9604493.9600000009</v>
      </c>
      <c r="M63" s="52">
        <f>SUM(M48:M62)</f>
        <v>9604493.9600000009</v>
      </c>
      <c r="N63" s="53" t="s">
        <v>14</v>
      </c>
      <c r="O63" s="52">
        <f>SUM(O48:O62)</f>
        <v>0</v>
      </c>
      <c r="P63" s="52">
        <f>SUM(P48:P62)</f>
        <v>1682751.4700000002</v>
      </c>
    </row>
    <row r="64" spans="1:16" s="47" customFormat="1" ht="63.75" customHeight="1" x14ac:dyDescent="0.25">
      <c r="A64" s="84" t="s">
        <v>115</v>
      </c>
      <c r="B64" s="84"/>
      <c r="C64" s="84"/>
      <c r="D64" s="22" t="s">
        <v>14</v>
      </c>
      <c r="E64" s="22"/>
      <c r="F64" s="22" t="s">
        <v>14</v>
      </c>
      <c r="G64" s="36">
        <f>G63</f>
        <v>11287245.43</v>
      </c>
      <c r="H64" s="22" t="s">
        <v>14</v>
      </c>
      <c r="I64" s="22"/>
      <c r="J64" s="22" t="s">
        <v>14</v>
      </c>
      <c r="K64" s="22" t="s">
        <v>14</v>
      </c>
      <c r="L64" s="36">
        <f>L63</f>
        <v>9604493.9600000009</v>
      </c>
      <c r="M64" s="36">
        <f>M63</f>
        <v>9604493.9600000009</v>
      </c>
      <c r="N64" s="22" t="s">
        <v>14</v>
      </c>
      <c r="O64" s="36">
        <f>O63</f>
        <v>0</v>
      </c>
      <c r="P64" s="83">
        <f>SUM(P63)</f>
        <v>1682751.4700000002</v>
      </c>
    </row>
    <row r="65" spans="1:57" s="9" customFormat="1" ht="22.5" customHeight="1" x14ac:dyDescent="0.25">
      <c r="A65" s="8"/>
      <c r="B65" s="11"/>
      <c r="C65" s="15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33"/>
    </row>
    <row r="66" spans="1:57" s="9" customFormat="1" x14ac:dyDescent="0.25">
      <c r="A66" s="8"/>
      <c r="B66" s="11"/>
      <c r="C66" s="16"/>
      <c r="D66" s="11"/>
      <c r="E66" s="11"/>
      <c r="F66" s="11"/>
      <c r="G66" s="3"/>
      <c r="H66" s="11"/>
      <c r="I66" s="11"/>
      <c r="J66" s="11"/>
      <c r="K66" s="11"/>
      <c r="L66" s="11"/>
      <c r="M66" s="11"/>
      <c r="N66" s="11"/>
      <c r="O66" s="11"/>
      <c r="P66" s="33"/>
    </row>
    <row r="67" spans="1:57" s="9" customFormat="1" ht="12.75" customHeight="1" x14ac:dyDescent="0.3">
      <c r="A67" s="8"/>
      <c r="B67" s="11"/>
      <c r="C67" s="73"/>
      <c r="D67" s="4"/>
      <c r="E67" s="4"/>
      <c r="F67" s="4"/>
      <c r="G67" s="4"/>
      <c r="H67" s="4"/>
      <c r="I67" s="4"/>
      <c r="J67" s="4"/>
      <c r="K67" s="11"/>
      <c r="L67" s="11"/>
      <c r="M67" s="11"/>
      <c r="N67" s="11"/>
      <c r="O67" s="11"/>
      <c r="P67" s="33"/>
    </row>
    <row r="68" spans="1:57" s="9" customFormat="1" ht="22.5" customHeight="1" x14ac:dyDescent="0.3">
      <c r="A68" s="8"/>
      <c r="B68" s="11"/>
      <c r="C68" s="73"/>
      <c r="D68" s="4"/>
      <c r="E68" s="4"/>
      <c r="F68" s="4"/>
      <c r="G68" s="4"/>
      <c r="H68" s="4"/>
      <c r="I68" s="4"/>
      <c r="J68" s="4"/>
      <c r="K68" s="11"/>
      <c r="L68" s="11"/>
      <c r="M68" s="11"/>
      <c r="N68" s="11"/>
      <c r="O68" s="11"/>
      <c r="P68" s="33"/>
    </row>
    <row r="69" spans="1:57" s="9" customFormat="1" ht="6.75" customHeight="1" x14ac:dyDescent="0.25">
      <c r="A69" s="8"/>
      <c r="B69" s="11"/>
      <c r="C69" s="15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33"/>
    </row>
    <row r="70" spans="1:57" s="9" customFormat="1" ht="21" customHeight="1" x14ac:dyDescent="0.25">
      <c r="A70" s="8"/>
      <c r="B70" s="11"/>
      <c r="C70" s="15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33"/>
    </row>
    <row r="71" spans="1:57" s="9" customFormat="1" ht="66.75" customHeight="1" x14ac:dyDescent="0.25">
      <c r="A71" s="8"/>
      <c r="B71" s="11"/>
      <c r="C71" s="15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33"/>
    </row>
    <row r="72" spans="1:57" s="9" customFormat="1" x14ac:dyDescent="0.25">
      <c r="A72" s="8"/>
      <c r="B72" s="11"/>
      <c r="C72" s="15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33"/>
    </row>
    <row r="73" spans="1:57" s="9" customFormat="1" ht="19.5" customHeight="1" x14ac:dyDescent="0.25">
      <c r="A73" s="8"/>
      <c r="B73" s="11"/>
      <c r="C73" s="15"/>
      <c r="D73" s="11"/>
      <c r="E73" s="11"/>
      <c r="F73" s="11"/>
      <c r="G73" s="11"/>
      <c r="H73" s="11"/>
      <c r="I73" s="11"/>
      <c r="J73" s="11"/>
      <c r="K73" s="11"/>
      <c r="L73" s="11"/>
      <c r="M73" s="27"/>
      <c r="N73" s="11"/>
      <c r="O73" s="11"/>
      <c r="P73" s="33"/>
    </row>
    <row r="74" spans="1:57" s="9" customFormat="1" x14ac:dyDescent="0.25">
      <c r="A74" s="8"/>
      <c r="B74" s="11"/>
      <c r="C74" s="15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33"/>
    </row>
    <row r="75" spans="1:57" s="9" customFormat="1" x14ac:dyDescent="0.25">
      <c r="A75" s="8"/>
      <c r="B75" s="11"/>
      <c r="C75" s="15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33"/>
    </row>
    <row r="76" spans="1:57" s="9" customFormat="1" x14ac:dyDescent="0.25">
      <c r="A76" s="8"/>
      <c r="B76" s="11"/>
      <c r="C76" s="15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33"/>
    </row>
    <row r="77" spans="1:57" s="9" customFormat="1" x14ac:dyDescent="0.25">
      <c r="A77" s="8"/>
      <c r="B77" s="11"/>
      <c r="C77" s="15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33"/>
    </row>
    <row r="78" spans="1:57" s="10" customFormat="1" x14ac:dyDescent="0.25">
      <c r="A78" s="8"/>
      <c r="B78" s="11"/>
      <c r="C78" s="15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33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s="10" customFormat="1" x14ac:dyDescent="0.25">
      <c r="A79" s="8"/>
      <c r="B79" s="11"/>
      <c r="C79" s="15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33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s="9" customFormat="1" x14ac:dyDescent="0.25">
      <c r="A80" s="8"/>
      <c r="B80" s="11"/>
      <c r="C80" s="15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33"/>
    </row>
    <row r="81" spans="1:16" s="9" customFormat="1" x14ac:dyDescent="0.25">
      <c r="A81" s="8"/>
      <c r="B81" s="11"/>
      <c r="C81" s="15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33"/>
    </row>
    <row r="82" spans="1:16" s="9" customFormat="1" x14ac:dyDescent="0.25">
      <c r="A82" s="8"/>
      <c r="B82" s="11"/>
      <c r="C82" s="15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33"/>
    </row>
    <row r="83" spans="1:16" s="12" customFormat="1" x14ac:dyDescent="0.25">
      <c r="A83" s="8"/>
      <c r="B83" s="11"/>
      <c r="C83" s="15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35"/>
    </row>
    <row r="84" spans="1:16" s="9" customFormat="1" x14ac:dyDescent="0.25">
      <c r="A84" s="8"/>
      <c r="B84" s="11"/>
      <c r="C84" s="15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33"/>
    </row>
    <row r="85" spans="1:16" s="9" customFormat="1" ht="27" customHeight="1" x14ac:dyDescent="0.25">
      <c r="A85" s="8"/>
      <c r="B85" s="11"/>
      <c r="C85" s="15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33"/>
    </row>
    <row r="86" spans="1:16" s="9" customFormat="1" x14ac:dyDescent="0.25">
      <c r="A86" s="8"/>
      <c r="B86" s="11"/>
      <c r="C86" s="15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33"/>
    </row>
    <row r="87" spans="1:16" s="9" customFormat="1" x14ac:dyDescent="0.25">
      <c r="A87" s="8"/>
      <c r="B87" s="11"/>
      <c r="C87" s="15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33"/>
    </row>
    <row r="88" spans="1:16" s="9" customFormat="1" x14ac:dyDescent="0.25">
      <c r="A88" s="8"/>
      <c r="B88" s="11"/>
      <c r="C88" s="15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33"/>
    </row>
    <row r="89" spans="1:16" s="9" customFormat="1" x14ac:dyDescent="0.25">
      <c r="A89" s="8"/>
      <c r="B89" s="11"/>
      <c r="C89" s="15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33"/>
    </row>
    <row r="90" spans="1:16" s="9" customFormat="1" x14ac:dyDescent="0.25">
      <c r="A90" s="8"/>
      <c r="B90" s="11"/>
      <c r="C90" s="15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33"/>
    </row>
    <row r="91" spans="1:16" s="9" customFormat="1" x14ac:dyDescent="0.25">
      <c r="A91" s="8"/>
      <c r="B91" s="11"/>
      <c r="C91" s="15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33"/>
    </row>
    <row r="92" spans="1:16" s="9" customFormat="1" x14ac:dyDescent="0.25">
      <c r="A92" s="8"/>
      <c r="B92" s="11"/>
      <c r="C92" s="15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33"/>
    </row>
    <row r="93" spans="1:16" s="9" customFormat="1" x14ac:dyDescent="0.25">
      <c r="A93" s="8"/>
      <c r="B93" s="11"/>
      <c r="C93" s="15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33"/>
    </row>
    <row r="94" spans="1:16" s="9" customFormat="1" x14ac:dyDescent="0.25">
      <c r="A94" s="8"/>
      <c r="B94" s="11"/>
      <c r="C94" s="15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33"/>
    </row>
    <row r="95" spans="1:16" s="9" customFormat="1" x14ac:dyDescent="0.25">
      <c r="A95" s="8"/>
      <c r="B95" s="11"/>
      <c r="C95" s="15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33"/>
    </row>
    <row r="96" spans="1:16" s="9" customFormat="1" x14ac:dyDescent="0.25">
      <c r="A96" s="8"/>
      <c r="B96" s="11"/>
      <c r="C96" s="15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33"/>
    </row>
    <row r="97" spans="1:16" s="9" customFormat="1" x14ac:dyDescent="0.25">
      <c r="A97" s="8"/>
      <c r="B97" s="11"/>
      <c r="C97" s="15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33"/>
    </row>
    <row r="98" spans="1:16" s="9" customFormat="1" x14ac:dyDescent="0.25">
      <c r="A98" s="8"/>
      <c r="B98" s="11"/>
      <c r="C98" s="15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33"/>
    </row>
    <row r="99" spans="1:16" s="9" customFormat="1" x14ac:dyDescent="0.25">
      <c r="A99" s="8"/>
      <c r="B99" s="11"/>
      <c r="C99" s="15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33"/>
    </row>
    <row r="100" spans="1:16" s="9" customFormat="1" x14ac:dyDescent="0.25">
      <c r="A100" s="8"/>
      <c r="B100" s="11"/>
      <c r="C100" s="15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33"/>
    </row>
    <row r="101" spans="1:16" s="12" customFormat="1" x14ac:dyDescent="0.25">
      <c r="A101" s="8"/>
      <c r="B101" s="11"/>
      <c r="C101" s="15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35"/>
    </row>
    <row r="102" spans="1:16" s="9" customFormat="1" x14ac:dyDescent="0.25">
      <c r="A102" s="8"/>
      <c r="B102" s="11"/>
      <c r="C102" s="15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33"/>
    </row>
    <row r="103" spans="1:16" s="9" customFormat="1" x14ac:dyDescent="0.25">
      <c r="A103" s="8"/>
      <c r="B103" s="11"/>
      <c r="C103" s="15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33"/>
    </row>
    <row r="104" spans="1:16" s="9" customFormat="1" x14ac:dyDescent="0.25">
      <c r="A104" s="8"/>
      <c r="B104" s="11"/>
      <c r="C104" s="15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33"/>
    </row>
    <row r="105" spans="1:16" s="9" customFormat="1" x14ac:dyDescent="0.25">
      <c r="A105" s="8"/>
      <c r="B105" s="11"/>
      <c r="C105" s="15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33"/>
    </row>
    <row r="106" spans="1:16" s="9" customFormat="1" x14ac:dyDescent="0.25">
      <c r="A106" s="8"/>
      <c r="B106" s="11"/>
      <c r="C106" s="15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33"/>
    </row>
    <row r="107" spans="1:16" s="9" customFormat="1" x14ac:dyDescent="0.25">
      <c r="A107" s="8"/>
      <c r="B107" s="11"/>
      <c r="C107" s="15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33"/>
    </row>
    <row r="108" spans="1:16" s="9" customFormat="1" x14ac:dyDescent="0.25">
      <c r="A108" s="8"/>
      <c r="B108" s="11"/>
      <c r="C108" s="15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33"/>
    </row>
    <row r="109" spans="1:16" s="9" customFormat="1" ht="36.75" customHeight="1" x14ac:dyDescent="0.25">
      <c r="A109" s="8"/>
      <c r="B109" s="11"/>
      <c r="C109" s="15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33"/>
    </row>
    <row r="110" spans="1:16" s="9" customFormat="1" x14ac:dyDescent="0.25">
      <c r="A110" s="8"/>
      <c r="B110" s="11"/>
      <c r="C110" s="15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33"/>
    </row>
    <row r="111" spans="1:16" s="9" customFormat="1" x14ac:dyDescent="0.25">
      <c r="A111" s="8"/>
      <c r="B111" s="11"/>
      <c r="C111" s="15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33"/>
    </row>
    <row r="112" spans="1:16" s="9" customFormat="1" x14ac:dyDescent="0.25">
      <c r="A112" s="8"/>
      <c r="B112" s="11"/>
      <c r="C112" s="15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33"/>
    </row>
    <row r="113" spans="1:16" s="9" customFormat="1" x14ac:dyDescent="0.25">
      <c r="A113" s="8"/>
      <c r="B113" s="11"/>
      <c r="C113" s="15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33"/>
    </row>
    <row r="114" spans="1:16" s="9" customFormat="1" x14ac:dyDescent="0.25">
      <c r="A114" s="8"/>
      <c r="B114" s="11"/>
      <c r="C114" s="15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33"/>
    </row>
    <row r="115" spans="1:16" s="9" customFormat="1" x14ac:dyDescent="0.25">
      <c r="A115" s="8"/>
      <c r="B115" s="11"/>
      <c r="C115" s="15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33"/>
    </row>
    <row r="116" spans="1:16" s="9" customFormat="1" x14ac:dyDescent="0.25">
      <c r="A116" s="8"/>
      <c r="B116" s="11"/>
      <c r="C116" s="15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33"/>
    </row>
    <row r="117" spans="1:16" s="9" customFormat="1" ht="40.5" customHeight="1" x14ac:dyDescent="0.25">
      <c r="A117" s="8"/>
      <c r="B117" s="11"/>
      <c r="C117" s="15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33"/>
    </row>
    <row r="118" spans="1:16" s="9" customFormat="1" ht="43.5" customHeight="1" x14ac:dyDescent="0.25">
      <c r="A118" s="8"/>
      <c r="B118" s="11"/>
      <c r="C118" s="15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33"/>
    </row>
    <row r="119" spans="1:16" s="5" customFormat="1" x14ac:dyDescent="0.25">
      <c r="A119" s="8"/>
      <c r="B119" s="11"/>
      <c r="C119" s="15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6"/>
    </row>
    <row r="120" spans="1:16" s="9" customFormat="1" x14ac:dyDescent="0.25">
      <c r="A120" s="8"/>
      <c r="B120" s="11"/>
      <c r="C120" s="15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33"/>
    </row>
    <row r="121" spans="1:16" s="9" customFormat="1" ht="27.75" customHeight="1" x14ac:dyDescent="0.25">
      <c r="A121" s="8"/>
      <c r="B121" s="11"/>
      <c r="C121" s="15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33"/>
    </row>
    <row r="122" spans="1:16" s="9" customFormat="1" ht="51" customHeight="1" x14ac:dyDescent="0.25">
      <c r="A122" s="8"/>
      <c r="B122" s="11"/>
      <c r="C122" s="15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33"/>
    </row>
    <row r="123" spans="1:16" s="9" customFormat="1" ht="18.75" customHeight="1" x14ac:dyDescent="0.25">
      <c r="A123" s="8"/>
      <c r="B123" s="11"/>
      <c r="C123" s="15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33"/>
    </row>
    <row r="124" spans="1:16" s="9" customFormat="1" ht="18" customHeight="1" x14ac:dyDescent="0.25">
      <c r="A124" s="8"/>
      <c r="B124" s="11"/>
      <c r="C124" s="15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33"/>
    </row>
    <row r="125" spans="1:16" s="9" customFormat="1" x14ac:dyDescent="0.25">
      <c r="A125" s="8"/>
      <c r="B125" s="11"/>
      <c r="C125" s="15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33"/>
    </row>
    <row r="126" spans="1:16" s="9" customFormat="1" ht="24.75" customHeight="1" x14ac:dyDescent="0.25">
      <c r="A126" s="8"/>
      <c r="B126" s="11"/>
      <c r="C126" s="15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33"/>
    </row>
    <row r="127" spans="1:16" s="9" customFormat="1" ht="43.5" customHeight="1" x14ac:dyDescent="0.25">
      <c r="A127" s="8"/>
      <c r="B127" s="11"/>
      <c r="C127" s="15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33"/>
    </row>
    <row r="128" spans="1:16" s="9" customFormat="1" x14ac:dyDescent="0.25">
      <c r="A128" s="8"/>
      <c r="B128" s="11"/>
      <c r="C128" s="15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33"/>
    </row>
    <row r="129" spans="1:16" s="9" customFormat="1" x14ac:dyDescent="0.25">
      <c r="A129" s="8"/>
      <c r="B129" s="11"/>
      <c r="C129" s="15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33"/>
    </row>
  </sheetData>
  <mergeCells count="8">
    <mergeCell ref="A64:C64"/>
    <mergeCell ref="A63:C63"/>
    <mergeCell ref="D5:H5"/>
    <mergeCell ref="A28:C28"/>
    <mergeCell ref="A30:C30"/>
    <mergeCell ref="A33:C33"/>
    <mergeCell ref="A46:C46"/>
    <mergeCell ref="A47:C47"/>
  </mergeCells>
  <pageMargins left="0.25" right="0.25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</vt:lpstr>
      <vt:lpstr>'01.10.'!Область_печати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2026-10-29T10:48:48Z</dcterms:modified>
</cp:coreProperties>
</file>