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B0EF2787-ABDE-4291-96F1-D1D3D0C41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.10." sheetId="29" r:id="rId1"/>
  </sheets>
  <externalReferences>
    <externalReference r:id="rId2"/>
  </externalReferences>
  <definedNames>
    <definedName name="ВидПредмета">'[1]Вид предмета'!$A$1:$A$3</definedName>
    <definedName name="_xlnm.Print_Area" localSheetId="0">'01.10.'!$A$1:$O$44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4" i="29" l="1"/>
  <c r="L37" i="29"/>
  <c r="L38" i="29" s="1"/>
  <c r="G36" i="29"/>
  <c r="G35" i="29"/>
  <c r="M36" i="29"/>
  <c r="O36" i="29" s="1"/>
  <c r="M35" i="29"/>
  <c r="O35" i="29" s="1"/>
  <c r="M34" i="29"/>
  <c r="O34" i="29" s="1"/>
  <c r="M33" i="29"/>
  <c r="O33" i="29" s="1"/>
  <c r="G33" i="29"/>
  <c r="L31" i="29"/>
  <c r="O26" i="29"/>
  <c r="O29" i="29"/>
  <c r="O25" i="29"/>
  <c r="M30" i="29"/>
  <c r="O30" i="29" s="1"/>
  <c r="M28" i="29"/>
  <c r="O28" i="29" s="1"/>
  <c r="M27" i="29"/>
  <c r="O27" i="29" s="1"/>
  <c r="G26" i="29"/>
  <c r="G27" i="29"/>
  <c r="G28" i="29"/>
  <c r="G29" i="29"/>
  <c r="G30" i="29"/>
  <c r="G25" i="29"/>
  <c r="G23" i="29"/>
  <c r="L23" i="29" s="1"/>
  <c r="O23" i="29" s="1"/>
  <c r="O24" i="29" s="1"/>
  <c r="G22" i="29"/>
  <c r="L21" i="29"/>
  <c r="M21" i="29"/>
  <c r="G21" i="29"/>
  <c r="O20" i="29"/>
  <c r="O21" i="29" s="1"/>
  <c r="O31" i="29" l="1"/>
  <c r="O37" i="29"/>
  <c r="O38" i="29" s="1"/>
  <c r="G37" i="29"/>
  <c r="G38" i="29" s="1"/>
  <c r="M37" i="29"/>
  <c r="M38" i="29" s="1"/>
  <c r="M31" i="29"/>
  <c r="G24" i="29"/>
  <c r="G31" i="29"/>
  <c r="L22" i="29"/>
  <c r="L10" i="29"/>
  <c r="L11" i="29"/>
  <c r="L12" i="29"/>
  <c r="L13" i="29"/>
  <c r="L14" i="29"/>
  <c r="L15" i="29"/>
  <c r="L16" i="29"/>
  <c r="L17" i="29"/>
  <c r="O17" i="29" s="1"/>
  <c r="L18" i="29"/>
  <c r="O18" i="29" s="1"/>
  <c r="L9" i="29"/>
  <c r="G19" i="29"/>
  <c r="G32" i="29" s="1"/>
  <c r="F10" i="29"/>
  <c r="F11" i="29"/>
  <c r="F12" i="29"/>
  <c r="F13" i="29"/>
  <c r="F14" i="29"/>
  <c r="F15" i="29"/>
  <c r="F16" i="29"/>
  <c r="F17" i="29"/>
  <c r="F18" i="29"/>
  <c r="F9" i="29"/>
  <c r="L24" i="29" l="1"/>
  <c r="M22" i="29"/>
  <c r="M24" i="29" s="1"/>
  <c r="O22" i="29"/>
  <c r="L19" i="29"/>
  <c r="M9" i="29"/>
  <c r="O9" i="29" s="1"/>
  <c r="M10" i="29"/>
  <c r="O10" i="29" s="1"/>
  <c r="M11" i="29"/>
  <c r="O11" i="29" s="1"/>
  <c r="M12" i="29"/>
  <c r="O12" i="29" s="1"/>
  <c r="M13" i="29"/>
  <c r="O13" i="29" s="1"/>
  <c r="M14" i="29"/>
  <c r="O14" i="29" s="1"/>
  <c r="M15" i="29"/>
  <c r="O15" i="29" s="1"/>
  <c r="M16" i="29"/>
  <c r="O16" i="29" s="1"/>
  <c r="L32" i="29" l="1"/>
  <c r="O19" i="29"/>
  <c r="O32" i="29" s="1"/>
  <c r="M19" i="29"/>
  <c r="M32" i="29" s="1"/>
</calcChain>
</file>

<file path=xl/sharedStrings.xml><?xml version="1.0" encoding="utf-8"?>
<sst xmlns="http://schemas.openxmlformats.org/spreadsheetml/2006/main" count="238" uniqueCount="130">
  <si>
    <t>ед.изм</t>
  </si>
  <si>
    <t>цена за ед.(тенге)</t>
  </si>
  <si>
    <t xml:space="preserve">общая сумма тенге </t>
  </si>
  <si>
    <t>Поставщик</t>
  </si>
  <si>
    <t>Способ проведения  закупки</t>
  </si>
  <si>
    <t>№ и дата договора</t>
  </si>
  <si>
    <t>сумма договора</t>
  </si>
  <si>
    <t xml:space="preserve">сумма исполненных договоров </t>
  </si>
  <si>
    <t>Статус</t>
  </si>
  <si>
    <t>№</t>
  </si>
  <si>
    <t>специфика</t>
  </si>
  <si>
    <t xml:space="preserve">Вид бюджета </t>
  </si>
  <si>
    <t>Единица измерения</t>
  </si>
  <si>
    <t>Наименование товара (работ, услуг)</t>
  </si>
  <si>
    <t>х</t>
  </si>
  <si>
    <t>кол-во</t>
  </si>
  <si>
    <t>Отчет о государственных закупках товаров (работ, услуг) на 01.07.2025  г.</t>
  </si>
  <si>
    <t>Приобретение канцелярского товара (дырокол, маркер в наборе)</t>
  </si>
  <si>
    <t>Приобретение канцелярского товара (карандаш)</t>
  </si>
  <si>
    <t>Приобретение картриджей</t>
  </si>
  <si>
    <t>Приобретение офисной бумаги (Бумага А4)</t>
  </si>
  <si>
    <t>Приобретение канцелярского товара (ручка)</t>
  </si>
  <si>
    <t xml:space="preserve">	Приобретение канцелярских товаров</t>
  </si>
  <si>
    <t>Приобретение канцелярских товаров</t>
  </si>
  <si>
    <t xml:space="preserve">	Флеш-накопитель</t>
  </si>
  <si>
    <t xml:space="preserve">	Приобретение канцелярских товаров (скоросшиватель)</t>
  </si>
  <si>
    <t>шт</t>
  </si>
  <si>
    <t>ИП Қалмаханбет</t>
  </si>
  <si>
    <t>ТОО "Графика-М"</t>
  </si>
  <si>
    <t>ТОО "Qagaz Ordasy"</t>
  </si>
  <si>
    <t xml:space="preserve">ИП Қазына	</t>
  </si>
  <si>
    <t>ТОО "Казах Кенсе"</t>
  </si>
  <si>
    <t>ТОО "АБДИ ЕКОН"</t>
  </si>
  <si>
    <t>ЗАСИМЕНКО ГАЛИНА ЮРЬЕВНА</t>
  </si>
  <si>
    <t>ИП БАЙ</t>
  </si>
  <si>
    <t>ИП Жунусова</t>
  </si>
  <si>
    <t xml:space="preserve">	Электронный магазин</t>
  </si>
  <si>
    <t>Электронный магазин</t>
  </si>
  <si>
    <t>Запрос ценовых предложений</t>
  </si>
  <si>
    <t>Из одного источника по несостоявшимся закупкам</t>
  </si>
  <si>
    <t>дог № 04 от 07.04.2025 г.</t>
  </si>
  <si>
    <t>дог № 07 от 18.04.2025 г.</t>
  </si>
  <si>
    <t>дог № 09 от 28.04.2025 г.</t>
  </si>
  <si>
    <t>дог №11 от 23.04.2025 г.</t>
  </si>
  <si>
    <t>дог № 13 от 23.04.2025 г.</t>
  </si>
  <si>
    <t>дог № 14 от 02.05.2025 г.</t>
  </si>
  <si>
    <t>дог № 15 от 13.05.2025 г.</t>
  </si>
  <si>
    <t>дог № 16 от 15.05.2025 г.</t>
  </si>
  <si>
    <t>дог № 21 от 11.06.2025 г.</t>
  </si>
  <si>
    <t>дог № 27 от 26.06.2025 г.</t>
  </si>
  <si>
    <t>Исполнен</t>
  </si>
  <si>
    <t>Действует</t>
  </si>
  <si>
    <t>остаток</t>
  </si>
  <si>
    <t>Примечание</t>
  </si>
  <si>
    <t>срок доставки товара еще не наступил</t>
  </si>
  <si>
    <t>Услуги связи</t>
  </si>
  <si>
    <t>усл</t>
  </si>
  <si>
    <t>БИН поставщика</t>
  </si>
  <si>
    <t>АО "Казахтелеком"</t>
  </si>
  <si>
    <t xml:space="preserve">	101040005053</t>
  </si>
  <si>
    <t>060327501773</t>
  </si>
  <si>
    <t>050240014302</t>
  </si>
  <si>
    <t>200340007059</t>
  </si>
  <si>
    <t>880218402047</t>
  </si>
  <si>
    <t>101040005053</t>
  </si>
  <si>
    <t xml:space="preserve">	090940000967</t>
  </si>
  <si>
    <t>590515402271</t>
  </si>
  <si>
    <t xml:space="preserve">	960522401488</t>
  </si>
  <si>
    <t>900911401184</t>
  </si>
  <si>
    <t>дог № 03 от 03.27.2025 г.</t>
  </si>
  <si>
    <t>до конца года</t>
  </si>
  <si>
    <t>ИТОГО по специфике 718 001 015 149</t>
  </si>
  <si>
    <t>ИТОГО по специфике 718 001 015 152</t>
  </si>
  <si>
    <t>Услуги по установке информационно-технической платформы Gos24.kz</t>
  </si>
  <si>
    <t>Услуги по сопровождению информационно-технической платформы Gos24.kz</t>
  </si>
  <si>
    <t>ТОО "Госсектор.KZ"</t>
  </si>
  <si>
    <t>дог № 01 от 28.03.2025 г.</t>
  </si>
  <si>
    <t>дог № 02 от 26.03.2025 г.</t>
  </si>
  <si>
    <t>ИТОГО по специфике 718 001 015 158</t>
  </si>
  <si>
    <t>Услуги по переподготовке и повышению квалификации административных государственных служащих</t>
  </si>
  <si>
    <t>Русско-казахский не срочный перевод</t>
  </si>
  <si>
    <t>Услуги по изготовлению гербовых бланк /приказы и письма/</t>
  </si>
  <si>
    <t>Работы по изготовлению папок для подписи</t>
  </si>
  <si>
    <t>Работы по изготовлению карточек для сотрудников</t>
  </si>
  <si>
    <t>раб</t>
  </si>
  <si>
    <t>РГКП «Академия государственного управления при Президенте Республики Казахстан»</t>
  </si>
  <si>
    <t>Копейсинова Айболек Дузелбаевна</t>
  </si>
  <si>
    <t>Общественное объединение "Развитие предпринимательства"</t>
  </si>
  <si>
    <t>ТОО "Атис"</t>
  </si>
  <si>
    <t>ИП Bagdat</t>
  </si>
  <si>
    <t>090240000429</t>
  </si>
  <si>
    <t>900530402538</t>
  </si>
  <si>
    <t>170640002477</t>
  </si>
  <si>
    <t>980440000224</t>
  </si>
  <si>
    <t>960323301073</t>
  </si>
  <si>
    <t>Из одного источника путем прямого заключения договора</t>
  </si>
  <si>
    <t>Без договора</t>
  </si>
  <si>
    <t>дог  №04 от 04.04.2025 г.</t>
  </si>
  <si>
    <t>дог №08 от 23.04.2025 г.</t>
  </si>
  <si>
    <t>дог №19 от 21.05.2025 г.</t>
  </si>
  <si>
    <t>дог №20 от 18.06.2025 г.</t>
  </si>
  <si>
    <t>дог №22 от 24.06.2025 г.</t>
  </si>
  <si>
    <t>без договора</t>
  </si>
  <si>
    <t>ИТОГО по специфике 718 001 015 159</t>
  </si>
  <si>
    <t>Всего по программе 718 001 015</t>
  </si>
  <si>
    <t>Приобретение государственной символики для кабинета (флаг РК)</t>
  </si>
  <si>
    <t xml:space="preserve">	Приобретение МФУ принтеров</t>
  </si>
  <si>
    <t>Приобретение планшет в комплекте</t>
  </si>
  <si>
    <t>Приобретение ноутбуков</t>
  </si>
  <si>
    <t>ИТОГО по специфике 718 003 015 414</t>
  </si>
  <si>
    <t>Лаборатория "КазНацКачество"</t>
  </si>
  <si>
    <t>ТОО "Inter Link"</t>
  </si>
  <si>
    <t>QST-OrgCenter</t>
  </si>
  <si>
    <t>ИП "MURAGER"</t>
  </si>
  <si>
    <t>840224450471</t>
  </si>
  <si>
    <t xml:space="preserve">	010740003308</t>
  </si>
  <si>
    <t>960910450633</t>
  </si>
  <si>
    <t>900622300753</t>
  </si>
  <si>
    <t>дог № 06 от 14.04.2025 г.</t>
  </si>
  <si>
    <t>дог № 10 от 08.05.2025 г.</t>
  </si>
  <si>
    <t>дог № 17 от 21.05.2025 г.</t>
  </si>
  <si>
    <t>дог №18 от 23.05.2025 г.</t>
  </si>
  <si>
    <t>Всего по программе 718 003 015</t>
  </si>
  <si>
    <t xml:space="preserve"> ГУ "Управление государственных закупок Мангистауской области "</t>
  </si>
  <si>
    <t>02-Областной бюджет, бюджеты города республиканского значения, столицы</t>
  </si>
  <si>
    <t>718 Упраление государственных закупок области</t>
  </si>
  <si>
    <t>Тенге</t>
  </si>
  <si>
    <t>Источник финансирования</t>
  </si>
  <si>
    <t>1-Бюджет</t>
  </si>
  <si>
    <t>Администратор бюджетных программ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</si>
</sst>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7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88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9" fillId="0" borderId="0" xfId="0" applyFont="1"/>
    <xf numFmtId="0" fontId="1" fillId="0" borderId="0" xfId="0" applyFont="1"/>
    <xf numFmtId="0" fontId="1" fillId="2" borderId="0" xfId="0" applyFont="1" applyFill="1"/>
    <xf numFmtId="0" fontId="9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0" fontId="14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4" fontId="11" fillId="3" borderId="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4" fillId="2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15" fillId="4" borderId="0" xfId="0" applyFont="1" applyFill="1"/>
    <xf numFmtId="0" fontId="14" fillId="4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/>
    </xf>
    <xf numFmtId="4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0" fontId="1" fillId="4" borderId="0" xfId="0" applyFont="1" applyFill="1" applyAlignment="1">
      <alignment horizontal="right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1" fillId="0" borderId="0" xfId="0" applyNumberFormat="1" applyFont="1" applyAlignment="1">
      <alignment horizontal="left"/>
    </xf>
    <xf numFmtId="0" fontId="16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right" vertical="center"/>
    </xf>
    <xf numFmtId="0" fontId="2" fillId="4" borderId="2" xfId="0" applyFont="1" applyFill="1" applyBorder="1" applyAlignment="1">
      <alignment horizontal="right" vertical="center" wrapText="1"/>
    </xf>
    <xf numFmtId="0" fontId="2" fillId="4" borderId="3" xfId="0" applyFont="1" applyFill="1" applyBorder="1" applyAlignment="1">
      <alignment horizontal="right" vertical="center" wrapText="1"/>
    </xf>
    <xf numFmtId="0" fontId="2" fillId="4" borderId="4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/>
    </xf>
    <xf numFmtId="0" fontId="2" fillId="4" borderId="2" xfId="0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9" defaultPivotStyle="PivotStyleLight16"/>
  <colors>
    <mruColors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Relationship Id="rId1" Type="http://schemas.openxmlformats.org/officeDocument/2006/relationships/externalLinkPath" Target="/Users/&#1040;&#1076;&#1084;&#1080;&#1085;&#1080;&#1089;&#1090;&#1088;&#1072;&#1090;&#1086;&#1088;/AppData/Roaming/Microsoft/Excel/2017-2019%20&#1075;&#1075;/2017-2019%20&#1052;&#1041;%20&#1091;&#1090;&#1074;&#1077;&#1088;&#1078;&#1076;/&#1064;&#1072;&#1073;&#1083;&#1086;&#1085;%20&#1087;&#1083;&#1072;&#1085;&#1072;%20&#1043;&#1047;_ru_v43_20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План ГЗ"/>
      <sheetName val="Фонд"/>
      <sheetName val="ФКРБ"/>
      <sheetName val="ЭКРБ"/>
      <sheetName val="Источник финансирования"/>
      <sheetName val="Способ закупки"/>
      <sheetName val="Вид предмета"/>
      <sheetName val="Месяцы"/>
      <sheetName val="Год"/>
      <sheetName val="Тип пункта плана"/>
      <sheetName val="Служебный ФКРБ"/>
      <sheetName val="КТРУ_Услуги"/>
      <sheetName val="Лист1"/>
    </sheetNames>
    <sheetDataSet>
      <sheetData sheetId="0"/>
      <sheetData sheetId="1">
        <row r="1">
          <cell r="A1" t="str">
            <v>01 Республиканский бюджет</v>
          </cell>
        </row>
      </sheetData>
      <sheetData sheetId="2"/>
      <sheetData sheetId="3">
        <row r="1">
          <cell r="A1" t="str">
            <v>111 Оплата труда</v>
          </cell>
        </row>
      </sheetData>
      <sheetData sheetId="4">
        <row r="1">
          <cell r="A1" t="str">
            <v>1 Бюджет</v>
          </cell>
        </row>
      </sheetData>
      <sheetData sheetId="5"/>
      <sheetData sheetId="6">
        <row r="1">
          <cell r="A1" t="str">
            <v>Товар</v>
          </cell>
        </row>
        <row r="2">
          <cell r="A2" t="str">
            <v>Работа</v>
          </cell>
        </row>
        <row r="3">
          <cell r="A3" t="str">
            <v>Услуга</v>
          </cell>
        </row>
      </sheetData>
      <sheetData sheetId="7"/>
      <sheetData sheetId="8">
        <row r="1">
          <cell r="A1">
            <v>2011</v>
          </cell>
        </row>
      </sheetData>
      <sheetData sheetId="9">
        <row r="1">
          <cell r="A1" t="str">
            <v>01 Закупки, не превышающие финансовый год</v>
          </cell>
        </row>
      </sheetData>
      <sheetData sheetId="10">
        <row r="2">
          <cell r="A2" t="str">
            <v>101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103"/>
  <sheetViews>
    <sheetView tabSelected="1" topLeftCell="A38" zoomScaleNormal="100" workbookViewId="0">
      <selection activeCell="B42" sqref="B42:J54"/>
    </sheetView>
  </sheetViews>
  <sheetFormatPr defaultColWidth="9.140625" defaultRowHeight="15" x14ac:dyDescent="0.25"/>
  <cols>
    <col min="1" max="1" width="4.28515625" style="8" customWidth="1"/>
    <col min="2" max="2" width="15.5703125" style="11" customWidth="1"/>
    <col min="3" max="3" width="55.5703125" style="15" customWidth="1"/>
    <col min="4" max="4" width="8.42578125" style="11" customWidth="1"/>
    <col min="5" max="5" width="9.28515625" style="11" customWidth="1"/>
    <col min="6" max="6" width="13.42578125" style="11" customWidth="1"/>
    <col min="7" max="7" width="15.85546875" style="11" customWidth="1"/>
    <col min="8" max="8" width="26.85546875" style="11" customWidth="1"/>
    <col min="9" max="9" width="22.28515625" style="11" customWidth="1"/>
    <col min="10" max="10" width="28.85546875" style="11" customWidth="1"/>
    <col min="11" max="11" width="21.28515625" style="11" customWidth="1"/>
    <col min="12" max="12" width="19.140625" style="11" customWidth="1"/>
    <col min="13" max="13" width="18.85546875" style="11" customWidth="1"/>
    <col min="14" max="14" width="10.85546875" style="11" customWidth="1"/>
    <col min="15" max="15" width="18.42578125" style="11" customWidth="1"/>
    <col min="16" max="16" width="19.7109375" style="33" customWidth="1"/>
    <col min="17" max="17" width="9.140625" style="8"/>
    <col min="18" max="18" width="14.85546875" style="8" customWidth="1"/>
    <col min="19" max="20" width="9.140625" style="8"/>
    <col min="21" max="21" width="18.28515625" style="8" customWidth="1"/>
    <col min="22" max="22" width="13.140625" style="8" customWidth="1"/>
    <col min="23" max="16384" width="9.140625" style="8"/>
  </cols>
  <sheetData>
    <row r="1" spans="1:16" s="1" customFormat="1" ht="18.75" x14ac:dyDescent="0.3">
      <c r="B1" s="2"/>
      <c r="C1" s="71"/>
      <c r="D1" s="4"/>
      <c r="E1" s="4"/>
      <c r="F1" s="4" t="s">
        <v>16</v>
      </c>
      <c r="G1" s="4"/>
      <c r="H1" s="4"/>
      <c r="I1" s="4"/>
      <c r="J1" s="2"/>
      <c r="K1" s="2"/>
      <c r="L1" s="2"/>
      <c r="M1" s="2"/>
      <c r="N1" s="2"/>
      <c r="O1" s="2"/>
      <c r="P1" s="33"/>
    </row>
    <row r="2" spans="1:16" s="1" customFormat="1" ht="18.75" x14ac:dyDescent="0.3">
      <c r="B2" s="2"/>
      <c r="C2" s="71"/>
      <c r="D2" s="4"/>
      <c r="E2" s="4"/>
      <c r="F2" s="4" t="s">
        <v>123</v>
      </c>
      <c r="G2" s="4"/>
      <c r="H2" s="4"/>
      <c r="I2" s="4"/>
      <c r="J2" s="2"/>
      <c r="K2" s="2"/>
      <c r="L2" s="2"/>
      <c r="M2" s="2"/>
      <c r="N2" s="2"/>
      <c r="O2" s="2"/>
      <c r="P2" s="33"/>
    </row>
    <row r="3" spans="1:16" s="1" customFormat="1" ht="18.75" x14ac:dyDescent="0.3">
      <c r="B3" s="2"/>
      <c r="C3" s="72" t="s">
        <v>11</v>
      </c>
      <c r="D3" s="73" t="s">
        <v>124</v>
      </c>
      <c r="E3" s="73"/>
      <c r="F3" s="74"/>
      <c r="G3" s="75"/>
      <c r="H3" s="75"/>
      <c r="I3" s="4"/>
      <c r="J3" s="2"/>
      <c r="K3" s="2"/>
      <c r="L3" s="2"/>
      <c r="M3" s="2"/>
      <c r="N3" s="2"/>
      <c r="O3" s="2"/>
      <c r="P3" s="33"/>
    </row>
    <row r="4" spans="1:16" s="1" customFormat="1" ht="18.75" x14ac:dyDescent="0.3">
      <c r="B4" s="2"/>
      <c r="C4" s="72" t="s">
        <v>127</v>
      </c>
      <c r="D4" s="76" t="s">
        <v>128</v>
      </c>
      <c r="E4" s="73"/>
      <c r="F4" s="74"/>
      <c r="G4" s="75"/>
      <c r="H4" s="75"/>
      <c r="I4" s="4"/>
      <c r="J4" s="2"/>
      <c r="K4" s="2"/>
      <c r="L4" s="2"/>
      <c r="M4" s="2"/>
      <c r="N4" s="2"/>
      <c r="O4" s="2"/>
      <c r="P4" s="33"/>
    </row>
    <row r="5" spans="1:16" s="1" customFormat="1" ht="15.75" x14ac:dyDescent="0.25">
      <c r="B5" s="2"/>
      <c r="C5" s="72" t="s">
        <v>129</v>
      </c>
      <c r="D5" s="82" t="s">
        <v>125</v>
      </c>
      <c r="E5" s="82"/>
      <c r="F5" s="82"/>
      <c r="G5" s="82"/>
      <c r="H5" s="82"/>
      <c r="I5" s="7"/>
      <c r="J5" s="2"/>
      <c r="K5" s="2"/>
      <c r="L5" s="2"/>
      <c r="M5" s="2"/>
      <c r="N5" s="2"/>
      <c r="O5" s="2"/>
      <c r="P5" s="33"/>
    </row>
    <row r="6" spans="1:16" s="1" customFormat="1" ht="19.5" customHeight="1" x14ac:dyDescent="0.25">
      <c r="B6" s="2"/>
      <c r="C6" s="72" t="s">
        <v>12</v>
      </c>
      <c r="D6" s="76" t="s">
        <v>126</v>
      </c>
      <c r="E6" s="76"/>
      <c r="F6" s="74"/>
      <c r="G6" s="75"/>
      <c r="H6" s="75"/>
      <c r="I6" s="6"/>
      <c r="J6" s="2"/>
      <c r="K6" s="2"/>
      <c r="L6" s="2"/>
      <c r="M6" s="2"/>
      <c r="N6" s="2"/>
      <c r="O6" s="2"/>
      <c r="P6" s="33"/>
    </row>
    <row r="7" spans="1:16" ht="25.5" x14ac:dyDescent="0.25">
      <c r="A7" s="20" t="s">
        <v>9</v>
      </c>
      <c r="B7" s="20" t="s">
        <v>10</v>
      </c>
      <c r="C7" s="21" t="s">
        <v>13</v>
      </c>
      <c r="D7" s="21" t="s">
        <v>0</v>
      </c>
      <c r="E7" s="21" t="s">
        <v>15</v>
      </c>
      <c r="F7" s="21" t="s">
        <v>1</v>
      </c>
      <c r="G7" s="21" t="s">
        <v>2</v>
      </c>
      <c r="H7" s="21" t="s">
        <v>3</v>
      </c>
      <c r="I7" s="21" t="s">
        <v>57</v>
      </c>
      <c r="J7" s="21" t="s">
        <v>4</v>
      </c>
      <c r="K7" s="21" t="s">
        <v>5</v>
      </c>
      <c r="L7" s="21" t="s">
        <v>6</v>
      </c>
      <c r="M7" s="21" t="s">
        <v>7</v>
      </c>
      <c r="N7" s="21" t="s">
        <v>8</v>
      </c>
      <c r="O7" s="21" t="s">
        <v>52</v>
      </c>
      <c r="P7" s="31" t="s">
        <v>53</v>
      </c>
    </row>
    <row r="8" spans="1:16" ht="12.75" customHeight="1" x14ac:dyDescent="0.25">
      <c r="A8" s="19">
        <v>1</v>
      </c>
      <c r="B8" s="18">
        <v>2</v>
      </c>
      <c r="C8" s="18">
        <v>3</v>
      </c>
      <c r="D8" s="18">
        <v>4</v>
      </c>
      <c r="E8" s="18"/>
      <c r="F8" s="19">
        <v>5</v>
      </c>
      <c r="G8" s="18">
        <v>6</v>
      </c>
      <c r="H8" s="18">
        <v>7</v>
      </c>
      <c r="I8" s="18"/>
      <c r="J8" s="18">
        <v>8</v>
      </c>
      <c r="K8" s="19">
        <v>9</v>
      </c>
      <c r="L8" s="18">
        <v>10</v>
      </c>
      <c r="M8" s="18">
        <v>11</v>
      </c>
      <c r="N8" s="18">
        <v>12</v>
      </c>
      <c r="O8" s="19">
        <v>13</v>
      </c>
      <c r="P8" s="34"/>
    </row>
    <row r="9" spans="1:16" s="28" customFormat="1" ht="12.75" customHeight="1" x14ac:dyDescent="0.2">
      <c r="A9" s="13">
        <v>1</v>
      </c>
      <c r="B9" s="25">
        <v>718001015149</v>
      </c>
      <c r="C9" s="29" t="s">
        <v>17</v>
      </c>
      <c r="D9" s="14" t="s">
        <v>26</v>
      </c>
      <c r="E9" s="30">
        <v>12</v>
      </c>
      <c r="F9" s="24">
        <f>G9/E9</f>
        <v>1619.1066666666666</v>
      </c>
      <c r="G9" s="17">
        <v>19429.28</v>
      </c>
      <c r="H9" s="14" t="s">
        <v>31</v>
      </c>
      <c r="I9" s="38" t="s">
        <v>59</v>
      </c>
      <c r="J9" s="14" t="s">
        <v>36</v>
      </c>
      <c r="K9" s="14" t="s">
        <v>40</v>
      </c>
      <c r="L9" s="24">
        <f>G9</f>
        <v>19429.28</v>
      </c>
      <c r="M9" s="17">
        <f>L9</f>
        <v>19429.28</v>
      </c>
      <c r="N9" s="23" t="s">
        <v>50</v>
      </c>
      <c r="O9" s="24">
        <f>L9-M9</f>
        <v>0</v>
      </c>
      <c r="P9" s="34"/>
    </row>
    <row r="10" spans="1:16" s="28" customFormat="1" ht="12.75" customHeight="1" x14ac:dyDescent="0.2">
      <c r="A10" s="13">
        <v>2</v>
      </c>
      <c r="B10" s="25">
        <v>718001015149</v>
      </c>
      <c r="C10" s="29" t="s">
        <v>18</v>
      </c>
      <c r="D10" s="14" t="s">
        <v>26</v>
      </c>
      <c r="E10" s="30">
        <v>68</v>
      </c>
      <c r="F10" s="24">
        <f t="shared" ref="F10:F18" si="0">G10/E10</f>
        <v>37</v>
      </c>
      <c r="G10" s="17">
        <v>2516</v>
      </c>
      <c r="H10" s="14" t="s">
        <v>27</v>
      </c>
      <c r="I10" s="38" t="s">
        <v>60</v>
      </c>
      <c r="J10" s="14" t="s">
        <v>37</v>
      </c>
      <c r="K10" s="14" t="s">
        <v>41</v>
      </c>
      <c r="L10" s="24">
        <f t="shared" ref="L10:L18" si="1">G10</f>
        <v>2516</v>
      </c>
      <c r="M10" s="17">
        <f>SUM(L10)</f>
        <v>2516</v>
      </c>
      <c r="N10" s="23" t="s">
        <v>50</v>
      </c>
      <c r="O10" s="24">
        <f t="shared" ref="O10:O18" si="2">L10-M10</f>
        <v>0</v>
      </c>
      <c r="P10" s="34"/>
    </row>
    <row r="11" spans="1:16" s="28" customFormat="1" ht="12.75" customHeight="1" x14ac:dyDescent="0.2">
      <c r="A11" s="13">
        <v>3</v>
      </c>
      <c r="B11" s="25">
        <v>718001015149</v>
      </c>
      <c r="C11" s="29" t="s">
        <v>19</v>
      </c>
      <c r="D11" s="14" t="s">
        <v>26</v>
      </c>
      <c r="E11" s="30">
        <v>69</v>
      </c>
      <c r="F11" s="24">
        <f t="shared" si="0"/>
        <v>4761.8998550724646</v>
      </c>
      <c r="G11" s="17">
        <v>328571.09000000003</v>
      </c>
      <c r="H11" s="14" t="s">
        <v>28</v>
      </c>
      <c r="I11" s="38" t="s">
        <v>61</v>
      </c>
      <c r="J11" s="14" t="s">
        <v>38</v>
      </c>
      <c r="K11" s="14" t="s">
        <v>42</v>
      </c>
      <c r="L11" s="24">
        <f t="shared" si="1"/>
        <v>328571.09000000003</v>
      </c>
      <c r="M11" s="17">
        <f>SUM(L11)</f>
        <v>328571.09000000003</v>
      </c>
      <c r="N11" s="23" t="s">
        <v>50</v>
      </c>
      <c r="O11" s="24">
        <f t="shared" si="2"/>
        <v>0</v>
      </c>
      <c r="P11" s="34"/>
    </row>
    <row r="12" spans="1:16" s="28" customFormat="1" ht="12.75" customHeight="1" x14ac:dyDescent="0.2">
      <c r="A12" s="13">
        <v>4</v>
      </c>
      <c r="B12" s="25">
        <v>718001015149</v>
      </c>
      <c r="C12" s="29" t="s">
        <v>20</v>
      </c>
      <c r="D12" s="14" t="s">
        <v>26</v>
      </c>
      <c r="E12" s="30">
        <v>34</v>
      </c>
      <c r="F12" s="24">
        <f t="shared" si="0"/>
        <v>2317.2800000000002</v>
      </c>
      <c r="G12" s="17">
        <v>78787.520000000004</v>
      </c>
      <c r="H12" s="14" t="s">
        <v>29</v>
      </c>
      <c r="I12" s="38" t="s">
        <v>62</v>
      </c>
      <c r="J12" s="14" t="s">
        <v>38</v>
      </c>
      <c r="K12" s="14" t="s">
        <v>43</v>
      </c>
      <c r="L12" s="24">
        <f t="shared" si="1"/>
        <v>78787.520000000004</v>
      </c>
      <c r="M12" s="17">
        <f>SUM(L12)</f>
        <v>78787.520000000004</v>
      </c>
      <c r="N12" s="23" t="s">
        <v>50</v>
      </c>
      <c r="O12" s="24">
        <f t="shared" si="2"/>
        <v>0</v>
      </c>
      <c r="P12" s="34"/>
    </row>
    <row r="13" spans="1:16" s="28" customFormat="1" ht="12.75" customHeight="1" x14ac:dyDescent="0.2">
      <c r="A13" s="13">
        <v>5</v>
      </c>
      <c r="B13" s="25">
        <v>718001015149</v>
      </c>
      <c r="C13" s="29" t="s">
        <v>21</v>
      </c>
      <c r="D13" s="14" t="s">
        <v>26</v>
      </c>
      <c r="E13" s="30">
        <v>45</v>
      </c>
      <c r="F13" s="24">
        <f t="shared" si="0"/>
        <v>99</v>
      </c>
      <c r="G13" s="17">
        <v>4455</v>
      </c>
      <c r="H13" s="14" t="s">
        <v>30</v>
      </c>
      <c r="I13" s="38" t="s">
        <v>63</v>
      </c>
      <c r="J13" s="14" t="s">
        <v>38</v>
      </c>
      <c r="K13" s="14" t="s">
        <v>44</v>
      </c>
      <c r="L13" s="24">
        <f t="shared" si="1"/>
        <v>4455</v>
      </c>
      <c r="M13" s="17">
        <f>SUM(L13)</f>
        <v>4455</v>
      </c>
      <c r="N13" s="26" t="s">
        <v>50</v>
      </c>
      <c r="O13" s="24">
        <f t="shared" si="2"/>
        <v>0</v>
      </c>
      <c r="P13" s="34"/>
    </row>
    <row r="14" spans="1:16" s="28" customFormat="1" ht="12.75" customHeight="1" x14ac:dyDescent="0.2">
      <c r="A14" s="13">
        <v>6</v>
      </c>
      <c r="B14" s="25">
        <v>718001015149</v>
      </c>
      <c r="C14" s="29" t="s">
        <v>22</v>
      </c>
      <c r="D14" s="14" t="s">
        <v>26</v>
      </c>
      <c r="E14" s="30">
        <v>211</v>
      </c>
      <c r="F14" s="24">
        <f t="shared" si="0"/>
        <v>60.851563981042652</v>
      </c>
      <c r="G14" s="17">
        <v>12839.68</v>
      </c>
      <c r="H14" s="14" t="s">
        <v>31</v>
      </c>
      <c r="I14" s="38" t="s">
        <v>64</v>
      </c>
      <c r="J14" s="14" t="s">
        <v>39</v>
      </c>
      <c r="K14" s="14" t="s">
        <v>45</v>
      </c>
      <c r="L14" s="24">
        <f t="shared" si="1"/>
        <v>12839.68</v>
      </c>
      <c r="M14" s="17">
        <f>L14</f>
        <v>12839.68</v>
      </c>
      <c r="N14" s="23" t="s">
        <v>50</v>
      </c>
      <c r="O14" s="24">
        <f t="shared" si="2"/>
        <v>0</v>
      </c>
      <c r="P14" s="34"/>
    </row>
    <row r="15" spans="1:16" s="28" customFormat="1" ht="16.5" customHeight="1" x14ac:dyDescent="0.2">
      <c r="A15" s="13">
        <v>7</v>
      </c>
      <c r="B15" s="25">
        <v>718001015149</v>
      </c>
      <c r="C15" s="29" t="s">
        <v>23</v>
      </c>
      <c r="D15" s="14" t="s">
        <v>26</v>
      </c>
      <c r="E15" s="30">
        <v>55</v>
      </c>
      <c r="F15" s="24">
        <f t="shared" si="0"/>
        <v>379.04363636363638</v>
      </c>
      <c r="G15" s="17">
        <v>20847.400000000001</v>
      </c>
      <c r="H15" s="14" t="s">
        <v>32</v>
      </c>
      <c r="I15" s="38" t="s">
        <v>65</v>
      </c>
      <c r="J15" s="14" t="s">
        <v>38</v>
      </c>
      <c r="K15" s="14" t="s">
        <v>46</v>
      </c>
      <c r="L15" s="24">
        <f t="shared" si="1"/>
        <v>20847.400000000001</v>
      </c>
      <c r="M15" s="17">
        <f>L15</f>
        <v>20847.400000000001</v>
      </c>
      <c r="N15" s="23" t="s">
        <v>50</v>
      </c>
      <c r="O15" s="24">
        <f t="shared" si="2"/>
        <v>0</v>
      </c>
      <c r="P15" s="34"/>
    </row>
    <row r="16" spans="1:16" s="28" customFormat="1" ht="12.75" customHeight="1" x14ac:dyDescent="0.2">
      <c r="A16" s="13">
        <v>8</v>
      </c>
      <c r="B16" s="25">
        <v>718001015149</v>
      </c>
      <c r="C16" s="29" t="s">
        <v>23</v>
      </c>
      <c r="D16" s="14" t="s">
        <v>26</v>
      </c>
      <c r="E16" s="30">
        <v>5</v>
      </c>
      <c r="F16" s="24">
        <f t="shared" si="0"/>
        <v>550</v>
      </c>
      <c r="G16" s="17">
        <v>2750</v>
      </c>
      <c r="H16" s="14" t="s">
        <v>33</v>
      </c>
      <c r="I16" s="38" t="s">
        <v>66</v>
      </c>
      <c r="J16" s="14" t="s">
        <v>38</v>
      </c>
      <c r="K16" s="14" t="s">
        <v>47</v>
      </c>
      <c r="L16" s="24">
        <f t="shared" si="1"/>
        <v>2750</v>
      </c>
      <c r="M16" s="17">
        <f>L16</f>
        <v>2750</v>
      </c>
      <c r="N16" s="23" t="s">
        <v>50</v>
      </c>
      <c r="O16" s="24">
        <f t="shared" si="2"/>
        <v>0</v>
      </c>
      <c r="P16" s="34"/>
    </row>
    <row r="17" spans="1:16" s="28" customFormat="1" ht="12.75" customHeight="1" x14ac:dyDescent="0.2">
      <c r="A17" s="13">
        <v>9</v>
      </c>
      <c r="B17" s="25">
        <v>718001015149</v>
      </c>
      <c r="C17" s="29" t="s">
        <v>24</v>
      </c>
      <c r="D17" s="14" t="s">
        <v>26</v>
      </c>
      <c r="E17" s="30">
        <v>15</v>
      </c>
      <c r="F17" s="24">
        <f t="shared" si="0"/>
        <v>2495</v>
      </c>
      <c r="G17" s="17">
        <v>37425</v>
      </c>
      <c r="H17" s="14" t="s">
        <v>34</v>
      </c>
      <c r="I17" s="38" t="s">
        <v>67</v>
      </c>
      <c r="J17" s="14" t="s">
        <v>37</v>
      </c>
      <c r="K17" s="14" t="s">
        <v>48</v>
      </c>
      <c r="L17" s="24">
        <f t="shared" si="1"/>
        <v>37425</v>
      </c>
      <c r="M17" s="17">
        <v>0</v>
      </c>
      <c r="N17" s="23" t="s">
        <v>51</v>
      </c>
      <c r="O17" s="24">
        <f t="shared" si="2"/>
        <v>37425</v>
      </c>
      <c r="P17" s="86" t="s">
        <v>54</v>
      </c>
    </row>
    <row r="18" spans="1:16" s="28" customFormat="1" ht="12.75" customHeight="1" x14ac:dyDescent="0.2">
      <c r="A18" s="13">
        <v>10</v>
      </c>
      <c r="B18" s="25">
        <v>718001015149</v>
      </c>
      <c r="C18" s="29" t="s">
        <v>25</v>
      </c>
      <c r="D18" s="14" t="s">
        <v>26</v>
      </c>
      <c r="E18" s="30">
        <v>200</v>
      </c>
      <c r="F18" s="24">
        <f t="shared" si="0"/>
        <v>71</v>
      </c>
      <c r="G18" s="39">
        <v>14200</v>
      </c>
      <c r="H18" s="14" t="s">
        <v>35</v>
      </c>
      <c r="I18" s="38" t="s">
        <v>68</v>
      </c>
      <c r="J18" s="14" t="s">
        <v>38</v>
      </c>
      <c r="K18" s="14" t="s">
        <v>49</v>
      </c>
      <c r="L18" s="24">
        <f t="shared" si="1"/>
        <v>14200</v>
      </c>
      <c r="M18" s="17">
        <v>0</v>
      </c>
      <c r="N18" s="23" t="s">
        <v>51</v>
      </c>
      <c r="O18" s="24">
        <f t="shared" si="2"/>
        <v>14200</v>
      </c>
      <c r="P18" s="87"/>
    </row>
    <row r="19" spans="1:16" s="58" customFormat="1" ht="47.25" customHeight="1" x14ac:dyDescent="0.2">
      <c r="A19" s="83" t="s">
        <v>71</v>
      </c>
      <c r="B19" s="84"/>
      <c r="C19" s="85"/>
      <c r="D19" s="52" t="s">
        <v>14</v>
      </c>
      <c r="E19" s="53"/>
      <c r="F19" s="54" t="s">
        <v>14</v>
      </c>
      <c r="G19" s="55">
        <f>SUM(G9:G18)</f>
        <v>521820.97000000003</v>
      </c>
      <c r="H19" s="55" t="s">
        <v>14</v>
      </c>
      <c r="I19" s="55"/>
      <c r="J19" s="52" t="s">
        <v>14</v>
      </c>
      <c r="K19" s="52" t="s">
        <v>14</v>
      </c>
      <c r="L19" s="54">
        <f>SUM(L9:L18)</f>
        <v>521820.97000000003</v>
      </c>
      <c r="M19" s="54">
        <f>SUM(M9:M18)</f>
        <v>470195.97000000003</v>
      </c>
      <c r="N19" s="56" t="s">
        <v>14</v>
      </c>
      <c r="O19" s="54">
        <f>SUM(O9:O18)</f>
        <v>51625</v>
      </c>
      <c r="P19" s="57"/>
    </row>
    <row r="20" spans="1:16" s="28" customFormat="1" ht="26.25" customHeight="1" x14ac:dyDescent="0.2">
      <c r="A20" s="13">
        <v>11</v>
      </c>
      <c r="B20" s="25">
        <v>718001015152</v>
      </c>
      <c r="C20" s="29" t="s">
        <v>55</v>
      </c>
      <c r="D20" s="14" t="s">
        <v>56</v>
      </c>
      <c r="E20" s="40">
        <v>1</v>
      </c>
      <c r="F20" s="24">
        <v>828800</v>
      </c>
      <c r="G20" s="17">
        <v>828800</v>
      </c>
      <c r="H20" s="17" t="s">
        <v>58</v>
      </c>
      <c r="I20" s="32">
        <v>941240000193</v>
      </c>
      <c r="J20" s="14" t="s">
        <v>39</v>
      </c>
      <c r="K20" s="41" t="s">
        <v>69</v>
      </c>
      <c r="L20" s="24">
        <v>828800</v>
      </c>
      <c r="M20" s="24">
        <v>32567.72</v>
      </c>
      <c r="N20" s="23" t="s">
        <v>51</v>
      </c>
      <c r="O20" s="24">
        <f>L20-M20</f>
        <v>796232.28</v>
      </c>
      <c r="P20" s="13" t="s">
        <v>70</v>
      </c>
    </row>
    <row r="21" spans="1:16" s="59" customFormat="1" ht="37.5" customHeight="1" x14ac:dyDescent="0.2">
      <c r="A21" s="83" t="s">
        <v>72</v>
      </c>
      <c r="B21" s="84"/>
      <c r="C21" s="85"/>
      <c r="D21" s="52" t="s">
        <v>14</v>
      </c>
      <c r="E21" s="53"/>
      <c r="F21" s="54" t="s">
        <v>14</v>
      </c>
      <c r="G21" s="55">
        <f>SUM(G20)</f>
        <v>828800</v>
      </c>
      <c r="H21" s="55" t="s">
        <v>14</v>
      </c>
      <c r="I21" s="55"/>
      <c r="J21" s="52" t="s">
        <v>14</v>
      </c>
      <c r="K21" s="52" t="s">
        <v>14</v>
      </c>
      <c r="L21" s="54">
        <f>SUM(L20)</f>
        <v>828800</v>
      </c>
      <c r="M21" s="54">
        <f>SUM(M20)</f>
        <v>32567.72</v>
      </c>
      <c r="N21" s="56" t="s">
        <v>14</v>
      </c>
      <c r="O21" s="54">
        <f>SUM(O20)</f>
        <v>796232.28</v>
      </c>
      <c r="P21" s="57"/>
    </row>
    <row r="22" spans="1:16" s="28" customFormat="1" ht="12.75" customHeight="1" x14ac:dyDescent="0.2">
      <c r="A22" s="13">
        <v>12</v>
      </c>
      <c r="B22" s="25">
        <v>718001015158</v>
      </c>
      <c r="C22" s="42" t="s">
        <v>73</v>
      </c>
      <c r="D22" s="14" t="s">
        <v>56</v>
      </c>
      <c r="E22" s="40">
        <v>1</v>
      </c>
      <c r="F22" s="24">
        <v>17080</v>
      </c>
      <c r="G22" s="17">
        <f>F22</f>
        <v>17080</v>
      </c>
      <c r="H22" s="17" t="s">
        <v>75</v>
      </c>
      <c r="I22" s="32">
        <v>180840031281</v>
      </c>
      <c r="J22" s="14" t="s">
        <v>38</v>
      </c>
      <c r="K22" s="14" t="s">
        <v>76</v>
      </c>
      <c r="L22" s="24">
        <f>G22</f>
        <v>17080</v>
      </c>
      <c r="M22" s="24">
        <f>L22</f>
        <v>17080</v>
      </c>
      <c r="N22" s="23" t="s">
        <v>50</v>
      </c>
      <c r="O22" s="24">
        <f>L22-M22</f>
        <v>0</v>
      </c>
      <c r="P22" s="34"/>
    </row>
    <row r="23" spans="1:16" s="28" customFormat="1" ht="12.75" customHeight="1" x14ac:dyDescent="0.2">
      <c r="A23" s="13">
        <v>13</v>
      </c>
      <c r="B23" s="25">
        <v>718001015158</v>
      </c>
      <c r="C23" s="42" t="s">
        <v>74</v>
      </c>
      <c r="D23" s="14" t="s">
        <v>56</v>
      </c>
      <c r="E23" s="40">
        <v>1</v>
      </c>
      <c r="F23" s="24">
        <v>759000</v>
      </c>
      <c r="G23" s="17">
        <f>F23</f>
        <v>759000</v>
      </c>
      <c r="H23" s="17" t="s">
        <v>75</v>
      </c>
      <c r="I23" s="32">
        <v>180840031281</v>
      </c>
      <c r="J23" s="14" t="s">
        <v>38</v>
      </c>
      <c r="K23" s="14" t="s">
        <v>77</v>
      </c>
      <c r="L23" s="24">
        <f>G23</f>
        <v>759000</v>
      </c>
      <c r="M23" s="24">
        <v>303600</v>
      </c>
      <c r="N23" s="23" t="s">
        <v>51</v>
      </c>
      <c r="O23" s="24">
        <f>L23-M23</f>
        <v>455400</v>
      </c>
      <c r="P23" s="34" t="s">
        <v>70</v>
      </c>
    </row>
    <row r="24" spans="1:16" s="59" customFormat="1" ht="48" customHeight="1" x14ac:dyDescent="0.2">
      <c r="A24" s="83" t="s">
        <v>78</v>
      </c>
      <c r="B24" s="84"/>
      <c r="C24" s="85"/>
      <c r="D24" s="52" t="s">
        <v>14</v>
      </c>
      <c r="E24" s="53"/>
      <c r="F24" s="54" t="s">
        <v>14</v>
      </c>
      <c r="G24" s="55">
        <f>SUM(G22:G23)</f>
        <v>776080</v>
      </c>
      <c r="H24" s="55" t="s">
        <v>14</v>
      </c>
      <c r="I24" s="55"/>
      <c r="J24" s="52" t="s">
        <v>14</v>
      </c>
      <c r="K24" s="52" t="s">
        <v>14</v>
      </c>
      <c r="L24" s="54">
        <f>SUM(L22:L23)</f>
        <v>776080</v>
      </c>
      <c r="M24" s="54">
        <f>SUM(M22:M23)</f>
        <v>320680</v>
      </c>
      <c r="N24" s="56" t="s">
        <v>14</v>
      </c>
      <c r="O24" s="54">
        <f>SUM(O23)</f>
        <v>455400</v>
      </c>
      <c r="P24" s="57"/>
    </row>
    <row r="25" spans="1:16" s="28" customFormat="1" ht="57" customHeight="1" x14ac:dyDescent="0.2">
      <c r="A25" s="13">
        <v>14</v>
      </c>
      <c r="B25" s="25">
        <v>718001015159</v>
      </c>
      <c r="C25" s="42" t="s">
        <v>79</v>
      </c>
      <c r="D25" s="14" t="s">
        <v>56</v>
      </c>
      <c r="E25" s="40">
        <v>1</v>
      </c>
      <c r="F25" s="43">
        <v>1251120</v>
      </c>
      <c r="G25" s="17">
        <f>F25</f>
        <v>1251120</v>
      </c>
      <c r="H25" s="41" t="s">
        <v>85</v>
      </c>
      <c r="I25" s="44" t="s">
        <v>90</v>
      </c>
      <c r="J25" s="41" t="s">
        <v>95</v>
      </c>
      <c r="K25" s="41" t="s">
        <v>97</v>
      </c>
      <c r="L25" s="24">
        <v>1251120</v>
      </c>
      <c r="M25" s="43">
        <v>240600</v>
      </c>
      <c r="N25" s="41" t="s">
        <v>51</v>
      </c>
      <c r="O25" s="24">
        <f>L25-M25</f>
        <v>1010520</v>
      </c>
      <c r="P25" s="13" t="s">
        <v>70</v>
      </c>
    </row>
    <row r="26" spans="1:16" s="28" customFormat="1" ht="12.75" customHeight="1" x14ac:dyDescent="0.2">
      <c r="A26" s="13">
        <v>15</v>
      </c>
      <c r="B26" s="25">
        <v>718001015159</v>
      </c>
      <c r="C26" s="42" t="s">
        <v>80</v>
      </c>
      <c r="D26" s="14" t="s">
        <v>56</v>
      </c>
      <c r="E26" s="40">
        <v>1</v>
      </c>
      <c r="F26" s="43">
        <v>15400</v>
      </c>
      <c r="G26" s="17">
        <f t="shared" ref="G26:G30" si="3">F26</f>
        <v>15400</v>
      </c>
      <c r="H26" s="41" t="s">
        <v>86</v>
      </c>
      <c r="I26" s="44" t="s">
        <v>91</v>
      </c>
      <c r="J26" s="41" t="s">
        <v>96</v>
      </c>
      <c r="K26" s="41" t="s">
        <v>102</v>
      </c>
      <c r="L26" s="24">
        <v>15400</v>
      </c>
      <c r="M26" s="43">
        <v>15400</v>
      </c>
      <c r="N26" s="41" t="s">
        <v>50</v>
      </c>
      <c r="O26" s="24">
        <f t="shared" ref="O26:O30" si="4">L26-M26</f>
        <v>0</v>
      </c>
      <c r="P26" s="34"/>
    </row>
    <row r="27" spans="1:16" s="28" customFormat="1" ht="35.25" customHeight="1" x14ac:dyDescent="0.2">
      <c r="A27" s="13">
        <v>16</v>
      </c>
      <c r="B27" s="25">
        <v>718001015159</v>
      </c>
      <c r="C27" s="42" t="s">
        <v>81</v>
      </c>
      <c r="D27" s="14" t="s">
        <v>56</v>
      </c>
      <c r="E27" s="40">
        <v>1</v>
      </c>
      <c r="F27" s="43">
        <v>42800</v>
      </c>
      <c r="G27" s="17">
        <f t="shared" si="3"/>
        <v>42800</v>
      </c>
      <c r="H27" s="41" t="s">
        <v>87</v>
      </c>
      <c r="I27" s="44" t="s">
        <v>92</v>
      </c>
      <c r="J27" s="41" t="s">
        <v>38</v>
      </c>
      <c r="K27" s="41" t="s">
        <v>98</v>
      </c>
      <c r="L27" s="24">
        <v>42800</v>
      </c>
      <c r="M27" s="45">
        <f>L27</f>
        <v>42800</v>
      </c>
      <c r="N27" s="41" t="s">
        <v>50</v>
      </c>
      <c r="O27" s="24">
        <f t="shared" si="4"/>
        <v>0</v>
      </c>
      <c r="P27" s="34"/>
    </row>
    <row r="28" spans="1:16" s="28" customFormat="1" ht="12.75" customHeight="1" x14ac:dyDescent="0.2">
      <c r="A28" s="13">
        <v>17</v>
      </c>
      <c r="B28" s="25">
        <v>718001015159</v>
      </c>
      <c r="C28" s="46" t="s">
        <v>82</v>
      </c>
      <c r="D28" s="14" t="s">
        <v>84</v>
      </c>
      <c r="E28" s="40">
        <v>1</v>
      </c>
      <c r="F28" s="43">
        <v>60972.800000000003</v>
      </c>
      <c r="G28" s="17">
        <f t="shared" si="3"/>
        <v>60972.800000000003</v>
      </c>
      <c r="H28" s="41" t="s">
        <v>88</v>
      </c>
      <c r="I28" s="44" t="s">
        <v>93</v>
      </c>
      <c r="J28" s="41" t="s">
        <v>39</v>
      </c>
      <c r="K28" s="41" t="s">
        <v>99</v>
      </c>
      <c r="L28" s="24">
        <v>60972.800000000003</v>
      </c>
      <c r="M28" s="45">
        <f>L28</f>
        <v>60972.800000000003</v>
      </c>
      <c r="N28" s="41" t="s">
        <v>50</v>
      </c>
      <c r="O28" s="24">
        <f t="shared" si="4"/>
        <v>0</v>
      </c>
      <c r="P28" s="34"/>
    </row>
    <row r="29" spans="1:16" s="28" customFormat="1" ht="31.5" customHeight="1" x14ac:dyDescent="0.2">
      <c r="A29" s="13">
        <v>18</v>
      </c>
      <c r="B29" s="25">
        <v>718001015159</v>
      </c>
      <c r="C29" s="42" t="s">
        <v>83</v>
      </c>
      <c r="D29" s="14" t="s">
        <v>84</v>
      </c>
      <c r="E29" s="40">
        <v>1</v>
      </c>
      <c r="F29" s="43">
        <v>53000</v>
      </c>
      <c r="G29" s="17">
        <f t="shared" si="3"/>
        <v>53000</v>
      </c>
      <c r="H29" s="41" t="s">
        <v>89</v>
      </c>
      <c r="I29" s="44" t="s">
        <v>94</v>
      </c>
      <c r="J29" s="41" t="s">
        <v>38</v>
      </c>
      <c r="K29" s="41" t="s">
        <v>100</v>
      </c>
      <c r="L29" s="24">
        <v>53000</v>
      </c>
      <c r="M29" s="17">
        <v>0</v>
      </c>
      <c r="N29" s="41" t="s">
        <v>51</v>
      </c>
      <c r="O29" s="24">
        <f t="shared" si="4"/>
        <v>53000</v>
      </c>
      <c r="P29" s="14" t="s">
        <v>54</v>
      </c>
    </row>
    <row r="30" spans="1:16" s="28" customFormat="1" ht="53.25" customHeight="1" x14ac:dyDescent="0.2">
      <c r="A30" s="13">
        <v>19</v>
      </c>
      <c r="B30" s="25">
        <v>718001015159</v>
      </c>
      <c r="C30" s="42" t="s">
        <v>79</v>
      </c>
      <c r="D30" s="14" t="s">
        <v>56</v>
      </c>
      <c r="E30" s="40">
        <v>1</v>
      </c>
      <c r="F30" s="43">
        <v>80200</v>
      </c>
      <c r="G30" s="17">
        <f t="shared" si="3"/>
        <v>80200</v>
      </c>
      <c r="H30" s="41" t="s">
        <v>85</v>
      </c>
      <c r="I30" s="44" t="s">
        <v>90</v>
      </c>
      <c r="J30" s="41" t="s">
        <v>95</v>
      </c>
      <c r="K30" s="41" t="s">
        <v>101</v>
      </c>
      <c r="L30" s="24">
        <v>80200</v>
      </c>
      <c r="M30" s="17">
        <f>L30</f>
        <v>80200</v>
      </c>
      <c r="N30" s="41" t="s">
        <v>50</v>
      </c>
      <c r="O30" s="24">
        <f t="shared" si="4"/>
        <v>0</v>
      </c>
      <c r="P30" s="34"/>
    </row>
    <row r="31" spans="1:16" s="59" customFormat="1" ht="41.25" customHeight="1" x14ac:dyDescent="0.2">
      <c r="A31" s="83" t="s">
        <v>103</v>
      </c>
      <c r="B31" s="84"/>
      <c r="C31" s="85"/>
      <c r="D31" s="60" t="s">
        <v>14</v>
      </c>
      <c r="E31" s="61"/>
      <c r="F31" s="62" t="s">
        <v>14</v>
      </c>
      <c r="G31" s="55">
        <f>SUM(G25:G30)</f>
        <v>1503492.8</v>
      </c>
      <c r="H31" s="63" t="s">
        <v>14</v>
      </c>
      <c r="I31" s="64"/>
      <c r="J31" s="65" t="s">
        <v>14</v>
      </c>
      <c r="K31" s="60" t="s">
        <v>14</v>
      </c>
      <c r="L31" s="54">
        <f>SUM(L25:L30)</f>
        <v>1503492.8</v>
      </c>
      <c r="M31" s="54">
        <f>SUM(M25:M30)</f>
        <v>439972.8</v>
      </c>
      <c r="N31" s="66" t="s">
        <v>14</v>
      </c>
      <c r="O31" s="54">
        <f>SUM(O25:O30)</f>
        <v>1063520</v>
      </c>
      <c r="P31" s="67"/>
    </row>
    <row r="32" spans="1:16" s="37" customFormat="1" ht="63" customHeight="1" x14ac:dyDescent="0.25">
      <c r="A32" s="78" t="s">
        <v>104</v>
      </c>
      <c r="B32" s="78"/>
      <c r="C32" s="78"/>
      <c r="D32" s="22" t="s">
        <v>14</v>
      </c>
      <c r="E32" s="22"/>
      <c r="F32" s="22" t="s">
        <v>14</v>
      </c>
      <c r="G32" s="36">
        <f>G19+G21+G24+G31</f>
        <v>3630193.7699999996</v>
      </c>
      <c r="H32" s="22" t="s">
        <v>14</v>
      </c>
      <c r="I32" s="22"/>
      <c r="J32" s="22" t="s">
        <v>14</v>
      </c>
      <c r="K32" s="22" t="s">
        <v>14</v>
      </c>
      <c r="L32" s="36">
        <f>L19+L21+L24+L31</f>
        <v>3630193.7699999996</v>
      </c>
      <c r="M32" s="36">
        <f>M19+M21+M24+M31</f>
        <v>1263416.49</v>
      </c>
      <c r="N32" s="36" t="s">
        <v>14</v>
      </c>
      <c r="O32" s="36">
        <f t="shared" ref="O32" si="5">O19+O21+O24+O31</f>
        <v>2366777.2800000003</v>
      </c>
      <c r="P32" s="13"/>
    </row>
    <row r="33" spans="1:16" s="51" customFormat="1" ht="24.75" customHeight="1" x14ac:dyDescent="0.2">
      <c r="A33" s="48">
        <v>20</v>
      </c>
      <c r="B33" s="25">
        <v>718003015414</v>
      </c>
      <c r="C33" s="42" t="s">
        <v>105</v>
      </c>
      <c r="D33" s="41" t="s">
        <v>26</v>
      </c>
      <c r="E33" s="49">
        <v>1</v>
      </c>
      <c r="F33" s="45">
        <v>75333</v>
      </c>
      <c r="G33" s="45">
        <f>F33*E33</f>
        <v>75333</v>
      </c>
      <c r="H33" s="41" t="s">
        <v>110</v>
      </c>
      <c r="I33" s="44" t="s">
        <v>114</v>
      </c>
      <c r="J33" s="41" t="s">
        <v>36</v>
      </c>
      <c r="K33" s="41" t="s">
        <v>118</v>
      </c>
      <c r="L33" s="45">
        <v>75333</v>
      </c>
      <c r="M33" s="45">
        <f>L33</f>
        <v>75333</v>
      </c>
      <c r="N33" s="41" t="s">
        <v>50</v>
      </c>
      <c r="O33" s="43">
        <f>L33-M33</f>
        <v>0</v>
      </c>
      <c r="P33" s="50"/>
    </row>
    <row r="34" spans="1:16" s="51" customFormat="1" ht="24" customHeight="1" x14ac:dyDescent="0.2">
      <c r="A34" s="48">
        <v>21</v>
      </c>
      <c r="B34" s="25">
        <v>718003015414</v>
      </c>
      <c r="C34" s="42" t="s">
        <v>106</v>
      </c>
      <c r="D34" s="41" t="s">
        <v>26</v>
      </c>
      <c r="E34" s="49">
        <v>8</v>
      </c>
      <c r="F34" s="45">
        <v>157559.99</v>
      </c>
      <c r="G34" s="45">
        <f>F34*E34+0.07</f>
        <v>1260479.99</v>
      </c>
      <c r="H34" s="41" t="s">
        <v>111</v>
      </c>
      <c r="I34" s="44" t="s">
        <v>115</v>
      </c>
      <c r="J34" s="41" t="s">
        <v>37</v>
      </c>
      <c r="K34" s="41" t="s">
        <v>119</v>
      </c>
      <c r="L34" s="45">
        <v>1260479.99</v>
      </c>
      <c r="M34" s="45">
        <f>SUM(L34)</f>
        <v>1260479.99</v>
      </c>
      <c r="N34" s="41" t="s">
        <v>50</v>
      </c>
      <c r="O34" s="43">
        <f t="shared" ref="O34:O36" si="6">L34-M34</f>
        <v>0</v>
      </c>
      <c r="P34" s="50"/>
    </row>
    <row r="35" spans="1:16" s="51" customFormat="1" ht="21" customHeight="1" x14ac:dyDescent="0.2">
      <c r="A35" s="48">
        <v>22</v>
      </c>
      <c r="B35" s="25">
        <v>718003015414</v>
      </c>
      <c r="C35" s="42" t="s">
        <v>107</v>
      </c>
      <c r="D35" s="41" t="s">
        <v>26</v>
      </c>
      <c r="E35" s="49">
        <v>1</v>
      </c>
      <c r="F35" s="45">
        <v>211540</v>
      </c>
      <c r="G35" s="45">
        <f t="shared" ref="G35" si="7">F35*E35</f>
        <v>211540</v>
      </c>
      <c r="H35" s="41" t="s">
        <v>112</v>
      </c>
      <c r="I35" s="44" t="s">
        <v>116</v>
      </c>
      <c r="J35" s="41" t="s">
        <v>38</v>
      </c>
      <c r="K35" s="41" t="s">
        <v>120</v>
      </c>
      <c r="L35" s="45">
        <v>211540</v>
      </c>
      <c r="M35" s="45">
        <f>SUM(L35)</f>
        <v>211540</v>
      </c>
      <c r="N35" s="41" t="s">
        <v>50</v>
      </c>
      <c r="O35" s="43">
        <f t="shared" si="6"/>
        <v>0</v>
      </c>
      <c r="P35" s="50"/>
    </row>
    <row r="36" spans="1:16" s="51" customFormat="1" ht="33.75" customHeight="1" x14ac:dyDescent="0.2">
      <c r="A36" s="48">
        <v>23</v>
      </c>
      <c r="B36" s="25">
        <v>718003015414</v>
      </c>
      <c r="C36" s="42" t="s">
        <v>108</v>
      </c>
      <c r="D36" s="41" t="s">
        <v>26</v>
      </c>
      <c r="E36" s="49">
        <v>3</v>
      </c>
      <c r="F36" s="45">
        <v>556912</v>
      </c>
      <c r="G36" s="45">
        <f>F36*E36+0.01</f>
        <v>1670736.01</v>
      </c>
      <c r="H36" s="41" t="s">
        <v>113</v>
      </c>
      <c r="I36" s="44" t="s">
        <v>117</v>
      </c>
      <c r="J36" s="41" t="s">
        <v>39</v>
      </c>
      <c r="K36" s="41" t="s">
        <v>121</v>
      </c>
      <c r="L36" s="45">
        <v>1670736.01</v>
      </c>
      <c r="M36" s="45">
        <f>SUM(L36)</f>
        <v>1670736.01</v>
      </c>
      <c r="N36" s="41" t="s">
        <v>50</v>
      </c>
      <c r="O36" s="43">
        <f t="shared" si="6"/>
        <v>0</v>
      </c>
      <c r="P36" s="50"/>
    </row>
    <row r="37" spans="1:16" s="70" customFormat="1" ht="35.25" customHeight="1" x14ac:dyDescent="0.2">
      <c r="A37" s="79" t="s">
        <v>109</v>
      </c>
      <c r="B37" s="80"/>
      <c r="C37" s="81"/>
      <c r="D37" s="68" t="s">
        <v>14</v>
      </c>
      <c r="E37" s="69"/>
      <c r="F37" s="52" t="s">
        <v>14</v>
      </c>
      <c r="G37" s="54">
        <f>SUM(G33:G36)</f>
        <v>3218089</v>
      </c>
      <c r="H37" s="55" t="s">
        <v>14</v>
      </c>
      <c r="I37" s="55"/>
      <c r="J37" s="52" t="s">
        <v>14</v>
      </c>
      <c r="K37" s="52" t="s">
        <v>14</v>
      </c>
      <c r="L37" s="54">
        <f>SUM(L33:L36)</f>
        <v>3218089</v>
      </c>
      <c r="M37" s="54">
        <f>SUM(M33:M36)</f>
        <v>3218089</v>
      </c>
      <c r="N37" s="55" t="s">
        <v>14</v>
      </c>
      <c r="O37" s="54">
        <f>SUM(O33:O36)</f>
        <v>0</v>
      </c>
      <c r="P37" s="67"/>
    </row>
    <row r="38" spans="1:16" s="47" customFormat="1" ht="63.75" customHeight="1" x14ac:dyDescent="0.25">
      <c r="A38" s="78" t="s">
        <v>122</v>
      </c>
      <c r="B38" s="78"/>
      <c r="C38" s="78"/>
      <c r="D38" s="22" t="s">
        <v>14</v>
      </c>
      <c r="E38" s="22"/>
      <c r="F38" s="22" t="s">
        <v>14</v>
      </c>
      <c r="G38" s="36">
        <f>G37</f>
        <v>3218089</v>
      </c>
      <c r="H38" s="22" t="s">
        <v>14</v>
      </c>
      <c r="I38" s="22"/>
      <c r="J38" s="22" t="s">
        <v>14</v>
      </c>
      <c r="K38" s="22" t="s">
        <v>14</v>
      </c>
      <c r="L38" s="36">
        <f>L37</f>
        <v>3218089</v>
      </c>
      <c r="M38" s="36">
        <f>M37</f>
        <v>3218089</v>
      </c>
      <c r="N38" s="22" t="s">
        <v>14</v>
      </c>
      <c r="O38" s="36">
        <f>O37</f>
        <v>0</v>
      </c>
      <c r="P38" s="13"/>
    </row>
    <row r="39" spans="1:16" s="9" customFormat="1" ht="22.5" customHeight="1" x14ac:dyDescent="0.25">
      <c r="A39" s="8"/>
      <c r="B39" s="11"/>
      <c r="C39" s="15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33"/>
    </row>
    <row r="40" spans="1:16" s="9" customFormat="1" x14ac:dyDescent="0.25">
      <c r="A40" s="8"/>
      <c r="B40" s="11"/>
      <c r="C40" s="16"/>
      <c r="D40" s="11"/>
      <c r="E40" s="11"/>
      <c r="F40" s="11"/>
      <c r="G40" s="3"/>
      <c r="H40" s="11"/>
      <c r="I40" s="11"/>
      <c r="J40" s="11"/>
      <c r="K40" s="11"/>
      <c r="L40" s="11"/>
      <c r="M40" s="11"/>
      <c r="N40" s="11"/>
      <c r="O40" s="11"/>
      <c r="P40" s="33"/>
    </row>
    <row r="41" spans="1:16" s="9" customFormat="1" ht="12.75" customHeight="1" x14ac:dyDescent="0.3">
      <c r="A41" s="8"/>
      <c r="B41" s="11"/>
      <c r="C41" s="77"/>
      <c r="D41" s="4"/>
      <c r="E41" s="4"/>
      <c r="F41" s="4"/>
      <c r="G41" s="4"/>
      <c r="H41" s="4"/>
      <c r="I41" s="4"/>
      <c r="J41" s="4"/>
      <c r="K41" s="11"/>
      <c r="L41" s="11"/>
      <c r="M41" s="11"/>
      <c r="N41" s="11"/>
      <c r="O41" s="11"/>
      <c r="P41" s="33"/>
    </row>
    <row r="42" spans="1:16" s="9" customFormat="1" ht="22.5" customHeight="1" x14ac:dyDescent="0.25">
      <c r="A42" s="8"/>
      <c r="B42" s="11"/>
      <c r="C42" s="15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33"/>
    </row>
    <row r="43" spans="1:16" s="9" customFormat="1" ht="6.75" customHeight="1" x14ac:dyDescent="0.25">
      <c r="A43" s="8"/>
      <c r="B43" s="11"/>
      <c r="C43" s="15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33"/>
    </row>
    <row r="44" spans="1:16" s="9" customFormat="1" ht="21" customHeight="1" x14ac:dyDescent="0.25">
      <c r="A44" s="8"/>
      <c r="B44" s="11"/>
      <c r="C44" s="15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33"/>
    </row>
    <row r="45" spans="1:16" s="9" customFormat="1" ht="66.75" customHeight="1" x14ac:dyDescent="0.25">
      <c r="A45" s="8"/>
      <c r="B45" s="11"/>
      <c r="C45" s="15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33"/>
    </row>
    <row r="46" spans="1:16" s="9" customFormat="1" x14ac:dyDescent="0.25">
      <c r="A46" s="8"/>
      <c r="B46" s="11"/>
      <c r="C46" s="15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33"/>
    </row>
    <row r="47" spans="1:16" s="9" customFormat="1" ht="19.5" customHeight="1" x14ac:dyDescent="0.25">
      <c r="A47" s="8"/>
      <c r="B47" s="11"/>
      <c r="C47" s="15"/>
      <c r="D47" s="11"/>
      <c r="E47" s="11"/>
      <c r="F47" s="11"/>
      <c r="G47" s="11"/>
      <c r="H47" s="11"/>
      <c r="I47" s="11"/>
      <c r="J47" s="11"/>
      <c r="K47" s="11"/>
      <c r="L47" s="11"/>
      <c r="M47" s="27"/>
      <c r="N47" s="11"/>
      <c r="O47" s="11"/>
      <c r="P47" s="33"/>
    </row>
    <row r="48" spans="1:16" s="9" customFormat="1" x14ac:dyDescent="0.25">
      <c r="A48" s="8"/>
      <c r="B48" s="11"/>
      <c r="C48" s="15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33"/>
    </row>
    <row r="49" spans="1:57" s="9" customFormat="1" x14ac:dyDescent="0.25">
      <c r="A49" s="8"/>
      <c r="B49" s="11"/>
      <c r="C49" s="15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33"/>
    </row>
    <row r="50" spans="1:57" s="9" customFormat="1" x14ac:dyDescent="0.25">
      <c r="A50" s="8"/>
      <c r="B50" s="11"/>
      <c r="C50" s="15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33"/>
    </row>
    <row r="51" spans="1:57" s="9" customFormat="1" x14ac:dyDescent="0.25">
      <c r="A51" s="8"/>
      <c r="B51" s="11"/>
      <c r="C51" s="15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33"/>
    </row>
    <row r="52" spans="1:57" s="10" customFormat="1" x14ac:dyDescent="0.25">
      <c r="A52" s="8"/>
      <c r="B52" s="11"/>
      <c r="C52" s="15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33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</row>
    <row r="53" spans="1:57" s="10" customFormat="1" x14ac:dyDescent="0.25">
      <c r="A53" s="8"/>
      <c r="B53" s="11"/>
      <c r="C53" s="15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33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</row>
    <row r="54" spans="1:57" s="9" customFormat="1" x14ac:dyDescent="0.25">
      <c r="A54" s="8"/>
      <c r="B54" s="11"/>
      <c r="C54" s="15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33"/>
    </row>
    <row r="55" spans="1:57" s="9" customFormat="1" x14ac:dyDescent="0.25">
      <c r="A55" s="8"/>
      <c r="B55" s="11"/>
      <c r="C55" s="15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33"/>
    </row>
    <row r="56" spans="1:57" s="9" customFormat="1" x14ac:dyDescent="0.25">
      <c r="A56" s="8"/>
      <c r="B56" s="11"/>
      <c r="C56" s="15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33"/>
    </row>
    <row r="57" spans="1:57" s="12" customFormat="1" x14ac:dyDescent="0.25">
      <c r="A57" s="8"/>
      <c r="B57" s="11"/>
      <c r="C57" s="15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35"/>
    </row>
    <row r="58" spans="1:57" s="9" customFormat="1" x14ac:dyDescent="0.25">
      <c r="A58" s="8"/>
      <c r="B58" s="11"/>
      <c r="C58" s="15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33"/>
    </row>
    <row r="59" spans="1:57" s="9" customFormat="1" ht="27" customHeight="1" x14ac:dyDescent="0.25">
      <c r="A59" s="8"/>
      <c r="B59" s="11"/>
      <c r="C59" s="15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33"/>
    </row>
    <row r="60" spans="1:57" s="9" customFormat="1" x14ac:dyDescent="0.25">
      <c r="A60" s="8"/>
      <c r="B60" s="11"/>
      <c r="C60" s="15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33"/>
    </row>
    <row r="61" spans="1:57" s="9" customFormat="1" x14ac:dyDescent="0.25">
      <c r="A61" s="8"/>
      <c r="B61" s="11"/>
      <c r="C61" s="15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33"/>
    </row>
    <row r="62" spans="1:57" s="9" customFormat="1" x14ac:dyDescent="0.25">
      <c r="A62" s="8"/>
      <c r="B62" s="11"/>
      <c r="C62" s="15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33"/>
    </row>
    <row r="63" spans="1:57" s="9" customFormat="1" x14ac:dyDescent="0.25">
      <c r="A63" s="8"/>
      <c r="B63" s="11"/>
      <c r="C63" s="15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33"/>
    </row>
    <row r="64" spans="1:57" s="9" customFormat="1" x14ac:dyDescent="0.25">
      <c r="A64" s="8"/>
      <c r="B64" s="11"/>
      <c r="C64" s="15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33"/>
    </row>
    <row r="65" spans="1:16" s="9" customFormat="1" x14ac:dyDescent="0.25">
      <c r="A65" s="8"/>
      <c r="B65" s="11"/>
      <c r="C65" s="15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33"/>
    </row>
    <row r="66" spans="1:16" s="9" customFormat="1" x14ac:dyDescent="0.25">
      <c r="A66" s="8"/>
      <c r="B66" s="11"/>
      <c r="C66" s="15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33"/>
    </row>
    <row r="67" spans="1:16" s="9" customFormat="1" x14ac:dyDescent="0.25">
      <c r="A67" s="8"/>
      <c r="B67" s="11"/>
      <c r="C67" s="15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33"/>
    </row>
    <row r="68" spans="1:16" s="9" customFormat="1" x14ac:dyDescent="0.25">
      <c r="A68" s="8"/>
      <c r="B68" s="11"/>
      <c r="C68" s="15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33"/>
    </row>
    <row r="69" spans="1:16" s="9" customFormat="1" x14ac:dyDescent="0.25">
      <c r="A69" s="8"/>
      <c r="B69" s="11"/>
      <c r="C69" s="15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33"/>
    </row>
    <row r="70" spans="1:16" s="9" customFormat="1" x14ac:dyDescent="0.25">
      <c r="A70" s="8"/>
      <c r="B70" s="11"/>
      <c r="C70" s="15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33"/>
    </row>
    <row r="71" spans="1:16" s="9" customFormat="1" x14ac:dyDescent="0.25">
      <c r="A71" s="8"/>
      <c r="B71" s="11"/>
      <c r="C71" s="15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33"/>
    </row>
    <row r="72" spans="1:16" s="9" customFormat="1" x14ac:dyDescent="0.25">
      <c r="A72" s="8"/>
      <c r="B72" s="11"/>
      <c r="C72" s="15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33"/>
    </row>
    <row r="73" spans="1:16" s="9" customFormat="1" x14ac:dyDescent="0.25">
      <c r="A73" s="8"/>
      <c r="B73" s="11"/>
      <c r="C73" s="15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33"/>
    </row>
    <row r="74" spans="1:16" s="9" customFormat="1" x14ac:dyDescent="0.25">
      <c r="A74" s="8"/>
      <c r="B74" s="11"/>
      <c r="C74" s="15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33"/>
    </row>
    <row r="75" spans="1:16" s="12" customFormat="1" x14ac:dyDescent="0.25">
      <c r="A75" s="8"/>
      <c r="B75" s="11"/>
      <c r="C75" s="15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35"/>
    </row>
    <row r="76" spans="1:16" s="9" customFormat="1" x14ac:dyDescent="0.25">
      <c r="A76" s="8"/>
      <c r="B76" s="11"/>
      <c r="C76" s="15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33"/>
    </row>
    <row r="77" spans="1:16" s="9" customFormat="1" x14ac:dyDescent="0.25">
      <c r="A77" s="8"/>
      <c r="B77" s="11"/>
      <c r="C77" s="15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33"/>
    </row>
    <row r="78" spans="1:16" s="9" customFormat="1" x14ac:dyDescent="0.25">
      <c r="A78" s="8"/>
      <c r="B78" s="11"/>
      <c r="C78" s="15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33"/>
    </row>
    <row r="79" spans="1:16" s="9" customFormat="1" x14ac:dyDescent="0.25">
      <c r="A79" s="8"/>
      <c r="B79" s="11"/>
      <c r="C79" s="15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33"/>
    </row>
    <row r="80" spans="1:16" s="9" customFormat="1" x14ac:dyDescent="0.25">
      <c r="A80" s="8"/>
      <c r="B80" s="11"/>
      <c r="C80" s="15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33"/>
    </row>
    <row r="81" spans="1:16" s="9" customFormat="1" x14ac:dyDescent="0.25">
      <c r="A81" s="8"/>
      <c r="B81" s="11"/>
      <c r="C81" s="15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33"/>
    </row>
    <row r="82" spans="1:16" s="9" customFormat="1" x14ac:dyDescent="0.25">
      <c r="A82" s="8"/>
      <c r="B82" s="11"/>
      <c r="C82" s="15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33"/>
    </row>
    <row r="83" spans="1:16" s="9" customFormat="1" ht="36.75" customHeight="1" x14ac:dyDescent="0.25">
      <c r="A83" s="8"/>
      <c r="B83" s="11"/>
      <c r="C83" s="15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33"/>
    </row>
    <row r="84" spans="1:16" s="9" customFormat="1" x14ac:dyDescent="0.25">
      <c r="A84" s="8"/>
      <c r="B84" s="11"/>
      <c r="C84" s="15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33"/>
    </row>
    <row r="85" spans="1:16" s="9" customFormat="1" x14ac:dyDescent="0.25">
      <c r="A85" s="8"/>
      <c r="B85" s="11"/>
      <c r="C85" s="15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33"/>
    </row>
    <row r="86" spans="1:16" s="9" customFormat="1" x14ac:dyDescent="0.25">
      <c r="A86" s="8"/>
      <c r="B86" s="11"/>
      <c r="C86" s="15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33"/>
    </row>
    <row r="87" spans="1:16" s="9" customFormat="1" x14ac:dyDescent="0.25">
      <c r="A87" s="8"/>
      <c r="B87" s="11"/>
      <c r="C87" s="15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33"/>
    </row>
    <row r="88" spans="1:16" s="9" customFormat="1" x14ac:dyDescent="0.25">
      <c r="A88" s="8"/>
      <c r="B88" s="11"/>
      <c r="C88" s="15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33"/>
    </row>
    <row r="89" spans="1:16" s="9" customFormat="1" x14ac:dyDescent="0.25">
      <c r="A89" s="8"/>
      <c r="B89" s="11"/>
      <c r="C89" s="15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33"/>
    </row>
    <row r="90" spans="1:16" s="9" customFormat="1" x14ac:dyDescent="0.25">
      <c r="A90" s="8"/>
      <c r="B90" s="11"/>
      <c r="C90" s="15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33"/>
    </row>
    <row r="91" spans="1:16" s="9" customFormat="1" ht="40.5" customHeight="1" x14ac:dyDescent="0.25">
      <c r="A91" s="8"/>
      <c r="B91" s="11"/>
      <c r="C91" s="15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33"/>
    </row>
    <row r="92" spans="1:16" s="9" customFormat="1" ht="43.5" customHeight="1" x14ac:dyDescent="0.25">
      <c r="A92" s="8"/>
      <c r="B92" s="11"/>
      <c r="C92" s="15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33"/>
    </row>
    <row r="93" spans="1:16" s="5" customFormat="1" x14ac:dyDescent="0.25">
      <c r="A93" s="8"/>
      <c r="B93" s="11"/>
      <c r="C93" s="15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6"/>
    </row>
    <row r="94" spans="1:16" s="9" customFormat="1" x14ac:dyDescent="0.25">
      <c r="A94" s="8"/>
      <c r="B94" s="11"/>
      <c r="C94" s="15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33"/>
    </row>
    <row r="95" spans="1:16" s="9" customFormat="1" ht="27.75" customHeight="1" x14ac:dyDescent="0.25">
      <c r="A95" s="8"/>
      <c r="B95" s="11"/>
      <c r="C95" s="15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33"/>
    </row>
    <row r="96" spans="1:16" s="9" customFormat="1" ht="51" customHeight="1" x14ac:dyDescent="0.25">
      <c r="A96" s="8"/>
      <c r="B96" s="11"/>
      <c r="C96" s="15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33"/>
    </row>
    <row r="97" spans="1:16" s="9" customFormat="1" ht="18.75" customHeight="1" x14ac:dyDescent="0.25">
      <c r="A97" s="8"/>
      <c r="B97" s="11"/>
      <c r="C97" s="15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33"/>
    </row>
    <row r="98" spans="1:16" s="9" customFormat="1" ht="18" customHeight="1" x14ac:dyDescent="0.25">
      <c r="A98" s="8"/>
      <c r="B98" s="11"/>
      <c r="C98" s="15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33"/>
    </row>
    <row r="99" spans="1:16" s="9" customFormat="1" x14ac:dyDescent="0.25">
      <c r="A99" s="8"/>
      <c r="B99" s="11"/>
      <c r="C99" s="15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33"/>
    </row>
    <row r="100" spans="1:16" s="9" customFormat="1" ht="24.75" customHeight="1" x14ac:dyDescent="0.25">
      <c r="A100" s="8"/>
      <c r="B100" s="11"/>
      <c r="C100" s="15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33"/>
    </row>
    <row r="101" spans="1:16" s="9" customFormat="1" ht="43.5" customHeight="1" x14ac:dyDescent="0.25">
      <c r="A101" s="8"/>
      <c r="B101" s="11"/>
      <c r="C101" s="15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33"/>
    </row>
    <row r="102" spans="1:16" s="9" customFormat="1" x14ac:dyDescent="0.25">
      <c r="A102" s="8"/>
      <c r="B102" s="11"/>
      <c r="C102" s="15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33"/>
    </row>
    <row r="103" spans="1:16" s="9" customFormat="1" x14ac:dyDescent="0.25">
      <c r="A103" s="8"/>
      <c r="B103" s="11"/>
      <c r="C103" s="15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33"/>
    </row>
  </sheetData>
  <mergeCells count="9">
    <mergeCell ref="P17:P18"/>
    <mergeCell ref="A21:C21"/>
    <mergeCell ref="A24:C24"/>
    <mergeCell ref="A31:C31"/>
    <mergeCell ref="A32:C32"/>
    <mergeCell ref="A38:C38"/>
    <mergeCell ref="A37:C37"/>
    <mergeCell ref="D5:H5"/>
    <mergeCell ref="A19:C19"/>
  </mergeCells>
  <pageMargins left="0" right="0" top="0.35433070866141736" bottom="0" header="0.11811023622047245" footer="0.11811023622047245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</vt:lpstr>
      <vt:lpstr>'01.10.'!Область_печати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2026-10-29T10:48:35Z</dcterms:modified>
</cp:coreProperties>
</file>