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1680" windowWidth="24000" windowHeight="7920" tabRatio="838" activeTab="7"/>
  </bookViews>
  <sheets>
    <sheet name="1" sheetId="23" r:id="rId1"/>
    <sheet name="2" sheetId="42" r:id="rId2"/>
    <sheet name="3" sheetId="21" r:id="rId3"/>
    <sheet name="4" sheetId="20" r:id="rId4"/>
    <sheet name="5" sheetId="30" r:id="rId5"/>
    <sheet name="6" sheetId="18" r:id="rId6"/>
    <sheet name="7" sheetId="15" r:id="rId7"/>
    <sheet name="8" sheetId="25" r:id="rId8"/>
    <sheet name="9" sheetId="41" r:id="rId9"/>
  </sheets>
  <definedNames>
    <definedName name="_xlnm.Print_Area" localSheetId="0">'1'!$A$1:$O$28</definedName>
  </definedNames>
  <calcPr calcId="14562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O84" i="15" l="1"/>
  <c r="N84" i="15"/>
  <c r="L9" i="25" l="1"/>
  <c r="L10" i="25"/>
  <c r="L11" i="25"/>
  <c r="L12" i="25"/>
  <c r="L13" i="25"/>
  <c r="L14" i="25"/>
  <c r="L15" i="25"/>
  <c r="L16" i="25"/>
  <c r="L17" i="25"/>
  <c r="L18" i="25"/>
  <c r="L19" i="25"/>
  <c r="L20" i="25"/>
  <c r="L8" i="25"/>
  <c r="G8" i="18" l="1"/>
  <c r="F8" i="18"/>
  <c r="P49" i="42"/>
  <c r="O49" i="42"/>
  <c r="L49" i="42"/>
  <c r="K49" i="42"/>
  <c r="H49" i="42"/>
  <c r="G49" i="42"/>
  <c r="P48" i="42"/>
  <c r="O48" i="42"/>
  <c r="L48" i="42"/>
  <c r="K48" i="42"/>
  <c r="H48" i="42"/>
  <c r="G48" i="42"/>
  <c r="O47" i="42"/>
  <c r="N47" i="42"/>
  <c r="P47" i="42" s="1"/>
  <c r="M47" i="42"/>
  <c r="K47" i="42"/>
  <c r="J47" i="42"/>
  <c r="L47" i="42" s="1"/>
  <c r="I47" i="42"/>
  <c r="G47" i="42"/>
  <c r="F47" i="42"/>
  <c r="H47" i="42" s="1"/>
  <c r="E47" i="42"/>
  <c r="O46" i="42"/>
  <c r="N46" i="42"/>
  <c r="P46" i="42" s="1"/>
  <c r="M46" i="42"/>
  <c r="K46" i="42"/>
  <c r="J46" i="42"/>
  <c r="L46" i="42" s="1"/>
  <c r="I46" i="42"/>
  <c r="G46" i="42"/>
  <c r="F46" i="42"/>
  <c r="H46" i="42" s="1"/>
  <c r="E46" i="42"/>
  <c r="P45" i="42"/>
  <c r="O45" i="42"/>
  <c r="H45" i="42"/>
  <c r="G45" i="42"/>
  <c r="O44" i="42"/>
  <c r="N44" i="42"/>
  <c r="P44" i="42" s="1"/>
  <c r="M44" i="42"/>
  <c r="I44" i="42"/>
  <c r="H44" i="42"/>
  <c r="E44" i="42"/>
  <c r="G44" i="42" s="1"/>
  <c r="O43" i="42"/>
  <c r="N43" i="42"/>
  <c r="P43" i="42" s="1"/>
  <c r="M43" i="42"/>
  <c r="I43" i="42"/>
  <c r="H43" i="42"/>
  <c r="G43" i="42"/>
  <c r="E43" i="42"/>
  <c r="P42" i="42"/>
  <c r="O42" i="42"/>
  <c r="L42" i="42"/>
  <c r="K42" i="42"/>
  <c r="H42" i="42"/>
  <c r="G42" i="42"/>
  <c r="N41" i="42"/>
  <c r="M41" i="42"/>
  <c r="P41" i="42" s="1"/>
  <c r="J41" i="42"/>
  <c r="I41" i="42"/>
  <c r="L41" i="42" s="1"/>
  <c r="F41" i="42"/>
  <c r="E41" i="42"/>
  <c r="H41" i="42" s="1"/>
  <c r="P40" i="42"/>
  <c r="O40" i="42"/>
  <c r="L40" i="42"/>
  <c r="K40" i="42"/>
  <c r="H40" i="42"/>
  <c r="G40" i="42"/>
  <c r="N39" i="42"/>
  <c r="K39" i="42"/>
  <c r="J39" i="42"/>
  <c r="L39" i="42" s="1"/>
  <c r="I39" i="42"/>
  <c r="G39" i="42"/>
  <c r="F39" i="42"/>
  <c r="H39" i="42" s="1"/>
  <c r="E39" i="42"/>
  <c r="N38" i="42"/>
  <c r="K38" i="42"/>
  <c r="J38" i="42"/>
  <c r="L38" i="42" s="1"/>
  <c r="I38" i="42"/>
  <c r="G38" i="42"/>
  <c r="F38" i="42"/>
  <c r="H38" i="42" s="1"/>
  <c r="E38" i="42"/>
  <c r="P37" i="42"/>
  <c r="O37" i="42"/>
  <c r="L37" i="42"/>
  <c r="K37" i="42"/>
  <c r="H37" i="42"/>
  <c r="G37" i="42"/>
  <c r="N36" i="42"/>
  <c r="M36" i="42"/>
  <c r="P36" i="42" s="1"/>
  <c r="J36" i="42"/>
  <c r="I36" i="42"/>
  <c r="L36" i="42" s="1"/>
  <c r="F36" i="42"/>
  <c r="E36" i="42"/>
  <c r="H36" i="42" s="1"/>
  <c r="P35" i="42"/>
  <c r="O35" i="42"/>
  <c r="L35" i="42"/>
  <c r="K35" i="42"/>
  <c r="H35" i="42"/>
  <c r="G35" i="42"/>
  <c r="O34" i="42"/>
  <c r="N34" i="42"/>
  <c r="P34" i="42" s="1"/>
  <c r="M34" i="42"/>
  <c r="K34" i="42"/>
  <c r="J34" i="42"/>
  <c r="L34" i="42" s="1"/>
  <c r="I34" i="42"/>
  <c r="G34" i="42"/>
  <c r="F34" i="42"/>
  <c r="H34" i="42" s="1"/>
  <c r="E34" i="42"/>
  <c r="N33" i="42"/>
  <c r="J33" i="42"/>
  <c r="F33" i="42"/>
  <c r="P32" i="42"/>
  <c r="O32" i="42"/>
  <c r="L32" i="42"/>
  <c r="K32" i="42"/>
  <c r="H32" i="42"/>
  <c r="G32" i="42"/>
  <c r="N31" i="42"/>
  <c r="M31" i="42"/>
  <c r="P31" i="42" s="1"/>
  <c r="J31" i="42"/>
  <c r="I31" i="42"/>
  <c r="L31" i="42" s="1"/>
  <c r="F31" i="42"/>
  <c r="E31" i="42"/>
  <c r="H31" i="42" s="1"/>
  <c r="N30" i="42"/>
  <c r="M30" i="42"/>
  <c r="P30" i="42" s="1"/>
  <c r="J30" i="42"/>
  <c r="I30" i="42"/>
  <c r="L30" i="42" s="1"/>
  <c r="F30" i="42"/>
  <c r="E30" i="42"/>
  <c r="H30" i="42" s="1"/>
  <c r="P29" i="42"/>
  <c r="O29" i="42"/>
  <c r="L29" i="42"/>
  <c r="K29" i="42"/>
  <c r="H29" i="42"/>
  <c r="G29" i="42"/>
  <c r="O28" i="42"/>
  <c r="N28" i="42"/>
  <c r="P28" i="42" s="1"/>
  <c r="M28" i="42"/>
  <c r="K28" i="42"/>
  <c r="J28" i="42"/>
  <c r="L28" i="42" s="1"/>
  <c r="I28" i="42"/>
  <c r="G28" i="42"/>
  <c r="F28" i="42"/>
  <c r="H28" i="42" s="1"/>
  <c r="E28" i="42"/>
  <c r="O27" i="42"/>
  <c r="N27" i="42"/>
  <c r="P27" i="42" s="1"/>
  <c r="M27" i="42"/>
  <c r="K27" i="42"/>
  <c r="J27" i="42"/>
  <c r="L27" i="42" s="1"/>
  <c r="I27" i="42"/>
  <c r="G27" i="42"/>
  <c r="F27" i="42"/>
  <c r="H27" i="42" s="1"/>
  <c r="E27" i="42"/>
  <c r="P26" i="42"/>
  <c r="O26" i="42"/>
  <c r="L26" i="42"/>
  <c r="K26" i="42"/>
  <c r="H26" i="42"/>
  <c r="G26" i="42"/>
  <c r="N25" i="42"/>
  <c r="M25" i="42"/>
  <c r="P25" i="42" s="1"/>
  <c r="J25" i="42"/>
  <c r="I25" i="42"/>
  <c r="L25" i="42" s="1"/>
  <c r="F25" i="42"/>
  <c r="E25" i="42"/>
  <c r="H25" i="42" s="1"/>
  <c r="P24" i="42"/>
  <c r="O24" i="42"/>
  <c r="L24" i="42"/>
  <c r="K24" i="42"/>
  <c r="H24" i="42"/>
  <c r="G24" i="42"/>
  <c r="O23" i="42"/>
  <c r="N23" i="42"/>
  <c r="P23" i="42" s="1"/>
  <c r="M23" i="42"/>
  <c r="K23" i="42"/>
  <c r="J23" i="42"/>
  <c r="L23" i="42" s="1"/>
  <c r="I23" i="42"/>
  <c r="G23" i="42"/>
  <c r="F23" i="42"/>
  <c r="H23" i="42" s="1"/>
  <c r="E23" i="42"/>
  <c r="P22" i="42"/>
  <c r="O22" i="42"/>
  <c r="L22" i="42"/>
  <c r="K22" i="42"/>
  <c r="H22" i="42"/>
  <c r="G22" i="42"/>
  <c r="N21" i="42"/>
  <c r="M21" i="42"/>
  <c r="P21" i="42" s="1"/>
  <c r="J21" i="42"/>
  <c r="I21" i="42"/>
  <c r="L21" i="42" s="1"/>
  <c r="F21" i="42"/>
  <c r="E21" i="42"/>
  <c r="H21" i="42" s="1"/>
  <c r="P20" i="42"/>
  <c r="O20" i="42"/>
  <c r="L20" i="42"/>
  <c r="K20" i="42"/>
  <c r="H20" i="42"/>
  <c r="G20" i="42"/>
  <c r="O19" i="42"/>
  <c r="N19" i="42"/>
  <c r="P19" i="42" s="1"/>
  <c r="M19" i="42"/>
  <c r="K19" i="42"/>
  <c r="J19" i="42"/>
  <c r="L19" i="42" s="1"/>
  <c r="I19" i="42"/>
  <c r="G19" i="42"/>
  <c r="F19" i="42"/>
  <c r="H19" i="42" s="1"/>
  <c r="E19" i="42"/>
  <c r="N18" i="42"/>
  <c r="J18" i="42"/>
  <c r="F18" i="42"/>
  <c r="P17" i="42"/>
  <c r="O17" i="42"/>
  <c r="L17" i="42"/>
  <c r="K17" i="42"/>
  <c r="H17" i="42"/>
  <c r="G17" i="42"/>
  <c r="P16" i="42"/>
  <c r="N16" i="42"/>
  <c r="M16" i="42"/>
  <c r="O16" i="42" s="1"/>
  <c r="L16" i="42"/>
  <c r="J16" i="42"/>
  <c r="I16" i="42"/>
  <c r="K16" i="42" s="1"/>
  <c r="H16" i="42"/>
  <c r="F16" i="42"/>
  <c r="E16" i="42"/>
  <c r="G16" i="42" s="1"/>
  <c r="P15" i="42"/>
  <c r="O15" i="42"/>
  <c r="L15" i="42"/>
  <c r="K15" i="42"/>
  <c r="H15" i="42"/>
  <c r="G15" i="42"/>
  <c r="P14" i="42"/>
  <c r="O14" i="42"/>
  <c r="H14" i="42"/>
  <c r="G14" i="42"/>
  <c r="N13" i="42"/>
  <c r="P13" i="42" s="1"/>
  <c r="M13" i="42"/>
  <c r="J13" i="42"/>
  <c r="L13" i="42" s="1"/>
  <c r="I13" i="42"/>
  <c r="F13" i="42"/>
  <c r="H13" i="42" s="1"/>
  <c r="E13" i="42"/>
  <c r="P12" i="42"/>
  <c r="O12" i="42"/>
  <c r="L12" i="42"/>
  <c r="K12" i="42"/>
  <c r="H12" i="42"/>
  <c r="G12" i="42"/>
  <c r="P11" i="42"/>
  <c r="N11" i="42"/>
  <c r="M11" i="42"/>
  <c r="O11" i="42" s="1"/>
  <c r="L11" i="42"/>
  <c r="J11" i="42"/>
  <c r="I11" i="42"/>
  <c r="K11" i="42" s="1"/>
  <c r="H11" i="42"/>
  <c r="F11" i="42"/>
  <c r="E11" i="42"/>
  <c r="G11" i="42" s="1"/>
  <c r="P10" i="42"/>
  <c r="O10" i="42"/>
  <c r="L10" i="42"/>
  <c r="K10" i="42"/>
  <c r="H10" i="42"/>
  <c r="G10" i="42"/>
  <c r="P9" i="42"/>
  <c r="O9" i="42"/>
  <c r="L9" i="42"/>
  <c r="K9" i="42"/>
  <c r="H9" i="42"/>
  <c r="G9" i="42"/>
  <c r="P8" i="42"/>
  <c r="N8" i="42"/>
  <c r="M8" i="42"/>
  <c r="O8" i="42" s="1"/>
  <c r="L8" i="42"/>
  <c r="J8" i="42"/>
  <c r="I8" i="42"/>
  <c r="K8" i="42" s="1"/>
  <c r="H8" i="42"/>
  <c r="F8" i="42"/>
  <c r="E8" i="42"/>
  <c r="G8" i="42" s="1"/>
  <c r="M7" i="42"/>
  <c r="I7" i="42"/>
  <c r="E7" i="42"/>
  <c r="E6" i="42" l="1"/>
  <c r="H33" i="42"/>
  <c r="E18" i="42"/>
  <c r="H18" i="42" s="1"/>
  <c r="I18" i="42"/>
  <c r="I6" i="42" s="1"/>
  <c r="M18" i="42"/>
  <c r="G21" i="42"/>
  <c r="K21" i="42"/>
  <c r="O21" i="42"/>
  <c r="G25" i="42"/>
  <c r="K25" i="42"/>
  <c r="O25" i="42"/>
  <c r="G30" i="42"/>
  <c r="K30" i="42"/>
  <c r="O30" i="42"/>
  <c r="G31" i="42"/>
  <c r="K31" i="42"/>
  <c r="O31" i="42"/>
  <c r="E33" i="42"/>
  <c r="G33" i="42" s="1"/>
  <c r="I33" i="42"/>
  <c r="K33" i="42" s="1"/>
  <c r="M33" i="42"/>
  <c r="O33" i="42" s="1"/>
  <c r="G36" i="42"/>
  <c r="K36" i="42"/>
  <c r="O36" i="42"/>
  <c r="M39" i="42"/>
  <c r="G41" i="42"/>
  <c r="K41" i="42"/>
  <c r="O41" i="42"/>
  <c r="O13" i="42"/>
  <c r="G13" i="42"/>
  <c r="K13" i="42"/>
  <c r="G18" i="42"/>
  <c r="K18" i="42"/>
  <c r="F7" i="42"/>
  <c r="J7" i="42"/>
  <c r="N7" i="42"/>
  <c r="F6" i="42" l="1"/>
  <c r="H7" i="42"/>
  <c r="G7" i="42"/>
  <c r="M6" i="42"/>
  <c r="O18" i="42"/>
  <c r="P18" i="42"/>
  <c r="P33" i="42"/>
  <c r="N6" i="42"/>
  <c r="O7" i="42"/>
  <c r="P7" i="42"/>
  <c r="L18" i="42"/>
  <c r="L33" i="42"/>
  <c r="O39" i="42"/>
  <c r="M38" i="42"/>
  <c r="J6" i="42"/>
  <c r="L7" i="42"/>
  <c r="K7" i="42"/>
  <c r="P39" i="42"/>
  <c r="O6" i="42" l="1"/>
  <c r="P6" i="42"/>
  <c r="L6" i="42"/>
  <c r="K6" i="42"/>
  <c r="O38" i="42"/>
  <c r="P38" i="42"/>
  <c r="H6" i="42"/>
  <c r="G6" i="42"/>
  <c r="M114" i="15" l="1"/>
  <c r="L114" i="15"/>
  <c r="M113" i="15"/>
  <c r="L113" i="15"/>
  <c r="M112" i="15"/>
  <c r="L112" i="15"/>
  <c r="M111" i="15"/>
  <c r="L111" i="15"/>
  <c r="M110" i="15"/>
  <c r="L110" i="15"/>
  <c r="M109" i="15"/>
  <c r="L109" i="15"/>
  <c r="M108" i="15"/>
  <c r="L108" i="15"/>
  <c r="M107" i="15"/>
  <c r="L107" i="15"/>
  <c r="M106" i="15"/>
  <c r="L106" i="15"/>
  <c r="M105" i="15"/>
  <c r="L105" i="15"/>
  <c r="M104" i="15"/>
  <c r="L104" i="15"/>
  <c r="M103" i="15"/>
  <c r="L103" i="15"/>
  <c r="M102" i="15"/>
  <c r="L102" i="15"/>
  <c r="M101" i="15"/>
  <c r="L101" i="15"/>
  <c r="M100" i="15"/>
  <c r="L100" i="15"/>
  <c r="M99" i="15"/>
  <c r="L99" i="15"/>
  <c r="M98" i="15"/>
  <c r="L98" i="15"/>
  <c r="M97" i="15"/>
  <c r="L97" i="15"/>
  <c r="M96" i="15"/>
  <c r="L96" i="15"/>
  <c r="M95" i="15"/>
  <c r="L95" i="15"/>
  <c r="M94" i="15"/>
  <c r="L94" i="15"/>
  <c r="M93" i="15"/>
  <c r="L93" i="15"/>
  <c r="M92" i="15"/>
  <c r="L92" i="15"/>
  <c r="M91" i="15"/>
  <c r="L91" i="15"/>
  <c r="M90" i="15"/>
  <c r="L90" i="15"/>
  <c r="M89" i="15"/>
  <c r="L89" i="15"/>
  <c r="M88" i="15"/>
  <c r="L88" i="15"/>
  <c r="M87" i="15"/>
  <c r="L87" i="15"/>
  <c r="M86" i="15"/>
  <c r="L86" i="15"/>
  <c r="M85" i="15"/>
  <c r="L85" i="15"/>
  <c r="M84" i="15"/>
  <c r="L84" i="15"/>
  <c r="M83" i="15"/>
  <c r="L83" i="15"/>
  <c r="M82" i="15"/>
  <c r="L82" i="15"/>
  <c r="M81" i="15"/>
  <c r="L81" i="15"/>
  <c r="M80" i="15"/>
  <c r="L80" i="15"/>
  <c r="M79" i="15"/>
  <c r="L79" i="15"/>
  <c r="M78" i="15"/>
  <c r="L78" i="15"/>
  <c r="M77" i="15"/>
  <c r="L77" i="15"/>
  <c r="M76" i="15"/>
  <c r="L76" i="15"/>
  <c r="M75" i="15"/>
  <c r="L75" i="15"/>
  <c r="M74" i="15"/>
  <c r="L74" i="15"/>
  <c r="M73" i="15"/>
  <c r="L73" i="15"/>
  <c r="M72" i="15"/>
  <c r="L72" i="15"/>
  <c r="M71" i="15"/>
  <c r="L71" i="15"/>
  <c r="M70" i="15"/>
  <c r="L70" i="15"/>
  <c r="M69" i="15"/>
  <c r="L69" i="15"/>
  <c r="M68" i="15"/>
  <c r="L68" i="15"/>
  <c r="M67" i="15"/>
  <c r="L67" i="15"/>
  <c r="M66" i="15"/>
  <c r="L66" i="15"/>
  <c r="M65" i="15"/>
  <c r="L65" i="15"/>
  <c r="M64" i="15"/>
  <c r="L64" i="15"/>
  <c r="M63" i="15"/>
  <c r="L63" i="15"/>
  <c r="M62" i="15"/>
  <c r="L62" i="15"/>
  <c r="M61" i="15"/>
  <c r="L61" i="15"/>
  <c r="M60" i="15"/>
  <c r="L60" i="15"/>
  <c r="M59" i="15"/>
  <c r="L59" i="15"/>
  <c r="M58" i="15"/>
  <c r="L58" i="15"/>
  <c r="M57" i="15"/>
  <c r="L57" i="15"/>
  <c r="M56" i="15"/>
  <c r="L56" i="15"/>
  <c r="M55" i="15"/>
  <c r="L55" i="15"/>
  <c r="M54" i="15"/>
  <c r="L54" i="15"/>
  <c r="M53" i="15"/>
  <c r="L53" i="15"/>
  <c r="M52" i="15"/>
  <c r="L52" i="15"/>
  <c r="M51" i="15"/>
  <c r="L51" i="15"/>
  <c r="M50" i="15"/>
  <c r="L50" i="15"/>
  <c r="M49" i="15"/>
  <c r="L49" i="15"/>
  <c r="M48" i="15"/>
  <c r="L48" i="15"/>
  <c r="M47" i="15"/>
  <c r="L47" i="15"/>
  <c r="M46" i="15"/>
  <c r="L46" i="15"/>
  <c r="M45" i="15"/>
  <c r="L45" i="15"/>
  <c r="M44" i="15"/>
  <c r="L44" i="15"/>
  <c r="M43" i="15"/>
  <c r="L43" i="15"/>
  <c r="M42" i="15"/>
  <c r="L42" i="15"/>
  <c r="M41" i="15"/>
  <c r="L41" i="15"/>
  <c r="M40" i="15"/>
  <c r="L40" i="15"/>
  <c r="M39" i="15"/>
  <c r="L39" i="15"/>
  <c r="M38" i="15"/>
  <c r="L38" i="15"/>
  <c r="M37" i="15"/>
  <c r="L37" i="15"/>
  <c r="M36" i="15"/>
  <c r="L36" i="15"/>
  <c r="M35" i="15"/>
  <c r="L35" i="15"/>
  <c r="M34" i="15"/>
  <c r="L34" i="15"/>
  <c r="M33" i="15"/>
  <c r="L33" i="15"/>
  <c r="M32" i="15"/>
  <c r="L32" i="15"/>
  <c r="M31" i="15"/>
  <c r="L31" i="15"/>
  <c r="M30" i="15"/>
  <c r="L30" i="15"/>
  <c r="M29" i="15"/>
  <c r="L29" i="15"/>
  <c r="M28" i="15"/>
  <c r="L28" i="15"/>
  <c r="M27" i="15"/>
  <c r="L27" i="15"/>
  <c r="M26" i="15"/>
  <c r="L26" i="15"/>
  <c r="M25" i="15"/>
  <c r="L25" i="15"/>
  <c r="M24" i="15"/>
  <c r="L24" i="15"/>
  <c r="M23" i="15"/>
  <c r="L23" i="15"/>
  <c r="M22" i="15"/>
  <c r="L22" i="15"/>
  <c r="M21" i="15"/>
  <c r="L21" i="15"/>
  <c r="M20" i="15"/>
  <c r="L20" i="15"/>
  <c r="M19" i="15"/>
  <c r="L19" i="15"/>
  <c r="M18" i="15"/>
  <c r="L18" i="15"/>
  <c r="M17" i="15"/>
  <c r="L17" i="15"/>
  <c r="M16" i="15"/>
  <c r="L16" i="15"/>
  <c r="M15" i="15"/>
  <c r="L15" i="15"/>
  <c r="M14" i="15"/>
  <c r="L14" i="15"/>
  <c r="M13" i="15"/>
  <c r="L13" i="15"/>
  <c r="M12" i="15"/>
  <c r="L12" i="15"/>
  <c r="M11" i="15"/>
  <c r="L11" i="15"/>
  <c r="M10" i="15"/>
  <c r="L10" i="15"/>
  <c r="M9" i="15"/>
  <c r="L9" i="15"/>
  <c r="M8" i="15"/>
  <c r="L8" i="15"/>
  <c r="M7" i="15"/>
  <c r="L7" i="15"/>
  <c r="M6" i="15"/>
  <c r="L6" i="15"/>
  <c r="I114" i="15"/>
  <c r="H114" i="15"/>
  <c r="I113" i="15"/>
  <c r="H113" i="15"/>
  <c r="I112" i="15"/>
  <c r="H112" i="15"/>
  <c r="I111" i="15"/>
  <c r="H111" i="15"/>
  <c r="I110" i="15"/>
  <c r="H110" i="15"/>
  <c r="I109" i="15"/>
  <c r="H109" i="15"/>
  <c r="I108" i="15"/>
  <c r="H108" i="15"/>
  <c r="I107" i="15"/>
  <c r="H107" i="15"/>
  <c r="I106" i="15"/>
  <c r="H106" i="15"/>
  <c r="I105" i="15"/>
  <c r="H105" i="15"/>
  <c r="I104" i="15"/>
  <c r="H104" i="15"/>
  <c r="I103" i="15"/>
  <c r="H103" i="15"/>
  <c r="I102" i="15"/>
  <c r="H102" i="15"/>
  <c r="I101" i="15"/>
  <c r="H101" i="15"/>
  <c r="I100" i="15"/>
  <c r="H100" i="15"/>
  <c r="I99" i="15"/>
  <c r="H99" i="15"/>
  <c r="I98" i="15"/>
  <c r="H98" i="15"/>
  <c r="I97" i="15"/>
  <c r="H97" i="15"/>
  <c r="I96" i="15"/>
  <c r="H96" i="15"/>
  <c r="I95" i="15"/>
  <c r="H95" i="15"/>
  <c r="I94" i="15"/>
  <c r="H94" i="15"/>
  <c r="I93" i="15"/>
  <c r="H93" i="15"/>
  <c r="I92" i="15"/>
  <c r="H92" i="15"/>
  <c r="I91" i="15"/>
  <c r="H91" i="15"/>
  <c r="I90" i="15"/>
  <c r="H90" i="15"/>
  <c r="I89" i="15"/>
  <c r="H89" i="15"/>
  <c r="I88" i="15"/>
  <c r="H88" i="15"/>
  <c r="I87" i="15"/>
  <c r="H87" i="15"/>
  <c r="I86" i="15"/>
  <c r="H86" i="15"/>
  <c r="I85" i="15"/>
  <c r="H85" i="15"/>
  <c r="I84" i="15"/>
  <c r="H84" i="15"/>
  <c r="I83" i="15"/>
  <c r="H83" i="15"/>
  <c r="I82" i="15"/>
  <c r="H82" i="15"/>
  <c r="I81" i="15"/>
  <c r="H81" i="15"/>
  <c r="I80" i="15"/>
  <c r="H80" i="15"/>
  <c r="I79" i="15"/>
  <c r="H79" i="15"/>
  <c r="I78" i="15"/>
  <c r="H78" i="15"/>
  <c r="I77" i="15"/>
  <c r="H77" i="15"/>
  <c r="I76" i="15"/>
  <c r="H76" i="15"/>
  <c r="I75" i="15"/>
  <c r="H75" i="15"/>
  <c r="I74" i="15"/>
  <c r="H74" i="15"/>
  <c r="I73" i="15"/>
  <c r="H73" i="15"/>
  <c r="I72" i="15"/>
  <c r="H72" i="15"/>
  <c r="I71" i="15"/>
  <c r="H71" i="15"/>
  <c r="I70" i="15"/>
  <c r="H70" i="15"/>
  <c r="I69" i="15"/>
  <c r="H69" i="15"/>
  <c r="I68" i="15"/>
  <c r="H68" i="15"/>
  <c r="I67" i="15"/>
  <c r="H67" i="15"/>
  <c r="I66" i="15"/>
  <c r="H66" i="15"/>
  <c r="I65" i="15"/>
  <c r="H65" i="15"/>
  <c r="I64" i="15"/>
  <c r="H64" i="15"/>
  <c r="I63" i="15"/>
  <c r="H63" i="15"/>
  <c r="I62" i="15"/>
  <c r="H62" i="15"/>
  <c r="I61" i="15"/>
  <c r="H61" i="15"/>
  <c r="I60" i="15"/>
  <c r="H60" i="15"/>
  <c r="I59" i="15"/>
  <c r="H59" i="15"/>
  <c r="I58" i="15"/>
  <c r="H58" i="15"/>
  <c r="I57" i="15"/>
  <c r="H57" i="15"/>
  <c r="I56" i="15"/>
  <c r="H56" i="15"/>
  <c r="I55" i="15"/>
  <c r="H55" i="15"/>
  <c r="I54" i="15"/>
  <c r="H54" i="15"/>
  <c r="I53" i="15"/>
  <c r="H53" i="15"/>
  <c r="I52" i="15"/>
  <c r="H52" i="15"/>
  <c r="I51" i="15"/>
  <c r="H51" i="15"/>
  <c r="I50" i="15"/>
  <c r="H50" i="15"/>
  <c r="I49" i="15"/>
  <c r="H49" i="15"/>
  <c r="I48" i="15"/>
  <c r="H48" i="15"/>
  <c r="I47" i="15"/>
  <c r="H47" i="15"/>
  <c r="I46" i="15"/>
  <c r="H46" i="15"/>
  <c r="I45" i="15"/>
  <c r="H45" i="15"/>
  <c r="I44" i="15"/>
  <c r="H44" i="15"/>
  <c r="I43" i="15"/>
  <c r="H43" i="15"/>
  <c r="I42" i="15"/>
  <c r="H42" i="15"/>
  <c r="I41" i="15"/>
  <c r="H41" i="15"/>
  <c r="I40" i="15"/>
  <c r="H40" i="15"/>
  <c r="I39" i="15"/>
  <c r="H39" i="15"/>
  <c r="I38" i="15"/>
  <c r="H38" i="15"/>
  <c r="I37" i="15"/>
  <c r="H37" i="15"/>
  <c r="I36" i="15"/>
  <c r="H36" i="15"/>
  <c r="I35" i="15"/>
  <c r="H35" i="15"/>
  <c r="I34" i="15"/>
  <c r="H34" i="15"/>
  <c r="I33" i="15"/>
  <c r="H33" i="15"/>
  <c r="I32" i="15"/>
  <c r="H32" i="15"/>
  <c r="I31" i="15"/>
  <c r="H31" i="15"/>
  <c r="I30" i="15"/>
  <c r="H30" i="15"/>
  <c r="I29" i="15"/>
  <c r="H29" i="15"/>
  <c r="I28" i="15"/>
  <c r="H28" i="15"/>
  <c r="I27" i="15"/>
  <c r="H27" i="15"/>
  <c r="I26" i="15"/>
  <c r="H26" i="15"/>
  <c r="I25" i="15"/>
  <c r="H25" i="15"/>
  <c r="I24" i="15"/>
  <c r="H24" i="15"/>
  <c r="I23" i="15"/>
  <c r="H23" i="15"/>
  <c r="I22" i="15"/>
  <c r="H22" i="15"/>
  <c r="I21" i="15"/>
  <c r="H21" i="15"/>
  <c r="I20" i="15"/>
  <c r="H20" i="15"/>
  <c r="I19" i="15"/>
  <c r="H19" i="15"/>
  <c r="I18" i="15"/>
  <c r="H18" i="15"/>
  <c r="I17" i="15"/>
  <c r="H17" i="15"/>
  <c r="I16" i="15"/>
  <c r="H16" i="15"/>
  <c r="I15" i="15"/>
  <c r="H15" i="15"/>
  <c r="I14" i="15"/>
  <c r="H14" i="15"/>
  <c r="I13" i="15"/>
  <c r="H13" i="15"/>
  <c r="I12" i="15"/>
  <c r="H12" i="15"/>
  <c r="I11" i="15"/>
  <c r="H11" i="15"/>
  <c r="I10" i="15"/>
  <c r="H10" i="15"/>
  <c r="I9" i="15"/>
  <c r="H9" i="15"/>
  <c r="I8" i="15"/>
  <c r="H8" i="15"/>
  <c r="I7" i="15"/>
  <c r="H7" i="15"/>
  <c r="I6" i="15"/>
  <c r="H6" i="15"/>
  <c r="F241" i="30"/>
  <c r="F242" i="30"/>
  <c r="F243" i="30"/>
  <c r="D6" i="21"/>
  <c r="C6" i="21"/>
  <c r="E37" i="21"/>
  <c r="N87" i="15" l="1"/>
  <c r="O87" i="15"/>
  <c r="F235" i="30" l="1"/>
  <c r="F236" i="30"/>
  <c r="F237" i="30"/>
  <c r="F238" i="30"/>
  <c r="F239" i="30"/>
  <c r="F240" i="30"/>
  <c r="P70" i="15" l="1"/>
  <c r="Q70" i="15"/>
  <c r="O67" i="15"/>
  <c r="N67" i="15"/>
  <c r="F224" i="30" l="1"/>
  <c r="F225" i="30"/>
  <c r="F226" i="30"/>
  <c r="F227" i="30"/>
  <c r="F228" i="30"/>
  <c r="F229" i="30"/>
  <c r="F230" i="30"/>
  <c r="F231" i="30"/>
  <c r="F232" i="30"/>
  <c r="F233" i="30"/>
  <c r="F234" i="30"/>
  <c r="K7" i="20"/>
  <c r="N80" i="15" l="1"/>
  <c r="O80" i="15"/>
  <c r="F218" i="30" l="1"/>
  <c r="F219" i="30"/>
  <c r="F220" i="30"/>
  <c r="F221" i="30"/>
  <c r="F222" i="30"/>
  <c r="F223" i="30"/>
  <c r="F7" i="30"/>
  <c r="E36" i="21"/>
  <c r="L28" i="23"/>
  <c r="M28" i="23"/>
  <c r="F217" i="30" l="1"/>
  <c r="F216" i="30"/>
  <c r="F215" i="30"/>
  <c r="F214" i="30"/>
  <c r="F213" i="30"/>
  <c r="F212" i="30"/>
  <c r="F211" i="30"/>
  <c r="F210" i="30"/>
  <c r="N57" i="15" l="1"/>
  <c r="O57" i="15"/>
  <c r="N28" i="23" l="1"/>
  <c r="F193" i="30" l="1"/>
  <c r="F194" i="30"/>
  <c r="F195" i="30"/>
  <c r="F196" i="30"/>
  <c r="F197" i="30"/>
  <c r="F198" i="30"/>
  <c r="F199" i="30"/>
  <c r="F200" i="30"/>
  <c r="F201" i="30"/>
  <c r="F202" i="30"/>
  <c r="F203" i="30"/>
  <c r="F204" i="30"/>
  <c r="F205" i="30"/>
  <c r="F206" i="30"/>
  <c r="F207" i="30"/>
  <c r="F208" i="30"/>
  <c r="F209" i="30"/>
  <c r="F168" i="30" l="1"/>
  <c r="F169" i="30"/>
  <c r="F170" i="30"/>
  <c r="F171" i="30"/>
  <c r="F172" i="30"/>
  <c r="F173" i="30"/>
  <c r="F174" i="30"/>
  <c r="F175" i="30"/>
  <c r="F176" i="30"/>
  <c r="F177" i="30"/>
  <c r="F178" i="30"/>
  <c r="F179" i="30"/>
  <c r="F180" i="30"/>
  <c r="F181" i="30"/>
  <c r="F182" i="30"/>
  <c r="F183" i="30"/>
  <c r="F184" i="30"/>
  <c r="F185" i="30"/>
  <c r="F186" i="30"/>
  <c r="F187" i="30"/>
  <c r="F188" i="30"/>
  <c r="F189" i="30"/>
  <c r="F190" i="30"/>
  <c r="F191" i="30"/>
  <c r="F192" i="30"/>
  <c r="O53" i="15" l="1"/>
  <c r="N53" i="15"/>
  <c r="N61" i="15"/>
  <c r="P69" i="15"/>
  <c r="Q69" i="15"/>
  <c r="P55" i="15"/>
  <c r="Q55" i="15"/>
  <c r="P56" i="15"/>
  <c r="Q56" i="15"/>
  <c r="O40" i="15"/>
  <c r="N40" i="15"/>
  <c r="P45" i="15"/>
  <c r="Q45" i="15"/>
  <c r="P46" i="15"/>
  <c r="Q46" i="15"/>
  <c r="E35" i="21" l="1"/>
  <c r="K10" i="23"/>
  <c r="J10" i="23"/>
  <c r="N14" i="23"/>
  <c r="O14" i="23"/>
  <c r="M14" i="23"/>
  <c r="L14" i="23"/>
  <c r="O109" i="15" l="1"/>
  <c r="O108" i="15" s="1"/>
  <c r="O107" i="15" s="1"/>
  <c r="N109" i="15"/>
  <c r="N108" i="15" s="1"/>
  <c r="N107" i="15" s="1"/>
  <c r="O103" i="15"/>
  <c r="O102" i="15" s="1"/>
  <c r="O101" i="15" s="1"/>
  <c r="N103" i="15"/>
  <c r="N102" i="15" s="1"/>
  <c r="N101" i="15" s="1"/>
  <c r="O99" i="15"/>
  <c r="O98" i="15" s="1"/>
  <c r="O97" i="15" s="1"/>
  <c r="N99" i="15"/>
  <c r="N98" i="15" s="1"/>
  <c r="N97" i="15" s="1"/>
  <c r="O91" i="15"/>
  <c r="O90" i="15" s="1"/>
  <c r="O89" i="15" s="1"/>
  <c r="N91" i="15"/>
  <c r="N90" i="15" s="1"/>
  <c r="N89" i="15" s="1"/>
  <c r="O73" i="15"/>
  <c r="N73" i="15"/>
  <c r="O61" i="15"/>
  <c r="O49" i="15"/>
  <c r="O48" i="15" s="1"/>
  <c r="N49" i="15"/>
  <c r="N48" i="15" s="1"/>
  <c r="O30" i="15"/>
  <c r="N30" i="15"/>
  <c r="O24" i="15"/>
  <c r="N24" i="15"/>
  <c r="O19" i="15"/>
  <c r="N19" i="15"/>
  <c r="O14" i="15"/>
  <c r="N14" i="15"/>
  <c r="O9" i="15"/>
  <c r="N9" i="15"/>
  <c r="O72" i="15" l="1"/>
  <c r="O71" i="15" s="1"/>
  <c r="O52" i="15"/>
  <c r="N8" i="15"/>
  <c r="N72" i="15"/>
  <c r="N71" i="15" s="1"/>
  <c r="N52" i="15"/>
  <c r="O8" i="15"/>
  <c r="O7" i="15" l="1"/>
  <c r="O6" i="15" s="1"/>
  <c r="N7" i="15"/>
  <c r="N6" i="15" s="1"/>
  <c r="O8" i="25" l="1"/>
  <c r="P96" i="15" l="1"/>
  <c r="Q96" i="15"/>
  <c r="L7" i="20" l="1"/>
  <c r="O8" i="20" l="1"/>
  <c r="O10" i="20"/>
  <c r="N27" i="23"/>
  <c r="O27" i="23"/>
  <c r="O28" i="23"/>
  <c r="O9" i="25" l="1"/>
  <c r="O10" i="25"/>
  <c r="O11" i="25"/>
  <c r="O12" i="25"/>
  <c r="O13" i="25"/>
  <c r="O14" i="25"/>
  <c r="O15" i="25"/>
  <c r="O16" i="25"/>
  <c r="O17" i="25"/>
  <c r="O18" i="25"/>
  <c r="O19" i="25"/>
  <c r="O20" i="25"/>
  <c r="P8" i="25" l="1"/>
  <c r="P9" i="25"/>
  <c r="P10" i="25"/>
  <c r="P11" i="25"/>
  <c r="P12" i="25"/>
  <c r="P13" i="25"/>
  <c r="P14" i="25"/>
  <c r="P15" i="25"/>
  <c r="P16" i="25"/>
  <c r="P17" i="25"/>
  <c r="P18" i="25"/>
  <c r="P19" i="25"/>
  <c r="P20" i="25"/>
  <c r="J9" i="23" l="1"/>
  <c r="J8" i="23" s="1"/>
  <c r="K9" i="23"/>
  <c r="K8" i="23" s="1"/>
  <c r="J16" i="23"/>
  <c r="K16" i="23"/>
  <c r="F9" i="30" l="1"/>
  <c r="F10" i="30"/>
  <c r="F11" i="30"/>
  <c r="F12" i="30"/>
  <c r="F13" i="30"/>
  <c r="F14" i="30"/>
  <c r="F15" i="30"/>
  <c r="F16" i="30"/>
  <c r="F17" i="30"/>
  <c r="F18" i="30"/>
  <c r="F19" i="30"/>
  <c r="F20" i="30"/>
  <c r="F21" i="30"/>
  <c r="F22" i="30"/>
  <c r="F23" i="30"/>
  <c r="F24" i="30"/>
  <c r="F25" i="30"/>
  <c r="F26" i="30"/>
  <c r="F27" i="30"/>
  <c r="F28" i="30"/>
  <c r="F29" i="30"/>
  <c r="F30" i="30"/>
  <c r="F31" i="30"/>
  <c r="F32" i="30"/>
  <c r="F33" i="30"/>
  <c r="F34" i="30"/>
  <c r="F35" i="30"/>
  <c r="F36" i="30"/>
  <c r="F37" i="30"/>
  <c r="F38" i="30"/>
  <c r="F39" i="30"/>
  <c r="F40" i="30"/>
  <c r="F41" i="30"/>
  <c r="F42" i="30"/>
  <c r="F43" i="30"/>
  <c r="F44" i="30"/>
  <c r="F45" i="30"/>
  <c r="F46" i="30"/>
  <c r="F47" i="30"/>
  <c r="F48" i="30"/>
  <c r="F49" i="30"/>
  <c r="F50" i="30"/>
  <c r="F51" i="30"/>
  <c r="F52" i="30"/>
  <c r="F53" i="30"/>
  <c r="F54" i="30"/>
  <c r="F55" i="30"/>
  <c r="F56" i="30"/>
  <c r="F57" i="30"/>
  <c r="F58" i="30"/>
  <c r="F59" i="30"/>
  <c r="F60" i="30"/>
  <c r="F61" i="30"/>
  <c r="F62" i="30"/>
  <c r="F63" i="30"/>
  <c r="F64" i="30"/>
  <c r="F65" i="30"/>
  <c r="F66" i="30"/>
  <c r="F67" i="30"/>
  <c r="F69" i="30"/>
  <c r="F70" i="30"/>
  <c r="F71" i="30"/>
  <c r="F72" i="30"/>
  <c r="F73" i="30"/>
  <c r="F74" i="30"/>
  <c r="F75" i="30"/>
  <c r="F76" i="30"/>
  <c r="F77" i="30"/>
  <c r="F78" i="30"/>
  <c r="F79" i="30"/>
  <c r="F80" i="30"/>
  <c r="F81" i="30"/>
  <c r="F82" i="30"/>
  <c r="F83" i="30"/>
  <c r="F84" i="30"/>
  <c r="F85" i="30"/>
  <c r="F86" i="30"/>
  <c r="F87" i="30"/>
  <c r="F88" i="30"/>
  <c r="F89" i="30"/>
  <c r="F90" i="30"/>
  <c r="F91" i="30"/>
  <c r="F92" i="30"/>
  <c r="F93" i="30"/>
  <c r="F94" i="30"/>
  <c r="F95" i="30"/>
  <c r="F96" i="30"/>
  <c r="F97" i="30"/>
  <c r="F98" i="30"/>
  <c r="F99" i="30"/>
  <c r="F100" i="30"/>
  <c r="F101" i="30"/>
  <c r="F102" i="30"/>
  <c r="F103" i="30"/>
  <c r="F104" i="30"/>
  <c r="F105" i="30"/>
  <c r="F106" i="30"/>
  <c r="F107" i="30"/>
  <c r="F108" i="30"/>
  <c r="F109" i="30"/>
  <c r="F110" i="30"/>
  <c r="F111" i="30"/>
  <c r="F112" i="30"/>
  <c r="F113" i="30"/>
  <c r="F114" i="30"/>
  <c r="F115" i="30"/>
  <c r="F116" i="30"/>
  <c r="F117" i="30"/>
  <c r="F118" i="30"/>
  <c r="F119" i="30"/>
  <c r="F120" i="30"/>
  <c r="F121" i="30"/>
  <c r="F122" i="30"/>
  <c r="F123" i="30"/>
  <c r="F124" i="30"/>
  <c r="F125" i="30"/>
  <c r="F126" i="30"/>
  <c r="F127" i="30"/>
  <c r="F128" i="30"/>
  <c r="F129" i="30"/>
  <c r="F130" i="30"/>
  <c r="F131" i="30"/>
  <c r="F132" i="30"/>
  <c r="F133" i="30"/>
  <c r="F134" i="30"/>
  <c r="F135" i="30"/>
  <c r="F136" i="30"/>
  <c r="F137" i="30"/>
  <c r="F138" i="30"/>
  <c r="F139" i="30"/>
  <c r="F140" i="30"/>
  <c r="F141" i="30"/>
  <c r="F142" i="30"/>
  <c r="F143" i="30"/>
  <c r="F144" i="30"/>
  <c r="F145" i="30"/>
  <c r="F146" i="30"/>
  <c r="F147" i="30"/>
  <c r="F148" i="30"/>
  <c r="F149" i="30"/>
  <c r="F150" i="30"/>
  <c r="F151" i="30"/>
  <c r="F152" i="30"/>
  <c r="F153" i="30"/>
  <c r="F154" i="30"/>
  <c r="F155" i="30"/>
  <c r="F156" i="30"/>
  <c r="F157" i="30"/>
  <c r="F158" i="30"/>
  <c r="F159" i="30"/>
  <c r="F160" i="30"/>
  <c r="F161" i="30"/>
  <c r="F162" i="30"/>
  <c r="F163" i="30"/>
  <c r="F164" i="30"/>
  <c r="F165" i="30"/>
  <c r="F166" i="30"/>
  <c r="F167" i="30"/>
  <c r="E29" i="21" l="1"/>
  <c r="P7" i="20" l="1"/>
  <c r="P95" i="15" l="1"/>
  <c r="Q95" i="15"/>
  <c r="P6" i="15" l="1"/>
  <c r="Q6" i="15"/>
  <c r="P7" i="15"/>
  <c r="Q7" i="15"/>
  <c r="P8" i="15"/>
  <c r="Q8" i="15"/>
  <c r="P9" i="15"/>
  <c r="Q9" i="15"/>
  <c r="P10" i="15"/>
  <c r="Q10" i="15"/>
  <c r="P11" i="15"/>
  <c r="Q11" i="15"/>
  <c r="P12" i="15"/>
  <c r="Q12" i="15"/>
  <c r="P13" i="15"/>
  <c r="Q13" i="15"/>
  <c r="P97" i="15"/>
  <c r="Q97" i="15"/>
  <c r="P98" i="15"/>
  <c r="Q98" i="15"/>
  <c r="P99" i="15"/>
  <c r="Q99" i="15"/>
  <c r="P100" i="15"/>
  <c r="Q100" i="15"/>
  <c r="P101" i="15"/>
  <c r="Q101" i="15"/>
  <c r="P102" i="15"/>
  <c r="Q102" i="15"/>
  <c r="P103" i="15"/>
  <c r="Q103" i="15"/>
  <c r="P112" i="15" l="1"/>
  <c r="Q112" i="15"/>
  <c r="P113" i="15"/>
  <c r="Q113" i="15"/>
  <c r="Q8" i="25" l="1"/>
  <c r="Q114" i="15" l="1"/>
  <c r="P114" i="15"/>
  <c r="Q111" i="15"/>
  <c r="P111" i="15"/>
  <c r="Q110" i="15"/>
  <c r="P110" i="15"/>
  <c r="Q109" i="15"/>
  <c r="P109" i="15"/>
  <c r="Q108" i="15"/>
  <c r="P108" i="15"/>
  <c r="Q107" i="15"/>
  <c r="P107" i="15"/>
  <c r="Q106" i="15"/>
  <c r="P106" i="15"/>
  <c r="Q105" i="15"/>
  <c r="P105" i="15"/>
  <c r="Q104" i="15"/>
  <c r="P104" i="15"/>
  <c r="Q94" i="15"/>
  <c r="P94" i="15"/>
  <c r="Q93" i="15"/>
  <c r="P93" i="15"/>
  <c r="Q92" i="15"/>
  <c r="P92" i="15"/>
  <c r="Q91" i="15"/>
  <c r="P91" i="15"/>
  <c r="Q90" i="15"/>
  <c r="P90" i="15"/>
  <c r="Q89" i="15"/>
  <c r="P89" i="15"/>
  <c r="Q88" i="15"/>
  <c r="P88" i="15"/>
  <c r="Q87" i="15"/>
  <c r="P87" i="15"/>
  <c r="Q86" i="15"/>
  <c r="P86" i="15"/>
  <c r="Q85" i="15"/>
  <c r="P85" i="15"/>
  <c r="Q84" i="15"/>
  <c r="P84" i="15"/>
  <c r="Q83" i="15"/>
  <c r="P83" i="15"/>
  <c r="Q82" i="15"/>
  <c r="P82" i="15"/>
  <c r="Q81" i="15"/>
  <c r="P81" i="15"/>
  <c r="Q80" i="15"/>
  <c r="P80" i="15"/>
  <c r="Q79" i="15"/>
  <c r="P79" i="15"/>
  <c r="Q78" i="15"/>
  <c r="P78" i="15"/>
  <c r="Q77" i="15"/>
  <c r="P77" i="15"/>
  <c r="Q76" i="15"/>
  <c r="P76" i="15"/>
  <c r="Q75" i="15"/>
  <c r="P75" i="15"/>
  <c r="Q74" i="15"/>
  <c r="P74" i="15"/>
  <c r="Q73" i="15"/>
  <c r="P73" i="15"/>
  <c r="Q72" i="15"/>
  <c r="P72" i="15"/>
  <c r="Q71" i="15"/>
  <c r="P71" i="15"/>
  <c r="Q68" i="15"/>
  <c r="P68" i="15"/>
  <c r="Q67" i="15"/>
  <c r="P67" i="15"/>
  <c r="Q66" i="15"/>
  <c r="P66" i="15"/>
  <c r="Q65" i="15"/>
  <c r="P65" i="15"/>
  <c r="Q64" i="15"/>
  <c r="P64" i="15"/>
  <c r="Q63" i="15"/>
  <c r="P63" i="15"/>
  <c r="Q62" i="15"/>
  <c r="P62" i="15"/>
  <c r="Q61" i="15"/>
  <c r="P61" i="15"/>
  <c r="Q60" i="15"/>
  <c r="P60" i="15"/>
  <c r="Q59" i="15"/>
  <c r="P59" i="15"/>
  <c r="Q58" i="15"/>
  <c r="P58" i="15"/>
  <c r="Q57" i="15"/>
  <c r="P57" i="15"/>
  <c r="Q54" i="15"/>
  <c r="P54" i="15"/>
  <c r="Q53" i="15"/>
  <c r="P53" i="15"/>
  <c r="Q52" i="15"/>
  <c r="P52" i="15"/>
  <c r="Q51" i="15"/>
  <c r="P51" i="15"/>
  <c r="Q50" i="15"/>
  <c r="P50" i="15"/>
  <c r="Q49" i="15"/>
  <c r="P49" i="15"/>
  <c r="Q48" i="15"/>
  <c r="P48" i="15"/>
  <c r="Q47" i="15"/>
  <c r="P47" i="15"/>
  <c r="Q44" i="15"/>
  <c r="P44" i="15"/>
  <c r="Q43" i="15"/>
  <c r="P43" i="15"/>
  <c r="Q42" i="15"/>
  <c r="P42" i="15"/>
  <c r="Q41" i="15"/>
  <c r="P41" i="15"/>
  <c r="Q40" i="15"/>
  <c r="P40" i="15"/>
  <c r="Q39" i="15"/>
  <c r="P39" i="15"/>
  <c r="Q38" i="15"/>
  <c r="P38" i="15"/>
  <c r="Q37" i="15"/>
  <c r="P37" i="15"/>
  <c r="Q36" i="15"/>
  <c r="P36" i="15"/>
  <c r="Q35" i="15"/>
  <c r="P35" i="15"/>
  <c r="Q34" i="15"/>
  <c r="P34" i="15"/>
  <c r="Q33" i="15"/>
  <c r="P33" i="15"/>
  <c r="Q32" i="15"/>
  <c r="P32" i="15"/>
  <c r="Q31" i="15"/>
  <c r="P31" i="15"/>
  <c r="Q30" i="15"/>
  <c r="P30" i="15"/>
  <c r="Q29" i="15"/>
  <c r="P29" i="15"/>
  <c r="Q28" i="15"/>
  <c r="P28" i="15"/>
  <c r="Q27" i="15"/>
  <c r="P27" i="15"/>
  <c r="Q26" i="15"/>
  <c r="P26" i="15"/>
  <c r="Q25" i="15"/>
  <c r="P25" i="15"/>
  <c r="Q24" i="15"/>
  <c r="P24" i="15"/>
  <c r="Q23" i="15"/>
  <c r="P23" i="15"/>
  <c r="Q22" i="15"/>
  <c r="P22" i="15"/>
  <c r="Q21" i="15"/>
  <c r="P21" i="15"/>
  <c r="Q20" i="15"/>
  <c r="P20" i="15"/>
  <c r="Q19" i="15"/>
  <c r="P19" i="15"/>
  <c r="Q18" i="15"/>
  <c r="P18" i="15"/>
  <c r="Q17" i="15"/>
  <c r="P17" i="15"/>
  <c r="Q16" i="15"/>
  <c r="P16" i="15"/>
  <c r="Q15" i="15"/>
  <c r="P15" i="15"/>
  <c r="Q14" i="15"/>
  <c r="P14" i="15"/>
  <c r="N8" i="23" l="1"/>
  <c r="O8" i="23" l="1"/>
  <c r="E8" i="21" l="1"/>
  <c r="Q19" i="25" l="1"/>
  <c r="Q20" i="25"/>
  <c r="Q18" i="25" l="1"/>
  <c r="Q17" i="25"/>
  <c r="Q16" i="25"/>
  <c r="Q15" i="25"/>
  <c r="Q14" i="25"/>
  <c r="Q13" i="25"/>
  <c r="Q12" i="25"/>
  <c r="Q10" i="25"/>
  <c r="Q11" i="25"/>
  <c r="Q9" i="25"/>
  <c r="E6" i="21" l="1"/>
  <c r="M22" i="20" l="1"/>
  <c r="M21" i="20"/>
  <c r="M20" i="20"/>
  <c r="M19" i="20"/>
  <c r="M18" i="20"/>
  <c r="M17" i="20"/>
  <c r="M16" i="20"/>
  <c r="M15" i="20"/>
  <c r="M14" i="20"/>
  <c r="M13" i="20"/>
  <c r="M12" i="20"/>
  <c r="M11" i="20"/>
  <c r="M10" i="20"/>
  <c r="M9" i="20"/>
  <c r="M8" i="20"/>
  <c r="L20" i="23" l="1"/>
  <c r="M20" i="23"/>
  <c r="L21" i="23"/>
  <c r="M21" i="23"/>
  <c r="L22" i="23"/>
  <c r="M22" i="23"/>
  <c r="M23" i="23"/>
  <c r="L24" i="23"/>
  <c r="M24" i="23"/>
  <c r="L25" i="23"/>
  <c r="M25" i="23"/>
  <c r="L26" i="23"/>
  <c r="M26" i="23"/>
  <c r="L27" i="23"/>
  <c r="M27" i="23"/>
  <c r="M19" i="23"/>
  <c r="N19" i="23"/>
  <c r="N20" i="23"/>
  <c r="N21" i="23"/>
  <c r="N22" i="23"/>
  <c r="N24" i="23"/>
  <c r="N25" i="23"/>
  <c r="N26" i="23"/>
  <c r="O26" i="23" l="1"/>
  <c r="O25" i="23"/>
  <c r="O24" i="23"/>
  <c r="O23" i="23"/>
  <c r="O22" i="23"/>
  <c r="O21" i="23"/>
  <c r="O20" i="23"/>
  <c r="O19" i="23"/>
  <c r="L19" i="23"/>
  <c r="O18" i="23"/>
  <c r="N18" i="23"/>
  <c r="M18" i="23"/>
  <c r="L18" i="23"/>
  <c r="N17" i="23"/>
  <c r="O15" i="23"/>
  <c r="N15" i="23"/>
  <c r="M15" i="23"/>
  <c r="L15" i="23"/>
  <c r="O13" i="23"/>
  <c r="N13" i="23"/>
  <c r="M13" i="23"/>
  <c r="L13" i="23"/>
  <c r="O12" i="23"/>
  <c r="N12" i="23"/>
  <c r="M12" i="23"/>
  <c r="L12" i="23"/>
  <c r="O11" i="23"/>
  <c r="N11" i="23"/>
  <c r="M11" i="23"/>
  <c r="L11" i="23"/>
  <c r="L10" i="23" l="1"/>
  <c r="L17" i="23"/>
  <c r="O10" i="23"/>
  <c r="N10" i="23"/>
  <c r="M10" i="23"/>
  <c r="M17" i="23"/>
  <c r="O17" i="23"/>
  <c r="E34" i="21"/>
  <c r="E33" i="21"/>
  <c r="E32" i="21"/>
  <c r="E31" i="21"/>
  <c r="E30" i="21"/>
  <c r="E28" i="21"/>
  <c r="E27" i="21"/>
  <c r="E26" i="21"/>
  <c r="E25" i="21"/>
  <c r="E24" i="21"/>
  <c r="E23" i="21"/>
  <c r="E22" i="21"/>
  <c r="E21" i="21"/>
  <c r="E20" i="21"/>
  <c r="E19" i="21"/>
  <c r="E18" i="21"/>
  <c r="E17" i="21"/>
  <c r="E16" i="21"/>
  <c r="E15" i="21"/>
  <c r="E14" i="21"/>
  <c r="E13" i="21"/>
  <c r="E12" i="21"/>
  <c r="E11" i="21"/>
  <c r="E10" i="21"/>
  <c r="E9" i="21"/>
  <c r="Q22" i="20"/>
  <c r="P22" i="20"/>
  <c r="N22" i="20"/>
  <c r="Q21" i="20"/>
  <c r="P21" i="20"/>
  <c r="N21" i="20"/>
  <c r="Q20" i="20"/>
  <c r="P20" i="20"/>
  <c r="N20" i="20"/>
  <c r="Q19" i="20"/>
  <c r="P19" i="20"/>
  <c r="N19" i="20"/>
  <c r="Q18" i="20"/>
  <c r="P18" i="20"/>
  <c r="N18" i="20"/>
  <c r="Q17" i="20"/>
  <c r="P17" i="20"/>
  <c r="N17" i="20"/>
  <c r="Q16" i="20"/>
  <c r="P16" i="20"/>
  <c r="N16" i="20"/>
  <c r="Q15" i="20"/>
  <c r="P15" i="20"/>
  <c r="N15" i="20"/>
  <c r="Q14" i="20"/>
  <c r="P14" i="20"/>
  <c r="N14" i="20"/>
  <c r="Q13" i="20"/>
  <c r="P13" i="20"/>
  <c r="N13" i="20"/>
  <c r="Q12" i="20"/>
  <c r="P12" i="20"/>
  <c r="N12" i="20"/>
  <c r="Q11" i="20"/>
  <c r="P11" i="20"/>
  <c r="N11" i="20"/>
  <c r="Q10" i="20"/>
  <c r="P10" i="20"/>
  <c r="N10" i="20"/>
  <c r="Q9" i="20"/>
  <c r="P9" i="20"/>
  <c r="N9" i="20"/>
  <c r="Q8" i="20"/>
  <c r="P8" i="20"/>
  <c r="N8" i="20"/>
  <c r="O18" i="20" l="1"/>
  <c r="M7" i="20"/>
  <c r="M9" i="23"/>
  <c r="L8" i="23"/>
  <c r="L9" i="23"/>
  <c r="N9" i="23"/>
  <c r="O15" i="20"/>
  <c r="O22" i="20"/>
  <c r="O16" i="20"/>
  <c r="O7" i="20"/>
  <c r="O11" i="20"/>
  <c r="O19" i="20"/>
  <c r="N7" i="20"/>
  <c r="O12" i="20"/>
  <c r="O20" i="20"/>
  <c r="O9" i="23"/>
  <c r="L16" i="23"/>
  <c r="M16" i="23"/>
  <c r="N16" i="23"/>
  <c r="O16" i="23"/>
  <c r="M8" i="23"/>
  <c r="Q7" i="20"/>
  <c r="O9" i="20"/>
  <c r="O13" i="20"/>
  <c r="O17" i="20"/>
  <c r="O21" i="20"/>
  <c r="O14" i="20"/>
</calcChain>
</file>

<file path=xl/sharedStrings.xml><?xml version="1.0" encoding="utf-8"?>
<sst xmlns="http://schemas.openxmlformats.org/spreadsheetml/2006/main" count="1057" uniqueCount="724">
  <si>
    <t xml:space="preserve">1 </t>
  </si>
  <si>
    <t>1</t>
  </si>
  <si>
    <t>2</t>
  </si>
  <si>
    <t>3</t>
  </si>
  <si>
    <t>4</t>
  </si>
  <si>
    <t>5</t>
  </si>
  <si>
    <t>6</t>
  </si>
  <si>
    <t>7</t>
  </si>
  <si>
    <t>212</t>
  </si>
  <si>
    <t>213</t>
  </si>
  <si>
    <t>410</t>
  </si>
  <si>
    <t>111</t>
  </si>
  <si>
    <t>131</t>
  </si>
  <si>
    <t>150</t>
  </si>
  <si>
    <t>152</t>
  </si>
  <si>
    <t>159</t>
  </si>
  <si>
    <t>153</t>
  </si>
  <si>
    <t>130</t>
  </si>
  <si>
    <t>155</t>
  </si>
  <si>
    <t>210</t>
  </si>
  <si>
    <t>Таблица 8</t>
  </si>
  <si>
    <t>КБК</t>
  </si>
  <si>
    <t>110</t>
  </si>
  <si>
    <t>112</t>
  </si>
  <si>
    <t>113</t>
  </si>
  <si>
    <t>120</t>
  </si>
  <si>
    <t>121</t>
  </si>
  <si>
    <t>122</t>
  </si>
  <si>
    <t>123</t>
  </si>
  <si>
    <t>124</t>
  </si>
  <si>
    <t>135</t>
  </si>
  <si>
    <t>136</t>
  </si>
  <si>
    <t>140</t>
  </si>
  <si>
    <t>141</t>
  </si>
  <si>
    <t>142</t>
  </si>
  <si>
    <t>143</t>
  </si>
  <si>
    <t>144</t>
  </si>
  <si>
    <t>149</t>
  </si>
  <si>
    <t>151</t>
  </si>
  <si>
    <t>154</t>
  </si>
  <si>
    <t>160</t>
  </si>
  <si>
    <t>161</t>
  </si>
  <si>
    <t>162</t>
  </si>
  <si>
    <t>165</t>
  </si>
  <si>
    <t>169</t>
  </si>
  <si>
    <t>310</t>
  </si>
  <si>
    <t>311</t>
  </si>
  <si>
    <t>320</t>
  </si>
  <si>
    <t>322</t>
  </si>
  <si>
    <t>330</t>
  </si>
  <si>
    <t>331</t>
  </si>
  <si>
    <t>339</t>
  </si>
  <si>
    <t>350</t>
  </si>
  <si>
    <t>352</t>
  </si>
  <si>
    <t>412</t>
  </si>
  <si>
    <t>413</t>
  </si>
  <si>
    <t>414</t>
  </si>
  <si>
    <t>416</t>
  </si>
  <si>
    <t>418</t>
  </si>
  <si>
    <t>419</t>
  </si>
  <si>
    <t>420</t>
  </si>
  <si>
    <t>421</t>
  </si>
  <si>
    <t>422</t>
  </si>
  <si>
    <t>423</t>
  </si>
  <si>
    <t>430</t>
  </si>
  <si>
    <t>431</t>
  </si>
  <si>
    <t>432</t>
  </si>
  <si>
    <t>440</t>
  </si>
  <si>
    <t>441</t>
  </si>
  <si>
    <t>510</t>
  </si>
  <si>
    <t>511</t>
  </si>
  <si>
    <t>512</t>
  </si>
  <si>
    <t>513</t>
  </si>
  <si>
    <t>519</t>
  </si>
  <si>
    <t>610</t>
  </si>
  <si>
    <t>612</t>
  </si>
  <si>
    <t>163</t>
  </si>
  <si>
    <t>338</t>
  </si>
  <si>
    <t>336</t>
  </si>
  <si>
    <t>337</t>
  </si>
  <si>
    <t>8</t>
  </si>
  <si>
    <t>810</t>
  </si>
  <si>
    <t>811</t>
  </si>
  <si>
    <t>Бюджеттік субсидиялар</t>
  </si>
  <si>
    <t>Субвенциялар</t>
  </si>
  <si>
    <t>Негізгі капиталды сатып алу</t>
  </si>
  <si>
    <t>Жолдар салу</t>
  </si>
  <si>
    <t>Бюджеттік кредиттер</t>
  </si>
  <si>
    <t>Ішкі бюджеттік кредиттер</t>
  </si>
  <si>
    <t>710</t>
  </si>
  <si>
    <t>711</t>
  </si>
  <si>
    <t>712</t>
  </si>
  <si>
    <t xml:space="preserve">Экономикалық классификациялары шығыстары бойынша облыстық бюджеттің атқарылуы </t>
  </si>
  <si>
    <t xml:space="preserve">мың теңге </t>
  </si>
  <si>
    <t>Атаулары</t>
  </si>
  <si>
    <t>Жиыны</t>
  </si>
  <si>
    <t>Атқарылуы</t>
  </si>
  <si>
    <t>Таблица 6</t>
  </si>
  <si>
    <t xml:space="preserve">мың тенге </t>
  </si>
  <si>
    <t>Тараз қ.</t>
  </si>
  <si>
    <t>Жамбыл ауданы</t>
  </si>
  <si>
    <t>Жуалы ауданы</t>
  </si>
  <si>
    <t>Қордай ауданы</t>
  </si>
  <si>
    <t xml:space="preserve"> Тұрар Рысқұлов ауданы</t>
  </si>
  <si>
    <t>Меркі ауданы</t>
  </si>
  <si>
    <t>Мойынкум ауданы</t>
  </si>
  <si>
    <t>Байзақ ауданы</t>
  </si>
  <si>
    <t>Шу ауданы</t>
  </si>
  <si>
    <t>Сарысу ауданы</t>
  </si>
  <si>
    <t>Талас ауданы</t>
  </si>
  <si>
    <t>Таблица 5</t>
  </si>
  <si>
    <t>ББӘ</t>
  </si>
  <si>
    <t>Облыс мәслихатының аппараты</t>
  </si>
  <si>
    <t>Облыс әкімінің аппараты</t>
  </si>
  <si>
    <t>251</t>
  </si>
  <si>
    <t>252</t>
  </si>
  <si>
    <t>253</t>
  </si>
  <si>
    <t>254</t>
  </si>
  <si>
    <t>255</t>
  </si>
  <si>
    <t>256</t>
  </si>
  <si>
    <t>257</t>
  </si>
  <si>
    <t>258</t>
  </si>
  <si>
    <t>261</t>
  </si>
  <si>
    <t>266</t>
  </si>
  <si>
    <t>268</t>
  </si>
  <si>
    <t>269</t>
  </si>
  <si>
    <t>271</t>
  </si>
  <si>
    <t>272</t>
  </si>
  <si>
    <t>279</t>
  </si>
  <si>
    <t>282</t>
  </si>
  <si>
    <t>285</t>
  </si>
  <si>
    <t>287</t>
  </si>
  <si>
    <t>719</t>
  </si>
  <si>
    <t>724</t>
  </si>
  <si>
    <t>Таблица 4</t>
  </si>
  <si>
    <t xml:space="preserve">орындалуы, %  </t>
  </si>
  <si>
    <t>Есепті мерзімге жоспардан ауытқуы</t>
  </si>
  <si>
    <t>Шығыстардың жалпы көлеміндегі шығыстар үлесі</t>
  </si>
  <si>
    <t>01</t>
  </si>
  <si>
    <t>Жалпы сипаттағы мемлекеттiк қызметтер</t>
  </si>
  <si>
    <t>02</t>
  </si>
  <si>
    <t>Қорғаныс</t>
  </si>
  <si>
    <t>03</t>
  </si>
  <si>
    <t>Қоғамдық тәртіп, қауіпсіздік, құқықтық, сот, қылмыстық-атқару қызметі</t>
  </si>
  <si>
    <t>04</t>
  </si>
  <si>
    <t>Бiлiм беру</t>
  </si>
  <si>
    <t>05</t>
  </si>
  <si>
    <t>Денсаулық сақтау</t>
  </si>
  <si>
    <t>06</t>
  </si>
  <si>
    <t>Әлеуметтiк көмек және әлеуметтiк қамсыздандыру</t>
  </si>
  <si>
    <t>07</t>
  </si>
  <si>
    <t>Тұрғын үй-коммуналдық шаруашылық</t>
  </si>
  <si>
    <t>08</t>
  </si>
  <si>
    <t>Мәдениет, спорт, туризм және ақпараттық кеңістiк</t>
  </si>
  <si>
    <t>09</t>
  </si>
  <si>
    <t>Отын-энергетика кешенi және жер қойнауын пайдалану</t>
  </si>
  <si>
    <t>10</t>
  </si>
  <si>
    <t>Ауыл, су, орман, балық шаруашылығы, ерекше қорғалатын табиғи аумақтар, қоршаған ортаны және жануарлар дүниесін қорғау, жер қатынастары</t>
  </si>
  <si>
    <t>11</t>
  </si>
  <si>
    <t>Өнеркәсіп, сәулет, қала құрылысы және құрылыс қызметі</t>
  </si>
  <si>
    <t>12</t>
  </si>
  <si>
    <t>Көлiк және коммуникация</t>
  </si>
  <si>
    <t>13</t>
  </si>
  <si>
    <t>Басқалар</t>
  </si>
  <si>
    <t>14</t>
  </si>
  <si>
    <t>Борышқа  қызмет көрсету</t>
  </si>
  <si>
    <t>15</t>
  </si>
  <si>
    <t>Трансферттер</t>
  </si>
  <si>
    <t>Таблица 3</t>
  </si>
  <si>
    <t xml:space="preserve">Атқарылуы, %
</t>
  </si>
  <si>
    <t>БЮДЖЕТТІК КРЕДИТТЕРДІ ӨТЕУ</t>
  </si>
  <si>
    <t>1-қосымша</t>
  </si>
  <si>
    <t>(мың теңге)</t>
  </si>
  <si>
    <t xml:space="preserve">Атауы </t>
  </si>
  <si>
    <t>Жоспар</t>
  </si>
  <si>
    <t>Кассалық атқарылуы</t>
  </si>
  <si>
    <t>жоспардың атқарылуы,                %-бен</t>
  </si>
  <si>
    <t>Кассалық атқарылудың есепті мерзімге арналған жоспардан ауытқуы</t>
  </si>
  <si>
    <t xml:space="preserve"> ТҮСІМДЕР</t>
  </si>
  <si>
    <t>I. КІРІСТЕР</t>
  </si>
  <si>
    <t>Кірістер (меншікті кірістер)</t>
  </si>
  <si>
    <t>Салықтық түсімдер</t>
  </si>
  <si>
    <t>Салықтық емес түсiмдер</t>
  </si>
  <si>
    <t>Негізгі капиталды сатудан түсетін түсімдер</t>
  </si>
  <si>
    <t>Трансферттердің түсімдері</t>
  </si>
  <si>
    <t xml:space="preserve"> ШЫҒЫСТАР</t>
  </si>
  <si>
    <t>II. ШЫҒЫНДАР</t>
  </si>
  <si>
    <t>III. ТАЗА БЮДЖЕТТІК КРЕДИТ БЕРУ</t>
  </si>
  <si>
    <t>БЮДЖЕТТІК КРЕДИТТЕР</t>
  </si>
  <si>
    <t>IV. ҚАРЖЫЛЫҚ АКТИВТЕРМЕН БОЛАТЫН ОПЕРАЦИЯЛАР БОЙЫНША САЛЬДО</t>
  </si>
  <si>
    <t>ҚАРЖЫЛЫҚ АКТИВТЕРДІ САТЫП АЛУ</t>
  </si>
  <si>
    <t>МЕМЛЕКЕТТІҢ ҚАРЖЫЛЫҚ АКТИВТЕРІН САТУДАН ТҮСКЕН ТҮСІМДЕР</t>
  </si>
  <si>
    <t>V. БЮДЖЕТТІҢ ТАПШЫЛЫҒЫ (ПРОФИЦИТІ)</t>
  </si>
  <si>
    <t>VI. БЮДЖЕТТІҢ ТАПШЫЛЫҒЫН ҚАРЖЫЛАНДЫРУ (ПРОФИЦИТТІ ПАЙДАЛАНУ)</t>
  </si>
  <si>
    <t>ҚАРЫЗДАРДЫҢ ТҮСІМІ</t>
  </si>
  <si>
    <t>ҚАРЫЗДАРДЫ ӨТЕУ</t>
  </si>
  <si>
    <t>Бюджет қаражаттарының қолданылатын қалдықтары</t>
  </si>
  <si>
    <t xml:space="preserve"> атқарылуы</t>
  </si>
  <si>
    <t>812</t>
  </si>
  <si>
    <t>718</t>
  </si>
  <si>
    <t>324</t>
  </si>
  <si>
    <t>Стипендиялар</t>
  </si>
  <si>
    <t xml:space="preserve">Атқарылуы, %-бен
</t>
  </si>
  <si>
    <t xml:space="preserve"> Атқарылуы</t>
  </si>
  <si>
    <t>Атқарылуы, %-бен</t>
  </si>
  <si>
    <t>815</t>
  </si>
  <si>
    <t>Облыстық бюджет шығындарының функционалдық шығыстар тобы бойынша атқарылуы</t>
  </si>
  <si>
    <t>156</t>
  </si>
  <si>
    <t>157</t>
  </si>
  <si>
    <t>158</t>
  </si>
  <si>
    <t>Республикалық бюджеттен бөлінген нысаналы трансферттер мен кредиттердің атқарылуы</t>
  </si>
  <si>
    <t xml:space="preserve"> тыс.тенге</t>
  </si>
  <si>
    <t>РБ бөлінгені, Выделено из РБ</t>
  </si>
  <si>
    <t xml:space="preserve">Атқарылуы,  Исполнение </t>
  </si>
  <si>
    <t>Игерілмегені, Неосовение</t>
  </si>
  <si>
    <t xml:space="preserve"> %  </t>
  </si>
  <si>
    <t>Есепті кезеңге жоспар, план на отчетный период</t>
  </si>
  <si>
    <t>Жамбылский район</t>
  </si>
  <si>
    <t>Жуалинский район</t>
  </si>
  <si>
    <t>район им.Т.Рыскулова</t>
  </si>
  <si>
    <t>Кордайский район</t>
  </si>
  <si>
    <t>Меркенский район</t>
  </si>
  <si>
    <t>Мойынкумский район</t>
  </si>
  <si>
    <t>Сарысуский район</t>
  </si>
  <si>
    <t>Байзакский район</t>
  </si>
  <si>
    <t>Талаский район</t>
  </si>
  <si>
    <t>Шуский район</t>
  </si>
  <si>
    <t>г.Тараз</t>
  </si>
  <si>
    <t>Наименование                 Атаулары</t>
  </si>
  <si>
    <t>Таблица 7</t>
  </si>
  <si>
    <t xml:space="preserve">Есепті кезеңге жоспар
 </t>
  </si>
  <si>
    <t xml:space="preserve">Есепті кезеңге атқарылуы
 </t>
  </si>
  <si>
    <t>Есепті кезеңге жоспар</t>
  </si>
  <si>
    <t>Есепті кезеңге атқарылуы</t>
  </si>
  <si>
    <t>Областной бюджет</t>
  </si>
  <si>
    <t>Итого по области</t>
  </si>
  <si>
    <t>132</t>
  </si>
  <si>
    <t>321</t>
  </si>
  <si>
    <t>714</t>
  </si>
  <si>
    <t>Мамандарды әлеуметтік қолдау шараларын іске асыру үшін жергілікті атқарушы органдарға берілетін бюджеттік кредиттер</t>
  </si>
  <si>
    <t>116</t>
  </si>
  <si>
    <t>813</t>
  </si>
  <si>
    <t>814</t>
  </si>
  <si>
    <t>Облыстық бюджеттен аудандар мен Тараз қаласына бөлінген субвенциялар</t>
  </si>
  <si>
    <t>514</t>
  </si>
  <si>
    <t>740</t>
  </si>
  <si>
    <t>747</t>
  </si>
  <si>
    <t>759</t>
  </si>
  <si>
    <t>001</t>
  </si>
  <si>
    <t>003</t>
  </si>
  <si>
    <t>005</t>
  </si>
  <si>
    <t>007</t>
  </si>
  <si>
    <t>009</t>
  </si>
  <si>
    <t>011</t>
  </si>
  <si>
    <t>006</t>
  </si>
  <si>
    <t>008</t>
  </si>
  <si>
    <t>016</t>
  </si>
  <si>
    <t>018</t>
  </si>
  <si>
    <t>023</t>
  </si>
  <si>
    <t>029</t>
  </si>
  <si>
    <t>039</t>
  </si>
  <si>
    <t>041</t>
  </si>
  <si>
    <t>043</t>
  </si>
  <si>
    <t>050</t>
  </si>
  <si>
    <t>057</t>
  </si>
  <si>
    <t>096</t>
  </si>
  <si>
    <t>002</t>
  </si>
  <si>
    <t>004</t>
  </si>
  <si>
    <t>013</t>
  </si>
  <si>
    <t>032</t>
  </si>
  <si>
    <t>047</t>
  </si>
  <si>
    <t>053</t>
  </si>
  <si>
    <t>055</t>
  </si>
  <si>
    <t>056</t>
  </si>
  <si>
    <t>087</t>
  </si>
  <si>
    <t>092</t>
  </si>
  <si>
    <t>014</t>
  </si>
  <si>
    <t>015</t>
  </si>
  <si>
    <t>028</t>
  </si>
  <si>
    <t>064</t>
  </si>
  <si>
    <t>066</t>
  </si>
  <si>
    <t>067</t>
  </si>
  <si>
    <t>068</t>
  </si>
  <si>
    <t>012</t>
  </si>
  <si>
    <t>024</t>
  </si>
  <si>
    <t>082</t>
  </si>
  <si>
    <t>083</t>
  </si>
  <si>
    <t>084</t>
  </si>
  <si>
    <t>086</t>
  </si>
  <si>
    <t>200</t>
  </si>
  <si>
    <t>201</t>
  </si>
  <si>
    <t>203</t>
  </si>
  <si>
    <t>075</t>
  </si>
  <si>
    <t>021</t>
  </si>
  <si>
    <t>114</t>
  </si>
  <si>
    <t>054</t>
  </si>
  <si>
    <t>Облыс мәслихатының қызметін қамтамасыз ету жөніндегі қызметтер</t>
  </si>
  <si>
    <t>Мемлекеттік органның күрделі шығыстары</t>
  </si>
  <si>
    <t>Мәслихаттар депутаттары қызметінің тиімділігін арттыру</t>
  </si>
  <si>
    <t>Облыс әкімінің қызметін қамтамасыз ету жөніндегі қызметтер</t>
  </si>
  <si>
    <t>Ведомстволық бағыныстағы мемлекеттік мекемелер мен ұйымдардың күрделі шығыстары</t>
  </si>
  <si>
    <t>Әкімдерді сайлауды қамтамасыз ету және өткізу</t>
  </si>
  <si>
    <t>Сайлау процесіне қатысушыларды оқыту</t>
  </si>
  <si>
    <t>Облыстың жер қатынастары басқармасы</t>
  </si>
  <si>
    <t>Облыс аумағында жер қатынастарын реттеу саласындағы мемлекеттік саясатты іске асыру жөніндегі қызметтер</t>
  </si>
  <si>
    <t>Облыстық бюджеттен қаржыландырылатын атқарушы ішкі істер органы</t>
  </si>
  <si>
    <t>Облыстың денсаулық сақтау басқармасы</t>
  </si>
  <si>
    <t>Ана мен баланы қорғау жөніндегі көрсетілетін қызметтер</t>
  </si>
  <si>
    <t>Қазақстан Республикасында ЖИТС профилактикасы және оған қарсы күрес жөніндегі іс-шараларды іске асыру</t>
  </si>
  <si>
    <t>Азаматтарды елді мекеннен тыс жерлерде емделу үшін тегін және жеңілдетілген жол жүрумен қамтамасыз ету</t>
  </si>
  <si>
    <t>Медициналық және фармацевтикалық қызметкерлерді әлеуметтік қолдау</t>
  </si>
  <si>
    <t>Халыққа иммундық профилактика жүргізу үшін вакциналарды және басқа медициналық иммундық биологиялық препараттарды орталықтандырылған сатып алу және сақтау</t>
  </si>
  <si>
    <t>Облыстық арнайы медициналық жабдықтау базалары</t>
  </si>
  <si>
    <t>Медициналық денсаулық сақтау ұйымдарының күрделі шығыстары</t>
  </si>
  <si>
    <t>Облыстардың жергілікті өкілдік органдарының шешімі бойынша тегін медициналық көмектің кепілдік берілген көлемімен қосымша қамтамасыз ету</t>
  </si>
  <si>
    <t>Техникалық және кәсіптік, орта білімнен кейінгі білім беру ұйымдарында мамандар даярлау</t>
  </si>
  <si>
    <t>Жоғары, жоғары оқу орнынан кейінгі білімі бар мамандар даярлау және білім алушыларға әлеуметтік қолдау көрсету</t>
  </si>
  <si>
    <t>Мемлекеттік-жекешелік әріптестік жобалар бойынша мемлекеттік міндеттемелерді орындау</t>
  </si>
  <si>
    <t>Облыстың табиғи ресурстар және табиғат пайдалануды реттеу басқармасы</t>
  </si>
  <si>
    <t>Жергілікті деңгейде қоршаған ортаны қорғау саласындағы мемлекеттік саясатты іске асыру жөніндегі қызметтер</t>
  </si>
  <si>
    <t>Коммуналдық меншіктегі су шаруашылығы құрылыстарының жұмыс істеуін қамтамасыз ету</t>
  </si>
  <si>
    <t>Ормандарды сақтау, қорғау, молайту және орман өсiру</t>
  </si>
  <si>
    <t>Облыстың ауыл шаруашылығы басқармасы</t>
  </si>
  <si>
    <t>Жергілікті деңгейде ауыл шаруашылығы саласындағы мемлекеттік саясатты іске асыру жөніндегі қызметтер</t>
  </si>
  <si>
    <t>Тұқым шаруашылығын дамытуды субсидиялау</t>
  </si>
  <si>
    <t>Басым дақылдардың өндірісін дамытуды субсидиялау</t>
  </si>
  <si>
    <t>Cаны зиян тигізудің экономикалық шегінен жоғары зиянды және аса қауіпті зиянды организмдерге, карантинді объектілерге қарсы өңдеулер жүргізуге арналған пестицидтердің, биоагенттердiң (энтомофагтардың) құнын субсидиялау</t>
  </si>
  <si>
    <t>Тыңайтқыштар (органикалықтарды қоспағанда) құнын субсидиялау</t>
  </si>
  <si>
    <t>Инвестициялар салынған жағдайда агроөнеркәсіптік кешен субъектісі көтерген шығыстардың бөліктерін өтеу</t>
  </si>
  <si>
    <t>Мал шаруашылығы өнімдерінің өнімділігін және сапасын арттыруды, асыл тұқымды мал шаруашылығын дамытуды субсидиялау</t>
  </si>
  <si>
    <t>Ауыл шаруашылығы малын, техниканы және технологиялық жабдықты сатып алуға кредит беру, сондай-ақ лизинг кезінде сыйақы мөлшерлемесін субсидиялау</t>
  </si>
  <si>
    <t>Мал шаруашылығы саласында терең қайта өңдеуден өткізілетін өнімдерді өндіру үшін ауыл шаруашылығы өнімін сатып алуға жұмсайтын өңдеуші кәсіпорындардың шығындарын субсидиялау</t>
  </si>
  <si>
    <t>Облыстың жұмыспен қамтуды үйлестіру және әлеуметтік бағдарламалар басқармасы</t>
  </si>
  <si>
    <t>Жалпы үлгідегі медициналық-әлеуметтік мекемелерде (ұйымдарда), арнаулы әлеуметтік қызметтер көрсету орталықтарында, әлеуметтік қызмет көрсету орталықтарында қарттар мен мүгедектігі бар адамдарға арнаулы әлеуметтік қызметтер көрсету</t>
  </si>
  <si>
    <t>Психоневрологиялық медициналық-әлеуметтік мекемелерде (ұйымдарда), арнаулы әлеуметтік қызметтер көрсету орталықтарында, әлеуметтік қызмет көрсету орталықтарында психоневрологиялық аурулармен ауыратын мүгедектігі бар адамдар үшін арнаулы әлеуметтік қызметтер көрсету</t>
  </si>
  <si>
    <t>Оңалту орталықтарында қарттарға, мүгедектігі бар адамдарға, оның ішінде мүгедектігі бар балаларға арнаулы әлеуметтік қызметтер көрсету</t>
  </si>
  <si>
    <t>Балалар психоневрологиялық медициналық-әлеуметтік мекемелерінде (ұйымдарда), арнаулы әлеуметтік қызметтер көрсету орталықтарында, әлеуметтік қызмет көрсету орталықтарында психоневрологиялық патологиялары бар мүгедектігі бар балалар үшін арнаулы әлеуметтік қызметтер көрсету</t>
  </si>
  <si>
    <t>Үкіметтік емес ұйымдарда мемлекеттік әлеуметтік тапсырысты орналастыру</t>
  </si>
  <si>
    <t>Күш көрсету немесе күш көрсету қауіпі салдарынан қиын жағдайларға тап болған тәуекелдер тобындағы адамдарға қызметтер</t>
  </si>
  <si>
    <t>Еңбек мобильділігі орталықтары мен мансап орталықтарының жұмыспен қамту мәселелері жөніндегі азаматтарды әлеуметтік қолдау бойынша қызметін қамтамасыз ету</t>
  </si>
  <si>
    <t>Сенім білдірілген агентке жастардың кәсіпкерлік бастамасына жәрдемдесу үшін бюджеттік кредиттер беру жөніндегі қызметтеріне ақы төлеу</t>
  </si>
  <si>
    <t>Жұмыспен қамту бағдарламасы</t>
  </si>
  <si>
    <t>Облыстың қаржы басқармасы</t>
  </si>
  <si>
    <t>Жергілікті атқарушы органдардың борышына қызмет көрсету</t>
  </si>
  <si>
    <t>Пайдаланылмаған (толық пайдаланылмаған) нысаналы трансферттерді қайтару</t>
  </si>
  <si>
    <t>Қазақстан Республикасының Ұлттық қорынан берілетін нысаналы трансферт есебінен республикалық бюджеттен бөлінген пайдаланылмаған (түгел пайдаланылмаған) нысаналы трансферттердің сомасын қайтару</t>
  </si>
  <si>
    <t>Облыстың экономика және бюджеттік жоспарлау басқармасы</t>
  </si>
  <si>
    <t>Экономикалық саясатты, мемлекеттік жоспарлау жүйесін қалыптастыру мен дамыту саласындағы мемлекеттік саясатты іске асыру жөніндегі қызметтер</t>
  </si>
  <si>
    <t>Облыстың білім басқармасы</t>
  </si>
  <si>
    <t>Жергілікті деңгейде білім беру саласындағы мемлекеттік саясатты іске асыру жөніндегі қызметтер</t>
  </si>
  <si>
    <t>Мемлекеттік білім беру ұйымдарында білім беру жүйесін ақпараттандыру</t>
  </si>
  <si>
    <t>Мамандандырылған білім беру ұйымдарында дарынды балаларға жалпы білім беру</t>
  </si>
  <si>
    <t>Облыстық, аудандық (қалалық) ауқымдардағы мектеп олимпиадаларын, мектептен тыс іс-шараларды және конкурстар өткізу</t>
  </si>
  <si>
    <t>Балалар мен жасөспірімдердің психикалық денсаулығын зерттеу және халыққа психологиялық-медициналық-педагогикалық консультациялық көмек көрсету</t>
  </si>
  <si>
    <t>Дамуында проблемалары бар балалар мен жасөспірімдердің оңалту және әлеуметтік бейімдеу</t>
  </si>
  <si>
    <t>Жетiм балаларды, ата-анасының қамқорлығынсыз қалған балаларды әлеуметтік қамсыздандыру</t>
  </si>
  <si>
    <t>Техникалық және кәсіптік білім беру ұйымдарында мамандар даярлау</t>
  </si>
  <si>
    <t>Білім беру жүйесін әдістемелік және қаржылық сүйемелдеу</t>
  </si>
  <si>
    <t>Балалар мен жасөспірімдерге қосымша білім беру</t>
  </si>
  <si>
    <t>Мемлекеттік бастауыш, негізгі және жалпы орта білім беру ұйымдарында жалпы білім беру</t>
  </si>
  <si>
    <t>Ауылдық жерлерде оқушыларды жақын жердегі мектепке дейін тегін алып баруды және одан алып қайтуды ұйымдастыру</t>
  </si>
  <si>
    <t>Жергілікті өкілді органдардың шешімі бойынша білім беру ұйымдарының күндізгі оқу нысанында оқитындар мен тәрбиеленушілерді қоғамдық көлікте (таксиден басқа) жеңілдікпен жол жүру түрінде әлеуметтік қолдау</t>
  </si>
  <si>
    <t>Патронат тәрбиешілерге берілген баланы (балаларды) асырап бағу</t>
  </si>
  <si>
    <t>Мектепке дейінгі тәрбие мен оқыту ұйымдарының қызметін қамтамасыз ету және оларда медициналық қызмет көрсетуді ұйымдастыру</t>
  </si>
  <si>
    <t>Облыстың кәсіпкерлік және индустриалдық-инновациялық даму басқармасы</t>
  </si>
  <si>
    <t>Кәсіпкерлік субъектілерін қолдау</t>
  </si>
  <si>
    <t>Туристік қызметті реттеу</t>
  </si>
  <si>
    <t>Облыстың жолаушылар көлігі және автомобиль жолдары басқармасы</t>
  </si>
  <si>
    <t>Жергілікті деңгейде көлік және коммуникация саласындағы мемлекеттік саясатты іске асыру жөніндегі қызметтер</t>
  </si>
  <si>
    <t>Автомобиль жолдарының жұмыс істеуін қамтамасыз ету</t>
  </si>
  <si>
    <t>Әлеуметтiк маңызы бар ауданаралық (қалааралық) қатынастар бойынша жолаушылар тасымалын субсидиялау</t>
  </si>
  <si>
    <t>Облыстың дін істері басқармасы</t>
  </si>
  <si>
    <t>Жергілікті деңгейде дін істер саласындағы мемлекеттік саясатты іске асыру жөніндегі қызметтер</t>
  </si>
  <si>
    <t>Өңірде діни ахуалды зерделеу және талдау</t>
  </si>
  <si>
    <t>Облыстың құрылыс басқармасы</t>
  </si>
  <si>
    <t>077</t>
  </si>
  <si>
    <t>Денсаулық сақтау субъектілерінің қосымша медициналық көмектің көлемін көрсетуі, Call-орталықтардың қызметтер көрсетуі және өзге де шығыстар</t>
  </si>
  <si>
    <t>Арнаулы білім беретін оқу бағдарламалары бойынша жалпы білім беру</t>
  </si>
  <si>
    <t>Жетім баланы (жетім балаларды) және ата-анасының қамқорлығынсыз қалған баланы (балаларды) асырап алған Қазақстан азаматтарына берілетін біржолғы ақшалай қаражат төлемі</t>
  </si>
  <si>
    <t>Жетім баланы (жетім балаларды) және ата-анасының қамқорлығынсыз қалған баланы (балаларды) күтіп-ұстауға қорғаншыға (қамқоршыға) берілетін ай сайынғы ақшалай қаражат төлемдері</t>
  </si>
  <si>
    <t>Мемлекеттік орта білім беру ұйымдарында жан басына шаққандағы қаржыландыруды іске асыру</t>
  </si>
  <si>
    <t>Төмен тұрған бюджеттерге берілетін нысаналы даму трансферттері</t>
  </si>
  <si>
    <t>Облыстың жұмылдыру дайындығы, аумақтық және азаматтық қорғаныс басқармасы</t>
  </si>
  <si>
    <t>773</t>
  </si>
  <si>
    <t>204</t>
  </si>
  <si>
    <t>Жеке орта білім беру ұйымдарында мемлекеттік білім беру тапсырысын орналастыру</t>
  </si>
  <si>
    <t>Жергілікті атқарушы органның шұғыл шығындарға арналған резервінің есебінен іс-шаралар өткізу</t>
  </si>
  <si>
    <t>өзге де ішкі бюджеттік кредиттер</t>
  </si>
  <si>
    <t>Жұмыс берушілердің жарналары</t>
  </si>
  <si>
    <t>Мемлекеттік-жекешелік Әріптестік жобалар бойынша мемлекеттік міндеттемелерді орындау</t>
  </si>
  <si>
    <t>Мемлекеттік-жекешелік Әріптестік жобалар бойынша өзге де төлемдер бойынша мемлекеттік міндеттемелерді орындау</t>
  </si>
  <si>
    <t>ЖалаҚы</t>
  </si>
  <si>
    <t>Еңбекке аҚы төлеу</t>
  </si>
  <si>
    <t>Қосымша аҚшалай төлемдер</t>
  </si>
  <si>
    <t>өтемаҚы төлемдері</t>
  </si>
  <si>
    <t>Жұмыс берушілердің міндетті зейнетаҚы жарналары</t>
  </si>
  <si>
    <t>Әлеуметтік салыҚ</t>
  </si>
  <si>
    <t>Әлеуметтік саҚтандырудың мемлекеттік Қорына Әлеуметтік аударымдар</t>
  </si>
  <si>
    <t>Мiндеттi саҚтандыру жарналары</t>
  </si>
  <si>
    <t>ҚазаҚстан Республикасының заңнамалыҚ актілеріне сӘйкес азаматтардың жекелеген санаттарына жалаҚы төлеу жӘне жарналар аудару</t>
  </si>
  <si>
    <t>ТехникалыҚ персоналдың еңбегіне аҚы төлеу</t>
  </si>
  <si>
    <t>Патронат тӘрбиешілердің еңбегіне аҚы төлеу</t>
  </si>
  <si>
    <t>ТехникалыҚ персонал бойынша жұмыс берушілердің жарналары</t>
  </si>
  <si>
    <t>ТехникалыҚ персоналдың ел iшiндегi iссапарлары мен Қызметтiк сапарлары</t>
  </si>
  <si>
    <t>Қорлар сатып алу</t>
  </si>
  <si>
    <t>өзге де Қорларды сатып алу</t>
  </si>
  <si>
    <t>Қызметтер мен жұмыстарды сатып алу</t>
  </si>
  <si>
    <t>КоммуналдыҚ Қызметтерге аҚы төлеу</t>
  </si>
  <si>
    <t>Байланыс Қызметтерiне аҚы төлеу</t>
  </si>
  <si>
    <t>Көлiктiк Қызмет көрсетулерге аҚы төлеу</t>
  </si>
  <si>
    <t>Мемлекеттiк Әлеуметтiк тапсырыс шеңберiнде көрсетілетін Қызметтерге аҚы төлеу</t>
  </si>
  <si>
    <t>Консалтингтік Қызметтерге аҚы төлеу</t>
  </si>
  <si>
    <t>Ел iшiндегi iссапарлар мен Қызметтiк сапарлар</t>
  </si>
  <si>
    <t>Елден тыс жерлерге iссапарлар мен Қызметтiк сапарлар</t>
  </si>
  <si>
    <t>АтҚарушылыҚ Құжаттарының, сот актiлерiнiң орындалуы</t>
  </si>
  <si>
    <t>СыйаҚылар төлеу</t>
  </si>
  <si>
    <t>Ішкі Қарыздар бойынша сыйаҚы төлемдері</t>
  </si>
  <si>
    <t>Ішкі Қарыздары бойынша сыйаҚыларды төлеу</t>
  </si>
  <si>
    <t>Жергілікті өзін-өзі басҚару органдарына берілетін трансферттер</t>
  </si>
  <si>
    <t>Нысаналы трансферттерді Қайтару</t>
  </si>
  <si>
    <t>Негiзгi Құралдарды, материалдыҚ емес жӘне биологиялыҚ активтерді сатып алу</t>
  </si>
  <si>
    <t>Көлік Құралдарын сатып алу</t>
  </si>
  <si>
    <t>Матери алдыҚ емес активтерді сатып алу</t>
  </si>
  <si>
    <t>Мемлекеттік кӘсіпорындарды материалдыҚ-техникалыҚ жараҚтандыру</t>
  </si>
  <si>
    <t>өзге де негізгі Құралдарды сатып алу</t>
  </si>
  <si>
    <t>Қаржы активтерін сатып алу</t>
  </si>
  <si>
    <t>Қарыздарды өтеу</t>
  </si>
  <si>
    <t>Ішкі Қарыздар бойынша негізгі борышты өтеу</t>
  </si>
  <si>
    <t>Ағымдағы шығындар</t>
  </si>
  <si>
    <t>Тауарлар мен Қызметтерге арналған шығындар</t>
  </si>
  <si>
    <t>Міндетті Әлеуметтік медициналыҚ саҚтандыруға аударымдар</t>
  </si>
  <si>
    <t>ДӘрілік заттар жӘне медициналыҚ маҚсаттағы өзге де бұйымдарды сатып алу</t>
  </si>
  <si>
    <t>Отын, жанар-жағар май материалдарын  сатып алу</t>
  </si>
  <si>
    <t>Форумдар, семинарлар, конференциялар өткізуге арналған Қызметтерге аҚы төлеу</t>
  </si>
  <si>
    <t>Имидждік іс-шараларға арналған Қызметтерге аҚы төлеу</t>
  </si>
  <si>
    <t>өзге де Қызметтер мен жұмыстарға аҚы төлеу</t>
  </si>
  <si>
    <t>БасҚа да ағымдағы шығындар</t>
  </si>
  <si>
    <t>Жалпыға бiрдей мiндеттi орта бiлiм Қорының шығындары</t>
  </si>
  <si>
    <t>өзге де ағымдағы шығындар</t>
  </si>
  <si>
    <t>Жоғары тұрған бюджеттен жергiлiктi атҚарушы органдар алған Қарыздар бойынша сыйаҚы төлемдері</t>
  </si>
  <si>
    <t>Ағымдағы трансферттер</t>
  </si>
  <si>
    <t>Жеке жӘне заңды тұлғаларға, оның ішінде шаруа (фермерлік) ҚожалыҚтарына берілетін субсидиялар</t>
  </si>
  <si>
    <t>Жеке тұлғаларға берілетін трансферттер</t>
  </si>
  <si>
    <t>Жеке тұлғаларға берiлетiн трансферттер</t>
  </si>
  <si>
    <t>Мемлекеттiк басҚарудың басҚа деңгейлерiне берiлетiн ағымдағы трансферттер</t>
  </si>
  <si>
    <t>Бюджет заңнамасымен Қарастырылған жағдайларда жалпы сипаттағы трансферттерды Қайтару</t>
  </si>
  <si>
    <t>ҚазаҚстан Республикасының ¦лттыҚ Қорынан тартылған Қаражаттың бір бөлігін Қайтару</t>
  </si>
  <si>
    <t>Жаңа объектілерді салу жӘне Қолдағы объектілерді реконструкциялау</t>
  </si>
  <si>
    <t>Дамуға арналған нысаналы трансферттер</t>
  </si>
  <si>
    <t>Мемлекеттік басҚарудың басҚа деңгейлерін дамытуға арналған нысаналы трансферттер</t>
  </si>
  <si>
    <t>Бюджеттік инвестициялыҚ жобаларды іске асыруға арналған бюджеттік кредиттерді Қоспағанда, жергілікті атҚарушы органдарға бюджеттік кредиттер</t>
  </si>
  <si>
    <t>Бюджеттік инвестициялыҚ жобаларды іске асыруға жергілікті атҚарушы органдарға бюджеттік кредиттер</t>
  </si>
  <si>
    <t>Мамандандырылған ұйымдарға бюджеттік кредиттер</t>
  </si>
  <si>
    <t>Жеке тұлғаларға берілетін бюджеттік кредиттер</t>
  </si>
  <si>
    <t>Квазимемлекеттік сектордың жарғылыҚ капиталын Қалыптастыру жӘне ұлғайту</t>
  </si>
  <si>
    <t>Жоғары тұрған бюджеттің алдында негізгі борышты өтеу</t>
  </si>
  <si>
    <t>Iшкi нарыҚта орналастырылған мемлекеттiк эмиссиялыҚ бағалы Қағаздар бойынша негiзгi борышты өтеу</t>
  </si>
  <si>
    <t>Бюджет кредиттерінің пайдаланылмаған сомаларын Қайтару</t>
  </si>
  <si>
    <t>Мемлекеттік-жекешелік Әріптестік жобалар бойынша инвестициялыҚ шығындарды өтеу бойынша мемлекеттік міндеттемелерді орындау</t>
  </si>
  <si>
    <t>Мемлекеттік-жекешелік Әріптестік жобалар бойынша операциялыҚ (пайдалану) шығындарды өтеу бойынша мемлекеттік міндеттемелерді орындау</t>
  </si>
  <si>
    <t>АзыҚ-түлiк өнiмдерiн сатып алу</t>
  </si>
  <si>
    <t>Заттай мүлiктердi, басҚа да киім нысанын жӘне арнаулы киім-кешектер сатып алу, тiгу жӘне жөндеу</t>
  </si>
  <si>
    <t>Арнайы мемлекеттік органдардың, сыбайлас жемҚорлыҚҚа Қарсы іс-Қимыл органының, ішкі істер органдарының Қызметкерлеріне жӘне ?скери Қызметшілерге тұрғын үй төлемдері</t>
  </si>
  <si>
    <t>Күрделі шығындар</t>
  </si>
  <si>
    <t>Машиналар, жабдыҚтар, өндірістік жӘне шаруашылыҚ мүккамал Құралдарын сатып алу</t>
  </si>
  <si>
    <t>Негізгі Қаражатты күрделі жөндеу</t>
  </si>
  <si>
    <t>Жайларды, ғимараттарды, Құрылыстарды беру Қондырғыларын күрделі жөндеу</t>
  </si>
  <si>
    <t>Жолдарды күрделі жөндеу</t>
  </si>
  <si>
    <t>Мемлекеттiк кӘсiпорындардың жайларын, ғимараттарын, Құрылыстарын күрделі жөндеу</t>
  </si>
  <si>
    <t>Дамуға бағытталған күрделі шығындар</t>
  </si>
  <si>
    <t>Мемлекеттік-жекешелік Әріптестік объектісін басҚаруды жүзеге асырғаны үшін сыйаҚы төлемі бойынша мемлекеттік міндеттемелерді орындау</t>
  </si>
  <si>
    <t>үй-жайды жалға алу төлемдерi</t>
  </si>
  <si>
    <t>үй-жайлар, ғимараттар мен Құрылыстарды, беру Қондырғыларын сатып алу</t>
  </si>
  <si>
    <t>097</t>
  </si>
  <si>
    <t>Тракторларды, олардың тіркемелерін, өздігінен жүретін ауыл шаруашылығы, мелиоративтік және жол-құрылыс машиналары мен тетіктерін мемлекеттік есепке алуға және тіркеу</t>
  </si>
  <si>
    <t>031</t>
  </si>
  <si>
    <t>Тұқымдық және көшет отырғызылатын материалдың сорттық және себу сапаларын анықтау</t>
  </si>
  <si>
    <t>Облыстық жергілікті атқарушы органының резервi</t>
  </si>
  <si>
    <t>115</t>
  </si>
  <si>
    <t>Жергілікті атқарушы органы резервінің қаражаты есебінен соттардың шешімдері бойынша жергілікті атқарушы органдардың міндеттемелерін орындау</t>
  </si>
  <si>
    <t>Кохлеарлық импланттарға дәлдеп сөйлеу процессорларын ауыстыру және келтіру бойынша қызмет көрсету</t>
  </si>
  <si>
    <t>Төмен тұрған бюджеттерге берілетін нысаналы ағымдағы трансферттер</t>
  </si>
  <si>
    <t>Облыс аумағында қоғамдық тәртіпті және қауіпсіздікті сақтауды қамтамасыз ету саласындағы мемлекеттік саясатты іске асыру жөніндегі қызметтер</t>
  </si>
  <si>
    <t>Жергілікті деңгейде денсаулық сақтау саласындағы мемлекеттік саясатты іске асыру жөніндегі қызметтер</t>
  </si>
  <si>
    <t>Жергілікті деңгейде жұмыспен қамтуды қамтамасыз ету және халық үшін әлеуметтік бағдарламаларды іске асыру саласында мемлекеттік саясатты іске асыру жөніндегі қызметтер</t>
  </si>
  <si>
    <t>Жергілікті бюджетті атқару, коммуналдық меншікті басқару және бюджеттік жоспарлау саласындағы мемлекеттік саясатты іске асыру жөніндегі қызметтер</t>
  </si>
  <si>
    <t>Жергілікті атқарушы органның жоғары тұрған бюджет алдындағы борышын өтеу</t>
  </si>
  <si>
    <t>Жергілікті атқарушы органдардың республикалық бюджеттен қарыздар бойынша сыйақылар мен өзге де төлемдерді төлеу бойынша борышына қызмет көрсету</t>
  </si>
  <si>
    <t>Жетім балаларды және ата-аналарының қамқорынсыз қалған, отбасылық үлгідегі балалар үйлері мен асыраушы отбасыларындағы балаларды мемлекеттік қолдау</t>
  </si>
  <si>
    <t>Жергілікті деңгейде кәсіпкерлік және индустриалдық-инновациялық қызметті дамыту саласындағы мемлекеттік саясатты іске асыру жөніндегі қызметтер</t>
  </si>
  <si>
    <t>Кәсіпкерлік қызметті қолдау</t>
  </si>
  <si>
    <t>Көлiк инфрақұрылымының басым жобаларын іске асыру</t>
  </si>
  <si>
    <t>Жергілікті деңгейде құрылыс саласындағы мемлекеттік саясатты іске асыру жөніндегі қызметтер</t>
  </si>
  <si>
    <t>9-таблица</t>
  </si>
  <si>
    <t>Мемлекеттік және мемлекет кепілдік берген қарыз, үкіметтің кепілдік берген қарыздары</t>
  </si>
  <si>
    <t>тоқсан сайын</t>
  </si>
  <si>
    <t>№ п/п</t>
  </si>
  <si>
    <t>Наименование показателей</t>
  </si>
  <si>
    <t>Қазақстан Республикасының жергілікті атқарушы органдарының қарызы</t>
  </si>
  <si>
    <t>3.1.</t>
  </si>
  <si>
    <t xml:space="preserve">Қазақстан Республикасы Үкіметінің алдында </t>
  </si>
  <si>
    <t>"Жер суландыру және дренаж жүйелерін жетілдіру" жобасы бойынша ХҚҚДБ берген заемды қайта қаржыландыру қаражатын қайтару туралы келісім шарты</t>
  </si>
  <si>
    <t xml:space="preserve">Қазақстан Республикасының Қаржы министрлігі және Жамбыл облысының әкімдігі арасындағы жеткізілген жабдықтар мен ауыл шаруашылығы дақылдарын өсіруге арналған техниканы жеткізгені үшін «Мерхав» фирмасының жобасы бойынша берешекті реттеу туралы келісімі
</t>
  </si>
  <si>
    <t>"Облыстық бюджеттерге моноқалаларда кәсіпкерліктің дамуына жәрдемдесуге кредиттер беру"</t>
  </si>
  <si>
    <t>"Нәтижелі жұмыспен қамтуды және жаппай кәсіпкерлікті дамыту"</t>
  </si>
  <si>
    <t>Ауыл халқының табысын арттыру жөніндегі жобаны масштабтау үшін ауыл халқына микрокредиттер беру</t>
  </si>
  <si>
    <t>Жастардың кәсіпкерлік бастамасына жәрдемдесуге облыстық бюджеттерге кредит беру</t>
  </si>
  <si>
    <t>Агроөнеркәсіптік кешендегі инвестициялық жобалардың облыстық бюджеттеріне кредит беру</t>
  </si>
  <si>
    <t>Облыстық бюджеттерге, Астана және Алматы қалаларының бюджеттеріне кондоминиум нысандарының ортақ мүлкін жөндеуге кредит беру</t>
  </si>
  <si>
    <t>032 "Облыстық бюджеттерге, Астана және Алматы қалаларының бюджеттеріне тұрғын үйді жобалауға, салуға және (немесе) сатып алуға кредит беру"</t>
  </si>
  <si>
    <t>074 "Облыстық бюджеттерге, респуликалық маңызы бар қалалардың, астана бюджеттеріне жылу, сумен жабдықтау және су бұру жүйелерін реконструкция және құрылыс үшін кредит беру"</t>
  </si>
  <si>
    <t>МБҚ шығару</t>
  </si>
  <si>
    <t>Өсу қарқыны (факт 2026/ факт 2025)</t>
  </si>
  <si>
    <t>Ауытқуы (факт 2026-факт 2025)</t>
  </si>
  <si>
    <t>Ауытқуы  (факт 2026-факт 2025)</t>
  </si>
  <si>
    <t>Өсу қарқыны, Темп роста % (2026/2025)</t>
  </si>
  <si>
    <t>Арнайы түсімдер</t>
  </si>
  <si>
    <t>Облыстық бюджеттен қаржыландырылатын қылмыстық-атқару (пенитенциарлық) жүйесінің атқарушы органы</t>
  </si>
  <si>
    <t>774</t>
  </si>
  <si>
    <t>166</t>
  </si>
  <si>
    <t>168</t>
  </si>
  <si>
    <t>Нысаналы салым</t>
  </si>
  <si>
    <t>312</t>
  </si>
  <si>
    <t>Мемлекеттік кәсіпорындар болып табылмайтын заңды тұлғаларға субсидиялар</t>
  </si>
  <si>
    <t>313</t>
  </si>
  <si>
    <t>Жеке тұлғаларға субсидиялар</t>
  </si>
  <si>
    <t>361</t>
  </si>
  <si>
    <t>361 - Заңды тұлғаларға трансферттерге арналған шығыстарды есептеу</t>
  </si>
  <si>
    <t>Айыппұлдар, тұрақсыздық айыбы және басқа төлемдер</t>
  </si>
  <si>
    <t>019</t>
  </si>
  <si>
    <t>027</t>
  </si>
  <si>
    <t>033</t>
  </si>
  <si>
    <t>107</t>
  </si>
  <si>
    <t>045</t>
  </si>
  <si>
    <t>046</t>
  </si>
  <si>
    <t>038</t>
  </si>
  <si>
    <t>Суарудың су үнемдейтін технологияларын енгізуге бағытталған инвестициялық салымдар кезінде ауыл шаруашылығы тауарын өндiрушiлер шеккен шығыстардың бір бөлігін субсидиялау</t>
  </si>
  <si>
    <t>Жергілікті атқарушы органдар төлейтін міндетті әлеуметтік медициналық сақтандыруға мемлекеттің жарналарына  әлеуметтік медициналық сақтандыру қорына берілетін трансферттер</t>
  </si>
  <si>
    <t>Деңсаулық сақтау объектілерін салу және реконструкциялау</t>
  </si>
  <si>
    <t>Қоғамдық тәртіп және қауіпсіздік объектілерін салу</t>
  </si>
  <si>
    <t>Бастауыш, негізгі орта және жалпы орта білім беру объектілерін салу және реконструкциялау</t>
  </si>
  <si>
    <t>"Ауыл-Ел бесігі" жобасы шеңберінде ауылдық елді мекендердегі әлеуметтік және инженерлік инфрақұрылымдарды дамыту</t>
  </si>
  <si>
    <t>Облыстың сәулет және қала құрылысы басқармасы</t>
  </si>
  <si>
    <t>Жергілікті деңгейде сәулет және қала құрылысы саласындағы мемлекеттік саясатты іске асыру жөніндегі қызметтер</t>
  </si>
  <si>
    <t>Облыстың энергетика және тұрғын үй-коммуналдық шаруашылық басқармасы</t>
  </si>
  <si>
    <t>Жергілікті деңгейде энергетика және тұрғын үй-коммуналдық шаруашылық саласындағы мемлекеттік саясатты іске асыру жөніндегі қызметтер</t>
  </si>
  <si>
    <t>Жеке тұрғын үй қорынан алынған тұрғынжай үшін азаматтардың жекелеген санаттарына төлемдер</t>
  </si>
  <si>
    <t>Облыстың тексеру комиссиясы</t>
  </si>
  <si>
    <t>Облыстың тексеру комиссиясының қызметін қамтамасыз ету жөніндегі қызметтер</t>
  </si>
  <si>
    <t>Облыстың дене шынықтыру және спорт басқармасы</t>
  </si>
  <si>
    <t>Жергілікті деңгейде дене шынықтыру және спорт саласында мемлекеттік саясатты іске асыру жөніндегі қызметтер</t>
  </si>
  <si>
    <t>Облыстық деңгейде спорт жарыстарын өткізу</t>
  </si>
  <si>
    <t>Әртүрлі спорт түрлері бойынша облыстың құрама командаларының мүшелерін дайындау және республикалық және халықаралық спорт жарыстарына қатысуы</t>
  </si>
  <si>
    <t>Балалар мен жасөспірімдерге спорт бойынша қосымша білім беру</t>
  </si>
  <si>
    <t>Мамандандырылған бiлiм беру ұйымдарында спорттағы дарынды балаларға жалпы бiлiм беру</t>
  </si>
  <si>
    <t>Облыстық бюджеттен қаржыландырылатын табиғи және техногендік сипаттағы төтенше жағдайлар, азаматтық қорғаныс саласындағы уәкілетті органдардың аумақтық органы</t>
  </si>
  <si>
    <t>Облыстық ауқымдағы төтенше жағдайлардың алдын алу және оларды жою</t>
  </si>
  <si>
    <t>Облыстың мемлекеттік сатып алу басқармасы</t>
  </si>
  <si>
    <t>Жергілікті деңгейде мемлекеттік сатып алуды басқару саласындағы мемлекеттік саясатты іске асыру жөніндегі қызметтер</t>
  </si>
  <si>
    <t>Облыстың ветеринария басқармасы</t>
  </si>
  <si>
    <t>Жергілікті деңгейде ветеринария саласындағы мемлекеттік саясатты іске асыру жөніндегі қызметтер</t>
  </si>
  <si>
    <t>Жануарлардың саулығы мен адамның денсаулығына қауіп төндіретін, алып қоймай залалсыздандырылған (зарарсыздандырылған) және қайта өңделген жануарлардың, жануарлардан алынатын өнім мен шикізаттың құнын иелеріне өтеу</t>
  </si>
  <si>
    <t>Жануарлардың энзоотиялық ауруларының профилактикасы мен диагностикасы бойынша ветеринариялық іс-шаралар жүргізу</t>
  </si>
  <si>
    <t>Ауыл шаруашылығы жануарларын сәйкестендіру жөніндегі іс-шараларды өткізу</t>
  </si>
  <si>
    <t>Эпизоотияға қарсы іс-шаралар жүргізу</t>
  </si>
  <si>
    <t>Уақытша сақтау пунктына ветеринариялық препараттарды тасымалдау бойынша қызметтер</t>
  </si>
  <si>
    <t>Облыстың мемлекеттік сәулет-құрылыс бақылауы басқармасы</t>
  </si>
  <si>
    <t>Жергілікті деңгейде мемлекеттік сәулет-құрылыс бақылау саласындағы мемлекеттік саясатты іске асыру жөніндегі қызметтер</t>
  </si>
  <si>
    <t>Облыстың мәдениет және тілдерді дамыту басқармасы</t>
  </si>
  <si>
    <t>Жергiлiктi деңгейде мәдениет және тілдерді дамыту саласындағы мемлекеттік саясатты іске асыру жөніндегі қызметтер</t>
  </si>
  <si>
    <t>Мемлекеттiк тiлдi және Қазақстан халқының басқа да тiлдерін дамыту</t>
  </si>
  <si>
    <t>Мәдени-демалыс жұмысын қолдау</t>
  </si>
  <si>
    <t>Тарихи-мәдени мұраны сақтауды және оған қолжетімділікті қамтамасыз ету</t>
  </si>
  <si>
    <t>Театр және музыка өнерін қолдау</t>
  </si>
  <si>
    <t>Облыстық кiтапханалардың жұмыс iстеуiн қамтамасыз ету</t>
  </si>
  <si>
    <t>Облыстың ақпарат және қоғамдық даму басқармасы</t>
  </si>
  <si>
    <t>Жергілікті деңгейде ішкі, жастар саясаты мемлекеттік саясатты іске асыру жөніндегі қызметтер</t>
  </si>
  <si>
    <t>Жастар саясаты саласында іс-шараларды іске асыру</t>
  </si>
  <si>
    <t>Мемлекеттік ақпараттық саясат жүргізу жөніндегі қызметтер</t>
  </si>
  <si>
    <t>Облыс Қазақстан халқы Ассамблеясының қызметін қамтамасыз ету</t>
  </si>
  <si>
    <t>Қазақстан Республикасында мүгедектігі бар адамдардың құқықтарын қамтамасыз ету және өмір сүру сапасын жақсарту</t>
  </si>
  <si>
    <t>Облыстың цифрландыру және архивтер басқармасы</t>
  </si>
  <si>
    <t>Жергілікті деңгейде ақпараттандыру, архив ісін басқару жөніндегі мемлекеттік саясатты іске асыру жөніндегі қызметтер</t>
  </si>
  <si>
    <t>Архив қорының сақталуын қамтамасыз ету</t>
  </si>
  <si>
    <t>Жергілікті деңгейде жұмылдыру дайындығы, аумақтық және азаматтық қорғаныс саласындағы мемлекеттік саясатты іске асыру жөніндегі қызметтер</t>
  </si>
  <si>
    <t>Жалпыға бірдей әскери міндетті атқару шеңберіндегі іс-шаралар</t>
  </si>
  <si>
    <t>Аумақтық қорғанысты даярлау және облыстық ауқымдағы аумақтық қорғаныс</t>
  </si>
  <si>
    <t>Қылмыстық жазалардың қоғамнан оқшауламай орындалуын қамтамасыз ету саласындағы мемлекеттік саясатты іске асыру жөніндегі қызметтер</t>
  </si>
  <si>
    <t>076</t>
  </si>
  <si>
    <t>040</t>
  </si>
  <si>
    <t>071</t>
  </si>
  <si>
    <t>Кадрлардың біліктілігін арттыру және оларды қайта даярлау</t>
  </si>
  <si>
    <t>Қоршаған ортаны қорғау бойынша іс-шаралар</t>
  </si>
  <si>
    <t>Әлеуметтік қорғау саласында жартылай стационар жағдайында арнаулы әлеуметтік қызметтер көрсету</t>
  </si>
  <si>
    <t>Жұмылдыру дайындығы мен төтенше жағдайлардың объектілерін дамыту</t>
  </si>
  <si>
    <t>Ішкі істер органдарының объектілерін дамыту</t>
  </si>
  <si>
    <t>Аудандардың (облыстық маңызы бар қалалардың) бюджеттеріне тұрғын үй жобалауға және салуға кредит беру</t>
  </si>
  <si>
    <t>Арнайы экономикалық аймақтардың, индустриялық аймақтардың, индустриялық парктердің инфрақұрылымын дамыту</t>
  </si>
  <si>
    <t>Жылу-энергетикалық жүйені дамыту</t>
  </si>
  <si>
    <t>Газ тасымалдау жүйесін дамыту</t>
  </si>
  <si>
    <t>Мал қорымдарын (биотермиялық шұңқырларды) салуды, реконструкциялауды ұйымдастыру және оларды күтіп-ұстауды қамтамасыз ету</t>
  </si>
  <si>
    <t>Ауыл шаруашылығы жануарларын бірдейлендіруді жүргізу үшін ветеринариялық мақсаттағы бұйымдар мен атрибуттарды, жануарға арналған ветеринариялық паспортты орталықтандырып сатып алу және оларды аудандардың (облыстық маңызы бар қалалардың) жергілікті атқарушы органдарына тасымалдау (жеткізу)</t>
  </si>
  <si>
    <t>010</t>
  </si>
  <si>
    <t>044</t>
  </si>
  <si>
    <t>Денсаулық сақтау саласындағы ақпараттық талдамалық қызметтер</t>
  </si>
  <si>
    <t>Ерекше қорғалатын табиғи аумақтарды күтіп-ұстау және қорғау</t>
  </si>
  <si>
    <t>Ауыл халқының кірістерін арттыру жөніндегі жобаны ауқымды түрде қолдану үшін ауыл халқына микрокредиттер беруге кредит беру</t>
  </si>
  <si>
    <t>Агроөнеркәсіптік кешендегі инвестициялық жобаларға кредит беру</t>
  </si>
  <si>
    <t>Жергілікті атқарушы органның борышын өтеу</t>
  </si>
  <si>
    <t>Кәсіпкерлік субъектілерінің санитариялық-гигиеналық тораптарды күтіп-ұстауға арналған шығындарының бір бөлігін субсидиялау</t>
  </si>
  <si>
    <t>Коммуналдық шаруашылығын дамыту</t>
  </si>
  <si>
    <t>Аумақтық органның және ведомстволық бағынысты мемлекеттік мекемелерінің күрделі шығыстары</t>
  </si>
  <si>
    <t>Облыстың балалар құқықтарын қорғау басқармасы</t>
  </si>
  <si>
    <t>276</t>
  </si>
  <si>
    <t>Республикалық бюджеттен бөлінген пайдаланылмаған бюджеттік кредиттерді қайтару</t>
  </si>
  <si>
    <t>Әлеуметтік, табиғи және техногендік сипаттағы төтенше жағдайларды жою үшін жергілікті атқарушы органның төтенше резерві есебінен іс-шаралар өткізуге арналған мемлекеттік басқарудың басқа деңгейлеріне берілетін трансферттер</t>
  </si>
  <si>
    <t>Жергілікті деңгейде балалар құқықтарын қорғау саласындағы мемлекеттік саясатты іске асыру жөніндегі қызметтер</t>
  </si>
  <si>
    <t>Ауру жануарларды санитариялық союды ұйымдастыру</t>
  </si>
  <si>
    <t>2026 жылдың 
1 шілдесіне (мың.тг)</t>
  </si>
  <si>
    <t>034</t>
  </si>
  <si>
    <t>069</t>
  </si>
  <si>
    <t>Салауатты өмір салтын насихаттау</t>
  </si>
  <si>
    <t>Акваөсіру (балық өсіру шаруашылығы), сондай-ақ асыл тұқымды балық өсіру өнімінің өнімділігі мен сапасын арттыруды субсидиялау</t>
  </si>
  <si>
    <t>Мүгедектігі бар адамдарды жұмысқа орналастыру үшін арнайы жұмыс орындарын құруға жұмыс берушінің шығындарын субсидиялау</t>
  </si>
  <si>
    <t>Мемлекеттік білім беру ұйымдары үшін оқулықтар, оқу-әдiстемелiк кешендерін сатып алу және жеткізу</t>
  </si>
  <si>
    <t>Жамбыл облысында биофармацевтикалық зауыт құрылысы</t>
  </si>
  <si>
    <t>Қараусыз қалған және қаңғыбас жануарларды сәйкестендіру</t>
  </si>
  <si>
    <t>374</t>
  </si>
  <si>
    <t>Басқада гранттар</t>
  </si>
  <si>
    <t>221</t>
  </si>
  <si>
    <t>Ауыл шаруашылық дақылдарының зиянды организмдеріне қарсы күрес жөніндегі іс- шаралар</t>
  </si>
  <si>
    <t>"Толық бітіріп берілетін" құрылыс жобалары бойынша мемлекеттік міндеттемелерді орындау (EPC-F)</t>
  </si>
  <si>
    <t>Аудандардың (облыстық маңызы бар қалалардың) бюджеттеріне жылу, сумен жабдықтау және су бұру жүйелерін реконструкция және құрылыс үшін кредит беру</t>
  </si>
  <si>
    <t>1.10.2026  жылғы облыстық бюджет (Азаматтық бюджет) бойынша атқарылуы туралы есеп</t>
  </si>
  <si>
    <t>1.10.2024 ж</t>
  </si>
  <si>
    <t>1.10.2025 ж</t>
  </si>
  <si>
    <t>1.10.2026 ж</t>
  </si>
  <si>
    <t xml:space="preserve">1.10.2026 ж облыстық бюджет шығыстарының облыстық бюджеттік бағдарламалар әкімшілері бойынша  атқарылуы                                                                                                                                                                                                                                                                                                                                                                                                                                          </t>
  </si>
  <si>
    <t>Облыстық бюджеттік бағдарламалары бойынша 1.10.2026 жылға облыстық бюджет шығыстарының атқарылуы</t>
  </si>
  <si>
    <t>01.10.2024 ж</t>
  </si>
  <si>
    <t>01.10.2025 жоспар</t>
  </si>
  <si>
    <t>01.10.2026 жоспар</t>
  </si>
  <si>
    <t xml:space="preserve"> 01.10.2024 ж.</t>
  </si>
  <si>
    <t xml:space="preserve"> 01.10.2025 ж.</t>
  </si>
  <si>
    <t>01.10.2026 ж.</t>
  </si>
  <si>
    <t>Жер қатынастары басқармасы</t>
  </si>
  <si>
    <t>Облыстық полиция департаменті</t>
  </si>
  <si>
    <t>Денсаулық сақтау басқармасы</t>
  </si>
  <si>
    <t>Табиғи ресурстар және табиғат пайдалануды реттеу басқармасы</t>
  </si>
  <si>
    <t>Ауыл шаруашылығы басқармасы</t>
  </si>
  <si>
    <t>Жұмыспен қамтуды үйлестіру және әлеуметтік бағдарламалар басқармасы</t>
  </si>
  <si>
    <t>Қаржы басқармасы</t>
  </si>
  <si>
    <t>Экономика және бюджеттік жоспарлау басқармасы</t>
  </si>
  <si>
    <t>Білім басқармасы</t>
  </si>
  <si>
    <t>Кәсіпкерлік және индустриалдық-инновациялық даму және туризм басқармасы</t>
  </si>
  <si>
    <t>Жолаушылар көлігі және автомобиль жолдары басқармасы</t>
  </si>
  <si>
    <t>Дін істері басқармасы</t>
  </si>
  <si>
    <t>Құрылыс басқармасы</t>
  </si>
  <si>
    <t>Сәулет және қала құрылысы басқармасы</t>
  </si>
  <si>
    <t>Энергетика және тұрғын үй-коммуналдық шаруашылық басқармасы</t>
  </si>
  <si>
    <t>Тексеру комиссиясы</t>
  </si>
  <si>
    <t>Дене шынықтыру және спорт басқармасы</t>
  </si>
  <si>
    <t>Төтенше жағдайлар департаменті</t>
  </si>
  <si>
    <t>Мемлекеттік сатып алу басқармасы</t>
  </si>
  <si>
    <t>Ветеринария басқармасы</t>
  </si>
  <si>
    <t>Мемлекеттік сәулет-құрылыс бақылау басқармасы</t>
  </si>
  <si>
    <t>Мәдениет және тілдерді дамыту басқармасы</t>
  </si>
  <si>
    <t>Ақпарат және қоғамдық даму басқармасы</t>
  </si>
  <si>
    <t>Цифрландыру және мұрағаттар басқармасы</t>
  </si>
  <si>
    <t>Туризм және инвестиция басқармасы</t>
  </si>
  <si>
    <t>777</t>
  </si>
  <si>
    <t>030</t>
  </si>
  <si>
    <t>Ерекше авариялы су шаруашылығы құрылыстары мен гидромелиорациялық жүйелердi қалпына келтiру</t>
  </si>
  <si>
    <t>Жануарлардың энзоотиялық ауруларының профилактикасы мен диагностикасына арналған ветеринариялық препараттарды, олардың профилактикасы мен диагностикасы жөніндегі қызметтерді орталықтандырып сатып алу, оларды сақтауды және аудандардың (облыстық маңызы бар қалалардың) жергілікті атқарушы органдарына тасымалдауды (жеткізуді) ұйымдастыру</t>
  </si>
  <si>
    <t>Облыстың туризм және инвестиция басқармасы</t>
  </si>
  <si>
    <t>Жергілікті деңгейде туризмді және инвестицияларды дамыту саласындағы мемлекеттік саясатты іске асыру жөніндегі қызметтер</t>
  </si>
  <si>
    <t>Өзге де ағымдағы трансферттер</t>
  </si>
  <si>
    <t>Таблица 2</t>
  </si>
  <si>
    <t>Облыстық бюджеттің түсімдері</t>
  </si>
  <si>
    <t xml:space="preserve">Бюджеттік бағдарламаныҢ кодтары  </t>
  </si>
  <si>
    <t xml:space="preserve">01.10.2024 жылдың жоспары 
</t>
  </si>
  <si>
    <t xml:space="preserve"> 01.10.2024 жылға                  түскені</t>
  </si>
  <si>
    <t>%, орындалуы</t>
  </si>
  <si>
    <t xml:space="preserve">01.10.2025 жылдың жоспары 
</t>
  </si>
  <si>
    <t xml:space="preserve"> 01.10.2025 жылға                  түскені</t>
  </si>
  <si>
    <t xml:space="preserve">01.10.2026 жылдың жоспары 
</t>
  </si>
  <si>
    <t xml:space="preserve"> 01.10.2026 жылға                  түскені</t>
  </si>
  <si>
    <t>ЖИЫНТЫҒЫ</t>
  </si>
  <si>
    <t>САЛЫҚТЫҚ ТҮСІМДЕРІ</t>
  </si>
  <si>
    <t>Табыс салығы</t>
  </si>
  <si>
    <t>Ірі кәсіпкерлік субъектілерінен және мұнай секторы ұйымдарынан түсетін түсімдерді қоспағанда, заңды тұлғалардан алынатын корпоративтік табыс салығы</t>
  </si>
  <si>
    <t>әлеуметтiк салық</t>
  </si>
  <si>
    <t>Тауарларға, жұмыстарға және қызметтерге салынатын iшкi салықтар</t>
  </si>
  <si>
    <t xml:space="preserve">Табиғи және басқа да ресурстарды пайдаланғаны үшiн түсетiн түсiмдер </t>
  </si>
  <si>
    <t>Кәсiпкерлiк және кәсiби қызметтi жүргiзгенi үшiн алынатын алымдар м</t>
  </si>
  <si>
    <t>Өзге салықтар</t>
  </si>
  <si>
    <t>САЛЫҚТЫҚ ЕМЕС ТҮСІМДЕРІ</t>
  </si>
  <si>
    <t>Мемлекеттік меншіктен түсетін кірістер</t>
  </si>
  <si>
    <t>Мемлекеттік кәсіпорындардың таза кірісі бөлігінің түсімдері</t>
  </si>
  <si>
    <t>Мемлекеттік бюджеттен қаржыландырылатын  мемлекеттік мекемелер ұйымдастыратын мемлекеттік сатып алуды өткізуден түсетін ақша түсімдері</t>
  </si>
  <si>
    <t>Мемлекеттік бюджеттен қаржыландырылатын, сондай-ақ қазақстан Республикасы Ұлттық БанкініҢ бюджетінен (шығыстар сметасынан) ұсталатын және қаржыландырылатын мемлекеттік мекемелер салатын айыппұлдар, өсімпұлдар, санкциялар, өндіріп алулар</t>
  </si>
  <si>
    <t>Мұнай секторы ұйымдарынан түсетін, бюджеттен тыс қорға түсетін түсімдерді қоспағанда, мемлекеттік бюджеттен қаржыландырылатын, сондай-ақ Қазақстан Республикасы Ұлттық Банкінің бюджетінен (шығыстар сметасынан) ұсталатын және қаржыландырылатын мемлекеттік мекемелер салатын айыппұлдар, өсімпұлдар, санкциялар, өндіріп алулар</t>
  </si>
  <si>
    <t>Басқа да салықтық емес түсiмдер</t>
  </si>
  <si>
    <t>НЕГІЗГІ КАПИТАЛДЫ САТУДАН ТҮСЕТІН ТҮСІМДЕР</t>
  </si>
  <si>
    <t>Мемлекеттік мекемелерге бекітілген мемлекеттік мүлікті сату</t>
  </si>
  <si>
    <t>Мемлекеттік мекемелерге бекітілген  мемлекеттік мүлікті сату</t>
  </si>
  <si>
    <t>АРНАУЛЫ ТҮСІМДЕР</t>
  </si>
  <si>
    <t>Арнаулы түсімдер</t>
  </si>
  <si>
    <t>ТРАНСФЕРТТЕРДІҢ ТҮСІМДЕРІ</t>
  </si>
  <si>
    <t>Төмен тұрған мемлекеттiк басқару органдарынан алынатын трансферттер</t>
  </si>
  <si>
    <t>Аудандық (облыстық маңызы бар қалалардың) бюджеттерден трансферттер</t>
  </si>
  <si>
    <t>Мемлекеттiк басқарудың жоғары тұрған органдарынан түсетiн трансферттер</t>
  </si>
  <si>
    <t>Республикалық бюджеттен түсетiн трансферттер</t>
  </si>
  <si>
    <t>Бюджеттік кредиттерді өтеу</t>
  </si>
  <si>
    <t>Мемлекеттік бюджеттен берілген бюджеттік кредиттерді өтеу</t>
  </si>
  <si>
    <t>Бюджеттік кредиттердің сомаларын қайтару</t>
  </si>
  <si>
    <t xml:space="preserve">Бюджеттік кредиттердің сомаларын қайтару </t>
  </si>
  <si>
    <t>Мемлекеттің қаржы активтерін сатудан түсетін түсімдер</t>
  </si>
  <si>
    <t xml:space="preserve">Мемлекеттің қаржы активтерін сатудан түсетін түсімдер </t>
  </si>
  <si>
    <t xml:space="preserve">Қаржы активтерін ел ішінде сатудан түсетін түсімдер </t>
  </si>
  <si>
    <t>ҚАРЫЗДАР ТҮСІМДЕРІ</t>
  </si>
  <si>
    <t xml:space="preserve">Мемлекеттік ішкі қарыздар </t>
  </si>
  <si>
    <t>Мемлекеттік эмиссиялық бағалы қағаздар</t>
  </si>
  <si>
    <t>Қарыз алу келісім-шарттары</t>
  </si>
</sst>
</file>

<file path=xl/styles.xml><?xml version="1.0" encoding="utf-8"?>
<styleSheet xmlns="http://schemas.openxmlformats.org/spreadsheetml/2006/main" xmlns:mc="http://schemas.openxmlformats.org/markup-compatibility/2006" xmlns:x14ac="http://schemas.microsoft.com/office/spreadsheetml/2009/9/ac" mc:Ignorable="x14ac">
  <numFmts count="22">
    <numFmt numFmtId="5" formatCode="#,##0&quot;р.&quot;;\-#,##0&quot;р.&quot;"/>
    <numFmt numFmtId="7" formatCode="#,##0.00&quot;р.&quot;;\-#,##0.00&quot;р.&quot;"/>
    <numFmt numFmtId="42" formatCode="_-* #,##0&quot;р.&quot;_-;\-* #,##0&quot;р.&quot;_-;_-* &quot;-&quot;&quot;р.&quot;_-;_-@_-"/>
    <numFmt numFmtId="41" formatCode="_-* #,##0_р_._-;\-* #,##0_р_._-;_-* &quot;-&quot;_р_._-;_-@_-"/>
    <numFmt numFmtId="44" formatCode="_-* #,##0.00&quot;р.&quot;_-;\-* #,##0.00&quot;р.&quot;_-;_-* &quot;-&quot;??&quot;р.&quot;_-;_-@_-"/>
    <numFmt numFmtId="43" formatCode="_-* #,##0.00_р_._-;\-* #,##0.00_р_._-;_-* &quot;-&quot;??_р_._-;_-@_-"/>
    <numFmt numFmtId="164" formatCode="#,##0.0"/>
    <numFmt numFmtId="165" formatCode="0.0"/>
    <numFmt numFmtId="166" formatCode="0.000000"/>
    <numFmt numFmtId="167" formatCode="mmmm\ d\,\ yyyy"/>
    <numFmt numFmtId="168" formatCode="_(* #,##0_);_(* \(#,##0\);_(* &quot;-&quot;??_);_(@_)"/>
    <numFmt numFmtId="169" formatCode="_-* #,##0_?_._-;\-* #,##0_?_._-;_-* &quot;-&quot;_?_._-;_-@_-"/>
    <numFmt numFmtId="170" formatCode="_-* #,##0.00_?_._-;\-* #,##0.00_?_._-;_-* &quot;-&quot;??_?_._-;_-@_-"/>
    <numFmt numFmtId="171" formatCode="_-* #,##0_ð_._-;\-* #,##0_ð_._-;_-* &quot;-&quot;_ð_._-;_-@_-"/>
    <numFmt numFmtId="172" formatCode="_-* #,##0.00_ð_._-;\-* #,##0.00_ð_._-;_-* &quot;-&quot;??_ð_._-;_-@_-"/>
    <numFmt numFmtId="173" formatCode="00"/>
    <numFmt numFmtId="174" formatCode="000"/>
    <numFmt numFmtId="175" formatCode="_(* #,##0_);_(* \(#,##0\);_(* &quot;-&quot;_);_(@_)"/>
    <numFmt numFmtId="176" formatCode="_-* #,##0_-;\-* #,##0_-;_-* &quot;-&quot;_-;_-@_-"/>
    <numFmt numFmtId="177" formatCode="_(* #,##0.00_);_(* \(#,##0.00\);_(* &quot;-&quot;_);_(@_)"/>
    <numFmt numFmtId="178" formatCode="_-* #,##0.0_р_._-;\-* #,##0.0_р_._-;_-* &quot;-&quot;??_р_._-;_-@_-"/>
    <numFmt numFmtId="179" formatCode="#,##0.0000"/>
  </numFmts>
  <fonts count="97">
    <font>
      <sz val="11"/>
      <color theme="1"/>
      <name val="Calibri"/>
      <family val="2"/>
      <charset val="204"/>
      <scheme val="minor"/>
    </font>
    <font>
      <sz val="10"/>
      <name val="Arial Cyr"/>
      <charset val="204"/>
    </font>
    <font>
      <sz val="9"/>
      <name val="Times New Roman"/>
      <family val="1"/>
      <charset val="204"/>
    </font>
    <font>
      <b/>
      <sz val="9"/>
      <name val="Times New Roman"/>
      <family val="1"/>
      <charset val="204"/>
    </font>
    <font>
      <sz val="10"/>
      <name val="Arial"/>
      <family val="2"/>
      <charset val="204"/>
    </font>
    <font>
      <i/>
      <sz val="10"/>
      <name val="Times New Roman"/>
      <family val="1"/>
      <charset val="204"/>
    </font>
    <font>
      <sz val="10"/>
      <name val="Times New Roman"/>
      <family val="1"/>
      <charset val="204"/>
    </font>
    <font>
      <b/>
      <sz val="11"/>
      <name val="Times New Roman"/>
      <family val="1"/>
      <charset val="204"/>
    </font>
    <font>
      <sz val="11"/>
      <name val="Times New Roman"/>
      <family val="1"/>
      <charset val="204"/>
    </font>
    <font>
      <i/>
      <sz val="11"/>
      <name val="Times New Roman"/>
      <family val="1"/>
      <charset val="204"/>
    </font>
    <font>
      <sz val="11"/>
      <color theme="1"/>
      <name val="Calibri"/>
      <family val="2"/>
      <charset val="204"/>
      <scheme val="minor"/>
    </font>
    <font>
      <b/>
      <sz val="12"/>
      <name val="Arial"/>
      <family val="2"/>
      <charset val="204"/>
    </font>
    <font>
      <sz val="11"/>
      <color indexed="8"/>
      <name val="Calibri"/>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8"/>
      <name val="Academy"/>
    </font>
    <font>
      <b/>
      <sz val="18"/>
      <name val="Arial"/>
      <family val="2"/>
      <charset val="204"/>
    </font>
    <font>
      <sz val="12"/>
      <name val="Academy"/>
    </font>
    <font>
      <sz val="10"/>
      <name val="Arial"/>
      <family val="2"/>
    </font>
    <font>
      <sz val="10"/>
      <name val="Helv"/>
      <charset val="204"/>
    </font>
    <font>
      <sz val="10"/>
      <name val="Helv"/>
    </font>
    <font>
      <sz val="10"/>
      <name val="NTHarmonica"/>
      <charset val="204"/>
    </font>
    <font>
      <sz val="10"/>
      <color indexed="8"/>
      <name val="Times New Roman"/>
      <family val="1"/>
      <charset val="204"/>
    </font>
    <font>
      <b/>
      <sz val="10"/>
      <color indexed="8"/>
      <name val="Times New Roman"/>
      <family val="1"/>
      <charset val="204"/>
    </font>
    <font>
      <b/>
      <sz val="10"/>
      <color indexed="8"/>
      <name val="Arial"/>
      <family val="2"/>
    </font>
    <font>
      <sz val="10"/>
      <color indexed="8"/>
      <name val="Arial"/>
      <family val="2"/>
    </font>
    <font>
      <sz val="8"/>
      <color indexed="0"/>
      <name val="Arial"/>
      <family val="2"/>
      <charset val="204"/>
    </font>
    <font>
      <sz val="9"/>
      <color indexed="8"/>
      <name val="Calibri"/>
      <family val="2"/>
      <charset val="204"/>
    </font>
    <font>
      <u/>
      <sz val="11"/>
      <color theme="10"/>
      <name val="Calibri"/>
      <family val="2"/>
    </font>
    <font>
      <sz val="11"/>
      <color theme="1"/>
      <name val="Calibri"/>
      <family val="2"/>
      <scheme val="minor"/>
    </font>
    <font>
      <sz val="9"/>
      <color theme="1"/>
      <name val="Calibri"/>
      <family val="2"/>
      <charset val="204"/>
      <scheme val="minor"/>
    </font>
    <font>
      <i/>
      <sz val="9"/>
      <name val="Times New Roman"/>
      <family val="1"/>
      <charset val="204"/>
    </font>
    <font>
      <b/>
      <i/>
      <sz val="9"/>
      <name val="Times New Roman"/>
      <family val="1"/>
      <charset val="204"/>
    </font>
    <font>
      <b/>
      <i/>
      <sz val="11"/>
      <name val="Times New Roman"/>
      <family val="1"/>
      <charset val="204"/>
    </font>
    <font>
      <b/>
      <sz val="12"/>
      <name val="Times New Roman"/>
      <family val="1"/>
      <charset val="204"/>
    </font>
    <font>
      <sz val="12"/>
      <name val="Calibri"/>
      <family val="2"/>
      <charset val="204"/>
      <scheme val="minor"/>
    </font>
    <font>
      <b/>
      <sz val="10"/>
      <name val="Times New Roman"/>
      <family val="1"/>
      <charset val="204"/>
    </font>
    <font>
      <sz val="8"/>
      <name val="Times New Roman"/>
      <family val="1"/>
      <charset val="204"/>
    </font>
    <font>
      <b/>
      <sz val="14"/>
      <name val="Times New Roman"/>
      <family val="1"/>
      <charset val="204"/>
    </font>
    <font>
      <b/>
      <sz val="9.5"/>
      <name val="Times New Roman"/>
      <family val="1"/>
      <charset val="204"/>
    </font>
    <font>
      <sz val="9.5"/>
      <name val="Times New Roman"/>
      <family val="1"/>
      <charset val="204"/>
    </font>
    <font>
      <i/>
      <sz val="9"/>
      <color theme="1"/>
      <name val="Times New Roman"/>
      <family val="1"/>
      <charset val="204"/>
    </font>
    <font>
      <i/>
      <sz val="10"/>
      <name val="Arial"/>
      <family val="2"/>
      <charset val="204"/>
    </font>
    <font>
      <b/>
      <sz val="11"/>
      <name val="Arial"/>
      <family val="2"/>
      <charset val="204"/>
    </font>
    <font>
      <sz val="12"/>
      <name val="Arial"/>
      <family val="2"/>
      <charset val="204"/>
    </font>
    <font>
      <sz val="9"/>
      <name val="Arial"/>
      <family val="2"/>
      <charset val="204"/>
    </font>
    <font>
      <sz val="8"/>
      <name val="Arial"/>
      <family val="2"/>
      <charset val="204"/>
    </font>
    <font>
      <sz val="12"/>
      <name val="KZ Times New Roman"/>
      <family val="1"/>
      <charset val="204"/>
    </font>
    <font>
      <b/>
      <i/>
      <sz val="12"/>
      <name val="KZ Times New Roman"/>
      <family val="1"/>
      <charset val="204"/>
    </font>
    <font>
      <b/>
      <sz val="12"/>
      <name val="KZ Times New Roman"/>
      <family val="1"/>
      <charset val="204"/>
    </font>
    <font>
      <sz val="10"/>
      <name val="KZ Times New Roman"/>
      <family val="1"/>
      <charset val="204"/>
    </font>
    <font>
      <sz val="12"/>
      <color indexed="9"/>
      <name val="KZ Times New Roman"/>
      <family val="1"/>
      <charset val="204"/>
    </font>
    <font>
      <i/>
      <sz val="8"/>
      <name val="Times New Roman"/>
      <family val="1"/>
      <charset val="204"/>
    </font>
    <font>
      <i/>
      <sz val="8"/>
      <name val="KZ Arial"/>
      <charset val="204"/>
    </font>
    <font>
      <b/>
      <sz val="8"/>
      <name val="Times New Roman"/>
      <family val="1"/>
      <charset val="204"/>
    </font>
    <font>
      <b/>
      <sz val="8"/>
      <name val="KZ Arial"/>
      <charset val="204"/>
    </font>
    <font>
      <sz val="8"/>
      <name val="KZ Arial"/>
      <family val="2"/>
      <charset val="204"/>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b/>
      <sz val="18"/>
      <color theme="3"/>
      <name val="Cambria"/>
      <family val="2"/>
      <charset val="204"/>
    </font>
    <font>
      <b/>
      <sz val="8"/>
      <name val="KZ Arial"/>
      <family val="2"/>
      <charset val="204"/>
    </font>
    <font>
      <sz val="8"/>
      <name val="KZ Arial"/>
      <charset val="204"/>
    </font>
    <font>
      <sz val="12"/>
      <name val="Times New Roman"/>
      <family val="1"/>
      <charset val="204"/>
    </font>
    <font>
      <i/>
      <sz val="12"/>
      <name val="Times New Roman"/>
      <family val="1"/>
      <charset val="204"/>
    </font>
    <font>
      <sz val="10"/>
      <name val="Calibri"/>
      <family val="2"/>
      <charset val="204"/>
      <scheme val="minor"/>
    </font>
    <font>
      <b/>
      <sz val="10.5"/>
      <name val="Times New Roman"/>
      <family val="1"/>
      <charset val="204"/>
    </font>
    <font>
      <b/>
      <i/>
      <sz val="10"/>
      <name val="Times New Roman"/>
      <family val="1"/>
      <charset val="204"/>
    </font>
    <font>
      <sz val="7"/>
      <name val="Times New Roman"/>
      <family val="1"/>
      <charset val="204"/>
    </font>
    <font>
      <sz val="10"/>
      <color theme="1"/>
      <name val="Times New Roman"/>
      <family val="1"/>
      <charset val="204"/>
    </font>
    <font>
      <b/>
      <sz val="9"/>
      <color theme="1"/>
      <name val="Times New Roman"/>
      <family val="1"/>
      <charset val="204"/>
    </font>
    <font>
      <sz val="10"/>
      <color rgb="FF000000"/>
      <name val="Times New Roman"/>
      <family val="1"/>
      <charset val="204"/>
    </font>
    <font>
      <vertAlign val="superscript"/>
      <sz val="10"/>
      <name val="Times New Roman"/>
      <family val="1"/>
      <charset val="204"/>
    </font>
    <font>
      <b/>
      <sz val="8.5"/>
      <name val="Times New Roman"/>
      <family val="1"/>
      <charset val="204"/>
    </font>
  </fonts>
  <fills count="42">
    <fill>
      <patternFill patternType="none"/>
    </fill>
    <fill>
      <patternFill patternType="gray125"/>
    </fill>
    <fill>
      <patternFill patternType="solid">
        <fgColor theme="4" tint="0.79998168889431442"/>
        <bgColor indexed="64"/>
      </patternFill>
    </fill>
    <fill>
      <patternFill patternType="solid">
        <fgColor theme="5" tint="0.79998168889431442"/>
        <bgColor indexed="64"/>
      </patternFill>
    </fill>
    <fill>
      <patternFill patternType="solid">
        <fgColor rgb="FFFFFFCC"/>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43"/>
      </patternFill>
    </fill>
    <fill>
      <patternFill patternType="solid">
        <fgColor indexed="41"/>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26"/>
      </patternFill>
    </fill>
    <fill>
      <patternFill patternType="solid">
        <fgColor indexed="22"/>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theme="0"/>
        <bgColor indexed="64"/>
      </patternFill>
    </fill>
  </fills>
  <borders count="37">
    <border>
      <left/>
      <right/>
      <top/>
      <bottom/>
      <diagonal/>
    </border>
    <border>
      <left style="thin">
        <color theme="0"/>
      </left>
      <right style="thin">
        <color theme="0"/>
      </right>
      <top style="thin">
        <color theme="0"/>
      </top>
      <bottom style="thin">
        <color theme="0"/>
      </bottom>
      <diagonal/>
    </border>
    <border>
      <left style="thin">
        <color rgb="FFB2B2B2"/>
      </left>
      <right style="thin">
        <color rgb="FFB2B2B2"/>
      </right>
      <top style="thin">
        <color rgb="FFB2B2B2"/>
      </top>
      <bottom style="thin">
        <color rgb="FFB2B2B2"/>
      </bottom>
      <diagonal/>
    </border>
    <border>
      <left style="thin">
        <color indexed="48"/>
      </left>
      <right style="thin">
        <color indexed="48"/>
      </right>
      <top style="thin">
        <color indexed="48"/>
      </top>
      <bottom style="thin">
        <color indexed="48"/>
      </bottom>
      <diagonal/>
    </border>
    <border>
      <left/>
      <right/>
      <top style="double">
        <color indexed="64"/>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style="thin">
        <color theme="0"/>
      </left>
      <right style="thin">
        <color theme="0"/>
      </right>
      <top/>
      <bottom style="thin">
        <color theme="0"/>
      </bottom>
      <diagonal/>
    </border>
    <border>
      <left/>
      <right/>
      <top/>
      <bottom style="thin">
        <color indexed="64"/>
      </bottom>
      <diagonal/>
    </border>
    <border>
      <left/>
      <right/>
      <top/>
      <bottom style="medium">
        <color rgb="FFFFFFFF"/>
      </bottom>
      <diagonal/>
    </border>
    <border>
      <left style="medium">
        <color rgb="FFFFFFFF"/>
      </left>
      <right/>
      <top style="medium">
        <color rgb="FFFFFFFF"/>
      </top>
      <bottom/>
      <diagonal/>
    </border>
    <border>
      <left/>
      <right style="medium">
        <color rgb="FFFFFFFF"/>
      </right>
      <top style="medium">
        <color rgb="FFFFFFFF"/>
      </top>
      <bottom/>
      <diagonal/>
    </border>
    <border>
      <left style="medium">
        <color rgb="FFFFFFFF"/>
      </left>
      <right style="medium">
        <color rgb="FFFFFFFF"/>
      </right>
      <top style="medium">
        <color rgb="FFFFFFFF"/>
      </top>
      <bottom/>
      <diagonal/>
    </border>
    <border>
      <left style="medium">
        <color rgb="FFFFFFFF"/>
      </left>
      <right/>
      <top/>
      <bottom/>
      <diagonal/>
    </border>
    <border>
      <left/>
      <right style="medium">
        <color rgb="FFFFFFFF"/>
      </right>
      <top/>
      <bottom/>
      <diagonal/>
    </border>
    <border>
      <left style="medium">
        <color rgb="FFFFFFFF"/>
      </left>
      <right style="medium">
        <color rgb="FFFFFFFF"/>
      </right>
      <top/>
      <bottom/>
      <diagonal/>
    </border>
    <border>
      <left/>
      <right/>
      <top/>
      <bottom style="thin">
        <color theme="0"/>
      </bottom>
      <diagonal/>
    </border>
    <border>
      <left/>
      <right style="thin">
        <color theme="0"/>
      </right>
      <top style="thin">
        <color theme="0"/>
      </top>
      <bottom style="thin">
        <color theme="0"/>
      </bottom>
      <diagonal/>
    </border>
  </borders>
  <cellStyleXfs count="327">
    <xf numFmtId="0" fontId="0" fillId="0" borderId="0"/>
    <xf numFmtId="0" fontId="1" fillId="0" borderId="0"/>
    <xf numFmtId="0" fontId="4" fillId="0" borderId="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43" fontId="12" fillId="0" borderId="0" applyFont="0" applyFill="0" applyBorder="0" applyAlignment="0" applyProtection="0"/>
    <xf numFmtId="41" fontId="4" fillId="0" borderId="0" applyFont="0" applyFill="0" applyBorder="0" applyAlignment="0" applyProtection="0"/>
    <xf numFmtId="43" fontId="4" fillId="0" borderId="0" applyFont="0" applyFill="0" applyBorder="0" applyAlignment="0" applyProtection="0"/>
    <xf numFmtId="3" fontId="4" fillId="0" borderId="0" applyFill="0" applyBorder="0" applyAlignment="0" applyProtection="0"/>
    <xf numFmtId="7" fontId="4" fillId="0" borderId="0" applyFill="0" applyBorder="0" applyAlignment="0" applyProtection="0"/>
    <xf numFmtId="42" fontId="4" fillId="0" borderId="0" applyFont="0" applyFill="0" applyBorder="0" applyAlignment="0" applyProtection="0"/>
    <xf numFmtId="44" fontId="4" fillId="0" borderId="0" applyFont="0" applyFill="0" applyBorder="0" applyAlignment="0" applyProtection="0"/>
    <xf numFmtId="5" fontId="4" fillId="0" borderId="0" applyFill="0" applyBorder="0" applyAlignment="0" applyProtection="0"/>
    <xf numFmtId="167" fontId="4" fillId="0" borderId="0" applyFill="0" applyBorder="0" applyAlignment="0" applyProtection="0"/>
    <xf numFmtId="2" fontId="4" fillId="0" borderId="0" applyFill="0" applyBorder="0" applyAlignment="0" applyProtection="0"/>
    <xf numFmtId="0" fontId="30" fillId="0" borderId="0" applyNumberFormat="0" applyFill="0" applyBorder="0" applyAlignment="0" applyProtection="0"/>
    <xf numFmtId="0" fontId="11" fillId="0" borderId="0" applyNumberFormat="0" applyFill="0" applyBorder="0" applyAlignment="0" applyProtection="0"/>
    <xf numFmtId="0" fontId="31" fillId="0" borderId="0">
      <alignment wrapText="1"/>
    </xf>
    <xf numFmtId="0" fontId="29" fillId="0" borderId="0"/>
    <xf numFmtId="0" fontId="4" fillId="0" borderId="0" applyNumberFormat="0" applyFill="0" applyBorder="0" applyAlignment="0" applyProtection="0"/>
    <xf numFmtId="0" fontId="32" fillId="0" borderId="0"/>
    <xf numFmtId="166" fontId="33" fillId="0" borderId="0"/>
    <xf numFmtId="0" fontId="34" fillId="0" borderId="0"/>
    <xf numFmtId="168" fontId="4" fillId="0" borderId="0"/>
    <xf numFmtId="169" fontId="35" fillId="0" borderId="0" applyFont="0" applyFill="0" applyBorder="0" applyAlignment="0" applyProtection="0"/>
    <xf numFmtId="170" fontId="35" fillId="0" borderId="0" applyFont="0" applyFill="0" applyBorder="0" applyAlignment="0" applyProtection="0"/>
    <xf numFmtId="171" fontId="35" fillId="0" borderId="0" applyFont="0" applyFill="0" applyBorder="0" applyAlignment="0" applyProtection="0"/>
    <xf numFmtId="172" fontId="35"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36" fillId="0" borderId="0">
      <alignment horizontal="center" vertical="center"/>
    </xf>
    <xf numFmtId="0" fontId="36" fillId="0" borderId="0">
      <alignment horizontal="right"/>
    </xf>
    <xf numFmtId="0" fontId="36" fillId="0" borderId="0">
      <alignment horizontal="right"/>
    </xf>
    <xf numFmtId="0" fontId="36" fillId="0" borderId="0">
      <alignment horizontal="right"/>
    </xf>
    <xf numFmtId="0" fontId="36" fillId="0" borderId="0">
      <alignment horizontal="right"/>
    </xf>
    <xf numFmtId="0" fontId="36" fillId="0" borderId="0">
      <alignment horizontal="right"/>
    </xf>
    <xf numFmtId="0" fontId="36" fillId="0" borderId="0">
      <alignment horizontal="center" vertical="center"/>
    </xf>
    <xf numFmtId="0" fontId="37" fillId="0" borderId="0">
      <alignment horizontal="center" vertical="center"/>
    </xf>
    <xf numFmtId="0" fontId="36" fillId="0" borderId="0">
      <alignment horizontal="right" vertical="center"/>
    </xf>
    <xf numFmtId="0" fontId="37" fillId="0" borderId="0">
      <alignment horizontal="center" vertical="center"/>
    </xf>
    <xf numFmtId="0" fontId="37" fillId="0" borderId="0">
      <alignment horizontal="center" vertical="center"/>
    </xf>
    <xf numFmtId="0" fontId="37" fillId="0" borderId="0">
      <alignment horizontal="center" vertical="center"/>
    </xf>
    <xf numFmtId="0" fontId="37" fillId="0" borderId="0">
      <alignment horizontal="center" vertical="center"/>
    </xf>
    <xf numFmtId="0" fontId="37" fillId="0" borderId="0">
      <alignment horizontal="center" vertical="center"/>
    </xf>
    <xf numFmtId="0" fontId="37" fillId="0" borderId="0">
      <alignment horizontal="center" vertical="center"/>
    </xf>
    <xf numFmtId="4" fontId="38" fillId="19" borderId="3" applyNumberFormat="0" applyProtection="0">
      <alignment vertical="center"/>
    </xf>
    <xf numFmtId="4" fontId="38" fillId="19" borderId="3" applyNumberFormat="0" applyProtection="0">
      <alignment vertical="center"/>
    </xf>
    <xf numFmtId="4" fontId="39" fillId="20" borderId="3" applyNumberFormat="0" applyProtection="0">
      <alignment horizontal="right" vertical="center"/>
    </xf>
    <xf numFmtId="4" fontId="39" fillId="20" borderId="3" applyNumberFormat="0" applyProtection="0">
      <alignment horizontal="right" vertical="center"/>
    </xf>
    <xf numFmtId="0" fontId="4" fillId="0" borderId="4" applyNumberFormat="0" applyFill="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3" borderId="0" applyNumberFormat="0" applyBorder="0" applyAlignment="0" applyProtection="0"/>
    <xf numFmtId="0" fontId="13" fillId="23" borderId="0" applyNumberFormat="0" applyBorder="0" applyAlignment="0" applyProtection="0"/>
    <xf numFmtId="0" fontId="13" fillId="23"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24" borderId="0" applyNumberFormat="0" applyBorder="0" applyAlignment="0" applyProtection="0"/>
    <xf numFmtId="0" fontId="13" fillId="24" borderId="0" applyNumberFormat="0" applyBorder="0" applyAlignment="0" applyProtection="0"/>
    <xf numFmtId="0" fontId="13" fillId="24" borderId="0" applyNumberFormat="0" applyBorder="0" applyAlignment="0" applyProtection="0"/>
    <xf numFmtId="0" fontId="14" fillId="10" borderId="5" applyNumberFormat="0" applyAlignment="0" applyProtection="0"/>
    <xf numFmtId="0" fontId="14" fillId="10" borderId="5" applyNumberFormat="0" applyAlignment="0" applyProtection="0"/>
    <xf numFmtId="0" fontId="14" fillId="10" borderId="5" applyNumberFormat="0" applyAlignment="0" applyProtection="0"/>
    <xf numFmtId="0" fontId="14" fillId="10" borderId="5" applyNumberFormat="0" applyAlignment="0" applyProtection="0"/>
    <xf numFmtId="0" fontId="14" fillId="10" borderId="5" applyNumberFormat="0" applyAlignment="0" applyProtection="0"/>
    <xf numFmtId="0" fontId="14" fillId="10" borderId="5" applyNumberFormat="0" applyAlignment="0" applyProtection="0"/>
    <xf numFmtId="0" fontId="15" fillId="25" borderId="6" applyNumberFormat="0" applyAlignment="0" applyProtection="0"/>
    <xf numFmtId="0" fontId="15" fillId="25" borderId="6" applyNumberFormat="0" applyAlignment="0" applyProtection="0"/>
    <xf numFmtId="0" fontId="15" fillId="25" borderId="6" applyNumberFormat="0" applyAlignment="0" applyProtection="0"/>
    <xf numFmtId="0" fontId="15" fillId="25" borderId="6" applyNumberFormat="0" applyAlignment="0" applyProtection="0"/>
    <xf numFmtId="0" fontId="15" fillId="25" borderId="6" applyNumberFormat="0" applyAlignment="0" applyProtection="0"/>
    <xf numFmtId="0" fontId="15" fillId="25" borderId="6" applyNumberFormat="0" applyAlignment="0" applyProtection="0"/>
    <xf numFmtId="0" fontId="16" fillId="25" borderId="5" applyNumberFormat="0" applyAlignment="0" applyProtection="0"/>
    <xf numFmtId="0" fontId="16" fillId="25" borderId="5" applyNumberFormat="0" applyAlignment="0" applyProtection="0"/>
    <xf numFmtId="0" fontId="16" fillId="25" borderId="5" applyNumberFormat="0" applyAlignment="0" applyProtection="0"/>
    <xf numFmtId="0" fontId="16" fillId="25" borderId="5" applyNumberFormat="0" applyAlignment="0" applyProtection="0"/>
    <xf numFmtId="0" fontId="16" fillId="25" borderId="5" applyNumberFormat="0" applyAlignment="0" applyProtection="0"/>
    <xf numFmtId="0" fontId="16" fillId="25" borderId="5" applyNumberFormat="0" applyAlignment="0" applyProtection="0"/>
    <xf numFmtId="0" fontId="42" fillId="0" borderId="0" applyNumberFormat="0" applyFill="0" applyBorder="0" applyAlignment="0" applyProtection="0">
      <alignment vertical="top"/>
      <protection locked="0"/>
    </xf>
    <xf numFmtId="44" fontId="1" fillId="0" borderId="0" applyFont="0" applyFill="0" applyBorder="0" applyAlignment="0" applyProtection="0"/>
    <xf numFmtId="0" fontId="17" fillId="0" borderId="7" applyNumberFormat="0" applyFill="0" applyAlignment="0" applyProtection="0"/>
    <xf numFmtId="0" fontId="17" fillId="0" borderId="7" applyNumberFormat="0" applyFill="0" applyAlignment="0" applyProtection="0"/>
    <xf numFmtId="0" fontId="17" fillId="0" borderId="7" applyNumberFormat="0" applyFill="0" applyAlignment="0" applyProtection="0"/>
    <xf numFmtId="0" fontId="18" fillId="0" borderId="8" applyNumberFormat="0" applyFill="0" applyAlignment="0" applyProtection="0"/>
    <xf numFmtId="0" fontId="18" fillId="0" borderId="8" applyNumberFormat="0" applyFill="0" applyAlignment="0" applyProtection="0"/>
    <xf numFmtId="0" fontId="18" fillId="0" borderId="8"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20" fillId="0" borderId="10" applyNumberFormat="0" applyFill="0" applyAlignment="0" applyProtection="0"/>
    <xf numFmtId="0" fontId="20" fillId="0" borderId="10" applyNumberFormat="0" applyFill="0" applyAlignment="0" applyProtection="0"/>
    <xf numFmtId="0" fontId="20" fillId="0" borderId="10" applyNumberFormat="0" applyFill="0" applyAlignment="0" applyProtection="0"/>
    <xf numFmtId="0" fontId="20" fillId="0" borderId="10" applyNumberFormat="0" applyFill="0" applyAlignment="0" applyProtection="0"/>
    <xf numFmtId="0" fontId="20" fillId="0" borderId="10" applyNumberFormat="0" applyFill="0" applyAlignment="0" applyProtection="0"/>
    <xf numFmtId="0" fontId="20" fillId="0" borderId="10" applyNumberFormat="0" applyFill="0" applyAlignment="0" applyProtection="0"/>
    <xf numFmtId="0" fontId="21" fillId="26" borderId="11" applyNumberFormat="0" applyAlignment="0" applyProtection="0"/>
    <xf numFmtId="0" fontId="21" fillId="26" borderId="11" applyNumberFormat="0" applyAlignment="0" applyProtection="0"/>
    <xf numFmtId="0" fontId="21" fillId="26" borderId="11" applyNumberFormat="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1" fillId="0" borderId="0"/>
    <xf numFmtId="0" fontId="10" fillId="0" borderId="0"/>
    <xf numFmtId="0" fontId="10" fillId="0" borderId="0"/>
    <xf numFmtId="0" fontId="10" fillId="0" borderId="0"/>
    <xf numFmtId="0" fontId="1" fillId="0" borderId="0"/>
    <xf numFmtId="0" fontId="1" fillId="0" borderId="0"/>
    <xf numFmtId="0" fontId="1" fillId="0" borderId="0"/>
    <xf numFmtId="0" fontId="10" fillId="0" borderId="0"/>
    <xf numFmtId="0" fontId="4" fillId="0" borderId="0"/>
    <xf numFmtId="0" fontId="10" fillId="0" borderId="0"/>
    <xf numFmtId="0" fontId="4" fillId="0" borderId="0" applyNumberFormat="0" applyFont="0" applyFill="0" applyBorder="0" applyAlignment="0" applyProtection="0">
      <alignment vertical="top"/>
    </xf>
    <xf numFmtId="0" fontId="43" fillId="0" borderId="0"/>
    <xf numFmtId="0" fontId="4" fillId="0" borderId="0"/>
    <xf numFmtId="0" fontId="44" fillId="0" borderId="0"/>
    <xf numFmtId="0" fontId="1" fillId="0" borderId="0"/>
    <xf numFmtId="0" fontId="10" fillId="0" borderId="0"/>
    <xf numFmtId="0" fontId="10" fillId="0" borderId="0"/>
    <xf numFmtId="0" fontId="10" fillId="0" borderId="0"/>
    <xf numFmtId="0" fontId="10" fillId="0" borderId="0"/>
    <xf numFmtId="0" fontId="4" fillId="0" borderId="0"/>
    <xf numFmtId="0" fontId="1" fillId="0" borderId="0"/>
    <xf numFmtId="0" fontId="12" fillId="0" borderId="0"/>
    <xf numFmtId="0" fontId="10" fillId="0" borderId="0"/>
    <xf numFmtId="0" fontId="10" fillId="0" borderId="0"/>
    <xf numFmtId="0" fontId="40" fillId="0" borderId="0"/>
    <xf numFmtId="0" fontId="44" fillId="0" borderId="0"/>
    <xf numFmtId="0" fontId="43" fillId="0" borderId="0"/>
    <xf numFmtId="0" fontId="10" fillId="0" borderId="0"/>
    <xf numFmtId="0" fontId="10" fillId="0" borderId="0"/>
    <xf numFmtId="0" fontId="24" fillId="6" borderId="0" applyNumberFormat="0" applyBorder="0" applyAlignment="0" applyProtection="0"/>
    <xf numFmtId="0" fontId="24" fillId="6" borderId="0" applyNumberFormat="0" applyBorder="0" applyAlignment="0" applyProtection="0"/>
    <xf numFmtId="0" fontId="24" fillId="6" borderId="0" applyNumberFormat="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12" fillId="27" borderId="12" applyNumberFormat="0" applyFont="0" applyAlignment="0" applyProtection="0"/>
    <xf numFmtId="0" fontId="1" fillId="27" borderId="12" applyNumberFormat="0" applyFont="0" applyAlignment="0" applyProtection="0"/>
    <xf numFmtId="0" fontId="1" fillId="27" borderId="12" applyNumberFormat="0" applyFont="0" applyAlignment="0" applyProtection="0"/>
    <xf numFmtId="0" fontId="1" fillId="27" borderId="12" applyNumberFormat="0" applyFont="0" applyAlignment="0" applyProtection="0"/>
    <xf numFmtId="0" fontId="1" fillId="27" borderId="12" applyNumberFormat="0" applyFont="0" applyAlignment="0" applyProtection="0"/>
    <xf numFmtId="0" fontId="12" fillId="27" borderId="12" applyNumberFormat="0" applyFont="0" applyAlignment="0" applyProtection="0"/>
    <xf numFmtId="0" fontId="1" fillId="27" borderId="12" applyNumberFormat="0" applyFont="0" applyAlignment="0" applyProtection="0"/>
    <xf numFmtId="0" fontId="1" fillId="27" borderId="12" applyNumberFormat="0" applyFont="0" applyAlignment="0" applyProtection="0"/>
    <xf numFmtId="0" fontId="1" fillId="27" borderId="12" applyNumberFormat="0" applyFont="0" applyAlignment="0" applyProtection="0"/>
    <xf numFmtId="0" fontId="1" fillId="27" borderId="12" applyNumberFormat="0" applyFont="0" applyAlignment="0" applyProtection="0"/>
    <xf numFmtId="0" fontId="4" fillId="4" borderId="2"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2"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43" fillId="0" borderId="0" applyFont="0" applyFill="0" applyBorder="0" applyAlignment="0" applyProtection="0"/>
    <xf numFmtId="9" fontId="44"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34" fillId="0" borderId="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41" fontId="4" fillId="0" borderId="0" applyFont="0" applyFill="0" applyBorder="0" applyAlignment="0" applyProtection="0"/>
    <xf numFmtId="43" fontId="4" fillId="0" borderId="0" applyFont="0" applyFill="0" applyBorder="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2" fillId="0" borderId="0" applyFont="0" applyFill="0" applyBorder="0" applyAlignment="0" applyProtection="0"/>
    <xf numFmtId="43" fontId="1" fillId="0" borderId="0" applyFont="0" applyFill="0" applyBorder="0" applyAlignment="0" applyProtection="0"/>
    <xf numFmtId="43" fontId="44" fillId="0" borderId="0" applyFont="0" applyFill="0" applyBorder="0" applyAlignment="0" applyProtection="0"/>
    <xf numFmtId="43" fontId="41" fillId="0" borderId="0" applyFont="0" applyFill="0" applyBorder="0" applyAlignment="0" applyProtection="0"/>
    <xf numFmtId="43" fontId="12"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33" fillId="0" borderId="0"/>
    <xf numFmtId="0" fontId="33" fillId="0" borderId="0"/>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61" fillId="0" borderId="20">
      <alignment horizontal="left" vertical="top" wrapText="1"/>
    </xf>
    <xf numFmtId="1" fontId="61" fillId="0" borderId="0">
      <alignment horizontal="center" vertical="top" wrapText="1"/>
    </xf>
    <xf numFmtId="173" fontId="61" fillId="0" borderId="20">
      <alignment horizontal="center" vertical="top" wrapText="1"/>
    </xf>
    <xf numFmtId="174" fontId="61" fillId="0" borderId="20">
      <alignment horizontal="center" vertical="top" wrapText="1"/>
    </xf>
    <xf numFmtId="174" fontId="61" fillId="0" borderId="20">
      <alignment horizontal="center" vertical="top" wrapText="1"/>
    </xf>
    <xf numFmtId="174" fontId="61" fillId="0" borderId="20">
      <alignment horizontal="center" vertical="top" wrapText="1"/>
    </xf>
    <xf numFmtId="174" fontId="61" fillId="0" borderId="0">
      <alignment horizontal="center" vertical="top" wrapText="1"/>
    </xf>
    <xf numFmtId="174" fontId="61" fillId="0" borderId="0">
      <alignment horizontal="center" vertical="top" wrapText="1"/>
    </xf>
    <xf numFmtId="174" fontId="61" fillId="0" borderId="0">
      <alignment horizontal="center" vertical="top" wrapText="1"/>
    </xf>
    <xf numFmtId="0" fontId="61" fillId="0" borderId="20">
      <alignment horizontal="left" vertical="top"/>
    </xf>
    <xf numFmtId="0" fontId="62" fillId="28" borderId="20">
      <alignment horizontal="left" vertical="top" wrapText="1"/>
    </xf>
    <xf numFmtId="0" fontId="62" fillId="28" borderId="20">
      <alignment horizontal="left" vertical="top" wrapText="1"/>
    </xf>
    <xf numFmtId="0" fontId="63" fillId="0" borderId="20">
      <alignment horizontal="left" vertical="top" wrapText="1"/>
    </xf>
    <xf numFmtId="0" fontId="61" fillId="0" borderId="20">
      <alignment horizontal="left" vertical="top" wrapText="1"/>
    </xf>
    <xf numFmtId="0" fontId="64" fillId="0" borderId="20">
      <alignment horizontal="left" vertical="top" wrapText="1"/>
    </xf>
    <xf numFmtId="173" fontId="65" fillId="0" borderId="20">
      <alignment horizontal="center" vertical="top" wrapText="1"/>
    </xf>
    <xf numFmtId="174" fontId="65" fillId="0" borderId="20">
      <alignment horizontal="center" vertical="top" wrapText="1"/>
    </xf>
    <xf numFmtId="174" fontId="65" fillId="0" borderId="20">
      <alignment horizontal="center" vertical="top" wrapText="1"/>
    </xf>
    <xf numFmtId="0" fontId="65" fillId="0" borderId="20">
      <alignment horizontal="center" vertical="top" wrapText="1"/>
    </xf>
    <xf numFmtId="174" fontId="65" fillId="0" borderId="20">
      <alignment horizontal="center" vertical="top" wrapText="1"/>
    </xf>
    <xf numFmtId="0" fontId="82" fillId="35" borderId="0" applyNumberFormat="0" applyBorder="0" applyAlignment="0" applyProtection="0"/>
    <xf numFmtId="0" fontId="82" fillId="36" borderId="0" applyNumberFormat="0" applyBorder="0" applyAlignment="0" applyProtection="0"/>
    <xf numFmtId="0" fontId="82" fillId="37" borderId="0" applyNumberFormat="0" applyBorder="0" applyAlignment="0" applyProtection="0"/>
    <xf numFmtId="0" fontId="82" fillId="38" borderId="0" applyNumberFormat="0" applyBorder="0" applyAlignment="0" applyProtection="0"/>
    <xf numFmtId="0" fontId="82" fillId="39" borderId="0" applyNumberFormat="0" applyBorder="0" applyAlignment="0" applyProtection="0"/>
    <xf numFmtId="0" fontId="82" fillId="40" borderId="0" applyNumberFormat="0" applyBorder="0" applyAlignment="0" applyProtection="0"/>
    <xf numFmtId="0" fontId="74" fillId="32" borderId="21" applyNumberFormat="0" applyAlignment="0" applyProtection="0"/>
    <xf numFmtId="0" fontId="75" fillId="33" borderId="22" applyNumberFormat="0" applyAlignment="0" applyProtection="0"/>
    <xf numFmtId="0" fontId="76" fillId="33" borderId="21" applyNumberFormat="0" applyAlignment="0" applyProtection="0"/>
    <xf numFmtId="0" fontId="81" fillId="0" borderId="25" applyNumberFormat="0" applyFill="0" applyAlignment="0" applyProtection="0"/>
    <xf numFmtId="0" fontId="78" fillId="34" borderId="24" applyNumberFormat="0" applyAlignment="0" applyProtection="0"/>
    <xf numFmtId="0" fontId="83" fillId="0" borderId="0" applyNumberFormat="0" applyFill="0" applyBorder="0" applyAlignment="0" applyProtection="0"/>
    <xf numFmtId="0" fontId="73" fillId="31" borderId="0" applyNumberFormat="0" applyBorder="0" applyAlignment="0" applyProtection="0"/>
    <xf numFmtId="0" fontId="72" fillId="30" borderId="0" applyNumberFormat="0" applyBorder="0" applyAlignment="0" applyProtection="0"/>
    <xf numFmtId="0" fontId="80" fillId="0" borderId="0" applyNumberFormat="0" applyFill="0" applyBorder="0" applyAlignment="0" applyProtection="0"/>
    <xf numFmtId="0" fontId="12" fillId="4" borderId="2" applyNumberFormat="0" applyFont="0" applyAlignment="0" applyProtection="0"/>
    <xf numFmtId="0" fontId="77" fillId="0" borderId="23" applyNumberFormat="0" applyFill="0" applyAlignment="0" applyProtection="0"/>
    <xf numFmtId="0" fontId="79" fillId="0" borderId="0" applyNumberFormat="0" applyFill="0" applyBorder="0" applyAlignment="0" applyProtection="0"/>
    <xf numFmtId="0" fontId="71" fillId="29" borderId="0" applyNumberFormat="0" applyBorder="0" applyAlignment="0" applyProtection="0"/>
  </cellStyleXfs>
  <cellXfs count="271">
    <xf numFmtId="0" fontId="0" fillId="0" borderId="0" xfId="0"/>
    <xf numFmtId="0" fontId="8" fillId="0" borderId="0" xfId="0" applyFont="1" applyAlignment="1">
      <alignment vertical="center"/>
    </xf>
    <xf numFmtId="0" fontId="8" fillId="0" borderId="0" xfId="0" applyFont="1"/>
    <xf numFmtId="0" fontId="8" fillId="0" borderId="0" xfId="0" applyFont="1" applyAlignment="1">
      <alignment horizontal="center" vertical="center"/>
    </xf>
    <xf numFmtId="0" fontId="8" fillId="0" borderId="0" xfId="0" applyFont="1" applyFill="1" applyAlignment="1">
      <alignment vertical="center"/>
    </xf>
    <xf numFmtId="49" fontId="8" fillId="0" borderId="0" xfId="0" applyNumberFormat="1" applyFont="1" applyAlignment="1">
      <alignment vertical="center"/>
    </xf>
    <xf numFmtId="0" fontId="9" fillId="0" borderId="0" xfId="0" applyFont="1" applyFill="1" applyAlignment="1">
      <alignment vertical="center"/>
    </xf>
    <xf numFmtId="0" fontId="8" fillId="0" borderId="0" xfId="0" applyFont="1" applyAlignment="1">
      <alignment vertical="top"/>
    </xf>
    <xf numFmtId="0" fontId="47" fillId="0" borderId="0" xfId="0" applyFont="1" applyFill="1" applyAlignment="1">
      <alignment vertical="center"/>
    </xf>
    <xf numFmtId="0" fontId="7" fillId="0" borderId="0" xfId="0" applyFont="1" applyFill="1" applyAlignment="1">
      <alignment vertical="center"/>
    </xf>
    <xf numFmtId="49" fontId="5" fillId="0" borderId="0" xfId="0" applyNumberFormat="1" applyFont="1" applyAlignment="1">
      <alignment horizontal="right" vertical="center"/>
    </xf>
    <xf numFmtId="0" fontId="6" fillId="0" borderId="0" xfId="0" applyFont="1"/>
    <xf numFmtId="0" fontId="6" fillId="0" borderId="0" xfId="0" applyFont="1" applyAlignment="1">
      <alignment horizontal="right" vertical="center"/>
    </xf>
    <xf numFmtId="0" fontId="5" fillId="0" borderId="0" xfId="0" applyFont="1" applyAlignment="1">
      <alignment horizontal="right" vertical="center"/>
    </xf>
    <xf numFmtId="49" fontId="52" fillId="0" borderId="0" xfId="0" applyNumberFormat="1" applyFont="1" applyAlignment="1">
      <alignment horizontal="center" vertical="center" wrapText="1"/>
    </xf>
    <xf numFmtId="0" fontId="54" fillId="0" borderId="0" xfId="0" applyFont="1"/>
    <xf numFmtId="0" fontId="6" fillId="0" borderId="0" xfId="0" applyFont="1" applyBorder="1" applyAlignment="1">
      <alignment vertical="center" wrapText="1"/>
    </xf>
    <xf numFmtId="0" fontId="6" fillId="0" borderId="1" xfId="0" applyFont="1" applyBorder="1" applyAlignment="1">
      <alignment vertical="center" wrapText="1"/>
    </xf>
    <xf numFmtId="4" fontId="6" fillId="0" borderId="0" xfId="0" applyNumberFormat="1" applyFont="1"/>
    <xf numFmtId="0" fontId="51" fillId="0" borderId="0" xfId="0" applyFont="1" applyAlignment="1">
      <alignment vertical="center"/>
    </xf>
    <xf numFmtId="0" fontId="6" fillId="0" borderId="0" xfId="0" applyFont="1" applyAlignment="1">
      <alignment vertical="center"/>
    </xf>
    <xf numFmtId="49" fontId="51" fillId="0" borderId="0" xfId="0" applyNumberFormat="1" applyFont="1" applyAlignment="1">
      <alignment horizontal="center" vertical="center"/>
    </xf>
    <xf numFmtId="0" fontId="6" fillId="0" borderId="0" xfId="0" applyFont="1" applyFill="1"/>
    <xf numFmtId="49" fontId="52" fillId="0" borderId="0" xfId="0" applyNumberFormat="1" applyFont="1" applyFill="1" applyAlignment="1">
      <alignment horizontal="center" vertical="center"/>
    </xf>
    <xf numFmtId="0" fontId="6" fillId="0" borderId="0" xfId="0" applyFont="1" applyFill="1" applyAlignment="1">
      <alignment horizontal="center"/>
    </xf>
    <xf numFmtId="49" fontId="6" fillId="0" borderId="0" xfId="0" applyNumberFormat="1" applyFont="1" applyAlignment="1">
      <alignment horizontal="center" vertical="center"/>
    </xf>
    <xf numFmtId="0" fontId="6" fillId="0" borderId="0" xfId="0" applyFont="1" applyAlignment="1">
      <alignment horizontal="center" vertical="center"/>
    </xf>
    <xf numFmtId="0" fontId="4" fillId="0" borderId="0" xfId="167" applyFont="1" applyAlignment="1">
      <alignment vertical="center"/>
    </xf>
    <xf numFmtId="0" fontId="56" fillId="0" borderId="0" xfId="167" applyFont="1" applyAlignment="1">
      <alignment horizontal="right" vertical="center"/>
    </xf>
    <xf numFmtId="0" fontId="4" fillId="0" borderId="0" xfId="167" applyFont="1"/>
    <xf numFmtId="0" fontId="4" fillId="0" borderId="0" xfId="167" applyFont="1" applyAlignment="1">
      <alignment horizontal="centerContinuous" wrapText="1"/>
    </xf>
    <xf numFmtId="0" fontId="58" fillId="0" borderId="0" xfId="167" applyFont="1" applyAlignment="1">
      <alignment horizontal="centerContinuous" wrapText="1"/>
    </xf>
    <xf numFmtId="0" fontId="4" fillId="0" borderId="0" xfId="167" applyFont="1" applyAlignment="1">
      <alignment horizontal="right" wrapText="1"/>
    </xf>
    <xf numFmtId="0" fontId="59" fillId="0" borderId="0" xfId="167" applyFont="1"/>
    <xf numFmtId="0" fontId="2" fillId="2" borderId="14" xfId="167" applyFont="1" applyFill="1" applyBorder="1" applyAlignment="1">
      <alignment horizontal="center" vertical="center" wrapText="1"/>
    </xf>
    <xf numFmtId="0" fontId="2" fillId="0" borderId="15" xfId="167" applyFont="1" applyBorder="1" applyAlignment="1">
      <alignment horizontal="center" vertical="center"/>
    </xf>
    <xf numFmtId="0" fontId="2" fillId="0" borderId="15" xfId="167" applyFont="1" applyBorder="1" applyAlignment="1">
      <alignment horizontal="center"/>
    </xf>
    <xf numFmtId="0" fontId="3" fillId="0" borderId="15" xfId="167" applyFont="1" applyBorder="1" applyAlignment="1">
      <alignment horizontal="center" vertical="top" wrapText="1"/>
    </xf>
    <xf numFmtId="164" fontId="3" fillId="0" borderId="15" xfId="167" applyNumberFormat="1" applyFont="1" applyBorder="1" applyAlignment="1">
      <alignment horizontal="right" vertical="center"/>
    </xf>
    <xf numFmtId="165" fontId="3" fillId="0" borderId="15" xfId="167" applyNumberFormat="1" applyFont="1" applyBorder="1" applyAlignment="1">
      <alignment horizontal="center" vertical="center"/>
    </xf>
    <xf numFmtId="164" fontId="2" fillId="0" borderId="15" xfId="167" applyNumberFormat="1" applyFont="1" applyBorder="1"/>
    <xf numFmtId="0" fontId="3" fillId="0" borderId="15" xfId="167" applyFont="1" applyBorder="1" applyAlignment="1">
      <alignment vertical="top" wrapText="1"/>
    </xf>
    <xf numFmtId="164" fontId="3" fillId="0" borderId="15" xfId="167" applyNumberFormat="1" applyFont="1" applyBorder="1" applyAlignment="1">
      <alignment vertical="top"/>
    </xf>
    <xf numFmtId="164" fontId="3" fillId="0" borderId="15" xfId="167" applyNumberFormat="1" applyFont="1" applyBorder="1" applyAlignment="1">
      <alignment horizontal="center" vertical="top"/>
    </xf>
    <xf numFmtId="0" fontId="59" fillId="0" borderId="0" xfId="167" applyFont="1" applyAlignment="1">
      <alignment vertical="top"/>
    </xf>
    <xf numFmtId="0" fontId="2" fillId="0" borderId="15" xfId="167" applyFont="1" applyBorder="1" applyAlignment="1">
      <alignment vertical="top" wrapText="1"/>
    </xf>
    <xf numFmtId="164" fontId="2" fillId="0" borderId="15" xfId="167" applyNumberFormat="1" applyFont="1" applyBorder="1" applyAlignment="1">
      <alignment vertical="top"/>
    </xf>
    <xf numFmtId="164" fontId="2" fillId="0" borderId="15" xfId="167" applyNumberFormat="1" applyFont="1" applyBorder="1" applyAlignment="1">
      <alignment horizontal="center" vertical="top"/>
    </xf>
    <xf numFmtId="0" fontId="4" fillId="0" borderId="0" xfId="167" applyFont="1" applyAlignment="1">
      <alignment vertical="top"/>
    </xf>
    <xf numFmtId="0" fontId="60" fillId="0" borderId="0" xfId="167" applyFont="1" applyAlignment="1">
      <alignment vertical="top"/>
    </xf>
    <xf numFmtId="164" fontId="60" fillId="0" borderId="0" xfId="167" applyNumberFormat="1" applyFont="1" applyAlignment="1">
      <alignment vertical="top"/>
    </xf>
    <xf numFmtId="165" fontId="60" fillId="0" borderId="0" xfId="167" applyNumberFormat="1" applyFont="1" applyAlignment="1">
      <alignment vertical="top"/>
    </xf>
    <xf numFmtId="3" fontId="60" fillId="0" borderId="0" xfId="167" applyNumberFormat="1" applyFont="1" applyAlignment="1">
      <alignment vertical="top"/>
    </xf>
    <xf numFmtId="0" fontId="60" fillId="0" borderId="0" xfId="167" applyFont="1" applyAlignment="1">
      <alignment vertical="center"/>
    </xf>
    <xf numFmtId="165" fontId="2" fillId="0" borderId="15" xfId="167" applyNumberFormat="1" applyFont="1" applyBorder="1"/>
    <xf numFmtId="165" fontId="2" fillId="0" borderId="15" xfId="167" applyNumberFormat="1" applyFont="1" applyBorder="1" applyAlignment="1">
      <alignment vertical="top"/>
    </xf>
    <xf numFmtId="164" fontId="51" fillId="0" borderId="15" xfId="0" applyNumberFormat="1" applyFont="1" applyBorder="1" applyAlignment="1">
      <alignment vertical="center"/>
    </xf>
    <xf numFmtId="0" fontId="6" fillId="0" borderId="15" xfId="0" applyFont="1" applyBorder="1" applyAlignment="1">
      <alignment vertical="center" wrapText="1"/>
    </xf>
    <xf numFmtId="0" fontId="6" fillId="0" borderId="0" xfId="0" applyFont="1" applyBorder="1" applyAlignment="1">
      <alignment horizontal="right" vertical="center"/>
    </xf>
    <xf numFmtId="49" fontId="3" fillId="2" borderId="15" xfId="0" applyNumberFormat="1" applyFont="1" applyFill="1" applyBorder="1" applyAlignment="1">
      <alignment horizontal="center" vertical="center" wrapText="1"/>
    </xf>
    <xf numFmtId="0" fontId="3" fillId="2" borderId="15" xfId="0" applyFont="1" applyFill="1" applyBorder="1" applyAlignment="1">
      <alignment horizontal="center" vertical="center" wrapText="1"/>
    </xf>
    <xf numFmtId="0" fontId="3" fillId="2" borderId="15" xfId="0" applyFont="1" applyFill="1" applyBorder="1" applyAlignment="1">
      <alignment horizontal="center" vertical="top" wrapText="1"/>
    </xf>
    <xf numFmtId="49" fontId="2" fillId="2" borderId="15" xfId="0" applyNumberFormat="1" applyFont="1" applyFill="1" applyBorder="1" applyAlignment="1">
      <alignment horizontal="center" vertical="center"/>
    </xf>
    <xf numFmtId="0" fontId="2" fillId="2" borderId="15" xfId="0" applyFont="1" applyFill="1" applyBorder="1" applyAlignment="1">
      <alignment horizontal="center" vertical="center"/>
    </xf>
    <xf numFmtId="49" fontId="3" fillId="3" borderId="15" xfId="0" applyNumberFormat="1" applyFont="1" applyFill="1" applyBorder="1" applyAlignment="1">
      <alignment horizontal="center" vertical="center"/>
    </xf>
    <xf numFmtId="0" fontId="3" fillId="3" borderId="15" xfId="0" applyFont="1" applyFill="1" applyBorder="1" applyAlignment="1">
      <alignment horizontal="left" vertical="center" wrapText="1"/>
    </xf>
    <xf numFmtId="164" fontId="3" fillId="3" borderId="15" xfId="0" applyNumberFormat="1" applyFont="1" applyFill="1" applyBorder="1" applyAlignment="1">
      <alignment horizontal="right" vertical="center"/>
    </xf>
    <xf numFmtId="49" fontId="2" fillId="0" borderId="15" xfId="0" applyNumberFormat="1" applyFont="1" applyBorder="1" applyAlignment="1">
      <alignment horizontal="center" vertical="center"/>
    </xf>
    <xf numFmtId="164" fontId="2" fillId="0" borderId="15" xfId="0" applyNumberFormat="1" applyFont="1" applyFill="1" applyBorder="1" applyAlignment="1">
      <alignment horizontal="right" vertical="center" wrapText="1"/>
    </xf>
    <xf numFmtId="165" fontId="2" fillId="0" borderId="15" xfId="0" applyNumberFormat="1" applyFont="1" applyBorder="1" applyAlignment="1">
      <alignment vertical="center"/>
    </xf>
    <xf numFmtId="0" fontId="2" fillId="0" borderId="15" xfId="0" applyFont="1" applyBorder="1" applyAlignment="1">
      <alignment vertical="center" wrapText="1"/>
    </xf>
    <xf numFmtId="49" fontId="2" fillId="2" borderId="15" xfId="0" applyNumberFormat="1" applyFont="1" applyFill="1" applyBorder="1" applyAlignment="1">
      <alignment horizontal="center" vertical="center" wrapText="1"/>
    </xf>
    <xf numFmtId="0" fontId="2" fillId="2" borderId="15" xfId="0" applyFont="1" applyFill="1" applyBorder="1" applyAlignment="1">
      <alignment horizontal="center" vertical="center" wrapText="1"/>
    </xf>
    <xf numFmtId="164" fontId="3" fillId="3" borderId="15" xfId="0" applyNumberFormat="1" applyFont="1" applyFill="1" applyBorder="1" applyAlignment="1">
      <alignment horizontal="right" vertical="center" wrapText="1"/>
    </xf>
    <xf numFmtId="49" fontId="2" fillId="0" borderId="15" xfId="0" applyNumberFormat="1" applyFont="1" applyFill="1" applyBorder="1" applyAlignment="1">
      <alignment horizontal="center" vertical="center"/>
    </xf>
    <xf numFmtId="0" fontId="2" fillId="0" borderId="15" xfId="0" applyFont="1" applyFill="1" applyBorder="1" applyAlignment="1">
      <alignment horizontal="left" vertical="center" wrapText="1"/>
    </xf>
    <xf numFmtId="164" fontId="66" fillId="0" borderId="15" xfId="0" applyNumberFormat="1" applyFont="1" applyBorder="1" applyAlignment="1">
      <alignment vertical="center"/>
    </xf>
    <xf numFmtId="164" fontId="2" fillId="0" borderId="15" xfId="0" applyNumberFormat="1" applyFont="1" applyFill="1" applyBorder="1" applyAlignment="1">
      <alignment horizontal="right" vertical="center"/>
    </xf>
    <xf numFmtId="164" fontId="67" fillId="0" borderId="15" xfId="0" applyNumberFormat="1" applyFont="1" applyBorder="1" applyAlignment="1">
      <alignment vertical="center"/>
    </xf>
    <xf numFmtId="0" fontId="6" fillId="2" borderId="15" xfId="0" applyFont="1" applyFill="1" applyBorder="1" applyAlignment="1">
      <alignment horizontal="center" vertical="center"/>
    </xf>
    <xf numFmtId="49" fontId="6" fillId="0" borderId="15" xfId="0" applyNumberFormat="1" applyFont="1" applyBorder="1" applyAlignment="1">
      <alignment vertical="center"/>
    </xf>
    <xf numFmtId="4" fontId="6" fillId="0" borderId="26" xfId="0" applyNumberFormat="1" applyFont="1" applyBorder="1" applyAlignment="1">
      <alignment vertical="center" wrapText="1"/>
    </xf>
    <xf numFmtId="164" fontId="6" fillId="0" borderId="26" xfId="0" applyNumberFormat="1" applyFont="1" applyBorder="1" applyAlignment="1">
      <alignment vertical="center"/>
    </xf>
    <xf numFmtId="0" fontId="53" fillId="2" borderId="15" xfId="0" applyFont="1" applyFill="1" applyBorder="1" applyAlignment="1">
      <alignment horizontal="center" vertical="center" wrapText="1"/>
    </xf>
    <xf numFmtId="0" fontId="54" fillId="2" borderId="15" xfId="0" applyFont="1" applyFill="1" applyBorder="1" applyAlignment="1">
      <alignment horizontal="center" vertical="center" wrapText="1"/>
    </xf>
    <xf numFmtId="0" fontId="53" fillId="3" borderId="15" xfId="0" applyFont="1" applyFill="1" applyBorder="1" applyAlignment="1">
      <alignment vertical="center" wrapText="1"/>
    </xf>
    <xf numFmtId="164" fontId="3" fillId="3" borderId="15" xfId="0" applyNumberFormat="1" applyFont="1" applyFill="1" applyBorder="1" applyAlignment="1">
      <alignment vertical="center" wrapText="1"/>
    </xf>
    <xf numFmtId="164" fontId="3" fillId="3" borderId="15" xfId="0" applyNumberFormat="1" applyFont="1" applyFill="1" applyBorder="1" applyAlignment="1">
      <alignment vertical="center"/>
    </xf>
    <xf numFmtId="164" fontId="2" fillId="0" borderId="15" xfId="0" applyNumberFormat="1" applyFont="1" applyBorder="1" applyAlignment="1">
      <alignment vertical="center"/>
    </xf>
    <xf numFmtId="49" fontId="3" fillId="3" borderId="15" xfId="0" applyNumberFormat="1" applyFont="1" applyFill="1" applyBorder="1" applyAlignment="1">
      <alignment horizontal="right" vertical="center"/>
    </xf>
    <xf numFmtId="0" fontId="3" fillId="3" borderId="15" xfId="0" applyFont="1" applyFill="1" applyBorder="1" applyAlignment="1">
      <alignment vertical="top" wrapText="1"/>
    </xf>
    <xf numFmtId="49" fontId="3" fillId="0" borderId="15" xfId="0" applyNumberFormat="1" applyFont="1" applyBorder="1" applyAlignment="1">
      <alignment vertical="center"/>
    </xf>
    <xf numFmtId="0" fontId="3" fillId="0" borderId="15" xfId="0" applyFont="1" applyBorder="1" applyAlignment="1">
      <alignment vertical="center" wrapText="1"/>
    </xf>
    <xf numFmtId="164" fontId="3" fillId="0" borderId="15" xfId="0" applyNumberFormat="1" applyFont="1" applyBorder="1" applyAlignment="1">
      <alignment vertical="center"/>
    </xf>
    <xf numFmtId="164" fontId="3" fillId="0" borderId="15" xfId="0" applyNumberFormat="1" applyFont="1" applyFill="1" applyBorder="1" applyAlignment="1">
      <alignment vertical="center"/>
    </xf>
    <xf numFmtId="49" fontId="45" fillId="0" borderId="15" xfId="0" applyNumberFormat="1" applyFont="1" applyBorder="1" applyAlignment="1">
      <alignment vertical="center"/>
    </xf>
    <xf numFmtId="0" fontId="45" fillId="0" borderId="15" xfId="0" applyFont="1" applyBorder="1" applyAlignment="1">
      <alignment vertical="center" wrapText="1"/>
    </xf>
    <xf numFmtId="164" fontId="45" fillId="0" borderId="15" xfId="0" applyNumberFormat="1" applyFont="1" applyBorder="1" applyAlignment="1">
      <alignment vertical="center"/>
    </xf>
    <xf numFmtId="164" fontId="45" fillId="0" borderId="15" xfId="0" applyNumberFormat="1" applyFont="1" applyFill="1" applyBorder="1" applyAlignment="1">
      <alignment vertical="center"/>
    </xf>
    <xf numFmtId="49" fontId="2" fillId="0" borderId="15" xfId="0" applyNumberFormat="1" applyFont="1" applyBorder="1" applyAlignment="1">
      <alignment vertical="center"/>
    </xf>
    <xf numFmtId="164" fontId="2" fillId="0" borderId="15" xfId="0" applyNumberFormat="1" applyFont="1" applyFill="1" applyBorder="1" applyAlignment="1">
      <alignment vertical="center"/>
    </xf>
    <xf numFmtId="164" fontId="68" fillId="0" borderId="15" xfId="0" applyNumberFormat="1" applyFont="1" applyBorder="1" applyAlignment="1">
      <alignment vertical="center"/>
    </xf>
    <xf numFmtId="164" fontId="46" fillId="0" borderId="15" xfId="0" applyNumberFormat="1" applyFont="1" applyFill="1" applyBorder="1" applyAlignment="1">
      <alignment vertical="center"/>
    </xf>
    <xf numFmtId="164" fontId="69" fillId="0" borderId="15" xfId="0" applyNumberFormat="1" applyFont="1" applyBorder="1" applyAlignment="1">
      <alignment vertical="center"/>
    </xf>
    <xf numFmtId="164" fontId="70" fillId="0" borderId="15" xfId="0" applyNumberFormat="1" applyFont="1" applyBorder="1" applyAlignment="1">
      <alignment vertical="center"/>
    </xf>
    <xf numFmtId="49" fontId="8" fillId="0" borderId="15" xfId="0" applyNumberFormat="1" applyFont="1" applyBorder="1" applyAlignment="1">
      <alignment vertical="center"/>
    </xf>
    <xf numFmtId="164" fontId="84" fillId="0" borderId="15" xfId="0" applyNumberFormat="1" applyFont="1" applyBorder="1" applyAlignment="1">
      <alignment vertical="center"/>
    </xf>
    <xf numFmtId="164" fontId="85" fillId="0" borderId="15" xfId="0" applyNumberFormat="1" applyFont="1" applyBorder="1" applyAlignment="1">
      <alignment vertical="center"/>
    </xf>
    <xf numFmtId="0" fontId="7" fillId="0" borderId="0" xfId="0" applyFont="1" applyAlignment="1">
      <alignment vertical="center"/>
    </xf>
    <xf numFmtId="49" fontId="46" fillId="0" borderId="15" xfId="0" applyNumberFormat="1" applyFont="1" applyBorder="1" applyAlignment="1">
      <alignment vertical="center"/>
    </xf>
    <xf numFmtId="0" fontId="46" fillId="0" borderId="15" xfId="0" applyFont="1" applyBorder="1" applyAlignment="1">
      <alignment vertical="center" wrapText="1"/>
    </xf>
    <xf numFmtId="164" fontId="46" fillId="0" borderId="15" xfId="0" applyNumberFormat="1" applyFont="1" applyBorder="1" applyAlignment="1">
      <alignment vertical="center"/>
    </xf>
    <xf numFmtId="14" fontId="3" fillId="2" borderId="15" xfId="0" applyNumberFormat="1" applyFont="1" applyFill="1" applyBorder="1" applyAlignment="1">
      <alignment horizontal="center" vertical="center" wrapText="1"/>
    </xf>
    <xf numFmtId="0" fontId="50" fillId="2" borderId="15" xfId="0" applyFont="1" applyFill="1" applyBorder="1" applyAlignment="1">
      <alignment horizontal="center" vertical="center" wrapText="1"/>
    </xf>
    <xf numFmtId="0" fontId="86" fillId="41" borderId="0" xfId="0" applyFont="1" applyFill="1" applyBorder="1"/>
    <xf numFmtId="0" fontId="8" fillId="41" borderId="0" xfId="0" applyFont="1" applyFill="1" applyBorder="1"/>
    <xf numFmtId="0" fontId="6" fillId="41" borderId="15" xfId="0" applyFont="1" applyFill="1" applyBorder="1" applyAlignment="1">
      <alignment horizontal="center" vertical="center" wrapText="1"/>
    </xf>
    <xf numFmtId="0" fontId="6" fillId="41" borderId="15" xfId="0" applyFont="1" applyFill="1" applyBorder="1" applyAlignment="1">
      <alignment vertical="center" wrapText="1"/>
    </xf>
    <xf numFmtId="164" fontId="6" fillId="41" borderId="15" xfId="0" applyNumberFormat="1" applyFont="1" applyFill="1" applyBorder="1" applyAlignment="1">
      <alignment horizontal="right" vertical="top" wrapText="1"/>
    </xf>
    <xf numFmtId="164" fontId="6" fillId="41" borderId="15" xfId="0" applyNumberFormat="1" applyFont="1" applyFill="1" applyBorder="1" applyAlignment="1">
      <alignment horizontal="center" vertical="top" wrapText="1"/>
    </xf>
    <xf numFmtId="0" fontId="6" fillId="41" borderId="15" xfId="0" applyFont="1" applyFill="1" applyBorder="1"/>
    <xf numFmtId="164" fontId="6" fillId="41" borderId="15" xfId="0" applyNumberFormat="1" applyFont="1" applyFill="1" applyBorder="1" applyAlignment="1">
      <alignment horizontal="right" vertical="top"/>
    </xf>
    <xf numFmtId="165" fontId="6" fillId="0" borderId="15" xfId="0" applyNumberFormat="1" applyFont="1" applyBorder="1" applyAlignment="1">
      <alignment horizontal="right" vertical="center"/>
    </xf>
    <xf numFmtId="0" fontId="50" fillId="0" borderId="0" xfId="0" applyFont="1" applyAlignment="1">
      <alignment vertical="center"/>
    </xf>
    <xf numFmtId="0" fontId="68" fillId="0" borderId="0" xfId="0" applyFont="1" applyAlignment="1">
      <alignment vertical="center"/>
    </xf>
    <xf numFmtId="165" fontId="51" fillId="0" borderId="0" xfId="0" applyNumberFormat="1" applyFont="1" applyAlignment="1">
      <alignment horizontal="right" vertical="center"/>
    </xf>
    <xf numFmtId="49" fontId="50" fillId="0" borderId="15" xfId="0" applyNumberFormat="1" applyFont="1" applyBorder="1" applyAlignment="1">
      <alignment vertical="center"/>
    </xf>
    <xf numFmtId="0" fontId="50" fillId="0" borderId="15" xfId="0" applyFont="1" applyBorder="1" applyAlignment="1">
      <alignment vertical="center" wrapText="1"/>
    </xf>
    <xf numFmtId="0" fontId="89" fillId="0" borderId="0" xfId="0" applyFont="1" applyAlignment="1">
      <alignment vertical="center"/>
    </xf>
    <xf numFmtId="165" fontId="50" fillId="0" borderId="15" xfId="0" applyNumberFormat="1" applyFont="1" applyBorder="1" applyAlignment="1">
      <alignment vertical="center"/>
    </xf>
    <xf numFmtId="165" fontId="6" fillId="0" borderId="15" xfId="0" applyNumberFormat="1" applyFont="1" applyBorder="1" applyAlignment="1">
      <alignment vertical="center"/>
    </xf>
    <xf numFmtId="165" fontId="6" fillId="0" borderId="15" xfId="0" applyNumberFormat="1" applyFont="1" applyBorder="1" applyAlignment="1">
      <alignment vertical="center" wrapText="1"/>
    </xf>
    <xf numFmtId="165" fontId="50" fillId="0" borderId="15" xfId="0" applyNumberFormat="1" applyFont="1" applyBorder="1" applyAlignment="1">
      <alignment vertical="center" wrapText="1"/>
    </xf>
    <xf numFmtId="165" fontId="51" fillId="0" borderId="0" xfId="0" applyNumberFormat="1" applyFont="1" applyAlignment="1">
      <alignment vertical="center"/>
    </xf>
    <xf numFmtId="165" fontId="3" fillId="0" borderId="15" xfId="167" applyNumberFormat="1" applyFont="1" applyBorder="1" applyAlignment="1">
      <alignment vertical="top"/>
    </xf>
    <xf numFmtId="0" fontId="8" fillId="0" borderId="15" xfId="0" applyFont="1" applyFill="1" applyBorder="1" applyAlignment="1">
      <alignment vertical="center"/>
    </xf>
    <xf numFmtId="165" fontId="50" fillId="0" borderId="15" xfId="0" applyNumberFormat="1" applyFont="1" applyBorder="1" applyAlignment="1">
      <alignment horizontal="right" vertical="center"/>
    </xf>
    <xf numFmtId="49" fontId="6" fillId="0" borderId="15" xfId="0" applyNumberFormat="1" applyFont="1" applyBorder="1" applyAlignment="1">
      <alignment vertical="center" wrapText="1"/>
    </xf>
    <xf numFmtId="1" fontId="6" fillId="2" borderId="15" xfId="0" applyNumberFormat="1" applyFont="1" applyFill="1" applyBorder="1" applyAlignment="1">
      <alignment horizontal="center" vertical="center"/>
    </xf>
    <xf numFmtId="0" fontId="91" fillId="0" borderId="0" xfId="0" applyFont="1" applyAlignment="1">
      <alignment horizontal="center" vertical="center"/>
    </xf>
    <xf numFmtId="0" fontId="50" fillId="41" borderId="15" xfId="0" applyFont="1" applyFill="1" applyBorder="1"/>
    <xf numFmtId="164" fontId="50" fillId="41" borderId="15" xfId="0" applyNumberFormat="1" applyFont="1" applyFill="1" applyBorder="1" applyAlignment="1">
      <alignment horizontal="right" vertical="top"/>
    </xf>
    <xf numFmtId="164" fontId="50" fillId="41" borderId="15" xfId="0" applyNumberFormat="1" applyFont="1" applyFill="1" applyBorder="1" applyAlignment="1">
      <alignment horizontal="right" vertical="top" wrapText="1"/>
    </xf>
    <xf numFmtId="164" fontId="50" fillId="41" borderId="15" xfId="0" applyNumberFormat="1" applyFont="1" applyFill="1" applyBorder="1" applyAlignment="1">
      <alignment horizontal="center" vertical="top" wrapText="1"/>
    </xf>
    <xf numFmtId="0" fontId="7" fillId="41" borderId="0" xfId="0" applyFont="1" applyFill="1" applyBorder="1"/>
    <xf numFmtId="164" fontId="8" fillId="0" borderId="0" xfId="0" applyNumberFormat="1" applyFont="1" applyAlignment="1">
      <alignment horizontal="center" vertical="center"/>
    </xf>
    <xf numFmtId="0" fontId="50" fillId="0" borderId="0" xfId="167" applyFont="1" applyFill="1" applyAlignment="1">
      <alignment horizontal="center" vertical="center"/>
    </xf>
    <xf numFmtId="0" fontId="51" fillId="0" borderId="0" xfId="167" applyFont="1" applyFill="1" applyAlignment="1">
      <alignment vertical="center"/>
    </xf>
    <xf numFmtId="0" fontId="6" fillId="0" borderId="0" xfId="167" applyFont="1" applyFill="1" applyAlignment="1">
      <alignment vertical="center"/>
    </xf>
    <xf numFmtId="0" fontId="50" fillId="0" borderId="0" xfId="167" applyFont="1" applyFill="1" applyBorder="1" applyAlignment="1">
      <alignment horizontal="center" vertical="center" wrapText="1"/>
    </xf>
    <xf numFmtId="175" fontId="50" fillId="0" borderId="0" xfId="238" applyNumberFormat="1" applyFont="1" applyFill="1" applyBorder="1" applyAlignment="1">
      <alignment horizontal="center" vertical="center"/>
    </xf>
    <xf numFmtId="0" fontId="50" fillId="0" borderId="0" xfId="167" applyFont="1" applyFill="1" applyAlignment="1">
      <alignment vertical="center"/>
    </xf>
    <xf numFmtId="176" fontId="6" fillId="0" borderId="0" xfId="238" applyNumberFormat="1" applyFont="1" applyFill="1" applyBorder="1" applyAlignment="1">
      <alignment horizontal="center" vertical="center"/>
    </xf>
    <xf numFmtId="175" fontId="6" fillId="0" borderId="0" xfId="238" applyNumberFormat="1" applyFont="1" applyFill="1" applyBorder="1" applyAlignment="1">
      <alignment horizontal="center" vertical="center"/>
    </xf>
    <xf numFmtId="0" fontId="2" fillId="0" borderId="0" xfId="167" applyFont="1" applyFill="1" applyAlignment="1">
      <alignment horizontal="center" vertical="center"/>
    </xf>
    <xf numFmtId="0" fontId="50" fillId="0" borderId="0" xfId="167" applyFont="1" applyFill="1" applyBorder="1" applyAlignment="1">
      <alignment horizontal="right" vertical="center" wrapText="1"/>
    </xf>
    <xf numFmtId="0" fontId="94" fillId="0" borderId="0" xfId="0" applyFont="1" applyFill="1" applyBorder="1" applyAlignment="1">
      <alignment horizontal="left" vertical="top" wrapText="1"/>
    </xf>
    <xf numFmtId="0" fontId="2" fillId="0" borderId="0" xfId="167" applyFont="1" applyFill="1" applyAlignment="1">
      <alignment vertical="center"/>
    </xf>
    <xf numFmtId="0" fontId="6" fillId="0" borderId="0" xfId="0" applyFont="1" applyFill="1" applyBorder="1" applyAlignment="1">
      <alignment horizontal="left" vertical="top" wrapText="1"/>
    </xf>
    <xf numFmtId="0" fontId="48" fillId="0" borderId="0" xfId="167" applyFont="1" applyFill="1" applyBorder="1" applyAlignment="1">
      <alignment horizontal="center" vertical="center" wrapText="1"/>
    </xf>
    <xf numFmtId="0" fontId="48" fillId="0" borderId="0" xfId="167" applyFont="1" applyFill="1" applyAlignment="1">
      <alignment vertical="center"/>
    </xf>
    <xf numFmtId="0" fontId="3" fillId="0" borderId="0" xfId="167" applyFont="1" applyFill="1" applyAlignment="1">
      <alignment vertical="center"/>
    </xf>
    <xf numFmtId="0" fontId="50" fillId="0" borderId="0" xfId="167" applyFont="1" applyFill="1" applyBorder="1" applyAlignment="1">
      <alignment horizontal="center" vertical="center"/>
    </xf>
    <xf numFmtId="0" fontId="6" fillId="0" borderId="0" xfId="167" applyFont="1" applyFill="1" applyAlignment="1">
      <alignment horizontal="left" vertical="center"/>
    </xf>
    <xf numFmtId="177" fontId="6" fillId="0" borderId="0" xfId="167" applyNumberFormat="1" applyFont="1" applyFill="1" applyAlignment="1">
      <alignment vertical="center"/>
    </xf>
    <xf numFmtId="175" fontId="6" fillId="0" borderId="0" xfId="167" applyNumberFormat="1" applyFont="1" applyFill="1" applyAlignment="1">
      <alignment vertical="center"/>
    </xf>
    <xf numFmtId="178" fontId="6" fillId="0" borderId="0" xfId="167" applyNumberFormat="1" applyFont="1" applyFill="1" applyAlignment="1">
      <alignment vertical="center"/>
    </xf>
    <xf numFmtId="179" fontId="50" fillId="0" borderId="0" xfId="167" applyNumberFormat="1" applyFont="1" applyFill="1" applyBorder="1" applyAlignment="1" applyProtection="1">
      <alignment horizontal="right" vertical="center"/>
    </xf>
    <xf numFmtId="179" fontId="6" fillId="0" borderId="0" xfId="167" applyNumberFormat="1" applyFont="1" applyFill="1" applyAlignment="1">
      <alignment vertical="center"/>
    </xf>
    <xf numFmtId="49" fontId="6" fillId="0" borderId="15" xfId="0" applyNumberFormat="1" applyFont="1" applyBorder="1" applyAlignment="1">
      <alignment horizontal="center" vertical="center"/>
    </xf>
    <xf numFmtId="0" fontId="6" fillId="0" borderId="0" xfId="167" applyFont="1" applyFill="1" applyBorder="1" applyAlignment="1">
      <alignment horizontal="left" vertical="top" wrapText="1"/>
    </xf>
    <xf numFmtId="0" fontId="6" fillId="0" borderId="0" xfId="167" applyFont="1" applyFill="1" applyBorder="1" applyAlignment="1">
      <alignment horizontal="left" vertical="center" wrapText="1"/>
    </xf>
    <xf numFmtId="49" fontId="50" fillId="3" borderId="15" xfId="0" applyNumberFormat="1" applyFont="1" applyFill="1" applyBorder="1" applyAlignment="1">
      <alignment horizontal="center" vertical="center"/>
    </xf>
    <xf numFmtId="0" fontId="50" fillId="3" borderId="15" xfId="0" applyFont="1" applyFill="1" applyBorder="1" applyAlignment="1">
      <alignment horizontal="center" vertical="center" wrapText="1"/>
    </xf>
    <xf numFmtId="164" fontId="50" fillId="3" borderId="15" xfId="0" applyNumberFormat="1" applyFont="1" applyFill="1" applyBorder="1" applyAlignment="1">
      <alignment horizontal="right" vertical="center"/>
    </xf>
    <xf numFmtId="165" fontId="50" fillId="3" borderId="15" xfId="0" applyNumberFormat="1" applyFont="1" applyFill="1" applyBorder="1" applyAlignment="1">
      <alignment horizontal="right" vertical="center"/>
    </xf>
    <xf numFmtId="0" fontId="6" fillId="0" borderId="15" xfId="0" applyFont="1" applyBorder="1" applyAlignment="1">
      <alignment vertical="center"/>
    </xf>
    <xf numFmtId="0" fontId="96" fillId="2" borderId="1" xfId="0" applyFont="1" applyFill="1" applyBorder="1" applyAlignment="1">
      <alignment horizontal="center" vertical="top" wrapText="1"/>
    </xf>
    <xf numFmtId="0" fontId="96" fillId="2" borderId="1" xfId="0" applyFont="1" applyFill="1" applyBorder="1" applyAlignment="1">
      <alignment horizontal="center" vertical="center"/>
    </xf>
    <xf numFmtId="49" fontId="50" fillId="3" borderId="1" xfId="0" applyNumberFormat="1" applyFont="1" applyFill="1" applyBorder="1" applyAlignment="1">
      <alignment horizontal="right" vertical="center"/>
    </xf>
    <xf numFmtId="0" fontId="50" fillId="3" borderId="1" xfId="0" applyFont="1" applyFill="1" applyBorder="1" applyAlignment="1">
      <alignment vertical="center" wrapText="1"/>
    </xf>
    <xf numFmtId="164" fontId="50" fillId="3" borderId="1" xfId="0" applyNumberFormat="1" applyFont="1" applyFill="1" applyBorder="1" applyAlignment="1">
      <alignment vertical="center" wrapText="1"/>
    </xf>
    <xf numFmtId="164" fontId="6" fillId="0" borderId="0" xfId="0" applyNumberFormat="1" applyFont="1" applyAlignment="1">
      <alignment vertical="center"/>
    </xf>
    <xf numFmtId="49" fontId="50" fillId="0" borderId="1" xfId="0" applyNumberFormat="1" applyFont="1" applyBorder="1" applyAlignment="1">
      <alignment horizontal="right" vertical="center"/>
    </xf>
    <xf numFmtId="0" fontId="50" fillId="0" borderId="1" xfId="0" applyFont="1" applyBorder="1" applyAlignment="1">
      <alignment vertical="center" wrapText="1"/>
    </xf>
    <xf numFmtId="164" fontId="68" fillId="41" borderId="1" xfId="0" applyNumberFormat="1" applyFont="1" applyFill="1" applyBorder="1" applyAlignment="1">
      <alignment vertical="center" wrapText="1"/>
    </xf>
    <xf numFmtId="164" fontId="68" fillId="41" borderId="1" xfId="0" applyNumberFormat="1" applyFont="1" applyFill="1" applyBorder="1" applyAlignment="1">
      <alignment horizontal="right" vertical="center"/>
    </xf>
    <xf numFmtId="164" fontId="68" fillId="0" borderId="1" xfId="0" applyNumberFormat="1" applyFont="1" applyBorder="1" applyAlignment="1">
      <alignment vertical="center" wrapText="1"/>
    </xf>
    <xf numFmtId="164" fontId="68" fillId="0" borderId="1" xfId="0" applyNumberFormat="1" applyFont="1" applyBorder="1" applyAlignment="1">
      <alignment horizontal="right" vertical="center"/>
    </xf>
    <xf numFmtId="49" fontId="5" fillId="0" borderId="1" xfId="0" applyNumberFormat="1" applyFont="1" applyBorder="1" applyAlignment="1">
      <alignment horizontal="right" vertical="center"/>
    </xf>
    <xf numFmtId="0" fontId="5" fillId="0" borderId="1" xfId="0" applyFont="1" applyBorder="1" applyAlignment="1">
      <alignment vertical="center" wrapText="1"/>
    </xf>
    <xf numFmtId="164" fontId="51" fillId="0" borderId="1" xfId="0" applyNumberFormat="1" applyFont="1" applyBorder="1" applyAlignment="1">
      <alignment horizontal="right" vertical="center"/>
    </xf>
    <xf numFmtId="0" fontId="5" fillId="0" borderId="0" xfId="0" applyFont="1" applyAlignment="1">
      <alignment vertical="center"/>
    </xf>
    <xf numFmtId="164" fontId="5" fillId="0" borderId="0" xfId="0" applyNumberFormat="1" applyFont="1" applyAlignment="1">
      <alignment vertical="center"/>
    </xf>
    <xf numFmtId="164" fontId="66" fillId="0" borderId="1" xfId="0" applyNumberFormat="1" applyFont="1" applyBorder="1" applyAlignment="1">
      <alignment horizontal="right" vertical="center"/>
    </xf>
    <xf numFmtId="49" fontId="90" fillId="0" borderId="1" xfId="0" applyNumberFormat="1" applyFont="1" applyBorder="1" applyAlignment="1">
      <alignment horizontal="right" vertical="center"/>
    </xf>
    <xf numFmtId="0" fontId="90" fillId="0" borderId="1" xfId="0" applyFont="1" applyBorder="1" applyAlignment="1">
      <alignment vertical="center" wrapText="1"/>
    </xf>
    <xf numFmtId="164" fontId="51" fillId="0" borderId="0" xfId="0" applyNumberFormat="1" applyFont="1" applyAlignment="1">
      <alignment vertical="center"/>
    </xf>
    <xf numFmtId="164" fontId="51" fillId="0" borderId="36" xfId="0" applyNumberFormat="1" applyFont="1" applyBorder="1" applyAlignment="1">
      <alignment horizontal="right" vertical="center"/>
    </xf>
    <xf numFmtId="164" fontId="68" fillId="0" borderId="0" xfId="0" applyNumberFormat="1" applyFont="1" applyAlignment="1">
      <alignment vertical="center"/>
    </xf>
    <xf numFmtId="0" fontId="50" fillId="41" borderId="0" xfId="0" applyFont="1" applyFill="1" applyAlignment="1">
      <alignment vertical="center"/>
    </xf>
    <xf numFmtId="0" fontId="50" fillId="0" borderId="0" xfId="0" applyFont="1" applyAlignment="1">
      <alignment vertical="center" wrapText="1"/>
    </xf>
    <xf numFmtId="164" fontId="50" fillId="0" borderId="1" xfId="0" applyNumberFormat="1" applyFont="1" applyBorder="1" applyAlignment="1">
      <alignment vertical="center" wrapText="1"/>
    </xf>
    <xf numFmtId="0" fontId="6" fillId="0" borderId="0" xfId="0" applyFont="1" applyAlignment="1">
      <alignment vertical="center" wrapText="1"/>
    </xf>
    <xf numFmtId="164" fontId="6" fillId="0" borderId="1" xfId="0" applyNumberFormat="1" applyFont="1" applyBorder="1" applyAlignment="1">
      <alignment vertical="center" wrapText="1"/>
    </xf>
    <xf numFmtId="164" fontId="6" fillId="0" borderId="1" xfId="0" applyNumberFormat="1" applyFont="1" applyBorder="1" applyAlignment="1">
      <alignment horizontal="right" vertical="center"/>
    </xf>
    <xf numFmtId="164" fontId="50" fillId="0" borderId="1" xfId="0" applyNumberFormat="1" applyFont="1" applyBorder="1" applyAlignment="1">
      <alignment horizontal="right" vertical="center"/>
    </xf>
    <xf numFmtId="49" fontId="50" fillId="41" borderId="0" xfId="0" applyNumberFormat="1" applyFont="1" applyFill="1" applyAlignment="1">
      <alignment horizontal="right"/>
    </xf>
    <xf numFmtId="0" fontId="50" fillId="41" borderId="0" xfId="167" applyFont="1" applyFill="1" applyBorder="1" applyAlignment="1">
      <alignment vertical="top" wrapText="1"/>
    </xf>
    <xf numFmtId="49" fontId="50" fillId="0" borderId="0" xfId="0" applyNumberFormat="1" applyFont="1" applyAlignment="1">
      <alignment horizontal="right"/>
    </xf>
    <xf numFmtId="0" fontId="50" fillId="0" borderId="0" xfId="167" applyFont="1" applyBorder="1" applyAlignment="1">
      <alignment vertical="top" wrapText="1"/>
    </xf>
    <xf numFmtId="49" fontId="6" fillId="0" borderId="0" xfId="0" applyNumberFormat="1" applyFont="1" applyAlignment="1">
      <alignment horizontal="right"/>
    </xf>
    <xf numFmtId="0" fontId="5" fillId="0" borderId="0" xfId="167" applyFont="1" applyBorder="1" applyAlignment="1">
      <alignment vertical="top" wrapText="1"/>
    </xf>
    <xf numFmtId="49" fontId="6" fillId="0" borderId="0" xfId="0" applyNumberFormat="1" applyFont="1" applyAlignment="1">
      <alignment vertical="center"/>
    </xf>
    <xf numFmtId="49" fontId="50" fillId="0" borderId="0" xfId="0" applyNumberFormat="1" applyFont="1" applyAlignment="1">
      <alignment vertical="center"/>
    </xf>
    <xf numFmtId="0" fontId="2" fillId="2" borderId="14" xfId="167" applyFont="1" applyFill="1" applyBorder="1" applyAlignment="1">
      <alignment horizontal="center" vertical="center" wrapText="1"/>
    </xf>
    <xf numFmtId="0" fontId="2" fillId="2" borderId="16" xfId="167" applyFont="1" applyFill="1" applyBorder="1" applyAlignment="1">
      <alignment horizontal="center" vertical="center" wrapText="1"/>
    </xf>
    <xf numFmtId="49" fontId="11" fillId="0" borderId="0" xfId="167" applyNumberFormat="1" applyFont="1" applyAlignment="1">
      <alignment horizontal="center" wrapText="1"/>
    </xf>
    <xf numFmtId="49" fontId="57" fillId="0" borderId="0" xfId="167" applyNumberFormat="1" applyFont="1" applyAlignment="1">
      <alignment horizontal="center"/>
    </xf>
    <xf numFmtId="49" fontId="3" fillId="2" borderId="17" xfId="167" applyNumberFormat="1" applyFont="1" applyFill="1" applyBorder="1" applyAlignment="1">
      <alignment horizontal="center" vertical="center" wrapText="1"/>
    </xf>
    <xf numFmtId="49" fontId="3" fillId="2" borderId="18" xfId="167" applyNumberFormat="1" applyFont="1" applyFill="1" applyBorder="1" applyAlignment="1">
      <alignment horizontal="center" vertical="center" wrapText="1"/>
    </xf>
    <xf numFmtId="49" fontId="3" fillId="2" borderId="19" xfId="167" applyNumberFormat="1" applyFont="1" applyFill="1" applyBorder="1" applyAlignment="1">
      <alignment horizontal="center" vertical="center" wrapText="1"/>
    </xf>
    <xf numFmtId="49" fontId="5" fillId="0" borderId="0" xfId="0" applyNumberFormat="1" applyFont="1" applyAlignment="1">
      <alignment horizontal="right" vertical="center"/>
    </xf>
    <xf numFmtId="49" fontId="52" fillId="0" borderId="0" xfId="0" applyNumberFormat="1" applyFont="1" applyAlignment="1">
      <alignment horizontal="center" vertical="center" wrapText="1"/>
    </xf>
    <xf numFmtId="0" fontId="6" fillId="0" borderId="35" xfId="0" applyFont="1" applyBorder="1" applyAlignment="1">
      <alignment horizontal="right" vertical="center"/>
    </xf>
    <xf numFmtId="49" fontId="96" fillId="2" borderId="1" xfId="0" applyNumberFormat="1" applyFont="1" applyFill="1" applyBorder="1" applyAlignment="1">
      <alignment horizontal="center" vertical="top" wrapText="1"/>
    </xf>
    <xf numFmtId="49" fontId="96" fillId="2" borderId="1" xfId="0" applyNumberFormat="1" applyFont="1" applyFill="1" applyBorder="1" applyAlignment="1">
      <alignment horizontal="center" vertical="center"/>
    </xf>
    <xf numFmtId="0" fontId="48" fillId="0" borderId="0" xfId="0" applyNumberFormat="1" applyFont="1" applyAlignment="1">
      <alignment horizontal="center" vertical="center" wrapText="1"/>
    </xf>
    <xf numFmtId="49" fontId="45" fillId="3" borderId="15" xfId="0" applyNumberFormat="1" applyFont="1" applyFill="1" applyBorder="1" applyAlignment="1">
      <alignment horizontal="left" vertical="center" wrapText="1"/>
    </xf>
    <xf numFmtId="0" fontId="55" fillId="0" borderId="15" xfId="0" applyFont="1" applyBorder="1" applyAlignment="1">
      <alignment horizontal="left" vertical="center" wrapText="1"/>
    </xf>
    <xf numFmtId="0" fontId="5" fillId="0" borderId="0" xfId="0" applyFont="1" applyFill="1" applyAlignment="1">
      <alignment horizontal="right" vertical="center"/>
    </xf>
    <xf numFmtId="49" fontId="52" fillId="0" borderId="0" xfId="0" applyNumberFormat="1" applyFont="1" applyFill="1" applyAlignment="1">
      <alignment horizontal="center" vertical="center" wrapText="1"/>
    </xf>
    <xf numFmtId="0" fontId="2" fillId="0" borderId="0" xfId="0" applyFont="1" applyFill="1" applyBorder="1" applyAlignment="1">
      <alignment horizontal="right" vertical="center"/>
    </xf>
    <xf numFmtId="49" fontId="6" fillId="2" borderId="15" xfId="0" applyNumberFormat="1" applyFont="1" applyFill="1" applyBorder="1" applyAlignment="1">
      <alignment horizontal="center" vertical="center"/>
    </xf>
    <xf numFmtId="49" fontId="5" fillId="3" borderId="15" xfId="0" applyNumberFormat="1" applyFont="1" applyFill="1" applyBorder="1" applyAlignment="1">
      <alignment horizontal="left" vertical="center" wrapText="1"/>
    </xf>
    <xf numFmtId="0" fontId="5" fillId="0" borderId="15" xfId="0" applyFont="1" applyBorder="1" applyAlignment="1">
      <alignment horizontal="left" wrapText="1"/>
    </xf>
    <xf numFmtId="49" fontId="48" fillId="0" borderId="0" xfId="0" applyNumberFormat="1" applyFont="1" applyAlignment="1">
      <alignment horizontal="center" vertical="center" wrapText="1"/>
    </xf>
    <xf numFmtId="0" fontId="6" fillId="0" borderId="0" xfId="0" applyFont="1" applyBorder="1" applyAlignment="1">
      <alignment horizontal="right" vertical="center" wrapText="1"/>
    </xf>
    <xf numFmtId="0" fontId="51" fillId="0" borderId="0" xfId="0" applyFont="1" applyBorder="1" applyAlignment="1">
      <alignment horizontal="right" vertical="center" wrapText="1"/>
    </xf>
    <xf numFmtId="49" fontId="6" fillId="2" borderId="15" xfId="0" applyNumberFormat="1" applyFont="1" applyFill="1" applyBorder="1" applyAlignment="1">
      <alignment horizontal="center" vertical="center" wrapText="1"/>
    </xf>
    <xf numFmtId="0" fontId="50" fillId="2" borderId="15" xfId="0" applyFont="1" applyFill="1" applyBorder="1" applyAlignment="1">
      <alignment horizontal="center" vertical="center" wrapText="1"/>
    </xf>
    <xf numFmtId="165" fontId="50" fillId="2" borderId="15" xfId="0" applyNumberFormat="1" applyFont="1" applyFill="1" applyBorder="1" applyAlignment="1">
      <alignment horizontal="center" vertical="center" wrapText="1"/>
    </xf>
    <xf numFmtId="0" fontId="5" fillId="0" borderId="0" xfId="0" applyFont="1" applyAlignment="1">
      <alignment horizontal="right" vertical="center"/>
    </xf>
    <xf numFmtId="0" fontId="0" fillId="0" borderId="0" xfId="0" applyAlignment="1">
      <alignment horizontal="center" vertical="center" wrapText="1"/>
    </xf>
    <xf numFmtId="0" fontId="6" fillId="0" borderId="0" xfId="0" applyFont="1" applyBorder="1" applyAlignment="1">
      <alignment horizontal="right" vertical="center"/>
    </xf>
    <xf numFmtId="49" fontId="3" fillId="2" borderId="15" xfId="0" applyNumberFormat="1" applyFont="1" applyFill="1" applyBorder="1" applyAlignment="1">
      <alignment horizontal="center" vertical="center" wrapText="1"/>
    </xf>
    <xf numFmtId="0" fontId="49" fillId="0" borderId="0" xfId="0" applyFont="1" applyAlignment="1">
      <alignment wrapText="1"/>
    </xf>
    <xf numFmtId="0" fontId="5" fillId="41" borderId="0" xfId="0" applyFont="1" applyFill="1" applyBorder="1" applyAlignment="1">
      <alignment horizontal="right" vertical="center"/>
    </xf>
    <xf numFmtId="0" fontId="52" fillId="41" borderId="0" xfId="0" applyFont="1" applyFill="1" applyBorder="1" applyAlignment="1">
      <alignment horizontal="center" vertical="center" wrapText="1"/>
    </xf>
    <xf numFmtId="0" fontId="87" fillId="41" borderId="0" xfId="0" applyFont="1" applyFill="1" applyBorder="1" applyAlignment="1">
      <alignment horizontal="center" vertical="center" wrapText="1"/>
    </xf>
    <xf numFmtId="0" fontId="5" fillId="41" borderId="27" xfId="0" applyFont="1" applyFill="1" applyBorder="1" applyAlignment="1">
      <alignment horizontal="right"/>
    </xf>
    <xf numFmtId="0" fontId="50" fillId="2" borderId="14" xfId="0" applyFont="1" applyFill="1" applyBorder="1" applyAlignment="1">
      <alignment horizontal="center" vertical="top" wrapText="1"/>
    </xf>
    <xf numFmtId="0" fontId="50" fillId="2" borderId="16" xfId="0" applyFont="1" applyFill="1" applyBorder="1" applyAlignment="1">
      <alignment horizontal="center" vertical="top" wrapText="1"/>
    </xf>
    <xf numFmtId="0" fontId="88" fillId="2" borderId="15" xfId="0" applyFont="1" applyFill="1" applyBorder="1" applyAlignment="1">
      <alignment horizontal="center" vertical="center" wrapText="1"/>
    </xf>
    <xf numFmtId="0" fontId="90" fillId="0" borderId="0" xfId="167" applyFont="1" applyFill="1" applyBorder="1" applyAlignment="1">
      <alignment horizontal="left" vertical="center" wrapText="1"/>
    </xf>
    <xf numFmtId="0" fontId="0" fillId="0" borderId="0" xfId="0" applyAlignment="1">
      <alignment vertical="center" wrapText="1"/>
    </xf>
    <xf numFmtId="0" fontId="52" fillId="0" borderId="0" xfId="167" applyFont="1" applyFill="1" applyAlignment="1">
      <alignment horizontal="center" vertical="center" wrapText="1"/>
    </xf>
    <xf numFmtId="0" fontId="92" fillId="0" borderId="28" xfId="0" applyFont="1" applyBorder="1" applyAlignment="1">
      <alignment horizontal="right" vertical="center" wrapText="1"/>
    </xf>
    <xf numFmtId="0" fontId="93" fillId="2" borderId="29" xfId="0" applyFont="1" applyFill="1" applyBorder="1" applyAlignment="1">
      <alignment horizontal="center" vertical="center" wrapText="1"/>
    </xf>
    <xf numFmtId="0" fontId="93" fillId="2" borderId="30" xfId="0" applyFont="1" applyFill="1" applyBorder="1" applyAlignment="1">
      <alignment horizontal="center" vertical="center" wrapText="1"/>
    </xf>
    <xf numFmtId="0" fontId="93" fillId="2" borderId="32" xfId="0" applyFont="1" applyFill="1" applyBorder="1" applyAlignment="1">
      <alignment horizontal="center" vertical="center" wrapText="1"/>
    </xf>
    <xf numFmtId="0" fontId="93" fillId="2" borderId="33" xfId="0" applyFont="1" applyFill="1" applyBorder="1" applyAlignment="1">
      <alignment horizontal="center" vertical="center" wrapText="1"/>
    </xf>
    <xf numFmtId="0" fontId="93" fillId="2" borderId="31" xfId="0" applyFont="1" applyFill="1" applyBorder="1" applyAlignment="1">
      <alignment horizontal="center" vertical="center" wrapText="1"/>
    </xf>
    <xf numFmtId="0" fontId="93" fillId="2" borderId="34" xfId="0" applyFont="1" applyFill="1" applyBorder="1" applyAlignment="1">
      <alignment horizontal="center" vertical="center" wrapText="1"/>
    </xf>
    <xf numFmtId="0" fontId="50" fillId="0" borderId="0" xfId="167" applyFont="1" applyFill="1" applyBorder="1" applyAlignment="1">
      <alignment horizontal="left" vertical="center" wrapText="1"/>
    </xf>
    <xf numFmtId="0" fontId="6" fillId="0" borderId="0" xfId="167" applyFont="1" applyFill="1" applyBorder="1" applyAlignment="1">
      <alignment horizontal="left" vertical="top" wrapText="1"/>
    </xf>
    <xf numFmtId="0" fontId="6" fillId="0" borderId="0" xfId="167" applyFont="1" applyFill="1" applyBorder="1" applyAlignment="1">
      <alignment horizontal="left" vertical="center" wrapText="1"/>
    </xf>
    <xf numFmtId="0" fontId="48" fillId="0" borderId="0" xfId="167" applyFont="1" applyFill="1" applyBorder="1" applyAlignment="1">
      <alignment horizontal="left" vertical="center" wrapText="1"/>
    </xf>
    <xf numFmtId="0" fontId="95" fillId="0" borderId="0" xfId="167" applyFont="1" applyFill="1" applyAlignment="1">
      <alignment horizontal="left" vertical="center" wrapText="1"/>
    </xf>
    <xf numFmtId="0" fontId="48" fillId="0" borderId="0" xfId="167" applyFont="1" applyFill="1" applyBorder="1" applyAlignment="1">
      <alignment vertical="center" wrapText="1"/>
    </xf>
    <xf numFmtId="0" fontId="90" fillId="0" borderId="0" xfId="167" applyFont="1" applyFill="1" applyAlignment="1">
      <alignment horizontal="left" vertical="center"/>
    </xf>
  </cellXfs>
  <cellStyles count="327">
    <cellStyle name="_Книга1" xfId="272"/>
    <cellStyle name="_Книга1 2" xfId="273"/>
    <cellStyle name="_Пост февраль 2009" xfId="274"/>
    <cellStyle name="_Прил. 6 апрель 2011" xfId="275"/>
    <cellStyle name="_Приложение коррект 3-4" xfId="276"/>
    <cellStyle name="_Приложение коррект 4" xfId="277"/>
    <cellStyle name="_Трансферты по районам 2010 на 1 июля - полугодовой" xfId="278"/>
    <cellStyle name="_Трансферты по районам 2010 на 1 июля - полугодовой 2" xfId="279"/>
    <cellStyle name="_Трансферты по районам 2010 на 1 ноября каз-русс" xfId="280"/>
    <cellStyle name="_Трансферты по районам 2010 на 1 ноября каз-русс 2" xfId="281"/>
    <cellStyle name="_Трансферты по районам 2010 на 1 октября каз-русс" xfId="282"/>
    <cellStyle name="_Трансферты по районам 2010 на 1 октября каз-русс 2" xfId="283"/>
    <cellStyle name="_Трансферты по районам 2010 на 1 сентября каз-русс" xfId="284"/>
    <cellStyle name="_Трансферты по районам 2010 на 1 сентября каз-русс 2" xfId="285"/>
    <cellStyle name="_Трансферты по районам 2011 на 1 января" xfId="286"/>
    <cellStyle name="_Трансферты по районам 2011 на 1 января 2" xfId="287"/>
    <cellStyle name="20% - Акцент1 2" xfId="3"/>
    <cellStyle name="20% - Акцент1 2 2" xfId="4"/>
    <cellStyle name="20% - Акцент1 3" xfId="5"/>
    <cellStyle name="20% - Акцент2 2" xfId="6"/>
    <cellStyle name="20% - Акцент2 2 2" xfId="7"/>
    <cellStyle name="20% - Акцент2 3" xfId="8"/>
    <cellStyle name="20% - Акцент3 2" xfId="9"/>
    <cellStyle name="20% - Акцент3 2 2" xfId="10"/>
    <cellStyle name="20% - Акцент3 3" xfId="11"/>
    <cellStyle name="20% - Акцент4 2" xfId="12"/>
    <cellStyle name="20% - Акцент4 2 2" xfId="13"/>
    <cellStyle name="20% - Акцент4 3" xfId="14"/>
    <cellStyle name="20% - Акцент5 2" xfId="15"/>
    <cellStyle name="20% - Акцент5 2 2" xfId="16"/>
    <cellStyle name="20% - Акцент5 3" xfId="17"/>
    <cellStyle name="20% - Акцент6 2" xfId="18"/>
    <cellStyle name="20% - Акцент6 2 2" xfId="19"/>
    <cellStyle name="20% - Акцент6 3" xfId="20"/>
    <cellStyle name="40% - Акцент1 2" xfId="21"/>
    <cellStyle name="40% - Акцент1 2 2" xfId="22"/>
    <cellStyle name="40% - Акцент1 3" xfId="23"/>
    <cellStyle name="40% - Акцент2 2" xfId="24"/>
    <cellStyle name="40% - Акцент2 2 2" xfId="25"/>
    <cellStyle name="40% - Акцент2 3" xfId="26"/>
    <cellStyle name="40% - Акцент3 2" xfId="27"/>
    <cellStyle name="40% - Акцент3 2 2" xfId="28"/>
    <cellStyle name="40% - Акцент3 3" xfId="29"/>
    <cellStyle name="40% - Акцент4 2" xfId="30"/>
    <cellStyle name="40% - Акцент4 2 2" xfId="31"/>
    <cellStyle name="40% - Акцент4 3" xfId="32"/>
    <cellStyle name="40% - Акцент5 2" xfId="33"/>
    <cellStyle name="40% - Акцент5 2 2" xfId="34"/>
    <cellStyle name="40% - Акцент5 3" xfId="35"/>
    <cellStyle name="40% - Акцент6 2" xfId="36"/>
    <cellStyle name="40% - Акцент6 2 2" xfId="37"/>
    <cellStyle name="40% - Акцент6 3" xfId="38"/>
    <cellStyle name="60% - Акцент1 2" xfId="39"/>
    <cellStyle name="60% - Акцент1 2 2" xfId="40"/>
    <cellStyle name="60% - Акцент1 3" xfId="41"/>
    <cellStyle name="60% - Акцент2 2" xfId="42"/>
    <cellStyle name="60% - Акцент2 2 2" xfId="43"/>
    <cellStyle name="60% - Акцент2 3" xfId="44"/>
    <cellStyle name="60% - Акцент3 2" xfId="45"/>
    <cellStyle name="60% - Акцент3 2 2" xfId="46"/>
    <cellStyle name="60% - Акцент3 3" xfId="47"/>
    <cellStyle name="60% - Акцент4 2" xfId="48"/>
    <cellStyle name="60% - Акцент4 2 2" xfId="49"/>
    <cellStyle name="60% - Акцент4 3" xfId="50"/>
    <cellStyle name="60% - Акцент5 2" xfId="51"/>
    <cellStyle name="60% - Акцент5 2 2" xfId="52"/>
    <cellStyle name="60% - Акцент5 3" xfId="53"/>
    <cellStyle name="60% - Акцент6 2" xfId="54"/>
    <cellStyle name="60% - Акцент6 2 2" xfId="55"/>
    <cellStyle name="60% - Акцент6 3" xfId="56"/>
    <cellStyle name="Cel6" xfId="288"/>
    <cellStyle name="Cell1" xfId="289"/>
    <cellStyle name="Cell2" xfId="290"/>
    <cellStyle name="Cell3" xfId="291"/>
    <cellStyle name="Cell4" xfId="292"/>
    <cellStyle name="Cell5" xfId="293"/>
    <cellStyle name="Column3" xfId="294"/>
    <cellStyle name="Column4" xfId="295"/>
    <cellStyle name="Column5" xfId="296"/>
    <cellStyle name="Comma" xfId="57"/>
    <cellStyle name="Comma [0]_Book2" xfId="58"/>
    <cellStyle name="Comma_Book2" xfId="59"/>
    <cellStyle name="Comma0" xfId="60"/>
    <cellStyle name="Currency" xfId="61"/>
    <cellStyle name="Currency [0]_Book2" xfId="62"/>
    <cellStyle name="Currency_Book2" xfId="63"/>
    <cellStyle name="Currency0" xfId="64"/>
    <cellStyle name="Date" xfId="65"/>
    <cellStyle name="Fixed" xfId="66"/>
    <cellStyle name="Heading 1" xfId="67"/>
    <cellStyle name="Heading 2" xfId="68"/>
    <cellStyle name="Heading1" xfId="297"/>
    <cellStyle name="Iau?iue_?ac?.oaa.90-92" xfId="69"/>
    <cellStyle name="Îáû÷íûé_93ãîä (2)" xfId="70"/>
    <cellStyle name="Name1" xfId="298"/>
    <cellStyle name="Name2" xfId="299"/>
    <cellStyle name="Name3" xfId="300"/>
    <cellStyle name="Name4" xfId="301"/>
    <cellStyle name="Name5" xfId="302"/>
    <cellStyle name="normal" xfId="71"/>
    <cellStyle name="Normal 2" xfId="72"/>
    <cellStyle name="Normal_A 2" xfId="73"/>
    <cellStyle name="normбlnм_laroux" xfId="74"/>
    <cellStyle name="Number2DecimalStyle 2" xfId="75"/>
    <cellStyle name="Ouny?e [0]_Eeno1" xfId="76"/>
    <cellStyle name="Ouny?e_Eeno1" xfId="77"/>
    <cellStyle name="Òûñÿ÷è [0]_Ëèñò1" xfId="78"/>
    <cellStyle name="Òûñÿ÷è_Ëèñò1" xfId="79"/>
    <cellStyle name="Percent" xfId="80"/>
    <cellStyle name="Percent 2" xfId="81"/>
    <cellStyle name="S10" xfId="82"/>
    <cellStyle name="S12" xfId="83"/>
    <cellStyle name="S13" xfId="84"/>
    <cellStyle name="S14" xfId="85"/>
    <cellStyle name="S15" xfId="86"/>
    <cellStyle name="S16" xfId="87"/>
    <cellStyle name="S2" xfId="88"/>
    <cellStyle name="S3_mis_НПС(объем)" xfId="89"/>
    <cellStyle name="S4 3 2" xfId="90"/>
    <cellStyle name="S4_mis_НПС(объем)" xfId="91"/>
    <cellStyle name="S5_mis_НПС(объем)" xfId="92"/>
    <cellStyle name="S6" xfId="93"/>
    <cellStyle name="S7" xfId="94"/>
    <cellStyle name="S8_mis_НПС(объем)" xfId="95"/>
    <cellStyle name="S9_mis_НПС(объем)" xfId="96"/>
    <cellStyle name="SAPBEXaggData" xfId="97"/>
    <cellStyle name="SAPBEXaggData 2" xfId="98"/>
    <cellStyle name="SAPBEXstdData" xfId="99"/>
    <cellStyle name="SAPBEXstdData 2" xfId="100"/>
    <cellStyle name="Total" xfId="101"/>
    <cellStyle name="White2" xfId="303"/>
    <cellStyle name="White3" xfId="304"/>
    <cellStyle name="White4" xfId="305"/>
    <cellStyle name="White4 2" xfId="306"/>
    <cellStyle name="White5" xfId="307"/>
    <cellStyle name="Акцент1 2" xfId="102"/>
    <cellStyle name="Акцент1 2 2" xfId="103"/>
    <cellStyle name="Акцент1 3" xfId="104"/>
    <cellStyle name="Акцент1 4" xfId="308"/>
    <cellStyle name="Акцент2 2" xfId="105"/>
    <cellStyle name="Акцент2 2 2" xfId="106"/>
    <cellStyle name="Акцент2 3" xfId="107"/>
    <cellStyle name="Акцент2 4" xfId="309"/>
    <cellStyle name="Акцент3 2" xfId="108"/>
    <cellStyle name="Акцент3 2 2" xfId="109"/>
    <cellStyle name="Акцент3 3" xfId="110"/>
    <cellStyle name="Акцент3 4" xfId="310"/>
    <cellStyle name="Акцент4 2" xfId="111"/>
    <cellStyle name="Акцент4 2 2" xfId="112"/>
    <cellStyle name="Акцент4 3" xfId="113"/>
    <cellStyle name="Акцент4 4" xfId="311"/>
    <cellStyle name="Акцент5 2" xfId="114"/>
    <cellStyle name="Акцент5 2 2" xfId="115"/>
    <cellStyle name="Акцент5 3" xfId="116"/>
    <cellStyle name="Акцент5 4" xfId="312"/>
    <cellStyle name="Акцент6 2" xfId="117"/>
    <cellStyle name="Акцент6 2 2" xfId="118"/>
    <cellStyle name="Акцент6 3" xfId="119"/>
    <cellStyle name="Акцент6 4" xfId="313"/>
    <cellStyle name="Ввод  2" xfId="120"/>
    <cellStyle name="Ввод  2 2" xfId="121"/>
    <cellStyle name="Ввод  2 2 2" xfId="122"/>
    <cellStyle name="Ввод  2 3" xfId="123"/>
    <cellStyle name="Ввод  3" xfId="124"/>
    <cellStyle name="Ввод  3 2" xfId="125"/>
    <cellStyle name="Ввод  4" xfId="314"/>
    <cellStyle name="Вывод 2" xfId="126"/>
    <cellStyle name="Вывод 2 2" xfId="127"/>
    <cellStyle name="Вывод 2 2 2" xfId="128"/>
    <cellStyle name="Вывод 2 3" xfId="129"/>
    <cellStyle name="Вывод 3" xfId="130"/>
    <cellStyle name="Вывод 3 2" xfId="131"/>
    <cellStyle name="Вывод 4" xfId="315"/>
    <cellStyle name="Вычисление 2" xfId="132"/>
    <cellStyle name="Вычисление 2 2" xfId="133"/>
    <cellStyle name="Вычисление 2 2 2" xfId="134"/>
    <cellStyle name="Вычисление 2 3" xfId="135"/>
    <cellStyle name="Вычисление 3" xfId="136"/>
    <cellStyle name="Вычисление 3 2" xfId="137"/>
    <cellStyle name="Вычисление 4" xfId="316"/>
    <cellStyle name="Гиперссылка 2" xfId="138"/>
    <cellStyle name="Денежный 2" xfId="139"/>
    <cellStyle name="Заголовок 1 2" xfId="140"/>
    <cellStyle name="Заголовок 1 2 2" xfId="141"/>
    <cellStyle name="Заголовок 1 3" xfId="142"/>
    <cellStyle name="Заголовок 2 2" xfId="143"/>
    <cellStyle name="Заголовок 2 2 2" xfId="144"/>
    <cellStyle name="Заголовок 2 3" xfId="145"/>
    <cellStyle name="Заголовок 3 2" xfId="146"/>
    <cellStyle name="Заголовок 3 2 2" xfId="147"/>
    <cellStyle name="Заголовок 3 3" xfId="148"/>
    <cellStyle name="Заголовок 4 2" xfId="149"/>
    <cellStyle name="Заголовок 4 2 2" xfId="150"/>
    <cellStyle name="Заголовок 4 3" xfId="151"/>
    <cellStyle name="Итог 2" xfId="152"/>
    <cellStyle name="Итог 2 2" xfId="153"/>
    <cellStyle name="Итог 2 2 2" xfId="154"/>
    <cellStyle name="Итог 2 3" xfId="155"/>
    <cellStyle name="Итог 3" xfId="156"/>
    <cellStyle name="Итог 3 2" xfId="157"/>
    <cellStyle name="Итог 4" xfId="317"/>
    <cellStyle name="Контрольная ячейка 2" xfId="158"/>
    <cellStyle name="Контрольная ячейка 2 2" xfId="159"/>
    <cellStyle name="Контрольная ячейка 3" xfId="160"/>
    <cellStyle name="Контрольная ячейка 4" xfId="318"/>
    <cellStyle name="Название 2" xfId="161"/>
    <cellStyle name="Название 2 2" xfId="162"/>
    <cellStyle name="Название 3" xfId="163"/>
    <cellStyle name="Название 4" xfId="319"/>
    <cellStyle name="Нейтральный 2" xfId="164"/>
    <cellStyle name="Нейтральный 2 2" xfId="165"/>
    <cellStyle name="Нейтральный 3" xfId="166"/>
    <cellStyle name="Нейтральный 4" xfId="320"/>
    <cellStyle name="Обычный" xfId="0" builtinId="0"/>
    <cellStyle name="Обычный 10" xfId="167"/>
    <cellStyle name="Обычный 10 2" xfId="168"/>
    <cellStyle name="Обычный 10 2 2" xfId="169"/>
    <cellStyle name="Обычный 11" xfId="170"/>
    <cellStyle name="Обычный 2" xfId="1"/>
    <cellStyle name="Обычный 2 2" xfId="171"/>
    <cellStyle name="Обычный 2 2 2" xfId="172"/>
    <cellStyle name="Обычный 2 2 3" xfId="173"/>
    <cellStyle name="Обычный 2 3" xfId="174"/>
    <cellStyle name="Обычный 2 3 2" xfId="175"/>
    <cellStyle name="Обычный 2 3 3" xfId="176"/>
    <cellStyle name="Обычный 2 4" xfId="177"/>
    <cellStyle name="Обычный 2 5" xfId="178"/>
    <cellStyle name="Обычный 2 6" xfId="179"/>
    <cellStyle name="Обычный 3" xfId="2"/>
    <cellStyle name="Обычный 3 2" xfId="181"/>
    <cellStyle name="Обычный 3 2 2" xfId="182"/>
    <cellStyle name="Обычный 3 2 2 2" xfId="183"/>
    <cellStyle name="Обычный 3 3" xfId="184"/>
    <cellStyle name="Обычный 3 3 2" xfId="185"/>
    <cellStyle name="Обычный 3 4" xfId="180"/>
    <cellStyle name="Обычный 4" xfId="186"/>
    <cellStyle name="Обычный 4 2" xfId="187"/>
    <cellStyle name="Обычный 5" xfId="188"/>
    <cellStyle name="Обычный 5 2" xfId="189"/>
    <cellStyle name="Обычный 5 2 2" xfId="190"/>
    <cellStyle name="Обычный 6" xfId="191"/>
    <cellStyle name="Обычный 6 2" xfId="192"/>
    <cellStyle name="Обычный 7" xfId="193"/>
    <cellStyle name="Обычный 8" xfId="194"/>
    <cellStyle name="Обычный 9" xfId="195"/>
    <cellStyle name="Плохой 2" xfId="196"/>
    <cellStyle name="Плохой 2 2" xfId="197"/>
    <cellStyle name="Плохой 3" xfId="198"/>
    <cellStyle name="Плохой 4" xfId="321"/>
    <cellStyle name="Пояснение 2" xfId="199"/>
    <cellStyle name="Пояснение 2 2" xfId="200"/>
    <cellStyle name="Пояснение 3" xfId="201"/>
    <cellStyle name="Пояснение 4" xfId="322"/>
    <cellStyle name="Примечание 2" xfId="202"/>
    <cellStyle name="Примечание 2 2" xfId="203"/>
    <cellStyle name="Примечание 2 2 2" xfId="204"/>
    <cellStyle name="Примечание 2 3" xfId="205"/>
    <cellStyle name="Примечание 2 3 2" xfId="206"/>
    <cellStyle name="Примечание 2 4" xfId="207"/>
    <cellStyle name="Примечание 3" xfId="208"/>
    <cellStyle name="Примечание 3 2" xfId="209"/>
    <cellStyle name="Примечание 4" xfId="210"/>
    <cellStyle name="Примечание 4 2" xfId="211"/>
    <cellStyle name="Примечание 5" xfId="212"/>
    <cellStyle name="Примечание 6" xfId="323"/>
    <cellStyle name="Процентный 2" xfId="213"/>
    <cellStyle name="Процентный 2 2" xfId="214"/>
    <cellStyle name="Процентный 2 3" xfId="215"/>
    <cellStyle name="Процентный 2 3 2" xfId="216"/>
    <cellStyle name="Процентный 2 4" xfId="217"/>
    <cellStyle name="Процентный 2 5" xfId="218"/>
    <cellStyle name="Процентный 2 6" xfId="219"/>
    <cellStyle name="Процентный 3" xfId="220"/>
    <cellStyle name="Процентный 3 2" xfId="221"/>
    <cellStyle name="Процентный 3 2 2" xfId="222"/>
    <cellStyle name="Процентный 4" xfId="223"/>
    <cellStyle name="Процентный 5" xfId="224"/>
    <cellStyle name="Процентный 6" xfId="225"/>
    <cellStyle name="Процентный 7" xfId="226"/>
    <cellStyle name="Процентный 8" xfId="227"/>
    <cellStyle name="Связанная ячейка 2" xfId="228"/>
    <cellStyle name="Связанная ячейка 2 2" xfId="229"/>
    <cellStyle name="Связанная ячейка 3" xfId="230"/>
    <cellStyle name="Связанная ячейка 4" xfId="324"/>
    <cellStyle name="Стиль 1" xfId="231"/>
    <cellStyle name="Текст предупреждения 2" xfId="232"/>
    <cellStyle name="Текст предупреждения 2 2" xfId="233"/>
    <cellStyle name="Текст предупреждения 3" xfId="234"/>
    <cellStyle name="Текст предупреждения 4" xfId="325"/>
    <cellStyle name="Тысячи [0]_Диалог Накладная" xfId="235"/>
    <cellStyle name="Тысячи_Sheet1" xfId="236"/>
    <cellStyle name="Финансовый [0] 2" xfId="238"/>
    <cellStyle name="Финансовый [0] 2 10" xfId="239"/>
    <cellStyle name="Финансовый [0] 2 11" xfId="240"/>
    <cellStyle name="Финансовый [0] 2 2" xfId="241"/>
    <cellStyle name="Финансовый [0] 2 3" xfId="242"/>
    <cellStyle name="Финансовый [0] 2 4" xfId="243"/>
    <cellStyle name="Финансовый [0] 2 5" xfId="244"/>
    <cellStyle name="Финансовый [0] 2 6" xfId="245"/>
    <cellStyle name="Финансовый [0] 2 7" xfId="246"/>
    <cellStyle name="Финансовый [0] 2 8" xfId="247"/>
    <cellStyle name="Финансовый [0] 2 9" xfId="248"/>
    <cellStyle name="Финансовый [0] 3" xfId="237"/>
    <cellStyle name="Финансовый 10" xfId="249"/>
    <cellStyle name="Финансовый 11" xfId="250"/>
    <cellStyle name="Финансовый 2" xfId="251"/>
    <cellStyle name="Финансовый 2 2" xfId="252"/>
    <cellStyle name="Финансовый 2 3" xfId="253"/>
    <cellStyle name="Финансовый 2 4" xfId="254"/>
    <cellStyle name="Финансовый 2 5" xfId="255"/>
    <cellStyle name="Финансовый 3" xfId="256"/>
    <cellStyle name="Финансовый 3 2" xfId="257"/>
    <cellStyle name="Финансовый 3 2 2" xfId="258"/>
    <cellStyle name="Финансовый 3 2 2 2" xfId="259"/>
    <cellStyle name="Финансовый 3 3" xfId="260"/>
    <cellStyle name="Финансовый 3 3 2" xfId="261"/>
    <cellStyle name="Финансовый 4" xfId="262"/>
    <cellStyle name="Финансовый 4 2" xfId="263"/>
    <cellStyle name="Финансовый 5" xfId="264"/>
    <cellStyle name="Финансовый 6" xfId="265"/>
    <cellStyle name="Финансовый 7" xfId="266"/>
    <cellStyle name="Финансовый 8" xfId="267"/>
    <cellStyle name="Финансовый 9" xfId="268"/>
    <cellStyle name="Хороший 2" xfId="269"/>
    <cellStyle name="Хороший 2 2" xfId="270"/>
    <cellStyle name="Хороший 3" xfId="271"/>
    <cellStyle name="Хороший 4" xfId="326"/>
  </cellStyles>
  <dxfs count="0"/>
  <tableStyles count="0" defaultTableStyle="TableStyleMedium2" defaultPivotStyle="PivotStyleLight16"/>
  <colors>
    <mruColors>
      <color rgb="FFFFE48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O32"/>
  <sheetViews>
    <sheetView zoomScaleNormal="100" workbookViewId="0">
      <pane xSplit="1" ySplit="7" topLeftCell="B8" activePane="bottomRight" state="frozen"/>
      <selection activeCell="E297" sqref="E297"/>
      <selection pane="topRight" activeCell="E297" sqref="E297"/>
      <selection pane="bottomLeft" activeCell="E297" sqref="E297"/>
      <selection pane="bottomRight" activeCell="B8" sqref="B8:O28"/>
    </sheetView>
  </sheetViews>
  <sheetFormatPr defaultRowHeight="12.75"/>
  <cols>
    <col min="1" max="1" width="31.85546875" style="53" customWidth="1"/>
    <col min="2" max="2" width="11.28515625" style="53" customWidth="1"/>
    <col min="3" max="3" width="11.5703125" style="53" customWidth="1"/>
    <col min="4" max="4" width="10" style="53" customWidth="1"/>
    <col min="5" max="6" width="12.5703125" style="53" customWidth="1"/>
    <col min="7" max="7" width="13.28515625" style="53" customWidth="1"/>
    <col min="8" max="8" width="13.140625" style="53" customWidth="1"/>
    <col min="9" max="9" width="12.42578125" style="53" customWidth="1"/>
    <col min="10" max="10" width="12.28515625" style="53" customWidth="1"/>
    <col min="11" max="11" width="13.28515625" style="53" customWidth="1"/>
    <col min="12" max="12" width="11.42578125" style="53" customWidth="1"/>
    <col min="13" max="13" width="12.28515625" style="53" customWidth="1"/>
    <col min="14" max="14" width="10.5703125" style="29" customWidth="1"/>
    <col min="15" max="15" width="11.85546875" style="29" customWidth="1"/>
    <col min="16" max="256" width="9.140625" style="29"/>
    <col min="257" max="257" width="31.85546875" style="29" customWidth="1"/>
    <col min="258" max="258" width="13.85546875" style="29" customWidth="1"/>
    <col min="259" max="259" width="13.28515625" style="29" customWidth="1"/>
    <col min="260" max="260" width="11.42578125" style="29" customWidth="1"/>
    <col min="261" max="261" width="14" style="29" customWidth="1"/>
    <col min="262" max="262" width="13.85546875" style="29" customWidth="1"/>
    <col min="263" max="263" width="13.28515625" style="29" customWidth="1"/>
    <col min="264" max="264" width="11.42578125" style="29" customWidth="1"/>
    <col min="265" max="266" width="13.85546875" style="29" customWidth="1"/>
    <col min="267" max="267" width="13.28515625" style="29" customWidth="1"/>
    <col min="268" max="268" width="11.42578125" style="29" customWidth="1"/>
    <col min="269" max="269" width="14.42578125" style="29" customWidth="1"/>
    <col min="270" max="270" width="13" style="29" customWidth="1"/>
    <col min="271" max="271" width="13.5703125" style="29" customWidth="1"/>
    <col min="272" max="512" width="9.140625" style="29"/>
    <col min="513" max="513" width="31.85546875" style="29" customWidth="1"/>
    <col min="514" max="514" width="13.85546875" style="29" customWidth="1"/>
    <col min="515" max="515" width="13.28515625" style="29" customWidth="1"/>
    <col min="516" max="516" width="11.42578125" style="29" customWidth="1"/>
    <col min="517" max="517" width="14" style="29" customWidth="1"/>
    <col min="518" max="518" width="13.85546875" style="29" customWidth="1"/>
    <col min="519" max="519" width="13.28515625" style="29" customWidth="1"/>
    <col min="520" max="520" width="11.42578125" style="29" customWidth="1"/>
    <col min="521" max="522" width="13.85546875" style="29" customWidth="1"/>
    <col min="523" max="523" width="13.28515625" style="29" customWidth="1"/>
    <col min="524" max="524" width="11.42578125" style="29" customWidth="1"/>
    <col min="525" max="525" width="14.42578125" style="29" customWidth="1"/>
    <col min="526" max="526" width="13" style="29" customWidth="1"/>
    <col min="527" max="527" width="13.5703125" style="29" customWidth="1"/>
    <col min="528" max="768" width="9.140625" style="29"/>
    <col min="769" max="769" width="31.85546875" style="29" customWidth="1"/>
    <col min="770" max="770" width="13.85546875" style="29" customWidth="1"/>
    <col min="771" max="771" width="13.28515625" style="29" customWidth="1"/>
    <col min="772" max="772" width="11.42578125" style="29" customWidth="1"/>
    <col min="773" max="773" width="14" style="29" customWidth="1"/>
    <col min="774" max="774" width="13.85546875" style="29" customWidth="1"/>
    <col min="775" max="775" width="13.28515625" style="29" customWidth="1"/>
    <col min="776" max="776" width="11.42578125" style="29" customWidth="1"/>
    <col min="777" max="778" width="13.85546875" style="29" customWidth="1"/>
    <col min="779" max="779" width="13.28515625" style="29" customWidth="1"/>
    <col min="780" max="780" width="11.42578125" style="29" customWidth="1"/>
    <col min="781" max="781" width="14.42578125" style="29" customWidth="1"/>
    <col min="782" max="782" width="13" style="29" customWidth="1"/>
    <col min="783" max="783" width="13.5703125" style="29" customWidth="1"/>
    <col min="784" max="1024" width="9.140625" style="29"/>
    <col min="1025" max="1025" width="31.85546875" style="29" customWidth="1"/>
    <col min="1026" max="1026" width="13.85546875" style="29" customWidth="1"/>
    <col min="1027" max="1027" width="13.28515625" style="29" customWidth="1"/>
    <col min="1028" max="1028" width="11.42578125" style="29" customWidth="1"/>
    <col min="1029" max="1029" width="14" style="29" customWidth="1"/>
    <col min="1030" max="1030" width="13.85546875" style="29" customWidth="1"/>
    <col min="1031" max="1031" width="13.28515625" style="29" customWidth="1"/>
    <col min="1032" max="1032" width="11.42578125" style="29" customWidth="1"/>
    <col min="1033" max="1034" width="13.85546875" style="29" customWidth="1"/>
    <col min="1035" max="1035" width="13.28515625" style="29" customWidth="1"/>
    <col min="1036" max="1036" width="11.42578125" style="29" customWidth="1"/>
    <col min="1037" max="1037" width="14.42578125" style="29" customWidth="1"/>
    <col min="1038" max="1038" width="13" style="29" customWidth="1"/>
    <col min="1039" max="1039" width="13.5703125" style="29" customWidth="1"/>
    <col min="1040" max="1280" width="9.140625" style="29"/>
    <col min="1281" max="1281" width="31.85546875" style="29" customWidth="1"/>
    <col min="1282" max="1282" width="13.85546875" style="29" customWidth="1"/>
    <col min="1283" max="1283" width="13.28515625" style="29" customWidth="1"/>
    <col min="1284" max="1284" width="11.42578125" style="29" customWidth="1"/>
    <col min="1285" max="1285" width="14" style="29" customWidth="1"/>
    <col min="1286" max="1286" width="13.85546875" style="29" customWidth="1"/>
    <col min="1287" max="1287" width="13.28515625" style="29" customWidth="1"/>
    <col min="1288" max="1288" width="11.42578125" style="29" customWidth="1"/>
    <col min="1289" max="1290" width="13.85546875" style="29" customWidth="1"/>
    <col min="1291" max="1291" width="13.28515625" style="29" customWidth="1"/>
    <col min="1292" max="1292" width="11.42578125" style="29" customWidth="1"/>
    <col min="1293" max="1293" width="14.42578125" style="29" customWidth="1"/>
    <col min="1294" max="1294" width="13" style="29" customWidth="1"/>
    <col min="1295" max="1295" width="13.5703125" style="29" customWidth="1"/>
    <col min="1296" max="1536" width="9.140625" style="29"/>
    <col min="1537" max="1537" width="31.85546875" style="29" customWidth="1"/>
    <col min="1538" max="1538" width="13.85546875" style="29" customWidth="1"/>
    <col min="1539" max="1539" width="13.28515625" style="29" customWidth="1"/>
    <col min="1540" max="1540" width="11.42578125" style="29" customWidth="1"/>
    <col min="1541" max="1541" width="14" style="29" customWidth="1"/>
    <col min="1542" max="1542" width="13.85546875" style="29" customWidth="1"/>
    <col min="1543" max="1543" width="13.28515625" style="29" customWidth="1"/>
    <col min="1544" max="1544" width="11.42578125" style="29" customWidth="1"/>
    <col min="1545" max="1546" width="13.85546875" style="29" customWidth="1"/>
    <col min="1547" max="1547" width="13.28515625" style="29" customWidth="1"/>
    <col min="1548" max="1548" width="11.42578125" style="29" customWidth="1"/>
    <col min="1549" max="1549" width="14.42578125" style="29" customWidth="1"/>
    <col min="1550" max="1550" width="13" style="29" customWidth="1"/>
    <col min="1551" max="1551" width="13.5703125" style="29" customWidth="1"/>
    <col min="1552" max="1792" width="9.140625" style="29"/>
    <col min="1793" max="1793" width="31.85546875" style="29" customWidth="1"/>
    <col min="1794" max="1794" width="13.85546875" style="29" customWidth="1"/>
    <col min="1795" max="1795" width="13.28515625" style="29" customWidth="1"/>
    <col min="1796" max="1796" width="11.42578125" style="29" customWidth="1"/>
    <col min="1797" max="1797" width="14" style="29" customWidth="1"/>
    <col min="1798" max="1798" width="13.85546875" style="29" customWidth="1"/>
    <col min="1799" max="1799" width="13.28515625" style="29" customWidth="1"/>
    <col min="1800" max="1800" width="11.42578125" style="29" customWidth="1"/>
    <col min="1801" max="1802" width="13.85546875" style="29" customWidth="1"/>
    <col min="1803" max="1803" width="13.28515625" style="29" customWidth="1"/>
    <col min="1804" max="1804" width="11.42578125" style="29" customWidth="1"/>
    <col min="1805" max="1805" width="14.42578125" style="29" customWidth="1"/>
    <col min="1806" max="1806" width="13" style="29" customWidth="1"/>
    <col min="1807" max="1807" width="13.5703125" style="29" customWidth="1"/>
    <col min="1808" max="2048" width="9.140625" style="29"/>
    <col min="2049" max="2049" width="31.85546875" style="29" customWidth="1"/>
    <col min="2050" max="2050" width="13.85546875" style="29" customWidth="1"/>
    <col min="2051" max="2051" width="13.28515625" style="29" customWidth="1"/>
    <col min="2052" max="2052" width="11.42578125" style="29" customWidth="1"/>
    <col min="2053" max="2053" width="14" style="29" customWidth="1"/>
    <col min="2054" max="2054" width="13.85546875" style="29" customWidth="1"/>
    <col min="2055" max="2055" width="13.28515625" style="29" customWidth="1"/>
    <col min="2056" max="2056" width="11.42578125" style="29" customWidth="1"/>
    <col min="2057" max="2058" width="13.85546875" style="29" customWidth="1"/>
    <col min="2059" max="2059" width="13.28515625" style="29" customWidth="1"/>
    <col min="2060" max="2060" width="11.42578125" style="29" customWidth="1"/>
    <col min="2061" max="2061" width="14.42578125" style="29" customWidth="1"/>
    <col min="2062" max="2062" width="13" style="29" customWidth="1"/>
    <col min="2063" max="2063" width="13.5703125" style="29" customWidth="1"/>
    <col min="2064" max="2304" width="9.140625" style="29"/>
    <col min="2305" max="2305" width="31.85546875" style="29" customWidth="1"/>
    <col min="2306" max="2306" width="13.85546875" style="29" customWidth="1"/>
    <col min="2307" max="2307" width="13.28515625" style="29" customWidth="1"/>
    <col min="2308" max="2308" width="11.42578125" style="29" customWidth="1"/>
    <col min="2309" max="2309" width="14" style="29" customWidth="1"/>
    <col min="2310" max="2310" width="13.85546875" style="29" customWidth="1"/>
    <col min="2311" max="2311" width="13.28515625" style="29" customWidth="1"/>
    <col min="2312" max="2312" width="11.42578125" style="29" customWidth="1"/>
    <col min="2313" max="2314" width="13.85546875" style="29" customWidth="1"/>
    <col min="2315" max="2315" width="13.28515625" style="29" customWidth="1"/>
    <col min="2316" max="2316" width="11.42578125" style="29" customWidth="1"/>
    <col min="2317" max="2317" width="14.42578125" style="29" customWidth="1"/>
    <col min="2318" max="2318" width="13" style="29" customWidth="1"/>
    <col min="2319" max="2319" width="13.5703125" style="29" customWidth="1"/>
    <col min="2320" max="2560" width="9.140625" style="29"/>
    <col min="2561" max="2561" width="31.85546875" style="29" customWidth="1"/>
    <col min="2562" max="2562" width="13.85546875" style="29" customWidth="1"/>
    <col min="2563" max="2563" width="13.28515625" style="29" customWidth="1"/>
    <col min="2564" max="2564" width="11.42578125" style="29" customWidth="1"/>
    <col min="2565" max="2565" width="14" style="29" customWidth="1"/>
    <col min="2566" max="2566" width="13.85546875" style="29" customWidth="1"/>
    <col min="2567" max="2567" width="13.28515625" style="29" customWidth="1"/>
    <col min="2568" max="2568" width="11.42578125" style="29" customWidth="1"/>
    <col min="2569" max="2570" width="13.85546875" style="29" customWidth="1"/>
    <col min="2571" max="2571" width="13.28515625" style="29" customWidth="1"/>
    <col min="2572" max="2572" width="11.42578125" style="29" customWidth="1"/>
    <col min="2573" max="2573" width="14.42578125" style="29" customWidth="1"/>
    <col min="2574" max="2574" width="13" style="29" customWidth="1"/>
    <col min="2575" max="2575" width="13.5703125" style="29" customWidth="1"/>
    <col min="2576" max="2816" width="9.140625" style="29"/>
    <col min="2817" max="2817" width="31.85546875" style="29" customWidth="1"/>
    <col min="2818" max="2818" width="13.85546875" style="29" customWidth="1"/>
    <col min="2819" max="2819" width="13.28515625" style="29" customWidth="1"/>
    <col min="2820" max="2820" width="11.42578125" style="29" customWidth="1"/>
    <col min="2821" max="2821" width="14" style="29" customWidth="1"/>
    <col min="2822" max="2822" width="13.85546875" style="29" customWidth="1"/>
    <col min="2823" max="2823" width="13.28515625" style="29" customWidth="1"/>
    <col min="2824" max="2824" width="11.42578125" style="29" customWidth="1"/>
    <col min="2825" max="2826" width="13.85546875" style="29" customWidth="1"/>
    <col min="2827" max="2827" width="13.28515625" style="29" customWidth="1"/>
    <col min="2828" max="2828" width="11.42578125" style="29" customWidth="1"/>
    <col min="2829" max="2829" width="14.42578125" style="29" customWidth="1"/>
    <col min="2830" max="2830" width="13" style="29" customWidth="1"/>
    <col min="2831" max="2831" width="13.5703125" style="29" customWidth="1"/>
    <col min="2832" max="3072" width="9.140625" style="29"/>
    <col min="3073" max="3073" width="31.85546875" style="29" customWidth="1"/>
    <col min="3074" max="3074" width="13.85546875" style="29" customWidth="1"/>
    <col min="3075" max="3075" width="13.28515625" style="29" customWidth="1"/>
    <col min="3076" max="3076" width="11.42578125" style="29" customWidth="1"/>
    <col min="3077" max="3077" width="14" style="29" customWidth="1"/>
    <col min="3078" max="3078" width="13.85546875" style="29" customWidth="1"/>
    <col min="3079" max="3079" width="13.28515625" style="29" customWidth="1"/>
    <col min="3080" max="3080" width="11.42578125" style="29" customWidth="1"/>
    <col min="3081" max="3082" width="13.85546875" style="29" customWidth="1"/>
    <col min="3083" max="3083" width="13.28515625" style="29" customWidth="1"/>
    <col min="3084" max="3084" width="11.42578125" style="29" customWidth="1"/>
    <col min="3085" max="3085" width="14.42578125" style="29" customWidth="1"/>
    <col min="3086" max="3086" width="13" style="29" customWidth="1"/>
    <col min="3087" max="3087" width="13.5703125" style="29" customWidth="1"/>
    <col min="3088" max="3328" width="9.140625" style="29"/>
    <col min="3329" max="3329" width="31.85546875" style="29" customWidth="1"/>
    <col min="3330" max="3330" width="13.85546875" style="29" customWidth="1"/>
    <col min="3331" max="3331" width="13.28515625" style="29" customWidth="1"/>
    <col min="3332" max="3332" width="11.42578125" style="29" customWidth="1"/>
    <col min="3333" max="3333" width="14" style="29" customWidth="1"/>
    <col min="3334" max="3334" width="13.85546875" style="29" customWidth="1"/>
    <col min="3335" max="3335" width="13.28515625" style="29" customWidth="1"/>
    <col min="3336" max="3336" width="11.42578125" style="29" customWidth="1"/>
    <col min="3337" max="3338" width="13.85546875" style="29" customWidth="1"/>
    <col min="3339" max="3339" width="13.28515625" style="29" customWidth="1"/>
    <col min="3340" max="3340" width="11.42578125" style="29" customWidth="1"/>
    <col min="3341" max="3341" width="14.42578125" style="29" customWidth="1"/>
    <col min="3342" max="3342" width="13" style="29" customWidth="1"/>
    <col min="3343" max="3343" width="13.5703125" style="29" customWidth="1"/>
    <col min="3344" max="3584" width="9.140625" style="29"/>
    <col min="3585" max="3585" width="31.85546875" style="29" customWidth="1"/>
    <col min="3586" max="3586" width="13.85546875" style="29" customWidth="1"/>
    <col min="3587" max="3587" width="13.28515625" style="29" customWidth="1"/>
    <col min="3588" max="3588" width="11.42578125" style="29" customWidth="1"/>
    <col min="3589" max="3589" width="14" style="29" customWidth="1"/>
    <col min="3590" max="3590" width="13.85546875" style="29" customWidth="1"/>
    <col min="3591" max="3591" width="13.28515625" style="29" customWidth="1"/>
    <col min="3592" max="3592" width="11.42578125" style="29" customWidth="1"/>
    <col min="3593" max="3594" width="13.85546875" style="29" customWidth="1"/>
    <col min="3595" max="3595" width="13.28515625" style="29" customWidth="1"/>
    <col min="3596" max="3596" width="11.42578125" style="29" customWidth="1"/>
    <col min="3597" max="3597" width="14.42578125" style="29" customWidth="1"/>
    <col min="3598" max="3598" width="13" style="29" customWidth="1"/>
    <col min="3599" max="3599" width="13.5703125" style="29" customWidth="1"/>
    <col min="3600" max="3840" width="9.140625" style="29"/>
    <col min="3841" max="3841" width="31.85546875" style="29" customWidth="1"/>
    <col min="3842" max="3842" width="13.85546875" style="29" customWidth="1"/>
    <col min="3843" max="3843" width="13.28515625" style="29" customWidth="1"/>
    <col min="3844" max="3844" width="11.42578125" style="29" customWidth="1"/>
    <col min="3845" max="3845" width="14" style="29" customWidth="1"/>
    <col min="3846" max="3846" width="13.85546875" style="29" customWidth="1"/>
    <col min="3847" max="3847" width="13.28515625" style="29" customWidth="1"/>
    <col min="3848" max="3848" width="11.42578125" style="29" customWidth="1"/>
    <col min="3849" max="3850" width="13.85546875" style="29" customWidth="1"/>
    <col min="3851" max="3851" width="13.28515625" style="29" customWidth="1"/>
    <col min="3852" max="3852" width="11.42578125" style="29" customWidth="1"/>
    <col min="3853" max="3853" width="14.42578125" style="29" customWidth="1"/>
    <col min="3854" max="3854" width="13" style="29" customWidth="1"/>
    <col min="3855" max="3855" width="13.5703125" style="29" customWidth="1"/>
    <col min="3856" max="4096" width="9.140625" style="29"/>
    <col min="4097" max="4097" width="31.85546875" style="29" customWidth="1"/>
    <col min="4098" max="4098" width="13.85546875" style="29" customWidth="1"/>
    <col min="4099" max="4099" width="13.28515625" style="29" customWidth="1"/>
    <col min="4100" max="4100" width="11.42578125" style="29" customWidth="1"/>
    <col min="4101" max="4101" width="14" style="29" customWidth="1"/>
    <col min="4102" max="4102" width="13.85546875" style="29" customWidth="1"/>
    <col min="4103" max="4103" width="13.28515625" style="29" customWidth="1"/>
    <col min="4104" max="4104" width="11.42578125" style="29" customWidth="1"/>
    <col min="4105" max="4106" width="13.85546875" style="29" customWidth="1"/>
    <col min="4107" max="4107" width="13.28515625" style="29" customWidth="1"/>
    <col min="4108" max="4108" width="11.42578125" style="29" customWidth="1"/>
    <col min="4109" max="4109" width="14.42578125" style="29" customWidth="1"/>
    <col min="4110" max="4110" width="13" style="29" customWidth="1"/>
    <col min="4111" max="4111" width="13.5703125" style="29" customWidth="1"/>
    <col min="4112" max="4352" width="9.140625" style="29"/>
    <col min="4353" max="4353" width="31.85546875" style="29" customWidth="1"/>
    <col min="4354" max="4354" width="13.85546875" style="29" customWidth="1"/>
    <col min="4355" max="4355" width="13.28515625" style="29" customWidth="1"/>
    <col min="4356" max="4356" width="11.42578125" style="29" customWidth="1"/>
    <col min="4357" max="4357" width="14" style="29" customWidth="1"/>
    <col min="4358" max="4358" width="13.85546875" style="29" customWidth="1"/>
    <col min="4359" max="4359" width="13.28515625" style="29" customWidth="1"/>
    <col min="4360" max="4360" width="11.42578125" style="29" customWidth="1"/>
    <col min="4361" max="4362" width="13.85546875" style="29" customWidth="1"/>
    <col min="4363" max="4363" width="13.28515625" style="29" customWidth="1"/>
    <col min="4364" max="4364" width="11.42578125" style="29" customWidth="1"/>
    <col min="4365" max="4365" width="14.42578125" style="29" customWidth="1"/>
    <col min="4366" max="4366" width="13" style="29" customWidth="1"/>
    <col min="4367" max="4367" width="13.5703125" style="29" customWidth="1"/>
    <col min="4368" max="4608" width="9.140625" style="29"/>
    <col min="4609" max="4609" width="31.85546875" style="29" customWidth="1"/>
    <col min="4610" max="4610" width="13.85546875" style="29" customWidth="1"/>
    <col min="4611" max="4611" width="13.28515625" style="29" customWidth="1"/>
    <col min="4612" max="4612" width="11.42578125" style="29" customWidth="1"/>
    <col min="4613" max="4613" width="14" style="29" customWidth="1"/>
    <col min="4614" max="4614" width="13.85546875" style="29" customWidth="1"/>
    <col min="4615" max="4615" width="13.28515625" style="29" customWidth="1"/>
    <col min="4616" max="4616" width="11.42578125" style="29" customWidth="1"/>
    <col min="4617" max="4618" width="13.85546875" style="29" customWidth="1"/>
    <col min="4619" max="4619" width="13.28515625" style="29" customWidth="1"/>
    <col min="4620" max="4620" width="11.42578125" style="29" customWidth="1"/>
    <col min="4621" max="4621" width="14.42578125" style="29" customWidth="1"/>
    <col min="4622" max="4622" width="13" style="29" customWidth="1"/>
    <col min="4623" max="4623" width="13.5703125" style="29" customWidth="1"/>
    <col min="4624" max="4864" width="9.140625" style="29"/>
    <col min="4865" max="4865" width="31.85546875" style="29" customWidth="1"/>
    <col min="4866" max="4866" width="13.85546875" style="29" customWidth="1"/>
    <col min="4867" max="4867" width="13.28515625" style="29" customWidth="1"/>
    <col min="4868" max="4868" width="11.42578125" style="29" customWidth="1"/>
    <col min="4869" max="4869" width="14" style="29" customWidth="1"/>
    <col min="4870" max="4870" width="13.85546875" style="29" customWidth="1"/>
    <col min="4871" max="4871" width="13.28515625" style="29" customWidth="1"/>
    <col min="4872" max="4872" width="11.42578125" style="29" customWidth="1"/>
    <col min="4873" max="4874" width="13.85546875" style="29" customWidth="1"/>
    <col min="4875" max="4875" width="13.28515625" style="29" customWidth="1"/>
    <col min="4876" max="4876" width="11.42578125" style="29" customWidth="1"/>
    <col min="4877" max="4877" width="14.42578125" style="29" customWidth="1"/>
    <col min="4878" max="4878" width="13" style="29" customWidth="1"/>
    <col min="4879" max="4879" width="13.5703125" style="29" customWidth="1"/>
    <col min="4880" max="5120" width="9.140625" style="29"/>
    <col min="5121" max="5121" width="31.85546875" style="29" customWidth="1"/>
    <col min="5122" max="5122" width="13.85546875" style="29" customWidth="1"/>
    <col min="5123" max="5123" width="13.28515625" style="29" customWidth="1"/>
    <col min="5124" max="5124" width="11.42578125" style="29" customWidth="1"/>
    <col min="5125" max="5125" width="14" style="29" customWidth="1"/>
    <col min="5126" max="5126" width="13.85546875" style="29" customWidth="1"/>
    <col min="5127" max="5127" width="13.28515625" style="29" customWidth="1"/>
    <col min="5128" max="5128" width="11.42578125" style="29" customWidth="1"/>
    <col min="5129" max="5130" width="13.85546875" style="29" customWidth="1"/>
    <col min="5131" max="5131" width="13.28515625" style="29" customWidth="1"/>
    <col min="5132" max="5132" width="11.42578125" style="29" customWidth="1"/>
    <col min="5133" max="5133" width="14.42578125" style="29" customWidth="1"/>
    <col min="5134" max="5134" width="13" style="29" customWidth="1"/>
    <col min="5135" max="5135" width="13.5703125" style="29" customWidth="1"/>
    <col min="5136" max="5376" width="9.140625" style="29"/>
    <col min="5377" max="5377" width="31.85546875" style="29" customWidth="1"/>
    <col min="5378" max="5378" width="13.85546875" style="29" customWidth="1"/>
    <col min="5379" max="5379" width="13.28515625" style="29" customWidth="1"/>
    <col min="5380" max="5380" width="11.42578125" style="29" customWidth="1"/>
    <col min="5381" max="5381" width="14" style="29" customWidth="1"/>
    <col min="5382" max="5382" width="13.85546875" style="29" customWidth="1"/>
    <col min="5383" max="5383" width="13.28515625" style="29" customWidth="1"/>
    <col min="5384" max="5384" width="11.42578125" style="29" customWidth="1"/>
    <col min="5385" max="5386" width="13.85546875" style="29" customWidth="1"/>
    <col min="5387" max="5387" width="13.28515625" style="29" customWidth="1"/>
    <col min="5388" max="5388" width="11.42578125" style="29" customWidth="1"/>
    <col min="5389" max="5389" width="14.42578125" style="29" customWidth="1"/>
    <col min="5390" max="5390" width="13" style="29" customWidth="1"/>
    <col min="5391" max="5391" width="13.5703125" style="29" customWidth="1"/>
    <col min="5392" max="5632" width="9.140625" style="29"/>
    <col min="5633" max="5633" width="31.85546875" style="29" customWidth="1"/>
    <col min="5634" max="5634" width="13.85546875" style="29" customWidth="1"/>
    <col min="5635" max="5635" width="13.28515625" style="29" customWidth="1"/>
    <col min="5636" max="5636" width="11.42578125" style="29" customWidth="1"/>
    <col min="5637" max="5637" width="14" style="29" customWidth="1"/>
    <col min="5638" max="5638" width="13.85546875" style="29" customWidth="1"/>
    <col min="5639" max="5639" width="13.28515625" style="29" customWidth="1"/>
    <col min="5640" max="5640" width="11.42578125" style="29" customWidth="1"/>
    <col min="5641" max="5642" width="13.85546875" style="29" customWidth="1"/>
    <col min="5643" max="5643" width="13.28515625" style="29" customWidth="1"/>
    <col min="5644" max="5644" width="11.42578125" style="29" customWidth="1"/>
    <col min="5645" max="5645" width="14.42578125" style="29" customWidth="1"/>
    <col min="5646" max="5646" width="13" style="29" customWidth="1"/>
    <col min="5647" max="5647" width="13.5703125" style="29" customWidth="1"/>
    <col min="5648" max="5888" width="9.140625" style="29"/>
    <col min="5889" max="5889" width="31.85546875" style="29" customWidth="1"/>
    <col min="5890" max="5890" width="13.85546875" style="29" customWidth="1"/>
    <col min="5891" max="5891" width="13.28515625" style="29" customWidth="1"/>
    <col min="5892" max="5892" width="11.42578125" style="29" customWidth="1"/>
    <col min="5893" max="5893" width="14" style="29" customWidth="1"/>
    <col min="5894" max="5894" width="13.85546875" style="29" customWidth="1"/>
    <col min="5895" max="5895" width="13.28515625" style="29" customWidth="1"/>
    <col min="5896" max="5896" width="11.42578125" style="29" customWidth="1"/>
    <col min="5897" max="5898" width="13.85546875" style="29" customWidth="1"/>
    <col min="5899" max="5899" width="13.28515625" style="29" customWidth="1"/>
    <col min="5900" max="5900" width="11.42578125" style="29" customWidth="1"/>
    <col min="5901" max="5901" width="14.42578125" style="29" customWidth="1"/>
    <col min="5902" max="5902" width="13" style="29" customWidth="1"/>
    <col min="5903" max="5903" width="13.5703125" style="29" customWidth="1"/>
    <col min="5904" max="6144" width="9.140625" style="29"/>
    <col min="6145" max="6145" width="31.85546875" style="29" customWidth="1"/>
    <col min="6146" max="6146" width="13.85546875" style="29" customWidth="1"/>
    <col min="6147" max="6147" width="13.28515625" style="29" customWidth="1"/>
    <col min="6148" max="6148" width="11.42578125" style="29" customWidth="1"/>
    <col min="6149" max="6149" width="14" style="29" customWidth="1"/>
    <col min="6150" max="6150" width="13.85546875" style="29" customWidth="1"/>
    <col min="6151" max="6151" width="13.28515625" style="29" customWidth="1"/>
    <col min="6152" max="6152" width="11.42578125" style="29" customWidth="1"/>
    <col min="6153" max="6154" width="13.85546875" style="29" customWidth="1"/>
    <col min="6155" max="6155" width="13.28515625" style="29" customWidth="1"/>
    <col min="6156" max="6156" width="11.42578125" style="29" customWidth="1"/>
    <col min="6157" max="6157" width="14.42578125" style="29" customWidth="1"/>
    <col min="6158" max="6158" width="13" style="29" customWidth="1"/>
    <col min="6159" max="6159" width="13.5703125" style="29" customWidth="1"/>
    <col min="6160" max="6400" width="9.140625" style="29"/>
    <col min="6401" max="6401" width="31.85546875" style="29" customWidth="1"/>
    <col min="6402" max="6402" width="13.85546875" style="29" customWidth="1"/>
    <col min="6403" max="6403" width="13.28515625" style="29" customWidth="1"/>
    <col min="6404" max="6404" width="11.42578125" style="29" customWidth="1"/>
    <col min="6405" max="6405" width="14" style="29" customWidth="1"/>
    <col min="6406" max="6406" width="13.85546875" style="29" customWidth="1"/>
    <col min="6407" max="6407" width="13.28515625" style="29" customWidth="1"/>
    <col min="6408" max="6408" width="11.42578125" style="29" customWidth="1"/>
    <col min="6409" max="6410" width="13.85546875" style="29" customWidth="1"/>
    <col min="6411" max="6411" width="13.28515625" style="29" customWidth="1"/>
    <col min="6412" max="6412" width="11.42578125" style="29" customWidth="1"/>
    <col min="6413" max="6413" width="14.42578125" style="29" customWidth="1"/>
    <col min="6414" max="6414" width="13" style="29" customWidth="1"/>
    <col min="6415" max="6415" width="13.5703125" style="29" customWidth="1"/>
    <col min="6416" max="6656" width="9.140625" style="29"/>
    <col min="6657" max="6657" width="31.85546875" style="29" customWidth="1"/>
    <col min="6658" max="6658" width="13.85546875" style="29" customWidth="1"/>
    <col min="6659" max="6659" width="13.28515625" style="29" customWidth="1"/>
    <col min="6660" max="6660" width="11.42578125" style="29" customWidth="1"/>
    <col min="6661" max="6661" width="14" style="29" customWidth="1"/>
    <col min="6662" max="6662" width="13.85546875" style="29" customWidth="1"/>
    <col min="6663" max="6663" width="13.28515625" style="29" customWidth="1"/>
    <col min="6664" max="6664" width="11.42578125" style="29" customWidth="1"/>
    <col min="6665" max="6666" width="13.85546875" style="29" customWidth="1"/>
    <col min="6667" max="6667" width="13.28515625" style="29" customWidth="1"/>
    <col min="6668" max="6668" width="11.42578125" style="29" customWidth="1"/>
    <col min="6669" max="6669" width="14.42578125" style="29" customWidth="1"/>
    <col min="6670" max="6670" width="13" style="29" customWidth="1"/>
    <col min="6671" max="6671" width="13.5703125" style="29" customWidth="1"/>
    <col min="6672" max="6912" width="9.140625" style="29"/>
    <col min="6913" max="6913" width="31.85546875" style="29" customWidth="1"/>
    <col min="6914" max="6914" width="13.85546875" style="29" customWidth="1"/>
    <col min="6915" max="6915" width="13.28515625" style="29" customWidth="1"/>
    <col min="6916" max="6916" width="11.42578125" style="29" customWidth="1"/>
    <col min="6917" max="6917" width="14" style="29" customWidth="1"/>
    <col min="6918" max="6918" width="13.85546875" style="29" customWidth="1"/>
    <col min="6919" max="6919" width="13.28515625" style="29" customWidth="1"/>
    <col min="6920" max="6920" width="11.42578125" style="29" customWidth="1"/>
    <col min="6921" max="6922" width="13.85546875" style="29" customWidth="1"/>
    <col min="6923" max="6923" width="13.28515625" style="29" customWidth="1"/>
    <col min="6924" max="6924" width="11.42578125" style="29" customWidth="1"/>
    <col min="6925" max="6925" width="14.42578125" style="29" customWidth="1"/>
    <col min="6926" max="6926" width="13" style="29" customWidth="1"/>
    <col min="6927" max="6927" width="13.5703125" style="29" customWidth="1"/>
    <col min="6928" max="7168" width="9.140625" style="29"/>
    <col min="7169" max="7169" width="31.85546875" style="29" customWidth="1"/>
    <col min="7170" max="7170" width="13.85546875" style="29" customWidth="1"/>
    <col min="7171" max="7171" width="13.28515625" style="29" customWidth="1"/>
    <col min="7172" max="7172" width="11.42578125" style="29" customWidth="1"/>
    <col min="7173" max="7173" width="14" style="29" customWidth="1"/>
    <col min="7174" max="7174" width="13.85546875" style="29" customWidth="1"/>
    <col min="7175" max="7175" width="13.28515625" style="29" customWidth="1"/>
    <col min="7176" max="7176" width="11.42578125" style="29" customWidth="1"/>
    <col min="7177" max="7178" width="13.85546875" style="29" customWidth="1"/>
    <col min="7179" max="7179" width="13.28515625" style="29" customWidth="1"/>
    <col min="7180" max="7180" width="11.42578125" style="29" customWidth="1"/>
    <col min="7181" max="7181" width="14.42578125" style="29" customWidth="1"/>
    <col min="7182" max="7182" width="13" style="29" customWidth="1"/>
    <col min="7183" max="7183" width="13.5703125" style="29" customWidth="1"/>
    <col min="7184" max="7424" width="9.140625" style="29"/>
    <col min="7425" max="7425" width="31.85546875" style="29" customWidth="1"/>
    <col min="7426" max="7426" width="13.85546875" style="29" customWidth="1"/>
    <col min="7427" max="7427" width="13.28515625" style="29" customWidth="1"/>
    <col min="7428" max="7428" width="11.42578125" style="29" customWidth="1"/>
    <col min="7429" max="7429" width="14" style="29" customWidth="1"/>
    <col min="7430" max="7430" width="13.85546875" style="29" customWidth="1"/>
    <col min="7431" max="7431" width="13.28515625" style="29" customWidth="1"/>
    <col min="7432" max="7432" width="11.42578125" style="29" customWidth="1"/>
    <col min="7433" max="7434" width="13.85546875" style="29" customWidth="1"/>
    <col min="7435" max="7435" width="13.28515625" style="29" customWidth="1"/>
    <col min="7436" max="7436" width="11.42578125" style="29" customWidth="1"/>
    <col min="7437" max="7437" width="14.42578125" style="29" customWidth="1"/>
    <col min="7438" max="7438" width="13" style="29" customWidth="1"/>
    <col min="7439" max="7439" width="13.5703125" style="29" customWidth="1"/>
    <col min="7440" max="7680" width="9.140625" style="29"/>
    <col min="7681" max="7681" width="31.85546875" style="29" customWidth="1"/>
    <col min="7682" max="7682" width="13.85546875" style="29" customWidth="1"/>
    <col min="7683" max="7683" width="13.28515625" style="29" customWidth="1"/>
    <col min="7684" max="7684" width="11.42578125" style="29" customWidth="1"/>
    <col min="7685" max="7685" width="14" style="29" customWidth="1"/>
    <col min="7686" max="7686" width="13.85546875" style="29" customWidth="1"/>
    <col min="7687" max="7687" width="13.28515625" style="29" customWidth="1"/>
    <col min="7688" max="7688" width="11.42578125" style="29" customWidth="1"/>
    <col min="7689" max="7690" width="13.85546875" style="29" customWidth="1"/>
    <col min="7691" max="7691" width="13.28515625" style="29" customWidth="1"/>
    <col min="7692" max="7692" width="11.42578125" style="29" customWidth="1"/>
    <col min="7693" max="7693" width="14.42578125" style="29" customWidth="1"/>
    <col min="7694" max="7694" width="13" style="29" customWidth="1"/>
    <col min="7695" max="7695" width="13.5703125" style="29" customWidth="1"/>
    <col min="7696" max="7936" width="9.140625" style="29"/>
    <col min="7937" max="7937" width="31.85546875" style="29" customWidth="1"/>
    <col min="7938" max="7938" width="13.85546875" style="29" customWidth="1"/>
    <col min="7939" max="7939" width="13.28515625" style="29" customWidth="1"/>
    <col min="7940" max="7940" width="11.42578125" style="29" customWidth="1"/>
    <col min="7941" max="7941" width="14" style="29" customWidth="1"/>
    <col min="7942" max="7942" width="13.85546875" style="29" customWidth="1"/>
    <col min="7943" max="7943" width="13.28515625" style="29" customWidth="1"/>
    <col min="7944" max="7944" width="11.42578125" style="29" customWidth="1"/>
    <col min="7945" max="7946" width="13.85546875" style="29" customWidth="1"/>
    <col min="7947" max="7947" width="13.28515625" style="29" customWidth="1"/>
    <col min="7948" max="7948" width="11.42578125" style="29" customWidth="1"/>
    <col min="7949" max="7949" width="14.42578125" style="29" customWidth="1"/>
    <col min="7950" max="7950" width="13" style="29" customWidth="1"/>
    <col min="7951" max="7951" width="13.5703125" style="29" customWidth="1"/>
    <col min="7952" max="8192" width="9.140625" style="29"/>
    <col min="8193" max="8193" width="31.85546875" style="29" customWidth="1"/>
    <col min="8194" max="8194" width="13.85546875" style="29" customWidth="1"/>
    <col min="8195" max="8195" width="13.28515625" style="29" customWidth="1"/>
    <col min="8196" max="8196" width="11.42578125" style="29" customWidth="1"/>
    <col min="8197" max="8197" width="14" style="29" customWidth="1"/>
    <col min="8198" max="8198" width="13.85546875" style="29" customWidth="1"/>
    <col min="8199" max="8199" width="13.28515625" style="29" customWidth="1"/>
    <col min="8200" max="8200" width="11.42578125" style="29" customWidth="1"/>
    <col min="8201" max="8202" width="13.85546875" style="29" customWidth="1"/>
    <col min="8203" max="8203" width="13.28515625" style="29" customWidth="1"/>
    <col min="8204" max="8204" width="11.42578125" style="29" customWidth="1"/>
    <col min="8205" max="8205" width="14.42578125" style="29" customWidth="1"/>
    <col min="8206" max="8206" width="13" style="29" customWidth="1"/>
    <col min="8207" max="8207" width="13.5703125" style="29" customWidth="1"/>
    <col min="8208" max="8448" width="9.140625" style="29"/>
    <col min="8449" max="8449" width="31.85546875" style="29" customWidth="1"/>
    <col min="8450" max="8450" width="13.85546875" style="29" customWidth="1"/>
    <col min="8451" max="8451" width="13.28515625" style="29" customWidth="1"/>
    <col min="8452" max="8452" width="11.42578125" style="29" customWidth="1"/>
    <col min="8453" max="8453" width="14" style="29" customWidth="1"/>
    <col min="8454" max="8454" width="13.85546875" style="29" customWidth="1"/>
    <col min="8455" max="8455" width="13.28515625" style="29" customWidth="1"/>
    <col min="8456" max="8456" width="11.42578125" style="29" customWidth="1"/>
    <col min="8457" max="8458" width="13.85546875" style="29" customWidth="1"/>
    <col min="8459" max="8459" width="13.28515625" style="29" customWidth="1"/>
    <col min="8460" max="8460" width="11.42578125" style="29" customWidth="1"/>
    <col min="8461" max="8461" width="14.42578125" style="29" customWidth="1"/>
    <col min="8462" max="8462" width="13" style="29" customWidth="1"/>
    <col min="8463" max="8463" width="13.5703125" style="29" customWidth="1"/>
    <col min="8464" max="8704" width="9.140625" style="29"/>
    <col min="8705" max="8705" width="31.85546875" style="29" customWidth="1"/>
    <col min="8706" max="8706" width="13.85546875" style="29" customWidth="1"/>
    <col min="8707" max="8707" width="13.28515625" style="29" customWidth="1"/>
    <col min="8708" max="8708" width="11.42578125" style="29" customWidth="1"/>
    <col min="8709" max="8709" width="14" style="29" customWidth="1"/>
    <col min="8710" max="8710" width="13.85546875" style="29" customWidth="1"/>
    <col min="8711" max="8711" width="13.28515625" style="29" customWidth="1"/>
    <col min="8712" max="8712" width="11.42578125" style="29" customWidth="1"/>
    <col min="8713" max="8714" width="13.85546875" style="29" customWidth="1"/>
    <col min="8715" max="8715" width="13.28515625" style="29" customWidth="1"/>
    <col min="8716" max="8716" width="11.42578125" style="29" customWidth="1"/>
    <col min="8717" max="8717" width="14.42578125" style="29" customWidth="1"/>
    <col min="8718" max="8718" width="13" style="29" customWidth="1"/>
    <col min="8719" max="8719" width="13.5703125" style="29" customWidth="1"/>
    <col min="8720" max="8960" width="9.140625" style="29"/>
    <col min="8961" max="8961" width="31.85546875" style="29" customWidth="1"/>
    <col min="8962" max="8962" width="13.85546875" style="29" customWidth="1"/>
    <col min="8963" max="8963" width="13.28515625" style="29" customWidth="1"/>
    <col min="8964" max="8964" width="11.42578125" style="29" customWidth="1"/>
    <col min="8965" max="8965" width="14" style="29" customWidth="1"/>
    <col min="8966" max="8966" width="13.85546875" style="29" customWidth="1"/>
    <col min="8967" max="8967" width="13.28515625" style="29" customWidth="1"/>
    <col min="8968" max="8968" width="11.42578125" style="29" customWidth="1"/>
    <col min="8969" max="8970" width="13.85546875" style="29" customWidth="1"/>
    <col min="8971" max="8971" width="13.28515625" style="29" customWidth="1"/>
    <col min="8972" max="8972" width="11.42578125" style="29" customWidth="1"/>
    <col min="8973" max="8973" width="14.42578125" style="29" customWidth="1"/>
    <col min="8974" max="8974" width="13" style="29" customWidth="1"/>
    <col min="8975" max="8975" width="13.5703125" style="29" customWidth="1"/>
    <col min="8976" max="9216" width="9.140625" style="29"/>
    <col min="9217" max="9217" width="31.85546875" style="29" customWidth="1"/>
    <col min="9218" max="9218" width="13.85546875" style="29" customWidth="1"/>
    <col min="9219" max="9219" width="13.28515625" style="29" customWidth="1"/>
    <col min="9220" max="9220" width="11.42578125" style="29" customWidth="1"/>
    <col min="9221" max="9221" width="14" style="29" customWidth="1"/>
    <col min="9222" max="9222" width="13.85546875" style="29" customWidth="1"/>
    <col min="9223" max="9223" width="13.28515625" style="29" customWidth="1"/>
    <col min="9224" max="9224" width="11.42578125" style="29" customWidth="1"/>
    <col min="9225" max="9226" width="13.85546875" style="29" customWidth="1"/>
    <col min="9227" max="9227" width="13.28515625" style="29" customWidth="1"/>
    <col min="9228" max="9228" width="11.42578125" style="29" customWidth="1"/>
    <col min="9229" max="9229" width="14.42578125" style="29" customWidth="1"/>
    <col min="9230" max="9230" width="13" style="29" customWidth="1"/>
    <col min="9231" max="9231" width="13.5703125" style="29" customWidth="1"/>
    <col min="9232" max="9472" width="9.140625" style="29"/>
    <col min="9473" max="9473" width="31.85546875" style="29" customWidth="1"/>
    <col min="9474" max="9474" width="13.85546875" style="29" customWidth="1"/>
    <col min="9475" max="9475" width="13.28515625" style="29" customWidth="1"/>
    <col min="9476" max="9476" width="11.42578125" style="29" customWidth="1"/>
    <col min="9477" max="9477" width="14" style="29" customWidth="1"/>
    <col min="9478" max="9478" width="13.85546875" style="29" customWidth="1"/>
    <col min="9479" max="9479" width="13.28515625" style="29" customWidth="1"/>
    <col min="9480" max="9480" width="11.42578125" style="29" customWidth="1"/>
    <col min="9481" max="9482" width="13.85546875" style="29" customWidth="1"/>
    <col min="9483" max="9483" width="13.28515625" style="29" customWidth="1"/>
    <col min="9484" max="9484" width="11.42578125" style="29" customWidth="1"/>
    <col min="9485" max="9485" width="14.42578125" style="29" customWidth="1"/>
    <col min="9486" max="9486" width="13" style="29" customWidth="1"/>
    <col min="9487" max="9487" width="13.5703125" style="29" customWidth="1"/>
    <col min="9488" max="9728" width="9.140625" style="29"/>
    <col min="9729" max="9729" width="31.85546875" style="29" customWidth="1"/>
    <col min="9730" max="9730" width="13.85546875" style="29" customWidth="1"/>
    <col min="9731" max="9731" width="13.28515625" style="29" customWidth="1"/>
    <col min="9732" max="9732" width="11.42578125" style="29" customWidth="1"/>
    <col min="9733" max="9733" width="14" style="29" customWidth="1"/>
    <col min="9734" max="9734" width="13.85546875" style="29" customWidth="1"/>
    <col min="9735" max="9735" width="13.28515625" style="29" customWidth="1"/>
    <col min="9736" max="9736" width="11.42578125" style="29" customWidth="1"/>
    <col min="9737" max="9738" width="13.85546875" style="29" customWidth="1"/>
    <col min="9739" max="9739" width="13.28515625" style="29" customWidth="1"/>
    <col min="9740" max="9740" width="11.42578125" style="29" customWidth="1"/>
    <col min="9741" max="9741" width="14.42578125" style="29" customWidth="1"/>
    <col min="9742" max="9742" width="13" style="29" customWidth="1"/>
    <col min="9743" max="9743" width="13.5703125" style="29" customWidth="1"/>
    <col min="9744" max="9984" width="9.140625" style="29"/>
    <col min="9985" max="9985" width="31.85546875" style="29" customWidth="1"/>
    <col min="9986" max="9986" width="13.85546875" style="29" customWidth="1"/>
    <col min="9987" max="9987" width="13.28515625" style="29" customWidth="1"/>
    <col min="9988" max="9988" width="11.42578125" style="29" customWidth="1"/>
    <col min="9989" max="9989" width="14" style="29" customWidth="1"/>
    <col min="9990" max="9990" width="13.85546875" style="29" customWidth="1"/>
    <col min="9991" max="9991" width="13.28515625" style="29" customWidth="1"/>
    <col min="9992" max="9992" width="11.42578125" style="29" customWidth="1"/>
    <col min="9993" max="9994" width="13.85546875" style="29" customWidth="1"/>
    <col min="9995" max="9995" width="13.28515625" style="29" customWidth="1"/>
    <col min="9996" max="9996" width="11.42578125" style="29" customWidth="1"/>
    <col min="9997" max="9997" width="14.42578125" style="29" customWidth="1"/>
    <col min="9998" max="9998" width="13" style="29" customWidth="1"/>
    <col min="9999" max="9999" width="13.5703125" style="29" customWidth="1"/>
    <col min="10000" max="10240" width="9.140625" style="29"/>
    <col min="10241" max="10241" width="31.85546875" style="29" customWidth="1"/>
    <col min="10242" max="10242" width="13.85546875" style="29" customWidth="1"/>
    <col min="10243" max="10243" width="13.28515625" style="29" customWidth="1"/>
    <col min="10244" max="10244" width="11.42578125" style="29" customWidth="1"/>
    <col min="10245" max="10245" width="14" style="29" customWidth="1"/>
    <col min="10246" max="10246" width="13.85546875" style="29" customWidth="1"/>
    <col min="10247" max="10247" width="13.28515625" style="29" customWidth="1"/>
    <col min="10248" max="10248" width="11.42578125" style="29" customWidth="1"/>
    <col min="10249" max="10250" width="13.85546875" style="29" customWidth="1"/>
    <col min="10251" max="10251" width="13.28515625" style="29" customWidth="1"/>
    <col min="10252" max="10252" width="11.42578125" style="29" customWidth="1"/>
    <col min="10253" max="10253" width="14.42578125" style="29" customWidth="1"/>
    <col min="10254" max="10254" width="13" style="29" customWidth="1"/>
    <col min="10255" max="10255" width="13.5703125" style="29" customWidth="1"/>
    <col min="10256" max="10496" width="9.140625" style="29"/>
    <col min="10497" max="10497" width="31.85546875" style="29" customWidth="1"/>
    <col min="10498" max="10498" width="13.85546875" style="29" customWidth="1"/>
    <col min="10499" max="10499" width="13.28515625" style="29" customWidth="1"/>
    <col min="10500" max="10500" width="11.42578125" style="29" customWidth="1"/>
    <col min="10501" max="10501" width="14" style="29" customWidth="1"/>
    <col min="10502" max="10502" width="13.85546875" style="29" customWidth="1"/>
    <col min="10503" max="10503" width="13.28515625" style="29" customWidth="1"/>
    <col min="10504" max="10504" width="11.42578125" style="29" customWidth="1"/>
    <col min="10505" max="10506" width="13.85546875" style="29" customWidth="1"/>
    <col min="10507" max="10507" width="13.28515625" style="29" customWidth="1"/>
    <col min="10508" max="10508" width="11.42578125" style="29" customWidth="1"/>
    <col min="10509" max="10509" width="14.42578125" style="29" customWidth="1"/>
    <col min="10510" max="10510" width="13" style="29" customWidth="1"/>
    <col min="10511" max="10511" width="13.5703125" style="29" customWidth="1"/>
    <col min="10512" max="10752" width="9.140625" style="29"/>
    <col min="10753" max="10753" width="31.85546875" style="29" customWidth="1"/>
    <col min="10754" max="10754" width="13.85546875" style="29" customWidth="1"/>
    <col min="10755" max="10755" width="13.28515625" style="29" customWidth="1"/>
    <col min="10756" max="10756" width="11.42578125" style="29" customWidth="1"/>
    <col min="10757" max="10757" width="14" style="29" customWidth="1"/>
    <col min="10758" max="10758" width="13.85546875" style="29" customWidth="1"/>
    <col min="10759" max="10759" width="13.28515625" style="29" customWidth="1"/>
    <col min="10760" max="10760" width="11.42578125" style="29" customWidth="1"/>
    <col min="10761" max="10762" width="13.85546875" style="29" customWidth="1"/>
    <col min="10763" max="10763" width="13.28515625" style="29" customWidth="1"/>
    <col min="10764" max="10764" width="11.42578125" style="29" customWidth="1"/>
    <col min="10765" max="10765" width="14.42578125" style="29" customWidth="1"/>
    <col min="10766" max="10766" width="13" style="29" customWidth="1"/>
    <col min="10767" max="10767" width="13.5703125" style="29" customWidth="1"/>
    <col min="10768" max="11008" width="9.140625" style="29"/>
    <col min="11009" max="11009" width="31.85546875" style="29" customWidth="1"/>
    <col min="11010" max="11010" width="13.85546875" style="29" customWidth="1"/>
    <col min="11011" max="11011" width="13.28515625" style="29" customWidth="1"/>
    <col min="11012" max="11012" width="11.42578125" style="29" customWidth="1"/>
    <col min="11013" max="11013" width="14" style="29" customWidth="1"/>
    <col min="11014" max="11014" width="13.85546875" style="29" customWidth="1"/>
    <col min="11015" max="11015" width="13.28515625" style="29" customWidth="1"/>
    <col min="11016" max="11016" width="11.42578125" style="29" customWidth="1"/>
    <col min="11017" max="11018" width="13.85546875" style="29" customWidth="1"/>
    <col min="11019" max="11019" width="13.28515625" style="29" customWidth="1"/>
    <col min="11020" max="11020" width="11.42578125" style="29" customWidth="1"/>
    <col min="11021" max="11021" width="14.42578125" style="29" customWidth="1"/>
    <col min="11022" max="11022" width="13" style="29" customWidth="1"/>
    <col min="11023" max="11023" width="13.5703125" style="29" customWidth="1"/>
    <col min="11024" max="11264" width="9.140625" style="29"/>
    <col min="11265" max="11265" width="31.85546875" style="29" customWidth="1"/>
    <col min="11266" max="11266" width="13.85546875" style="29" customWidth="1"/>
    <col min="11267" max="11267" width="13.28515625" style="29" customWidth="1"/>
    <col min="11268" max="11268" width="11.42578125" style="29" customWidth="1"/>
    <col min="11269" max="11269" width="14" style="29" customWidth="1"/>
    <col min="11270" max="11270" width="13.85546875" style="29" customWidth="1"/>
    <col min="11271" max="11271" width="13.28515625" style="29" customWidth="1"/>
    <col min="11272" max="11272" width="11.42578125" style="29" customWidth="1"/>
    <col min="11273" max="11274" width="13.85546875" style="29" customWidth="1"/>
    <col min="11275" max="11275" width="13.28515625" style="29" customWidth="1"/>
    <col min="11276" max="11276" width="11.42578125" style="29" customWidth="1"/>
    <col min="11277" max="11277" width="14.42578125" style="29" customWidth="1"/>
    <col min="11278" max="11278" width="13" style="29" customWidth="1"/>
    <col min="11279" max="11279" width="13.5703125" style="29" customWidth="1"/>
    <col min="11280" max="11520" width="9.140625" style="29"/>
    <col min="11521" max="11521" width="31.85546875" style="29" customWidth="1"/>
    <col min="11522" max="11522" width="13.85546875" style="29" customWidth="1"/>
    <col min="11523" max="11523" width="13.28515625" style="29" customWidth="1"/>
    <col min="11524" max="11524" width="11.42578125" style="29" customWidth="1"/>
    <col min="11525" max="11525" width="14" style="29" customWidth="1"/>
    <col min="11526" max="11526" width="13.85546875" style="29" customWidth="1"/>
    <col min="11527" max="11527" width="13.28515625" style="29" customWidth="1"/>
    <col min="11528" max="11528" width="11.42578125" style="29" customWidth="1"/>
    <col min="11529" max="11530" width="13.85546875" style="29" customWidth="1"/>
    <col min="11531" max="11531" width="13.28515625" style="29" customWidth="1"/>
    <col min="11532" max="11532" width="11.42578125" style="29" customWidth="1"/>
    <col min="11533" max="11533" width="14.42578125" style="29" customWidth="1"/>
    <col min="11534" max="11534" width="13" style="29" customWidth="1"/>
    <col min="11535" max="11535" width="13.5703125" style="29" customWidth="1"/>
    <col min="11536" max="11776" width="9.140625" style="29"/>
    <col min="11777" max="11777" width="31.85546875" style="29" customWidth="1"/>
    <col min="11778" max="11778" width="13.85546875" style="29" customWidth="1"/>
    <col min="11779" max="11779" width="13.28515625" style="29" customWidth="1"/>
    <col min="11780" max="11780" width="11.42578125" style="29" customWidth="1"/>
    <col min="11781" max="11781" width="14" style="29" customWidth="1"/>
    <col min="11782" max="11782" width="13.85546875" style="29" customWidth="1"/>
    <col min="11783" max="11783" width="13.28515625" style="29" customWidth="1"/>
    <col min="11784" max="11784" width="11.42578125" style="29" customWidth="1"/>
    <col min="11785" max="11786" width="13.85546875" style="29" customWidth="1"/>
    <col min="11787" max="11787" width="13.28515625" style="29" customWidth="1"/>
    <col min="11788" max="11788" width="11.42578125" style="29" customWidth="1"/>
    <col min="11789" max="11789" width="14.42578125" style="29" customWidth="1"/>
    <col min="11790" max="11790" width="13" style="29" customWidth="1"/>
    <col min="11791" max="11791" width="13.5703125" style="29" customWidth="1"/>
    <col min="11792" max="12032" width="9.140625" style="29"/>
    <col min="12033" max="12033" width="31.85546875" style="29" customWidth="1"/>
    <col min="12034" max="12034" width="13.85546875" style="29" customWidth="1"/>
    <col min="12035" max="12035" width="13.28515625" style="29" customWidth="1"/>
    <col min="12036" max="12036" width="11.42578125" style="29" customWidth="1"/>
    <col min="12037" max="12037" width="14" style="29" customWidth="1"/>
    <col min="12038" max="12038" width="13.85546875" style="29" customWidth="1"/>
    <col min="12039" max="12039" width="13.28515625" style="29" customWidth="1"/>
    <col min="12040" max="12040" width="11.42578125" style="29" customWidth="1"/>
    <col min="12041" max="12042" width="13.85546875" style="29" customWidth="1"/>
    <col min="12043" max="12043" width="13.28515625" style="29" customWidth="1"/>
    <col min="12044" max="12044" width="11.42578125" style="29" customWidth="1"/>
    <col min="12045" max="12045" width="14.42578125" style="29" customWidth="1"/>
    <col min="12046" max="12046" width="13" style="29" customWidth="1"/>
    <col min="12047" max="12047" width="13.5703125" style="29" customWidth="1"/>
    <col min="12048" max="12288" width="9.140625" style="29"/>
    <col min="12289" max="12289" width="31.85546875" style="29" customWidth="1"/>
    <col min="12290" max="12290" width="13.85546875" style="29" customWidth="1"/>
    <col min="12291" max="12291" width="13.28515625" style="29" customWidth="1"/>
    <col min="12292" max="12292" width="11.42578125" style="29" customWidth="1"/>
    <col min="12293" max="12293" width="14" style="29" customWidth="1"/>
    <col min="12294" max="12294" width="13.85546875" style="29" customWidth="1"/>
    <col min="12295" max="12295" width="13.28515625" style="29" customWidth="1"/>
    <col min="12296" max="12296" width="11.42578125" style="29" customWidth="1"/>
    <col min="12297" max="12298" width="13.85546875" style="29" customWidth="1"/>
    <col min="12299" max="12299" width="13.28515625" style="29" customWidth="1"/>
    <col min="12300" max="12300" width="11.42578125" style="29" customWidth="1"/>
    <col min="12301" max="12301" width="14.42578125" style="29" customWidth="1"/>
    <col min="12302" max="12302" width="13" style="29" customWidth="1"/>
    <col min="12303" max="12303" width="13.5703125" style="29" customWidth="1"/>
    <col min="12304" max="12544" width="9.140625" style="29"/>
    <col min="12545" max="12545" width="31.85546875" style="29" customWidth="1"/>
    <col min="12546" max="12546" width="13.85546875" style="29" customWidth="1"/>
    <col min="12547" max="12547" width="13.28515625" style="29" customWidth="1"/>
    <col min="12548" max="12548" width="11.42578125" style="29" customWidth="1"/>
    <col min="12549" max="12549" width="14" style="29" customWidth="1"/>
    <col min="12550" max="12550" width="13.85546875" style="29" customWidth="1"/>
    <col min="12551" max="12551" width="13.28515625" style="29" customWidth="1"/>
    <col min="12552" max="12552" width="11.42578125" style="29" customWidth="1"/>
    <col min="12553" max="12554" width="13.85546875" style="29" customWidth="1"/>
    <col min="12555" max="12555" width="13.28515625" style="29" customWidth="1"/>
    <col min="12556" max="12556" width="11.42578125" style="29" customWidth="1"/>
    <col min="12557" max="12557" width="14.42578125" style="29" customWidth="1"/>
    <col min="12558" max="12558" width="13" style="29" customWidth="1"/>
    <col min="12559" max="12559" width="13.5703125" style="29" customWidth="1"/>
    <col min="12560" max="12800" width="9.140625" style="29"/>
    <col min="12801" max="12801" width="31.85546875" style="29" customWidth="1"/>
    <col min="12802" max="12802" width="13.85546875" style="29" customWidth="1"/>
    <col min="12803" max="12803" width="13.28515625" style="29" customWidth="1"/>
    <col min="12804" max="12804" width="11.42578125" style="29" customWidth="1"/>
    <col min="12805" max="12805" width="14" style="29" customWidth="1"/>
    <col min="12806" max="12806" width="13.85546875" style="29" customWidth="1"/>
    <col min="12807" max="12807" width="13.28515625" style="29" customWidth="1"/>
    <col min="12808" max="12808" width="11.42578125" style="29" customWidth="1"/>
    <col min="12809" max="12810" width="13.85546875" style="29" customWidth="1"/>
    <col min="12811" max="12811" width="13.28515625" style="29" customWidth="1"/>
    <col min="12812" max="12812" width="11.42578125" style="29" customWidth="1"/>
    <col min="12813" max="12813" width="14.42578125" style="29" customWidth="1"/>
    <col min="12814" max="12814" width="13" style="29" customWidth="1"/>
    <col min="12815" max="12815" width="13.5703125" style="29" customWidth="1"/>
    <col min="12816" max="13056" width="9.140625" style="29"/>
    <col min="13057" max="13057" width="31.85546875" style="29" customWidth="1"/>
    <col min="13058" max="13058" width="13.85546875" style="29" customWidth="1"/>
    <col min="13059" max="13059" width="13.28515625" style="29" customWidth="1"/>
    <col min="13060" max="13060" width="11.42578125" style="29" customWidth="1"/>
    <col min="13061" max="13061" width="14" style="29" customWidth="1"/>
    <col min="13062" max="13062" width="13.85546875" style="29" customWidth="1"/>
    <col min="13063" max="13063" width="13.28515625" style="29" customWidth="1"/>
    <col min="13064" max="13064" width="11.42578125" style="29" customWidth="1"/>
    <col min="13065" max="13066" width="13.85546875" style="29" customWidth="1"/>
    <col min="13067" max="13067" width="13.28515625" style="29" customWidth="1"/>
    <col min="13068" max="13068" width="11.42578125" style="29" customWidth="1"/>
    <col min="13069" max="13069" width="14.42578125" style="29" customWidth="1"/>
    <col min="13070" max="13070" width="13" style="29" customWidth="1"/>
    <col min="13071" max="13071" width="13.5703125" style="29" customWidth="1"/>
    <col min="13072" max="13312" width="9.140625" style="29"/>
    <col min="13313" max="13313" width="31.85546875" style="29" customWidth="1"/>
    <col min="13314" max="13314" width="13.85546875" style="29" customWidth="1"/>
    <col min="13315" max="13315" width="13.28515625" style="29" customWidth="1"/>
    <col min="13316" max="13316" width="11.42578125" style="29" customWidth="1"/>
    <col min="13317" max="13317" width="14" style="29" customWidth="1"/>
    <col min="13318" max="13318" width="13.85546875" style="29" customWidth="1"/>
    <col min="13319" max="13319" width="13.28515625" style="29" customWidth="1"/>
    <col min="13320" max="13320" width="11.42578125" style="29" customWidth="1"/>
    <col min="13321" max="13322" width="13.85546875" style="29" customWidth="1"/>
    <col min="13323" max="13323" width="13.28515625" style="29" customWidth="1"/>
    <col min="13324" max="13324" width="11.42578125" style="29" customWidth="1"/>
    <col min="13325" max="13325" width="14.42578125" style="29" customWidth="1"/>
    <col min="13326" max="13326" width="13" style="29" customWidth="1"/>
    <col min="13327" max="13327" width="13.5703125" style="29" customWidth="1"/>
    <col min="13328" max="13568" width="9.140625" style="29"/>
    <col min="13569" max="13569" width="31.85546875" style="29" customWidth="1"/>
    <col min="13570" max="13570" width="13.85546875" style="29" customWidth="1"/>
    <col min="13571" max="13571" width="13.28515625" style="29" customWidth="1"/>
    <col min="13572" max="13572" width="11.42578125" style="29" customWidth="1"/>
    <col min="13573" max="13573" width="14" style="29" customWidth="1"/>
    <col min="13574" max="13574" width="13.85546875" style="29" customWidth="1"/>
    <col min="13575" max="13575" width="13.28515625" style="29" customWidth="1"/>
    <col min="13576" max="13576" width="11.42578125" style="29" customWidth="1"/>
    <col min="13577" max="13578" width="13.85546875" style="29" customWidth="1"/>
    <col min="13579" max="13579" width="13.28515625" style="29" customWidth="1"/>
    <col min="13580" max="13580" width="11.42578125" style="29" customWidth="1"/>
    <col min="13581" max="13581" width="14.42578125" style="29" customWidth="1"/>
    <col min="13582" max="13582" width="13" style="29" customWidth="1"/>
    <col min="13583" max="13583" width="13.5703125" style="29" customWidth="1"/>
    <col min="13584" max="13824" width="9.140625" style="29"/>
    <col min="13825" max="13825" width="31.85546875" style="29" customWidth="1"/>
    <col min="13826" max="13826" width="13.85546875" style="29" customWidth="1"/>
    <col min="13827" max="13827" width="13.28515625" style="29" customWidth="1"/>
    <col min="13828" max="13828" width="11.42578125" style="29" customWidth="1"/>
    <col min="13829" max="13829" width="14" style="29" customWidth="1"/>
    <col min="13830" max="13830" width="13.85546875" style="29" customWidth="1"/>
    <col min="13831" max="13831" width="13.28515625" style="29" customWidth="1"/>
    <col min="13832" max="13832" width="11.42578125" style="29" customWidth="1"/>
    <col min="13833" max="13834" width="13.85546875" style="29" customWidth="1"/>
    <col min="13835" max="13835" width="13.28515625" style="29" customWidth="1"/>
    <col min="13836" max="13836" width="11.42578125" style="29" customWidth="1"/>
    <col min="13837" max="13837" width="14.42578125" style="29" customWidth="1"/>
    <col min="13838" max="13838" width="13" style="29" customWidth="1"/>
    <col min="13839" max="13839" width="13.5703125" style="29" customWidth="1"/>
    <col min="13840" max="14080" width="9.140625" style="29"/>
    <col min="14081" max="14081" width="31.85546875" style="29" customWidth="1"/>
    <col min="14082" max="14082" width="13.85546875" style="29" customWidth="1"/>
    <col min="14083" max="14083" width="13.28515625" style="29" customWidth="1"/>
    <col min="14084" max="14084" width="11.42578125" style="29" customWidth="1"/>
    <col min="14085" max="14085" width="14" style="29" customWidth="1"/>
    <col min="14086" max="14086" width="13.85546875" style="29" customWidth="1"/>
    <col min="14087" max="14087" width="13.28515625" style="29" customWidth="1"/>
    <col min="14088" max="14088" width="11.42578125" style="29" customWidth="1"/>
    <col min="14089" max="14090" width="13.85546875" style="29" customWidth="1"/>
    <col min="14091" max="14091" width="13.28515625" style="29" customWidth="1"/>
    <col min="14092" max="14092" width="11.42578125" style="29" customWidth="1"/>
    <col min="14093" max="14093" width="14.42578125" style="29" customWidth="1"/>
    <col min="14094" max="14094" width="13" style="29" customWidth="1"/>
    <col min="14095" max="14095" width="13.5703125" style="29" customWidth="1"/>
    <col min="14096" max="14336" width="9.140625" style="29"/>
    <col min="14337" max="14337" width="31.85546875" style="29" customWidth="1"/>
    <col min="14338" max="14338" width="13.85546875" style="29" customWidth="1"/>
    <col min="14339" max="14339" width="13.28515625" style="29" customWidth="1"/>
    <col min="14340" max="14340" width="11.42578125" style="29" customWidth="1"/>
    <col min="14341" max="14341" width="14" style="29" customWidth="1"/>
    <col min="14342" max="14342" width="13.85546875" style="29" customWidth="1"/>
    <col min="14343" max="14343" width="13.28515625" style="29" customWidth="1"/>
    <col min="14344" max="14344" width="11.42578125" style="29" customWidth="1"/>
    <col min="14345" max="14346" width="13.85546875" style="29" customWidth="1"/>
    <col min="14347" max="14347" width="13.28515625" style="29" customWidth="1"/>
    <col min="14348" max="14348" width="11.42578125" style="29" customWidth="1"/>
    <col min="14349" max="14349" width="14.42578125" style="29" customWidth="1"/>
    <col min="14350" max="14350" width="13" style="29" customWidth="1"/>
    <col min="14351" max="14351" width="13.5703125" style="29" customWidth="1"/>
    <col min="14352" max="14592" width="9.140625" style="29"/>
    <col min="14593" max="14593" width="31.85546875" style="29" customWidth="1"/>
    <col min="14594" max="14594" width="13.85546875" style="29" customWidth="1"/>
    <col min="14595" max="14595" width="13.28515625" style="29" customWidth="1"/>
    <col min="14596" max="14596" width="11.42578125" style="29" customWidth="1"/>
    <col min="14597" max="14597" width="14" style="29" customWidth="1"/>
    <col min="14598" max="14598" width="13.85546875" style="29" customWidth="1"/>
    <col min="14599" max="14599" width="13.28515625" style="29" customWidth="1"/>
    <col min="14600" max="14600" width="11.42578125" style="29" customWidth="1"/>
    <col min="14601" max="14602" width="13.85546875" style="29" customWidth="1"/>
    <col min="14603" max="14603" width="13.28515625" style="29" customWidth="1"/>
    <col min="14604" max="14604" width="11.42578125" style="29" customWidth="1"/>
    <col min="14605" max="14605" width="14.42578125" style="29" customWidth="1"/>
    <col min="14606" max="14606" width="13" style="29" customWidth="1"/>
    <col min="14607" max="14607" width="13.5703125" style="29" customWidth="1"/>
    <col min="14608" max="14848" width="9.140625" style="29"/>
    <col min="14849" max="14849" width="31.85546875" style="29" customWidth="1"/>
    <col min="14850" max="14850" width="13.85546875" style="29" customWidth="1"/>
    <col min="14851" max="14851" width="13.28515625" style="29" customWidth="1"/>
    <col min="14852" max="14852" width="11.42578125" style="29" customWidth="1"/>
    <col min="14853" max="14853" width="14" style="29" customWidth="1"/>
    <col min="14854" max="14854" width="13.85546875" style="29" customWidth="1"/>
    <col min="14855" max="14855" width="13.28515625" style="29" customWidth="1"/>
    <col min="14856" max="14856" width="11.42578125" style="29" customWidth="1"/>
    <col min="14857" max="14858" width="13.85546875" style="29" customWidth="1"/>
    <col min="14859" max="14859" width="13.28515625" style="29" customWidth="1"/>
    <col min="14860" max="14860" width="11.42578125" style="29" customWidth="1"/>
    <col min="14861" max="14861" width="14.42578125" style="29" customWidth="1"/>
    <col min="14862" max="14862" width="13" style="29" customWidth="1"/>
    <col min="14863" max="14863" width="13.5703125" style="29" customWidth="1"/>
    <col min="14864" max="15104" width="9.140625" style="29"/>
    <col min="15105" max="15105" width="31.85546875" style="29" customWidth="1"/>
    <col min="15106" max="15106" width="13.85546875" style="29" customWidth="1"/>
    <col min="15107" max="15107" width="13.28515625" style="29" customWidth="1"/>
    <col min="15108" max="15108" width="11.42578125" style="29" customWidth="1"/>
    <col min="15109" max="15109" width="14" style="29" customWidth="1"/>
    <col min="15110" max="15110" width="13.85546875" style="29" customWidth="1"/>
    <col min="15111" max="15111" width="13.28515625" style="29" customWidth="1"/>
    <col min="15112" max="15112" width="11.42578125" style="29" customWidth="1"/>
    <col min="15113" max="15114" width="13.85546875" style="29" customWidth="1"/>
    <col min="15115" max="15115" width="13.28515625" style="29" customWidth="1"/>
    <col min="15116" max="15116" width="11.42578125" style="29" customWidth="1"/>
    <col min="15117" max="15117" width="14.42578125" style="29" customWidth="1"/>
    <col min="15118" max="15118" width="13" style="29" customWidth="1"/>
    <col min="15119" max="15119" width="13.5703125" style="29" customWidth="1"/>
    <col min="15120" max="15360" width="9.140625" style="29"/>
    <col min="15361" max="15361" width="31.85546875" style="29" customWidth="1"/>
    <col min="15362" max="15362" width="13.85546875" style="29" customWidth="1"/>
    <col min="15363" max="15363" width="13.28515625" style="29" customWidth="1"/>
    <col min="15364" max="15364" width="11.42578125" style="29" customWidth="1"/>
    <col min="15365" max="15365" width="14" style="29" customWidth="1"/>
    <col min="15366" max="15366" width="13.85546875" style="29" customWidth="1"/>
    <col min="15367" max="15367" width="13.28515625" style="29" customWidth="1"/>
    <col min="15368" max="15368" width="11.42578125" style="29" customWidth="1"/>
    <col min="15369" max="15370" width="13.85546875" style="29" customWidth="1"/>
    <col min="15371" max="15371" width="13.28515625" style="29" customWidth="1"/>
    <col min="15372" max="15372" width="11.42578125" style="29" customWidth="1"/>
    <col min="15373" max="15373" width="14.42578125" style="29" customWidth="1"/>
    <col min="15374" max="15374" width="13" style="29" customWidth="1"/>
    <col min="15375" max="15375" width="13.5703125" style="29" customWidth="1"/>
    <col min="15376" max="15616" width="9.140625" style="29"/>
    <col min="15617" max="15617" width="31.85546875" style="29" customWidth="1"/>
    <col min="15618" max="15618" width="13.85546875" style="29" customWidth="1"/>
    <col min="15619" max="15619" width="13.28515625" style="29" customWidth="1"/>
    <col min="15620" max="15620" width="11.42578125" style="29" customWidth="1"/>
    <col min="15621" max="15621" width="14" style="29" customWidth="1"/>
    <col min="15622" max="15622" width="13.85546875" style="29" customWidth="1"/>
    <col min="15623" max="15623" width="13.28515625" style="29" customWidth="1"/>
    <col min="15624" max="15624" width="11.42578125" style="29" customWidth="1"/>
    <col min="15625" max="15626" width="13.85546875" style="29" customWidth="1"/>
    <col min="15627" max="15627" width="13.28515625" style="29" customWidth="1"/>
    <col min="15628" max="15628" width="11.42578125" style="29" customWidth="1"/>
    <col min="15629" max="15629" width="14.42578125" style="29" customWidth="1"/>
    <col min="15630" max="15630" width="13" style="29" customWidth="1"/>
    <col min="15631" max="15631" width="13.5703125" style="29" customWidth="1"/>
    <col min="15632" max="15872" width="9.140625" style="29"/>
    <col min="15873" max="15873" width="31.85546875" style="29" customWidth="1"/>
    <col min="15874" max="15874" width="13.85546875" style="29" customWidth="1"/>
    <col min="15875" max="15875" width="13.28515625" style="29" customWidth="1"/>
    <col min="15876" max="15876" width="11.42578125" style="29" customWidth="1"/>
    <col min="15877" max="15877" width="14" style="29" customWidth="1"/>
    <col min="15878" max="15878" width="13.85546875" style="29" customWidth="1"/>
    <col min="15879" max="15879" width="13.28515625" style="29" customWidth="1"/>
    <col min="15880" max="15880" width="11.42578125" style="29" customWidth="1"/>
    <col min="15881" max="15882" width="13.85546875" style="29" customWidth="1"/>
    <col min="15883" max="15883" width="13.28515625" style="29" customWidth="1"/>
    <col min="15884" max="15884" width="11.42578125" style="29" customWidth="1"/>
    <col min="15885" max="15885" width="14.42578125" style="29" customWidth="1"/>
    <col min="15886" max="15886" width="13" style="29" customWidth="1"/>
    <col min="15887" max="15887" width="13.5703125" style="29" customWidth="1"/>
    <col min="15888" max="16128" width="9.140625" style="29"/>
    <col min="16129" max="16129" width="31.85546875" style="29" customWidth="1"/>
    <col min="16130" max="16130" width="13.85546875" style="29" customWidth="1"/>
    <col min="16131" max="16131" width="13.28515625" style="29" customWidth="1"/>
    <col min="16132" max="16132" width="11.42578125" style="29" customWidth="1"/>
    <col min="16133" max="16133" width="14" style="29" customWidth="1"/>
    <col min="16134" max="16134" width="13.85546875" style="29" customWidth="1"/>
    <col min="16135" max="16135" width="13.28515625" style="29" customWidth="1"/>
    <col min="16136" max="16136" width="11.42578125" style="29" customWidth="1"/>
    <col min="16137" max="16138" width="13.85546875" style="29" customWidth="1"/>
    <col min="16139" max="16139" width="13.28515625" style="29" customWidth="1"/>
    <col min="16140" max="16140" width="11.42578125" style="29" customWidth="1"/>
    <col min="16141" max="16141" width="14.42578125" style="29" customWidth="1"/>
    <col min="16142" max="16142" width="13" style="29" customWidth="1"/>
    <col min="16143" max="16143" width="13.5703125" style="29" customWidth="1"/>
    <col min="16144" max="16384" width="9.140625" style="29"/>
  </cols>
  <sheetData>
    <row r="1" spans="1:15">
      <c r="A1" s="27"/>
      <c r="B1" s="27"/>
      <c r="C1" s="27"/>
      <c r="D1" s="27"/>
      <c r="E1" s="28"/>
      <c r="F1" s="27"/>
      <c r="G1" s="27"/>
      <c r="H1" s="27"/>
      <c r="I1" s="28"/>
      <c r="J1" s="27"/>
      <c r="K1" s="27"/>
      <c r="L1" s="27"/>
      <c r="M1" s="28"/>
      <c r="O1" s="29" t="s">
        <v>171</v>
      </c>
    </row>
    <row r="2" spans="1:15" ht="14.25" customHeight="1">
      <c r="A2" s="217" t="s">
        <v>633</v>
      </c>
      <c r="B2" s="217"/>
      <c r="C2" s="217"/>
      <c r="D2" s="217"/>
      <c r="E2" s="217"/>
      <c r="F2" s="217"/>
      <c r="G2" s="217"/>
      <c r="H2" s="217"/>
      <c r="I2" s="217"/>
      <c r="J2" s="217"/>
      <c r="K2" s="217"/>
      <c r="L2" s="217"/>
      <c r="M2" s="217"/>
    </row>
    <row r="3" spans="1:15" ht="15">
      <c r="A3" s="218"/>
      <c r="B3" s="218"/>
      <c r="C3" s="218"/>
      <c r="D3" s="218"/>
      <c r="E3" s="218"/>
      <c r="F3" s="29"/>
      <c r="G3" s="29"/>
      <c r="H3" s="29"/>
      <c r="I3" s="29"/>
      <c r="J3" s="29"/>
      <c r="K3" s="29"/>
      <c r="L3" s="29"/>
      <c r="M3" s="29"/>
    </row>
    <row r="4" spans="1:15" ht="15">
      <c r="A4" s="30"/>
      <c r="B4" s="30"/>
      <c r="C4" s="31"/>
      <c r="D4" s="30"/>
      <c r="E4" s="32"/>
      <c r="F4" s="30"/>
      <c r="G4" s="31"/>
      <c r="H4" s="30"/>
      <c r="I4" s="32"/>
      <c r="J4" s="30"/>
      <c r="K4" s="31"/>
      <c r="L4" s="30"/>
      <c r="M4" s="32"/>
      <c r="O4" s="32" t="s">
        <v>172</v>
      </c>
    </row>
    <row r="5" spans="1:15" s="33" customFormat="1" ht="31.5" customHeight="1">
      <c r="A5" s="215" t="s">
        <v>173</v>
      </c>
      <c r="B5" s="219" t="s">
        <v>634</v>
      </c>
      <c r="C5" s="220"/>
      <c r="D5" s="220"/>
      <c r="E5" s="221"/>
      <c r="F5" s="219" t="s">
        <v>635</v>
      </c>
      <c r="G5" s="220"/>
      <c r="H5" s="220"/>
      <c r="I5" s="221"/>
      <c r="J5" s="219" t="s">
        <v>636</v>
      </c>
      <c r="K5" s="220"/>
      <c r="L5" s="220"/>
      <c r="M5" s="221"/>
      <c r="N5" s="215" t="s">
        <v>512</v>
      </c>
      <c r="O5" s="215" t="s">
        <v>513</v>
      </c>
    </row>
    <row r="6" spans="1:15" s="33" customFormat="1" ht="77.25" customHeight="1">
      <c r="A6" s="216"/>
      <c r="B6" s="34" t="s">
        <v>174</v>
      </c>
      <c r="C6" s="34" t="s">
        <v>175</v>
      </c>
      <c r="D6" s="34" t="s">
        <v>176</v>
      </c>
      <c r="E6" s="34" t="s">
        <v>177</v>
      </c>
      <c r="F6" s="34" t="s">
        <v>174</v>
      </c>
      <c r="G6" s="34" t="s">
        <v>175</v>
      </c>
      <c r="H6" s="34" t="s">
        <v>176</v>
      </c>
      <c r="I6" s="34" t="s">
        <v>177</v>
      </c>
      <c r="J6" s="34" t="s">
        <v>174</v>
      </c>
      <c r="K6" s="34" t="s">
        <v>175</v>
      </c>
      <c r="L6" s="34" t="s">
        <v>176</v>
      </c>
      <c r="M6" s="34" t="s">
        <v>177</v>
      </c>
      <c r="N6" s="216"/>
      <c r="O6" s="216"/>
    </row>
    <row r="7" spans="1:15" s="33" customFormat="1" ht="12">
      <c r="A7" s="35">
        <v>1</v>
      </c>
      <c r="B7" s="35">
        <v>2</v>
      </c>
      <c r="C7" s="35">
        <v>3</v>
      </c>
      <c r="D7" s="35">
        <v>4</v>
      </c>
      <c r="E7" s="35">
        <v>5</v>
      </c>
      <c r="F7" s="35">
        <v>6</v>
      </c>
      <c r="G7" s="35">
        <v>7</v>
      </c>
      <c r="H7" s="35">
        <v>8</v>
      </c>
      <c r="I7" s="35">
        <v>9</v>
      </c>
      <c r="J7" s="35">
        <v>10</v>
      </c>
      <c r="K7" s="35">
        <v>11</v>
      </c>
      <c r="L7" s="35">
        <v>12</v>
      </c>
      <c r="M7" s="35">
        <v>13</v>
      </c>
      <c r="N7" s="36">
        <v>14</v>
      </c>
      <c r="O7" s="36">
        <v>15</v>
      </c>
    </row>
    <row r="8" spans="1:15" s="33" customFormat="1" ht="12">
      <c r="A8" s="37" t="s">
        <v>178</v>
      </c>
      <c r="B8" s="38">
        <v>108652837</v>
      </c>
      <c r="C8" s="38">
        <v>102977458.30559999</v>
      </c>
      <c r="D8" s="39">
        <v>94.77659410365878</v>
      </c>
      <c r="E8" s="38">
        <v>-5675378.6944000125</v>
      </c>
      <c r="F8" s="38">
        <v>594644220.10000002</v>
      </c>
      <c r="G8" s="38">
        <v>579827715.12739992</v>
      </c>
      <c r="H8" s="39">
        <v>97.508341211134876</v>
      </c>
      <c r="I8" s="38">
        <v>-14816504.972600102</v>
      </c>
      <c r="J8" s="38">
        <f>J9+J20+J23+J26+J28</f>
        <v>527952576</v>
      </c>
      <c r="K8" s="38">
        <f>K9+K20+K23+K26+K28</f>
        <v>527106693.63212001</v>
      </c>
      <c r="L8" s="39">
        <f t="shared" ref="L8:L15" si="0">K8/J8*100</f>
        <v>99.839780615469522</v>
      </c>
      <c r="M8" s="38">
        <f t="shared" ref="M8:M15" si="1">K8-J8</f>
        <v>-845882.36787998676</v>
      </c>
      <c r="N8" s="54">
        <f>K8/G8*100</f>
        <v>90.907467835735304</v>
      </c>
      <c r="O8" s="40">
        <f>K8-G8</f>
        <v>-52721021.495279908</v>
      </c>
    </row>
    <row r="9" spans="1:15" s="33" customFormat="1" ht="12">
      <c r="A9" s="41" t="s">
        <v>179</v>
      </c>
      <c r="B9" s="38">
        <v>63094792</v>
      </c>
      <c r="C9" s="38">
        <v>63989458.226199999</v>
      </c>
      <c r="D9" s="39">
        <v>101.41797159137953</v>
      </c>
      <c r="E9" s="38">
        <v>894666.22619999945</v>
      </c>
      <c r="F9" s="38">
        <v>574498369.10000002</v>
      </c>
      <c r="G9" s="38">
        <v>577570746.50906992</v>
      </c>
      <c r="H9" s="39">
        <v>100.53479306022801</v>
      </c>
      <c r="I9" s="38">
        <v>3072377.4090698957</v>
      </c>
      <c r="J9" s="38">
        <f>J10+J15</f>
        <v>471355821</v>
      </c>
      <c r="K9" s="38">
        <f>K10+K15</f>
        <v>472838367.13694</v>
      </c>
      <c r="L9" s="39">
        <f>K9/J9*100</f>
        <v>100.31452802127163</v>
      </c>
      <c r="M9" s="38">
        <f>K9-J9</f>
        <v>1482546.1369400024</v>
      </c>
      <c r="N9" s="54">
        <f t="shared" ref="N9:N18" si="2">K9/G9*100</f>
        <v>81.866744462881954</v>
      </c>
      <c r="O9" s="40">
        <f t="shared" ref="O9:O26" si="3">K9-G9</f>
        <v>-104732379.37212992</v>
      </c>
    </row>
    <row r="10" spans="1:15" s="44" customFormat="1" ht="12">
      <c r="A10" s="41" t="s">
        <v>180</v>
      </c>
      <c r="B10" s="42">
        <v>63094792</v>
      </c>
      <c r="C10" s="42">
        <v>63968020.0352</v>
      </c>
      <c r="D10" s="43">
        <v>101.38399384088626</v>
      </c>
      <c r="E10" s="42">
        <v>873228.03519999981</v>
      </c>
      <c r="F10" s="42">
        <v>150126716.90000001</v>
      </c>
      <c r="G10" s="42">
        <v>157845321.30906999</v>
      </c>
      <c r="H10" s="43">
        <v>105.14139293022133</v>
      </c>
      <c r="I10" s="42">
        <v>7718604.4090699852</v>
      </c>
      <c r="J10" s="42">
        <f>SUM(J11:J14)</f>
        <v>43118883</v>
      </c>
      <c r="K10" s="42">
        <f>SUM(K11:K14)</f>
        <v>44601433.866939999</v>
      </c>
      <c r="L10" s="43">
        <f t="shared" si="0"/>
        <v>103.43828681030536</v>
      </c>
      <c r="M10" s="42">
        <f t="shared" si="1"/>
        <v>1482550.8669399992</v>
      </c>
      <c r="N10" s="55">
        <f t="shared" si="2"/>
        <v>28.256418053473936</v>
      </c>
      <c r="O10" s="46">
        <f t="shared" si="3"/>
        <v>-113243887.44213</v>
      </c>
    </row>
    <row r="11" spans="1:15" s="44" customFormat="1" ht="12">
      <c r="A11" s="45" t="s">
        <v>181</v>
      </c>
      <c r="B11" s="46">
        <v>52263338</v>
      </c>
      <c r="C11" s="46">
        <v>52750935.07096</v>
      </c>
      <c r="D11" s="47">
        <v>100.93296197606054</v>
      </c>
      <c r="E11" s="46">
        <v>487597.07096000016</v>
      </c>
      <c r="F11" s="46">
        <v>126296013.90000001</v>
      </c>
      <c r="G11" s="46">
        <v>133733774.24393</v>
      </c>
      <c r="H11" s="47">
        <v>105.88914892422427</v>
      </c>
      <c r="I11" s="46">
        <v>7437760.3439299911</v>
      </c>
      <c r="J11" s="46">
        <v>22484750</v>
      </c>
      <c r="K11" s="46">
        <v>23091348.908799998</v>
      </c>
      <c r="L11" s="47">
        <f t="shared" si="0"/>
        <v>102.69782367515761</v>
      </c>
      <c r="M11" s="46">
        <f t="shared" si="1"/>
        <v>606598.90879999846</v>
      </c>
      <c r="N11" s="55">
        <f t="shared" si="2"/>
        <v>17.266654619857995</v>
      </c>
      <c r="O11" s="46">
        <f t="shared" si="3"/>
        <v>-110642425.33513001</v>
      </c>
    </row>
    <row r="12" spans="1:15" s="44" customFormat="1" ht="12">
      <c r="A12" s="45" t="s">
        <v>182</v>
      </c>
      <c r="B12" s="46">
        <v>10831454</v>
      </c>
      <c r="C12" s="46">
        <v>11195646.77324</v>
      </c>
      <c r="D12" s="47">
        <v>103.3623627376343</v>
      </c>
      <c r="E12" s="46">
        <v>364192.77324000001</v>
      </c>
      <c r="F12" s="46">
        <v>9464784.8000000007</v>
      </c>
      <c r="G12" s="46">
        <v>10140117.37576</v>
      </c>
      <c r="H12" s="47">
        <v>107.13521321435644</v>
      </c>
      <c r="I12" s="46">
        <v>675332.57575999945</v>
      </c>
      <c r="J12" s="46">
        <v>13740962</v>
      </c>
      <c r="K12" s="46">
        <v>14477978.20166</v>
      </c>
      <c r="L12" s="47">
        <f t="shared" si="0"/>
        <v>105.36364340182296</v>
      </c>
      <c r="M12" s="46">
        <f t="shared" si="1"/>
        <v>737016.20165999979</v>
      </c>
      <c r="N12" s="55">
        <f t="shared" si="2"/>
        <v>142.77919737171561</v>
      </c>
      <c r="O12" s="46">
        <f t="shared" si="3"/>
        <v>4337860.8258999996</v>
      </c>
    </row>
    <row r="13" spans="1:15" s="44" customFormat="1" ht="12.75" customHeight="1">
      <c r="A13" s="45" t="s">
        <v>183</v>
      </c>
      <c r="B13" s="46">
        <v>0</v>
      </c>
      <c r="C13" s="46">
        <v>21438.190999999999</v>
      </c>
      <c r="D13" s="47" t="e">
        <v>#DIV/0!</v>
      </c>
      <c r="E13" s="46">
        <v>21438.190999999999</v>
      </c>
      <c r="F13" s="46">
        <v>14365918.199999999</v>
      </c>
      <c r="G13" s="46">
        <v>13971429.689379999</v>
      </c>
      <c r="H13" s="47">
        <v>97.253997237573017</v>
      </c>
      <c r="I13" s="46">
        <v>-394488.51061999984</v>
      </c>
      <c r="J13" s="46">
        <v>17810</v>
      </c>
      <c r="K13" s="46">
        <v>17888.812000000002</v>
      </c>
      <c r="L13" s="47">
        <f t="shared" si="0"/>
        <v>100.44251544076363</v>
      </c>
      <c r="M13" s="46">
        <f t="shared" si="1"/>
        <v>78.812000000001717</v>
      </c>
      <c r="N13" s="55">
        <f t="shared" si="2"/>
        <v>0.12803852145208658</v>
      </c>
      <c r="O13" s="46">
        <f t="shared" si="3"/>
        <v>-13953540.877379999</v>
      </c>
    </row>
    <row r="14" spans="1:15" s="44" customFormat="1" ht="12.75" customHeight="1">
      <c r="A14" s="45" t="s">
        <v>516</v>
      </c>
      <c r="B14" s="46">
        <v>0</v>
      </c>
      <c r="C14" s="46">
        <v>0</v>
      </c>
      <c r="D14" s="46">
        <v>0</v>
      </c>
      <c r="E14" s="46">
        <v>0</v>
      </c>
      <c r="F14" s="46">
        <v>0</v>
      </c>
      <c r="G14" s="46">
        <v>0</v>
      </c>
      <c r="H14" s="46">
        <v>0</v>
      </c>
      <c r="I14" s="46">
        <v>0</v>
      </c>
      <c r="J14" s="46">
        <v>6875361</v>
      </c>
      <c r="K14" s="46">
        <v>7014217.9444800001</v>
      </c>
      <c r="L14" s="47">
        <f t="shared" si="0"/>
        <v>102.01963132524969</v>
      </c>
      <c r="M14" s="46">
        <f t="shared" si="1"/>
        <v>138856.94448000006</v>
      </c>
      <c r="N14" s="55" t="e">
        <f t="shared" ref="N14" si="4">K14/G14*100</f>
        <v>#DIV/0!</v>
      </c>
      <c r="O14" s="46">
        <f t="shared" ref="O14" si="5">K14-G14</f>
        <v>7014217.9444800001</v>
      </c>
    </row>
    <row r="15" spans="1:15" s="44" customFormat="1" ht="12.75" customHeight="1">
      <c r="A15" s="45" t="s">
        <v>184</v>
      </c>
      <c r="B15" s="46">
        <v>0</v>
      </c>
      <c r="C15" s="46">
        <v>21438.190999999999</v>
      </c>
      <c r="D15" s="47" t="e">
        <v>#DIV/0!</v>
      </c>
      <c r="E15" s="46">
        <v>21438.190999999999</v>
      </c>
      <c r="F15" s="46">
        <v>424371652.19999999</v>
      </c>
      <c r="G15" s="46">
        <v>419725425.19999999</v>
      </c>
      <c r="H15" s="47">
        <v>98.905151421893208</v>
      </c>
      <c r="I15" s="46">
        <v>-4646227</v>
      </c>
      <c r="J15" s="46">
        <v>428236938</v>
      </c>
      <c r="K15" s="46">
        <v>428236933.26999998</v>
      </c>
      <c r="L15" s="47">
        <f t="shared" si="0"/>
        <v>99.999998895471265</v>
      </c>
      <c r="M15" s="46">
        <f t="shared" si="1"/>
        <v>-4.7300000190734863</v>
      </c>
      <c r="N15" s="55">
        <f t="shared" si="2"/>
        <v>102.02787526296369</v>
      </c>
      <c r="O15" s="46">
        <f t="shared" si="3"/>
        <v>8511508.0699999928</v>
      </c>
    </row>
    <row r="16" spans="1:15" s="44" customFormat="1" ht="21.75" customHeight="1">
      <c r="A16" s="37" t="s">
        <v>185</v>
      </c>
      <c r="B16" s="42">
        <v>489715159</v>
      </c>
      <c r="C16" s="42">
        <v>482357834.48860002</v>
      </c>
      <c r="D16" s="43">
        <v>98.497631862892774</v>
      </c>
      <c r="E16" s="42">
        <v>-7357324.5113999844</v>
      </c>
      <c r="F16" s="42">
        <v>594644220.10000002</v>
      </c>
      <c r="G16" s="42">
        <v>579827715.12740004</v>
      </c>
      <c r="H16" s="43">
        <v>97.508341211134891</v>
      </c>
      <c r="I16" s="42">
        <v>-14816504.972599983</v>
      </c>
      <c r="J16" s="42">
        <f>J17+J19+J22+J27</f>
        <v>527952576</v>
      </c>
      <c r="K16" s="42">
        <f>K17+K19+K22+K27</f>
        <v>527106693.63212001</v>
      </c>
      <c r="L16" s="43">
        <f>K16/J16*100</f>
        <v>99.839780615469522</v>
      </c>
      <c r="M16" s="42">
        <f>K16-J16</f>
        <v>-845882.36787998676</v>
      </c>
      <c r="N16" s="134">
        <f t="shared" si="2"/>
        <v>90.907467835735289</v>
      </c>
      <c r="O16" s="42">
        <f t="shared" si="3"/>
        <v>-52721021.495280027</v>
      </c>
    </row>
    <row r="17" spans="1:15" s="44" customFormat="1" ht="17.25" customHeight="1">
      <c r="A17" s="41" t="s">
        <v>186</v>
      </c>
      <c r="B17" s="42">
        <v>442117378</v>
      </c>
      <c r="C17" s="42">
        <v>437444079.56160003</v>
      </c>
      <c r="D17" s="43">
        <v>98.942973366136272</v>
      </c>
      <c r="E17" s="42">
        <v>-4673298.4383999705</v>
      </c>
      <c r="F17" s="42">
        <v>571497449.10000002</v>
      </c>
      <c r="G17" s="42">
        <v>562626591.0474</v>
      </c>
      <c r="H17" s="43">
        <v>98.447786938232198</v>
      </c>
      <c r="I17" s="42">
        <v>-8870858.0526000261</v>
      </c>
      <c r="J17" s="42">
        <v>478460562</v>
      </c>
      <c r="K17" s="42">
        <v>477614680.32811999</v>
      </c>
      <c r="L17" s="43">
        <f t="shared" ref="L17:L19" si="6">K17/J17*100</f>
        <v>99.823207649896133</v>
      </c>
      <c r="M17" s="42">
        <f t="shared" ref="M17:M18" si="7">K17-J17</f>
        <v>-845881.67188000679</v>
      </c>
      <c r="N17" s="134">
        <f t="shared" si="2"/>
        <v>84.890171905842621</v>
      </c>
      <c r="O17" s="42">
        <f t="shared" si="3"/>
        <v>-85011910.719280005</v>
      </c>
    </row>
    <row r="18" spans="1:15" s="44" customFormat="1" ht="12.75" customHeight="1">
      <c r="A18" s="41" t="s">
        <v>187</v>
      </c>
      <c r="B18" s="46">
        <v>11146121</v>
      </c>
      <c r="C18" s="46">
        <v>8462096.4336099997</v>
      </c>
      <c r="D18" s="47">
        <v>75.919653425707466</v>
      </c>
      <c r="E18" s="46">
        <v>-2684024.5663900003</v>
      </c>
      <c r="F18" s="46">
        <v>3368501</v>
      </c>
      <c r="G18" s="46">
        <v>-2655649.8347499999</v>
      </c>
      <c r="H18" s="47">
        <v>-78.837733304814222</v>
      </c>
      <c r="I18" s="46">
        <v>-6024150.8347500004</v>
      </c>
      <c r="J18" s="46">
        <v>-8644315</v>
      </c>
      <c r="K18" s="46">
        <v>-8784454.3211599998</v>
      </c>
      <c r="L18" s="47">
        <f t="shared" si="6"/>
        <v>101.62117323535757</v>
      </c>
      <c r="M18" s="46">
        <f t="shared" si="7"/>
        <v>-140139.32115999982</v>
      </c>
      <c r="N18" s="55">
        <f t="shared" si="2"/>
        <v>330.78360731948527</v>
      </c>
      <c r="O18" s="46">
        <f t="shared" si="3"/>
        <v>-6128804.4864099994</v>
      </c>
    </row>
    <row r="19" spans="1:15" s="44" customFormat="1" ht="12">
      <c r="A19" s="45" t="s">
        <v>188</v>
      </c>
      <c r="B19" s="46">
        <v>28808986</v>
      </c>
      <c r="C19" s="46">
        <v>26124962</v>
      </c>
      <c r="D19" s="47">
        <v>90.683379137328885</v>
      </c>
      <c r="E19" s="46">
        <v>-2684024</v>
      </c>
      <c r="F19" s="46">
        <v>9029422</v>
      </c>
      <c r="G19" s="46">
        <v>3083776</v>
      </c>
      <c r="H19" s="47">
        <v>34.152529364559548</v>
      </c>
      <c r="I19" s="46">
        <v>-5945646</v>
      </c>
      <c r="J19" s="46">
        <v>20199654</v>
      </c>
      <c r="K19" s="46">
        <v>20199654</v>
      </c>
      <c r="L19" s="47">
        <f t="shared" si="6"/>
        <v>100</v>
      </c>
      <c r="M19" s="46">
        <f t="shared" ref="M19" si="8">K19-J19</f>
        <v>0</v>
      </c>
      <c r="N19" s="55">
        <f t="shared" ref="N19:N26" si="9">K19/G19*100</f>
        <v>655.02987246803923</v>
      </c>
      <c r="O19" s="46">
        <f t="shared" si="3"/>
        <v>17115878</v>
      </c>
    </row>
    <row r="20" spans="1:15" s="44" customFormat="1" ht="12">
      <c r="A20" s="45" t="s">
        <v>170</v>
      </c>
      <c r="B20" s="46">
        <v>17662865</v>
      </c>
      <c r="C20" s="46">
        <v>17662865.56639</v>
      </c>
      <c r="D20" s="47">
        <v>100.00000320667117</v>
      </c>
      <c r="E20" s="46">
        <v>0.56639000028371811</v>
      </c>
      <c r="F20" s="46">
        <v>5660921</v>
      </c>
      <c r="G20" s="46">
        <v>5739425.8347500004</v>
      </c>
      <c r="H20" s="47">
        <v>101.38678555574261</v>
      </c>
      <c r="I20" s="46">
        <v>78504.834750000387</v>
      </c>
      <c r="J20" s="46">
        <v>28843969</v>
      </c>
      <c r="K20" s="46">
        <v>28984108.32116</v>
      </c>
      <c r="L20" s="47">
        <f t="shared" ref="L20:L27" si="10">K20/J20*100</f>
        <v>100.4858531125172</v>
      </c>
      <c r="M20" s="46">
        <f t="shared" ref="M20:M27" si="11">K20-J20</f>
        <v>140139.32115999982</v>
      </c>
      <c r="N20" s="55">
        <f t="shared" si="9"/>
        <v>505.00013687209702</v>
      </c>
      <c r="O20" s="46">
        <f t="shared" si="3"/>
        <v>23244682.486409999</v>
      </c>
    </row>
    <row r="21" spans="1:15" s="44" customFormat="1" ht="36">
      <c r="A21" s="41" t="s">
        <v>189</v>
      </c>
      <c r="B21" s="46">
        <v>0</v>
      </c>
      <c r="C21" s="46">
        <v>0</v>
      </c>
      <c r="D21" s="47" t="e">
        <v>#DIV/0!</v>
      </c>
      <c r="E21" s="46">
        <v>0</v>
      </c>
      <c r="F21" s="46">
        <v>462632</v>
      </c>
      <c r="G21" s="46">
        <v>462631.08</v>
      </c>
      <c r="H21" s="47">
        <v>99.999801137837423</v>
      </c>
      <c r="I21" s="46">
        <v>-0.91999999998370185</v>
      </c>
      <c r="J21" s="46">
        <v>28843969</v>
      </c>
      <c r="K21" s="46">
        <v>28984108.32116</v>
      </c>
      <c r="L21" s="47">
        <f t="shared" si="10"/>
        <v>100.4858531125172</v>
      </c>
      <c r="M21" s="46">
        <f t="shared" si="11"/>
        <v>140139.32115999982</v>
      </c>
      <c r="N21" s="55">
        <f t="shared" si="9"/>
        <v>6265.0586123958637</v>
      </c>
      <c r="O21" s="46">
        <f t="shared" si="3"/>
        <v>28521477.241160002</v>
      </c>
    </row>
    <row r="22" spans="1:15" s="44" customFormat="1" ht="24">
      <c r="A22" s="45" t="s">
        <v>190</v>
      </c>
      <c r="B22" s="46">
        <v>0</v>
      </c>
      <c r="C22" s="46">
        <v>0</v>
      </c>
      <c r="D22" s="47" t="e">
        <v>#DIV/0!</v>
      </c>
      <c r="E22" s="46">
        <v>0</v>
      </c>
      <c r="F22" s="46">
        <v>462632</v>
      </c>
      <c r="G22" s="46">
        <v>462631.08</v>
      </c>
      <c r="H22" s="47">
        <v>99.999801137837423</v>
      </c>
      <c r="I22" s="46">
        <v>-0.91999999998370185</v>
      </c>
      <c r="J22" s="46">
        <v>0</v>
      </c>
      <c r="K22" s="46">
        <v>0</v>
      </c>
      <c r="L22" s="47" t="e">
        <f t="shared" si="10"/>
        <v>#DIV/0!</v>
      </c>
      <c r="M22" s="46">
        <f t="shared" si="11"/>
        <v>0</v>
      </c>
      <c r="N22" s="55">
        <f t="shared" si="9"/>
        <v>0</v>
      </c>
      <c r="O22" s="46">
        <f t="shared" si="3"/>
        <v>-462631.08</v>
      </c>
    </row>
    <row r="23" spans="1:15" s="44" customFormat="1" ht="36">
      <c r="A23" s="45" t="s">
        <v>191</v>
      </c>
      <c r="B23" s="46">
        <v>0</v>
      </c>
      <c r="C23" s="46">
        <v>0</v>
      </c>
      <c r="D23" s="47">
        <v>0</v>
      </c>
      <c r="E23" s="46">
        <v>0</v>
      </c>
      <c r="F23" s="46">
        <v>0</v>
      </c>
      <c r="G23" s="46">
        <v>0</v>
      </c>
      <c r="H23" s="47">
        <v>0</v>
      </c>
      <c r="I23" s="46">
        <v>0</v>
      </c>
      <c r="J23" s="46">
        <v>0</v>
      </c>
      <c r="K23" s="46">
        <v>10805</v>
      </c>
      <c r="L23" s="47">
        <v>0</v>
      </c>
      <c r="M23" s="46">
        <f t="shared" si="11"/>
        <v>10805</v>
      </c>
      <c r="N23" s="55">
        <v>0</v>
      </c>
      <c r="O23" s="46">
        <f t="shared" si="3"/>
        <v>10805</v>
      </c>
    </row>
    <row r="24" spans="1:15" s="44" customFormat="1" ht="24">
      <c r="A24" s="41" t="s">
        <v>192</v>
      </c>
      <c r="B24" s="46">
        <v>-9106385</v>
      </c>
      <c r="C24" s="46">
        <v>-2536341.5860100002</v>
      </c>
      <c r="D24" s="47">
        <v>27.852343009986953</v>
      </c>
      <c r="E24" s="46">
        <v>6570043.4139900003</v>
      </c>
      <c r="F24" s="46">
        <v>-830213</v>
      </c>
      <c r="G24" s="46">
        <v>17137174.216419999</v>
      </c>
      <c r="H24" s="47">
        <v>-2064.1900592281736</v>
      </c>
      <c r="I24" s="46">
        <v>17967387.216419999</v>
      </c>
      <c r="J24" s="46">
        <v>1539574</v>
      </c>
      <c r="K24" s="46">
        <v>4018946.1299800002</v>
      </c>
      <c r="L24" s="47">
        <f t="shared" si="10"/>
        <v>261.04273844453076</v>
      </c>
      <c r="M24" s="46">
        <f t="shared" si="11"/>
        <v>2479372.1299800002</v>
      </c>
      <c r="N24" s="55">
        <f t="shared" si="9"/>
        <v>23.451626733941023</v>
      </c>
      <c r="O24" s="46">
        <f t="shared" si="3"/>
        <v>-13118228.086439999</v>
      </c>
    </row>
    <row r="25" spans="1:15" s="44" customFormat="1" ht="36">
      <c r="A25" s="41" t="s">
        <v>193</v>
      </c>
      <c r="B25" s="46">
        <v>9106385</v>
      </c>
      <c r="C25" s="46">
        <v>2536341.5860100002</v>
      </c>
      <c r="D25" s="47">
        <v>27.852343009986953</v>
      </c>
      <c r="E25" s="46">
        <v>-6570043.4139900003</v>
      </c>
      <c r="F25" s="46">
        <v>830213</v>
      </c>
      <c r="G25" s="46">
        <v>-17137174.216419999</v>
      </c>
      <c r="H25" s="47">
        <v>-2064.1900592281736</v>
      </c>
      <c r="I25" s="46">
        <v>-17967387.216419999</v>
      </c>
      <c r="J25" s="46">
        <v>-1539574</v>
      </c>
      <c r="K25" s="46">
        <v>-4018946.1299800002</v>
      </c>
      <c r="L25" s="47">
        <f t="shared" si="10"/>
        <v>261.04273844453076</v>
      </c>
      <c r="M25" s="46">
        <f t="shared" si="11"/>
        <v>-2479372.1299800002</v>
      </c>
      <c r="N25" s="55">
        <f t="shared" si="9"/>
        <v>23.451626733941023</v>
      </c>
      <c r="O25" s="46">
        <f t="shared" si="3"/>
        <v>13118228.086439999</v>
      </c>
    </row>
    <row r="26" spans="1:15" s="44" customFormat="1" ht="12">
      <c r="A26" s="45" t="s">
        <v>194</v>
      </c>
      <c r="B26" s="46">
        <v>27895180</v>
      </c>
      <c r="C26" s="46">
        <v>46940861.10943</v>
      </c>
      <c r="D26" s="47">
        <v>168.27588533011797</v>
      </c>
      <c r="E26" s="46">
        <v>19045681.10943</v>
      </c>
      <c r="F26" s="46">
        <v>10496326</v>
      </c>
      <c r="G26" s="46">
        <v>19111775.36411</v>
      </c>
      <c r="H26" s="47">
        <v>182.08061910529457</v>
      </c>
      <c r="I26" s="46">
        <v>8615449.3641100004</v>
      </c>
      <c r="J26" s="46">
        <v>24897021</v>
      </c>
      <c r="K26" s="46">
        <v>24898867.843499999</v>
      </c>
      <c r="L26" s="47">
        <f t="shared" si="10"/>
        <v>100.00741792963905</v>
      </c>
      <c r="M26" s="46">
        <f t="shared" si="11"/>
        <v>1846.8434999994934</v>
      </c>
      <c r="N26" s="55">
        <f t="shared" si="9"/>
        <v>130.28024539393434</v>
      </c>
      <c r="O26" s="46">
        <f t="shared" si="3"/>
        <v>5787092.4793899991</v>
      </c>
    </row>
    <row r="27" spans="1:15" s="44" customFormat="1" ht="12">
      <c r="A27" s="45" t="s">
        <v>195</v>
      </c>
      <c r="B27" s="46">
        <v>18788795</v>
      </c>
      <c r="C27" s="46">
        <v>18788792.927000001</v>
      </c>
      <c r="D27" s="47">
        <v>99.999988966828369</v>
      </c>
      <c r="E27" s="46">
        <v>-2.0729999989271164</v>
      </c>
      <c r="F27" s="46">
        <v>13654717</v>
      </c>
      <c r="G27" s="46">
        <v>13654717</v>
      </c>
      <c r="H27" s="47">
        <v>100</v>
      </c>
      <c r="I27" s="46">
        <v>0</v>
      </c>
      <c r="J27" s="46">
        <v>29292360</v>
      </c>
      <c r="K27" s="46">
        <v>29292359.304000001</v>
      </c>
      <c r="L27" s="47">
        <f t="shared" si="10"/>
        <v>99.999997623953831</v>
      </c>
      <c r="M27" s="46">
        <f t="shared" si="11"/>
        <v>-0.69599999859929085</v>
      </c>
      <c r="N27" s="55">
        <f t="shared" ref="N27" si="12">K27/G27*100</f>
        <v>214.52190700107519</v>
      </c>
      <c r="O27" s="46">
        <f t="shared" ref="O27:O28" si="13">K27-G27</f>
        <v>15637642.304000001</v>
      </c>
    </row>
    <row r="28" spans="1:15" s="48" customFormat="1" ht="23.25" customHeight="1">
      <c r="A28" s="45" t="s">
        <v>196</v>
      </c>
      <c r="B28" s="46">
        <v>0</v>
      </c>
      <c r="C28" s="46">
        <v>-25615726.596420001</v>
      </c>
      <c r="D28" s="47"/>
      <c r="E28" s="46"/>
      <c r="F28" s="46">
        <v>3988604</v>
      </c>
      <c r="G28" s="46">
        <v>-22594232.580529999</v>
      </c>
      <c r="H28" s="47">
        <v>-566.46968665051725</v>
      </c>
      <c r="I28" s="46">
        <v>-26582836.580529999</v>
      </c>
      <c r="J28" s="46">
        <v>2855765</v>
      </c>
      <c r="K28" s="46">
        <v>374545.33052000002</v>
      </c>
      <c r="L28" s="47">
        <f t="shared" ref="L28" si="14">K28/J28*100</f>
        <v>13.115411475384004</v>
      </c>
      <c r="M28" s="46">
        <f t="shared" ref="M28" si="15">K28-J28</f>
        <v>-2481219.6694800002</v>
      </c>
      <c r="N28" s="55">
        <f>K28/G28*100</f>
        <v>-1.65770326203845</v>
      </c>
      <c r="O28" s="46">
        <f t="shared" si="13"/>
        <v>22968777.911049999</v>
      </c>
    </row>
    <row r="29" spans="1:15" s="48" customFormat="1">
      <c r="A29" s="49"/>
      <c r="B29" s="49"/>
      <c r="C29" s="49"/>
      <c r="D29" s="49"/>
      <c r="E29" s="49"/>
      <c r="F29" s="49"/>
      <c r="G29" s="49"/>
      <c r="H29" s="49"/>
      <c r="I29" s="49"/>
      <c r="J29" s="49"/>
      <c r="K29" s="49"/>
      <c r="L29" s="49"/>
      <c r="M29" s="49"/>
    </row>
    <row r="30" spans="1:15" s="48" customFormat="1">
      <c r="A30" s="49"/>
      <c r="B30" s="50"/>
      <c r="C30" s="50"/>
      <c r="D30" s="51"/>
      <c r="E30" s="50"/>
      <c r="F30" s="50"/>
      <c r="G30" s="50"/>
      <c r="H30" s="51"/>
      <c r="I30" s="50"/>
      <c r="J30" s="50"/>
      <c r="K30" s="50"/>
      <c r="L30" s="51"/>
      <c r="M30" s="50"/>
    </row>
    <row r="31" spans="1:15" s="48" customFormat="1">
      <c r="A31" s="49"/>
      <c r="B31" s="49"/>
      <c r="C31" s="49"/>
      <c r="D31" s="49"/>
      <c r="E31" s="49"/>
      <c r="F31" s="49"/>
      <c r="G31" s="49"/>
      <c r="H31" s="49"/>
      <c r="I31" s="49"/>
      <c r="J31" s="50"/>
      <c r="K31" s="49"/>
      <c r="L31" s="49"/>
      <c r="M31" s="49"/>
    </row>
    <row r="32" spans="1:15" s="48" customFormat="1">
      <c r="A32" s="49"/>
      <c r="B32" s="50"/>
      <c r="C32" s="50"/>
      <c r="D32" s="50"/>
      <c r="E32" s="52"/>
      <c r="F32" s="50"/>
      <c r="G32" s="50"/>
      <c r="H32" s="50"/>
      <c r="I32" s="52"/>
      <c r="J32" s="50"/>
      <c r="K32" s="50"/>
      <c r="L32" s="50"/>
      <c r="M32" s="52"/>
    </row>
  </sheetData>
  <mergeCells count="8">
    <mergeCell ref="N5:N6"/>
    <mergeCell ref="O5:O6"/>
    <mergeCell ref="A2:M2"/>
    <mergeCell ref="A3:E3"/>
    <mergeCell ref="A5:A6"/>
    <mergeCell ref="B5:E5"/>
    <mergeCell ref="F5:I5"/>
    <mergeCell ref="J5:M5"/>
  </mergeCells>
  <pageMargins left="0.31496062992125984" right="0.27559055118110237" top="0.35433070866141736" bottom="0.39370078740157483" header="0.35433070866141736" footer="0.19685039370078741"/>
  <pageSetup paperSize="9" scale="70" orientation="landscape"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49"/>
  <sheetViews>
    <sheetView showGridLines="0" workbookViewId="0">
      <pane xSplit="8" ySplit="6" topLeftCell="I7" activePane="bottomRight" state="frozen"/>
      <selection pane="topRight" activeCell="I1" sqref="I1"/>
      <selection pane="bottomLeft" activeCell="A7" sqref="A7"/>
      <selection pane="bottomRight" activeCell="R12" sqref="R12"/>
    </sheetView>
  </sheetViews>
  <sheetFormatPr defaultRowHeight="12.75"/>
  <cols>
    <col min="1" max="1" width="3.85546875" style="213" customWidth="1"/>
    <col min="2" max="2" width="4.140625" style="213" customWidth="1"/>
    <col min="3" max="3" width="4.140625" style="214" customWidth="1"/>
    <col min="4" max="4" width="53" style="20" customWidth="1"/>
    <col min="5" max="5" width="13.42578125" style="20" customWidth="1"/>
    <col min="6" max="6" width="13" style="20" customWidth="1"/>
    <col min="7" max="7" width="10.42578125" style="20" customWidth="1"/>
    <col min="8" max="8" width="12.5703125" style="20" customWidth="1"/>
    <col min="9" max="9" width="12.42578125" style="20" customWidth="1"/>
    <col min="10" max="10" width="12.85546875" style="20" customWidth="1"/>
    <col min="11" max="11" width="11.42578125" style="20" customWidth="1"/>
    <col min="12" max="12" width="12.85546875" style="20" customWidth="1"/>
    <col min="13" max="14" width="13.7109375" style="20" customWidth="1"/>
    <col min="15" max="16" width="11.42578125" style="20" customWidth="1"/>
    <col min="17" max="18" width="9.140625" style="20" customWidth="1"/>
    <col min="19" max="19" width="12.28515625" style="20" customWidth="1"/>
    <col min="20" max="20" width="9.140625" style="20"/>
    <col min="21" max="21" width="12" style="20" customWidth="1"/>
    <col min="22" max="22" width="12.7109375" style="20" customWidth="1"/>
    <col min="23" max="16384" width="9.140625" style="20"/>
  </cols>
  <sheetData>
    <row r="1" spans="1:22" ht="15" customHeight="1">
      <c r="A1" s="222" t="s">
        <v>677</v>
      </c>
      <c r="B1" s="222"/>
      <c r="C1" s="222"/>
      <c r="D1" s="222"/>
      <c r="E1" s="222"/>
      <c r="F1" s="222"/>
      <c r="G1" s="222"/>
      <c r="H1" s="222"/>
      <c r="I1" s="222"/>
      <c r="J1" s="222"/>
      <c r="K1" s="222"/>
      <c r="L1" s="222"/>
      <c r="M1" s="222"/>
      <c r="N1" s="222"/>
      <c r="O1" s="222"/>
      <c r="P1" s="222"/>
    </row>
    <row r="2" spans="1:22" s="11" customFormat="1" ht="22.5" customHeight="1">
      <c r="A2" s="223" t="s">
        <v>678</v>
      </c>
      <c r="B2" s="223"/>
      <c r="C2" s="223"/>
      <c r="D2" s="223"/>
      <c r="E2" s="223"/>
      <c r="F2" s="223"/>
      <c r="G2" s="223"/>
      <c r="H2" s="223"/>
      <c r="I2" s="223"/>
      <c r="J2" s="223"/>
      <c r="K2" s="223"/>
      <c r="L2" s="223"/>
      <c r="M2" s="223"/>
      <c r="N2" s="223"/>
      <c r="O2" s="223"/>
      <c r="P2" s="223"/>
    </row>
    <row r="3" spans="1:22" s="11" customFormat="1" ht="14.25" customHeight="1">
      <c r="A3" s="224" t="s">
        <v>98</v>
      </c>
      <c r="B3" s="224"/>
      <c r="C3" s="224"/>
      <c r="D3" s="224"/>
      <c r="E3" s="224"/>
      <c r="F3" s="224"/>
      <c r="G3" s="224"/>
      <c r="H3" s="224"/>
      <c r="I3" s="224"/>
      <c r="J3" s="224"/>
      <c r="K3" s="224"/>
      <c r="L3" s="224"/>
      <c r="M3" s="224"/>
      <c r="N3" s="224"/>
      <c r="O3" s="224"/>
      <c r="P3" s="224"/>
    </row>
    <row r="4" spans="1:22" s="26" customFormat="1" ht="43.5" customHeight="1">
      <c r="A4" s="225" t="s">
        <v>679</v>
      </c>
      <c r="B4" s="225"/>
      <c r="C4" s="225"/>
      <c r="D4" s="177" t="s">
        <v>94</v>
      </c>
      <c r="E4" s="177" t="s">
        <v>680</v>
      </c>
      <c r="F4" s="177" t="s">
        <v>681</v>
      </c>
      <c r="G4" s="177" t="s">
        <v>682</v>
      </c>
      <c r="H4" s="177" t="s">
        <v>136</v>
      </c>
      <c r="I4" s="177" t="s">
        <v>683</v>
      </c>
      <c r="J4" s="177" t="s">
        <v>684</v>
      </c>
      <c r="K4" s="177" t="s">
        <v>682</v>
      </c>
      <c r="L4" s="177" t="s">
        <v>136</v>
      </c>
      <c r="M4" s="177" t="s">
        <v>685</v>
      </c>
      <c r="N4" s="177" t="s">
        <v>686</v>
      </c>
      <c r="O4" s="177" t="s">
        <v>682</v>
      </c>
      <c r="P4" s="177" t="s">
        <v>136</v>
      </c>
    </row>
    <row r="5" spans="1:22" ht="12" customHeight="1">
      <c r="A5" s="226" t="s">
        <v>0</v>
      </c>
      <c r="B5" s="226"/>
      <c r="C5" s="226"/>
      <c r="D5" s="178">
        <v>2</v>
      </c>
      <c r="E5" s="178">
        <v>3</v>
      </c>
      <c r="F5" s="178">
        <v>4</v>
      </c>
      <c r="G5" s="178">
        <v>5</v>
      </c>
      <c r="H5" s="178">
        <v>6</v>
      </c>
      <c r="I5" s="178">
        <v>7</v>
      </c>
      <c r="J5" s="178">
        <v>8</v>
      </c>
      <c r="K5" s="178">
        <v>9</v>
      </c>
      <c r="L5" s="178">
        <v>10</v>
      </c>
      <c r="M5" s="178">
        <v>11</v>
      </c>
      <c r="N5" s="178">
        <v>12</v>
      </c>
      <c r="O5" s="178">
        <v>13</v>
      </c>
      <c r="P5" s="178">
        <v>14</v>
      </c>
    </row>
    <row r="6" spans="1:22">
      <c r="A6" s="179"/>
      <c r="B6" s="179"/>
      <c r="C6" s="179"/>
      <c r="D6" s="180" t="s">
        <v>687</v>
      </c>
      <c r="E6" s="181">
        <f>E7+E18+E27+E33+E38+E47</f>
        <v>489715159</v>
      </c>
      <c r="F6" s="181">
        <f>F7+F18+F27+F33+F38+F47</f>
        <v>507973561.08502001</v>
      </c>
      <c r="G6" s="181">
        <f>F6/E6*100</f>
        <v>103.72837184013331</v>
      </c>
      <c r="H6" s="181">
        <f>F6-E6</f>
        <v>18258402.085020006</v>
      </c>
      <c r="I6" s="181">
        <f>I7+I18+I27+I33+I38+I41+I47</f>
        <v>533048140</v>
      </c>
      <c r="J6" s="181">
        <f>J7+J18+J27+J33+J38+J41+J47</f>
        <v>538853028.57464004</v>
      </c>
      <c r="K6" s="181">
        <f>J6/I6*100</f>
        <v>101.08899893631371</v>
      </c>
      <c r="L6" s="181">
        <f>J6-I6</f>
        <v>5804888.5746400356</v>
      </c>
      <c r="M6" s="181">
        <f>M7+M18+M27+M30+M33++M38+M43+M47</f>
        <v>525096810</v>
      </c>
      <c r="N6" s="181">
        <f>N7+N18+N27+N30+N33++N38+N43+N47</f>
        <v>526732148.30160004</v>
      </c>
      <c r="O6" s="181">
        <f>N6/M6*100</f>
        <v>100.31143558110742</v>
      </c>
      <c r="P6" s="181">
        <f>N6-M6</f>
        <v>1635338.301600039</v>
      </c>
      <c r="S6" s="182"/>
      <c r="T6" s="182"/>
    </row>
    <row r="7" spans="1:22">
      <c r="A7" s="183" t="s">
        <v>1</v>
      </c>
      <c r="B7" s="183"/>
      <c r="C7" s="183"/>
      <c r="D7" s="184" t="s">
        <v>688</v>
      </c>
      <c r="E7" s="185">
        <f>E8+E11+E13+E17</f>
        <v>52263338</v>
      </c>
      <c r="F7" s="185">
        <f>F8+F11+F13+F17</f>
        <v>52750935.07096</v>
      </c>
      <c r="G7" s="186">
        <f>F7/E7*100</f>
        <v>100.93296197606054</v>
      </c>
      <c r="H7" s="186">
        <f>F7-E7</f>
        <v>487597.07096000016</v>
      </c>
      <c r="I7" s="185">
        <f>I8+I11+I13+I17</f>
        <v>62930790</v>
      </c>
      <c r="J7" s="185">
        <f>J8+J11+J13+J17</f>
        <v>64312586.121509999</v>
      </c>
      <c r="K7" s="186">
        <f>J7/I7*100</f>
        <v>102.19573935351835</v>
      </c>
      <c r="L7" s="186">
        <f>J7-I7</f>
        <v>1381796.121509999</v>
      </c>
      <c r="M7" s="185">
        <f>M8+M11+M13+M16</f>
        <v>22484749</v>
      </c>
      <c r="N7" s="185">
        <f>N8+N11+N13+N16</f>
        <v>23091348.908800002</v>
      </c>
      <c r="O7" s="186">
        <f>N7/M7*100</f>
        <v>102.69782824260125</v>
      </c>
      <c r="P7" s="186">
        <f>N7-M7</f>
        <v>606599.90880000219</v>
      </c>
      <c r="Q7" s="182"/>
      <c r="R7" s="182"/>
      <c r="S7" s="182"/>
      <c r="T7" s="182"/>
      <c r="U7" s="182"/>
      <c r="V7" s="182"/>
    </row>
    <row r="8" spans="1:22">
      <c r="A8" s="183"/>
      <c r="B8" s="183" t="s">
        <v>138</v>
      </c>
      <c r="C8" s="183"/>
      <c r="D8" s="184" t="s">
        <v>689</v>
      </c>
      <c r="E8" s="187">
        <f>E9+E10</f>
        <v>30207621</v>
      </c>
      <c r="F8" s="187">
        <f>F9+F10</f>
        <v>30596978.804020002</v>
      </c>
      <c r="G8" s="188">
        <f t="shared" ref="G8:G49" si="0">F8/E8*100</f>
        <v>101.28893898668817</v>
      </c>
      <c r="H8" s="188">
        <f t="shared" ref="H8:H49" si="1">F8-E8</f>
        <v>389357.80402000248</v>
      </c>
      <c r="I8" s="187">
        <f>I9+I10</f>
        <v>35154623</v>
      </c>
      <c r="J8" s="187">
        <f>J9+J10</f>
        <v>35356843.784189999</v>
      </c>
      <c r="K8" s="188">
        <f t="shared" ref="K8:K49" si="2">J8/I8*100</f>
        <v>100.57523240738493</v>
      </c>
      <c r="L8" s="188">
        <f t="shared" ref="L8:L49" si="3">J8-I8</f>
        <v>202220.7841899991</v>
      </c>
      <c r="M8" s="187">
        <f>M9+M10</f>
        <v>0</v>
      </c>
      <c r="N8" s="187">
        <f>N9+N10</f>
        <v>0</v>
      </c>
      <c r="O8" s="188" t="e">
        <f t="shared" ref="O8:O49" si="4">N8/M8*100</f>
        <v>#DIV/0!</v>
      </c>
      <c r="P8" s="188">
        <f t="shared" ref="P8:P49" si="5">N8-M8</f>
        <v>0</v>
      </c>
    </row>
    <row r="9" spans="1:22" s="192" customFormat="1" ht="38.25">
      <c r="A9" s="189"/>
      <c r="B9" s="189"/>
      <c r="C9" s="189" t="s">
        <v>1</v>
      </c>
      <c r="D9" s="190" t="s">
        <v>690</v>
      </c>
      <c r="E9" s="191">
        <v>3319712</v>
      </c>
      <c r="F9" s="191">
        <v>3358503.8653699998</v>
      </c>
      <c r="G9" s="191">
        <f t="shared" si="0"/>
        <v>101.16853104636787</v>
      </c>
      <c r="H9" s="191">
        <f t="shared" si="1"/>
        <v>38791.865369999781</v>
      </c>
      <c r="I9" s="191">
        <v>3771242</v>
      </c>
      <c r="J9" s="191">
        <v>4019467.25544</v>
      </c>
      <c r="K9" s="191">
        <f t="shared" si="2"/>
        <v>106.58205587018811</v>
      </c>
      <c r="L9" s="191">
        <f t="shared" si="3"/>
        <v>248225.25543999998</v>
      </c>
      <c r="M9" s="191">
        <v>0</v>
      </c>
      <c r="N9" s="191">
        <v>0</v>
      </c>
      <c r="O9" s="191" t="e">
        <f t="shared" si="4"/>
        <v>#DIV/0!</v>
      </c>
      <c r="P9" s="191">
        <f t="shared" si="5"/>
        <v>0</v>
      </c>
      <c r="S9" s="193"/>
    </row>
    <row r="10" spans="1:22">
      <c r="A10" s="189"/>
      <c r="B10" s="189"/>
      <c r="C10" s="189" t="s">
        <v>2</v>
      </c>
      <c r="D10" s="190" t="s">
        <v>689</v>
      </c>
      <c r="E10" s="191">
        <v>26887909</v>
      </c>
      <c r="F10" s="191">
        <v>27238474.938650001</v>
      </c>
      <c r="G10" s="194">
        <f t="shared" si="0"/>
        <v>101.30380513653925</v>
      </c>
      <c r="H10" s="194">
        <f t="shared" si="1"/>
        <v>350565.93865000084</v>
      </c>
      <c r="I10" s="191">
        <v>31383381</v>
      </c>
      <c r="J10" s="191">
        <v>31337376.528749999</v>
      </c>
      <c r="K10" s="191">
        <f t="shared" si="2"/>
        <v>99.85341136045858</v>
      </c>
      <c r="L10" s="191">
        <f t="shared" si="3"/>
        <v>-46004.471250001341</v>
      </c>
      <c r="M10" s="191">
        <v>0</v>
      </c>
      <c r="N10" s="191">
        <v>0</v>
      </c>
      <c r="O10" s="191" t="e">
        <f t="shared" si="4"/>
        <v>#DIV/0!</v>
      </c>
      <c r="P10" s="191">
        <f t="shared" si="5"/>
        <v>0</v>
      </c>
    </row>
    <row r="11" spans="1:22" ht="13.5">
      <c r="A11" s="189"/>
      <c r="B11" s="195" t="s">
        <v>142</v>
      </c>
      <c r="C11" s="189"/>
      <c r="D11" s="196" t="s">
        <v>691</v>
      </c>
      <c r="E11" s="187">
        <f>E12</f>
        <v>18873412</v>
      </c>
      <c r="F11" s="187">
        <f>F12</f>
        <v>18918155.192359999</v>
      </c>
      <c r="G11" s="188">
        <f t="shared" si="0"/>
        <v>100.2370699710259</v>
      </c>
      <c r="H11" s="188">
        <f t="shared" si="1"/>
        <v>44743.192359998822</v>
      </c>
      <c r="I11" s="187">
        <f>I12</f>
        <v>22375944</v>
      </c>
      <c r="J11" s="187">
        <f>J12</f>
        <v>22086085.599720001</v>
      </c>
      <c r="K11" s="188">
        <f t="shared" si="2"/>
        <v>98.704598115368896</v>
      </c>
      <c r="L11" s="188">
        <f t="shared" si="3"/>
        <v>-289858.40027999878</v>
      </c>
      <c r="M11" s="187">
        <f>M12</f>
        <v>21546881</v>
      </c>
      <c r="N11" s="187">
        <f>N12</f>
        <v>21684566.844640002</v>
      </c>
      <c r="O11" s="188">
        <f t="shared" si="4"/>
        <v>100.6390059175618</v>
      </c>
      <c r="P11" s="188">
        <f t="shared" si="5"/>
        <v>137685.84464000165</v>
      </c>
    </row>
    <row r="12" spans="1:22">
      <c r="A12" s="189"/>
      <c r="B12" s="189"/>
      <c r="C12" s="189" t="s">
        <v>1</v>
      </c>
      <c r="D12" s="190" t="s">
        <v>691</v>
      </c>
      <c r="E12" s="197">
        <v>18873412</v>
      </c>
      <c r="F12" s="197">
        <v>18918155.192359999</v>
      </c>
      <c r="G12" s="194">
        <f t="shared" si="0"/>
        <v>100.2370699710259</v>
      </c>
      <c r="H12" s="194">
        <f t="shared" si="1"/>
        <v>44743.192359998822</v>
      </c>
      <c r="I12" s="197">
        <v>22375944</v>
      </c>
      <c r="J12" s="197">
        <v>22086085.599720001</v>
      </c>
      <c r="K12" s="191">
        <f t="shared" si="2"/>
        <v>98.704598115368896</v>
      </c>
      <c r="L12" s="191">
        <f t="shared" si="3"/>
        <v>-289858.40027999878</v>
      </c>
      <c r="M12" s="197">
        <v>21546881</v>
      </c>
      <c r="N12" s="197">
        <v>21684566.844640002</v>
      </c>
      <c r="O12" s="191">
        <f t="shared" si="4"/>
        <v>100.6390059175618</v>
      </c>
      <c r="P12" s="191">
        <f t="shared" si="5"/>
        <v>137685.84464000165</v>
      </c>
    </row>
    <row r="13" spans="1:22" ht="25.5">
      <c r="A13" s="183"/>
      <c r="B13" s="183" t="s">
        <v>146</v>
      </c>
      <c r="C13" s="183"/>
      <c r="D13" s="184" t="s">
        <v>692</v>
      </c>
      <c r="E13" s="187">
        <f>SUM(E14:E15)</f>
        <v>3180651</v>
      </c>
      <c r="F13" s="187">
        <f>SUM(F14:F15)</f>
        <v>3234147.0575800003</v>
      </c>
      <c r="G13" s="188">
        <f t="shared" si="0"/>
        <v>101.68192164371384</v>
      </c>
      <c r="H13" s="188">
        <f t="shared" si="1"/>
        <v>53496.057580000255</v>
      </c>
      <c r="I13" s="187">
        <f>SUM(I14:I15)</f>
        <v>5400223</v>
      </c>
      <c r="J13" s="187">
        <f>SUM(J14:J15)</f>
        <v>6869656.7376000006</v>
      </c>
      <c r="K13" s="188">
        <f t="shared" si="2"/>
        <v>127.21061218397833</v>
      </c>
      <c r="L13" s="188">
        <f t="shared" si="3"/>
        <v>1469433.7376000006</v>
      </c>
      <c r="M13" s="187">
        <f>SUM(M14:M15)</f>
        <v>937094</v>
      </c>
      <c r="N13" s="187">
        <f>SUM(N14:N15)</f>
        <v>1406007.88916</v>
      </c>
      <c r="O13" s="188">
        <f t="shared" si="4"/>
        <v>150.03915179907244</v>
      </c>
      <c r="P13" s="188">
        <f t="shared" si="5"/>
        <v>468913.88916000002</v>
      </c>
    </row>
    <row r="14" spans="1:22" ht="25.5">
      <c r="A14" s="189"/>
      <c r="B14" s="189"/>
      <c r="C14" s="189" t="s">
        <v>3</v>
      </c>
      <c r="D14" s="190" t="s">
        <v>693</v>
      </c>
      <c r="E14" s="198">
        <v>3137191</v>
      </c>
      <c r="F14" s="191">
        <v>3185153.2255800003</v>
      </c>
      <c r="G14" s="191">
        <f t="shared" si="0"/>
        <v>101.52882708065911</v>
      </c>
      <c r="H14" s="191">
        <f t="shared" si="1"/>
        <v>47962.225580000319</v>
      </c>
      <c r="I14" s="197">
        <v>5332200</v>
      </c>
      <c r="J14" s="197">
        <v>6786130.2136000004</v>
      </c>
      <c r="K14" s="191">
        <v>624.03911448661597</v>
      </c>
      <c r="L14" s="191">
        <v>2188336.7992099999</v>
      </c>
      <c r="M14" s="197">
        <v>312682</v>
      </c>
      <c r="N14" s="197">
        <v>538276.48765999998</v>
      </c>
      <c r="O14" s="191">
        <f t="shared" si="4"/>
        <v>172.14821692966015</v>
      </c>
      <c r="P14" s="191">
        <f t="shared" si="5"/>
        <v>225594.48765999998</v>
      </c>
    </row>
    <row r="15" spans="1:22" ht="25.5">
      <c r="A15" s="189"/>
      <c r="B15" s="189"/>
      <c r="C15" s="189" t="s">
        <v>4</v>
      </c>
      <c r="D15" s="190" t="s">
        <v>694</v>
      </c>
      <c r="E15" s="191">
        <v>43460</v>
      </c>
      <c r="F15" s="191">
        <v>48993.832000000002</v>
      </c>
      <c r="G15" s="191">
        <f t="shared" si="0"/>
        <v>112.7331615278417</v>
      </c>
      <c r="H15" s="191">
        <f t="shared" si="1"/>
        <v>5533.8320000000022</v>
      </c>
      <c r="I15" s="197">
        <v>68023</v>
      </c>
      <c r="J15" s="197">
        <v>83526.524000000005</v>
      </c>
      <c r="K15" s="191">
        <f t="shared" si="2"/>
        <v>122.79159107948783</v>
      </c>
      <c r="L15" s="191">
        <f t="shared" si="3"/>
        <v>15503.524000000005</v>
      </c>
      <c r="M15" s="197">
        <v>624412</v>
      </c>
      <c r="N15" s="197">
        <v>867731.40150000004</v>
      </c>
      <c r="O15" s="191">
        <f t="shared" si="4"/>
        <v>138.96776511341869</v>
      </c>
      <c r="P15" s="191">
        <f t="shared" si="5"/>
        <v>243319.40150000004</v>
      </c>
    </row>
    <row r="16" spans="1:22" ht="13.5">
      <c r="A16" s="189"/>
      <c r="B16" s="195" t="s">
        <v>150</v>
      </c>
      <c r="C16" s="189"/>
      <c r="D16" s="196" t="s">
        <v>695</v>
      </c>
      <c r="E16" s="187">
        <f>E17</f>
        <v>1654</v>
      </c>
      <c r="F16" s="187">
        <f>F17</f>
        <v>1654.0170000000001</v>
      </c>
      <c r="G16" s="188">
        <f t="shared" si="0"/>
        <v>100.0010278113664</v>
      </c>
      <c r="H16" s="188">
        <f t="shared" si="1"/>
        <v>1.7000000000052751E-2</v>
      </c>
      <c r="I16" s="187">
        <f>I17</f>
        <v>0</v>
      </c>
      <c r="J16" s="187">
        <f>J17</f>
        <v>0</v>
      </c>
      <c r="K16" s="188" t="e">
        <f t="shared" si="2"/>
        <v>#DIV/0!</v>
      </c>
      <c r="L16" s="188">
        <f t="shared" si="3"/>
        <v>0</v>
      </c>
      <c r="M16" s="187">
        <f>M17</f>
        <v>774</v>
      </c>
      <c r="N16" s="187">
        <f>N17</f>
        <v>774.17499999999995</v>
      </c>
      <c r="O16" s="188">
        <f t="shared" si="4"/>
        <v>100.02260981912143</v>
      </c>
      <c r="P16" s="188">
        <f t="shared" si="5"/>
        <v>0.17499999999995453</v>
      </c>
    </row>
    <row r="17" spans="1:16" ht="13.5">
      <c r="A17" s="189"/>
      <c r="B17" s="195"/>
      <c r="C17" s="189" t="s">
        <v>1</v>
      </c>
      <c r="D17" s="190" t="s">
        <v>695</v>
      </c>
      <c r="E17" s="191">
        <v>1654</v>
      </c>
      <c r="F17" s="191">
        <v>1654.0170000000001</v>
      </c>
      <c r="G17" s="188">
        <f t="shared" si="0"/>
        <v>100.0010278113664</v>
      </c>
      <c r="H17" s="188">
        <f t="shared" si="1"/>
        <v>1.7000000000052751E-2</v>
      </c>
      <c r="I17" s="191">
        <v>0</v>
      </c>
      <c r="J17" s="191">
        <v>0</v>
      </c>
      <c r="K17" s="191" t="e">
        <f t="shared" si="2"/>
        <v>#DIV/0!</v>
      </c>
      <c r="L17" s="191">
        <f t="shared" si="3"/>
        <v>0</v>
      </c>
      <c r="M17" s="191">
        <v>774</v>
      </c>
      <c r="N17" s="191">
        <v>774.17499999999995</v>
      </c>
      <c r="O17" s="191">
        <f t="shared" si="4"/>
        <v>100.02260981912143</v>
      </c>
      <c r="P17" s="191">
        <f t="shared" si="5"/>
        <v>0.17499999999995453</v>
      </c>
    </row>
    <row r="18" spans="1:16">
      <c r="A18" s="183" t="s">
        <v>2</v>
      </c>
      <c r="B18" s="183"/>
      <c r="C18" s="183"/>
      <c r="D18" s="184" t="s">
        <v>696</v>
      </c>
      <c r="E18" s="187">
        <f>E19+E21+E23+E25</f>
        <v>10831454</v>
      </c>
      <c r="F18" s="187">
        <f>F19+F21+F23+F25</f>
        <v>11195646.77324</v>
      </c>
      <c r="G18" s="188">
        <f t="shared" si="0"/>
        <v>103.3623627376343</v>
      </c>
      <c r="H18" s="188">
        <f t="shared" si="1"/>
        <v>364192.77324000001</v>
      </c>
      <c r="I18" s="187">
        <f>I19+I21+I23+I25</f>
        <v>8828489.8000000007</v>
      </c>
      <c r="J18" s="187">
        <f>J19+J21+J23+J25</f>
        <v>9282086.97872</v>
      </c>
      <c r="K18" s="188">
        <f t="shared" si="2"/>
        <v>105.13787962602619</v>
      </c>
      <c r="L18" s="188">
        <f t="shared" si="3"/>
        <v>453597.17871999927</v>
      </c>
      <c r="M18" s="187">
        <f>M19+M21+M23+M25</f>
        <v>13740962</v>
      </c>
      <c r="N18" s="187">
        <f>N19+N21+N23+N25</f>
        <v>14477978.20166</v>
      </c>
      <c r="O18" s="188">
        <f t="shared" si="4"/>
        <v>105.36364340182296</v>
      </c>
      <c r="P18" s="188">
        <f t="shared" si="5"/>
        <v>737016.20165999979</v>
      </c>
    </row>
    <row r="19" spans="1:16">
      <c r="A19" s="183"/>
      <c r="B19" s="183" t="s">
        <v>138</v>
      </c>
      <c r="C19" s="183"/>
      <c r="D19" s="184" t="s">
        <v>697</v>
      </c>
      <c r="E19" s="187">
        <f>SUM(E20:E20)</f>
        <v>717295</v>
      </c>
      <c r="F19" s="187">
        <f>SUM(F20:F20)</f>
        <v>744547.99011999997</v>
      </c>
      <c r="G19" s="188">
        <f t="shared" si="0"/>
        <v>103.79941169532758</v>
      </c>
      <c r="H19" s="188">
        <f t="shared" si="1"/>
        <v>27252.990119999973</v>
      </c>
      <c r="I19" s="187">
        <f>SUM(I20:I20)</f>
        <v>1705789.8</v>
      </c>
      <c r="J19" s="187">
        <f>SUM(J20:J20)</f>
        <v>1746579.61118</v>
      </c>
      <c r="K19" s="188">
        <f t="shared" si="2"/>
        <v>102.391256600315</v>
      </c>
      <c r="L19" s="188">
        <f t="shared" si="3"/>
        <v>40789.811179999961</v>
      </c>
      <c r="M19" s="187">
        <f>SUM(M20:M20)</f>
        <v>2195532</v>
      </c>
      <c r="N19" s="187">
        <f>SUM(N20:N20)</f>
        <v>2210609.54434</v>
      </c>
      <c r="O19" s="188">
        <f t="shared" si="4"/>
        <v>100.68673762623364</v>
      </c>
      <c r="P19" s="188">
        <f t="shared" si="5"/>
        <v>15077.544340000022</v>
      </c>
    </row>
    <row r="20" spans="1:16">
      <c r="A20" s="189"/>
      <c r="B20" s="189"/>
      <c r="C20" s="189" t="s">
        <v>1</v>
      </c>
      <c r="D20" s="17" t="s">
        <v>698</v>
      </c>
      <c r="E20" s="191">
        <v>717295</v>
      </c>
      <c r="F20" s="191">
        <v>744547.99011999997</v>
      </c>
      <c r="G20" s="188">
        <f t="shared" si="0"/>
        <v>103.79941169532758</v>
      </c>
      <c r="H20" s="188">
        <f t="shared" si="1"/>
        <v>27252.990119999973</v>
      </c>
      <c r="I20" s="191">
        <v>1705789.8</v>
      </c>
      <c r="J20" s="191">
        <v>1746579.61118</v>
      </c>
      <c r="K20" s="191">
        <f t="shared" si="2"/>
        <v>102.391256600315</v>
      </c>
      <c r="L20" s="191">
        <f t="shared" si="3"/>
        <v>40789.811179999961</v>
      </c>
      <c r="M20" s="191">
        <v>2195532</v>
      </c>
      <c r="N20" s="191">
        <v>2210609.54434</v>
      </c>
      <c r="O20" s="191">
        <f t="shared" si="4"/>
        <v>100.68673762623364</v>
      </c>
      <c r="P20" s="191">
        <f t="shared" si="5"/>
        <v>15077.544340000022</v>
      </c>
    </row>
    <row r="21" spans="1:16" ht="40.5">
      <c r="A21" s="195"/>
      <c r="B21" s="195" t="s">
        <v>142</v>
      </c>
      <c r="C21" s="195"/>
      <c r="D21" s="196" t="s">
        <v>699</v>
      </c>
      <c r="E21" s="187">
        <f t="shared" ref="E21:F21" si="6">E22</f>
        <v>13244</v>
      </c>
      <c r="F21" s="187">
        <f t="shared" si="6"/>
        <v>13296.91172</v>
      </c>
      <c r="G21" s="188">
        <f t="shared" si="0"/>
        <v>100.39951464814256</v>
      </c>
      <c r="H21" s="188">
        <f t="shared" si="1"/>
        <v>52.911720000000059</v>
      </c>
      <c r="I21" s="187">
        <f t="shared" ref="I21:J21" si="7">I22</f>
        <v>1129</v>
      </c>
      <c r="J21" s="187">
        <f t="shared" si="7"/>
        <v>1169.47236</v>
      </c>
      <c r="K21" s="191">
        <f t="shared" si="2"/>
        <v>103.58479716563329</v>
      </c>
      <c r="L21" s="191">
        <f t="shared" si="3"/>
        <v>40.472359999999981</v>
      </c>
      <c r="M21" s="187">
        <f t="shared" ref="M21:N21" si="8">M22</f>
        <v>1858</v>
      </c>
      <c r="N21" s="187">
        <f t="shared" si="8"/>
        <v>2049.94749</v>
      </c>
      <c r="O21" s="191">
        <f t="shared" si="4"/>
        <v>110.33086598493003</v>
      </c>
      <c r="P21" s="191">
        <f t="shared" si="5"/>
        <v>191.94749000000002</v>
      </c>
    </row>
    <row r="22" spans="1:16" ht="25.5">
      <c r="A22" s="189"/>
      <c r="B22" s="189"/>
      <c r="C22" s="189" t="s">
        <v>1</v>
      </c>
      <c r="D22" s="190" t="s">
        <v>698</v>
      </c>
      <c r="E22" s="191">
        <v>13244</v>
      </c>
      <c r="F22" s="191">
        <v>13296.91172</v>
      </c>
      <c r="G22" s="188">
        <f t="shared" si="0"/>
        <v>100.39951464814256</v>
      </c>
      <c r="H22" s="188">
        <f t="shared" si="1"/>
        <v>52.911720000000059</v>
      </c>
      <c r="I22" s="191">
        <v>1129</v>
      </c>
      <c r="J22" s="191">
        <v>1169.47236</v>
      </c>
      <c r="K22" s="191">
        <f t="shared" si="2"/>
        <v>103.58479716563329</v>
      </c>
      <c r="L22" s="191">
        <f t="shared" si="3"/>
        <v>40.472359999999981</v>
      </c>
      <c r="M22" s="191">
        <v>1858</v>
      </c>
      <c r="N22" s="191">
        <v>2049.94749</v>
      </c>
      <c r="O22" s="191">
        <f t="shared" si="4"/>
        <v>110.33086598493003</v>
      </c>
      <c r="P22" s="191">
        <f t="shared" si="5"/>
        <v>191.94749000000002</v>
      </c>
    </row>
    <row r="23" spans="1:16" ht="63.75">
      <c r="A23" s="183"/>
      <c r="B23" s="183" t="s">
        <v>144</v>
      </c>
      <c r="C23" s="183"/>
      <c r="D23" s="184" t="s">
        <v>700</v>
      </c>
      <c r="E23" s="187">
        <f>E24</f>
        <v>6717943</v>
      </c>
      <c r="F23" s="187">
        <f>F24</f>
        <v>7054956.7999499999</v>
      </c>
      <c r="G23" s="188">
        <f t="shared" si="0"/>
        <v>105.01662190271634</v>
      </c>
      <c r="H23" s="188">
        <f t="shared" si="1"/>
        <v>337013.7999499999</v>
      </c>
      <c r="I23" s="187">
        <f>I24</f>
        <v>6905271</v>
      </c>
      <c r="J23" s="187">
        <f>J24</f>
        <v>7308236.4281200003</v>
      </c>
      <c r="K23" s="188">
        <f t="shared" si="2"/>
        <v>105.83562076158924</v>
      </c>
      <c r="L23" s="188">
        <f t="shared" si="3"/>
        <v>402965.42812000029</v>
      </c>
      <c r="M23" s="187">
        <f>M24</f>
        <v>11206283</v>
      </c>
      <c r="N23" s="187">
        <f>N24</f>
        <v>11899491.04235</v>
      </c>
      <c r="O23" s="188">
        <f t="shared" si="4"/>
        <v>106.18588734864183</v>
      </c>
      <c r="P23" s="188">
        <f t="shared" si="5"/>
        <v>693208.04234999977</v>
      </c>
    </row>
    <row r="24" spans="1:16" ht="89.25">
      <c r="A24" s="189"/>
      <c r="B24" s="189"/>
      <c r="C24" s="189" t="s">
        <v>1</v>
      </c>
      <c r="D24" s="190" t="s">
        <v>701</v>
      </c>
      <c r="E24" s="197">
        <v>6717943</v>
      </c>
      <c r="F24" s="197">
        <v>7054956.7999499999</v>
      </c>
      <c r="G24" s="188">
        <f t="shared" si="0"/>
        <v>105.01662190271634</v>
      </c>
      <c r="H24" s="188">
        <f t="shared" si="1"/>
        <v>337013.7999499999</v>
      </c>
      <c r="I24" s="197">
        <v>6905271</v>
      </c>
      <c r="J24" s="197">
        <v>7308236.4281200003</v>
      </c>
      <c r="K24" s="191">
        <f t="shared" si="2"/>
        <v>105.83562076158924</v>
      </c>
      <c r="L24" s="191">
        <f t="shared" si="3"/>
        <v>402965.42812000029</v>
      </c>
      <c r="M24" s="197">
        <v>11206283</v>
      </c>
      <c r="N24" s="197">
        <v>11899491.04235</v>
      </c>
      <c r="O24" s="191">
        <f t="shared" si="4"/>
        <v>106.18588734864183</v>
      </c>
      <c r="P24" s="191">
        <f t="shared" si="5"/>
        <v>693208.04234999977</v>
      </c>
    </row>
    <row r="25" spans="1:16" s="192" customFormat="1">
      <c r="A25" s="183"/>
      <c r="B25" s="183" t="s">
        <v>148</v>
      </c>
      <c r="C25" s="183"/>
      <c r="D25" s="184" t="s">
        <v>702</v>
      </c>
      <c r="E25" s="187">
        <f>E26</f>
        <v>3382972</v>
      </c>
      <c r="F25" s="187">
        <f>F26</f>
        <v>3382845.0714500002</v>
      </c>
      <c r="G25" s="188">
        <f t="shared" si="0"/>
        <v>99.996248016536953</v>
      </c>
      <c r="H25" s="188">
        <f t="shared" si="1"/>
        <v>-126.92854999983683</v>
      </c>
      <c r="I25" s="187">
        <f>I26</f>
        <v>216300</v>
      </c>
      <c r="J25" s="187">
        <f>J26</f>
        <v>226101.46706</v>
      </c>
      <c r="K25" s="188">
        <f t="shared" si="2"/>
        <v>104.53142258899678</v>
      </c>
      <c r="L25" s="188">
        <f t="shared" si="3"/>
        <v>9801.4670599999954</v>
      </c>
      <c r="M25" s="187">
        <f>M26</f>
        <v>337289</v>
      </c>
      <c r="N25" s="187">
        <f>N26</f>
        <v>365827.66748</v>
      </c>
      <c r="O25" s="188">
        <f t="shared" si="4"/>
        <v>108.46119128699721</v>
      </c>
      <c r="P25" s="188">
        <f t="shared" si="5"/>
        <v>28538.667480000004</v>
      </c>
    </row>
    <row r="26" spans="1:16" s="123" customFormat="1">
      <c r="A26" s="189"/>
      <c r="B26" s="189"/>
      <c r="C26" s="189" t="s">
        <v>1</v>
      </c>
      <c r="D26" s="190" t="s">
        <v>702</v>
      </c>
      <c r="E26" s="191">
        <v>3382972</v>
      </c>
      <c r="F26" s="191">
        <v>3382845.0714500002</v>
      </c>
      <c r="G26" s="188">
        <f t="shared" si="0"/>
        <v>99.996248016536953</v>
      </c>
      <c r="H26" s="188">
        <f t="shared" si="1"/>
        <v>-126.92854999983683</v>
      </c>
      <c r="I26" s="191">
        <v>216300</v>
      </c>
      <c r="J26" s="191">
        <v>226101.46706</v>
      </c>
      <c r="K26" s="191">
        <f t="shared" si="2"/>
        <v>104.53142258899678</v>
      </c>
      <c r="L26" s="191">
        <f t="shared" si="3"/>
        <v>9801.4670599999954</v>
      </c>
      <c r="M26" s="191">
        <v>337289</v>
      </c>
      <c r="N26" s="191">
        <v>365827.66748</v>
      </c>
      <c r="O26" s="191">
        <f t="shared" si="4"/>
        <v>108.46119128699721</v>
      </c>
      <c r="P26" s="191">
        <f t="shared" si="5"/>
        <v>28538.667480000004</v>
      </c>
    </row>
    <row r="27" spans="1:16" s="192" customFormat="1">
      <c r="A27" s="183" t="s">
        <v>3</v>
      </c>
      <c r="B27" s="183"/>
      <c r="C27" s="183"/>
      <c r="D27" s="184" t="s">
        <v>703</v>
      </c>
      <c r="E27" s="187">
        <f>E28</f>
        <v>0</v>
      </c>
      <c r="F27" s="187">
        <f>F28</f>
        <v>21438.190999999999</v>
      </c>
      <c r="G27" s="188" t="e">
        <f t="shared" si="0"/>
        <v>#DIV/0!</v>
      </c>
      <c r="H27" s="188">
        <f t="shared" si="1"/>
        <v>21438.190999999999</v>
      </c>
      <c r="I27" s="187">
        <f>I28</f>
        <v>788134</v>
      </c>
      <c r="J27" s="187">
        <f>J28</f>
        <v>788413.397</v>
      </c>
      <c r="K27" s="188">
        <f t="shared" si="2"/>
        <v>100.03545044370628</v>
      </c>
      <c r="L27" s="188">
        <f t="shared" si="3"/>
        <v>279.39699999999721</v>
      </c>
      <c r="M27" s="187">
        <f>M28</f>
        <v>17810</v>
      </c>
      <c r="N27" s="187">
        <f>N28</f>
        <v>17888.812000000002</v>
      </c>
      <c r="O27" s="188">
        <f t="shared" si="4"/>
        <v>100.44251544076363</v>
      </c>
      <c r="P27" s="188">
        <f t="shared" si="5"/>
        <v>78.812000000001717</v>
      </c>
    </row>
    <row r="28" spans="1:16" s="123" customFormat="1" ht="25.5">
      <c r="A28" s="183"/>
      <c r="B28" s="183" t="s">
        <v>138</v>
      </c>
      <c r="C28" s="183"/>
      <c r="D28" s="184" t="s">
        <v>704</v>
      </c>
      <c r="E28" s="187">
        <f>E29</f>
        <v>0</v>
      </c>
      <c r="F28" s="188">
        <f>F29</f>
        <v>21438.190999999999</v>
      </c>
      <c r="G28" s="188" t="e">
        <f t="shared" si="0"/>
        <v>#DIV/0!</v>
      </c>
      <c r="H28" s="188">
        <f t="shared" si="1"/>
        <v>21438.190999999999</v>
      </c>
      <c r="I28" s="187">
        <f>I29</f>
        <v>788134</v>
      </c>
      <c r="J28" s="188">
        <f>J29</f>
        <v>788413.397</v>
      </c>
      <c r="K28" s="191">
        <f t="shared" si="2"/>
        <v>100.03545044370628</v>
      </c>
      <c r="L28" s="191">
        <f t="shared" si="3"/>
        <v>279.39699999999721</v>
      </c>
      <c r="M28" s="187">
        <f>M29</f>
        <v>17810</v>
      </c>
      <c r="N28" s="188">
        <f>N29</f>
        <v>17888.812000000002</v>
      </c>
      <c r="O28" s="191">
        <f t="shared" si="4"/>
        <v>100.44251544076363</v>
      </c>
      <c r="P28" s="191">
        <f t="shared" si="5"/>
        <v>78.812000000001717</v>
      </c>
    </row>
    <row r="29" spans="1:16" s="192" customFormat="1" ht="25.5">
      <c r="A29" s="189"/>
      <c r="B29" s="189"/>
      <c r="C29" s="189" t="s">
        <v>1</v>
      </c>
      <c r="D29" s="190" t="s">
        <v>705</v>
      </c>
      <c r="E29" s="191">
        <v>0</v>
      </c>
      <c r="F29" s="191">
        <v>21438.190999999999</v>
      </c>
      <c r="G29" s="188" t="e">
        <f t="shared" si="0"/>
        <v>#DIV/0!</v>
      </c>
      <c r="H29" s="188">
        <f t="shared" si="1"/>
        <v>21438.190999999999</v>
      </c>
      <c r="I29" s="191">
        <v>788134</v>
      </c>
      <c r="J29" s="191">
        <v>788413.397</v>
      </c>
      <c r="K29" s="191">
        <f t="shared" si="2"/>
        <v>100.03545044370628</v>
      </c>
      <c r="L29" s="191">
        <f t="shared" si="3"/>
        <v>279.39699999999721</v>
      </c>
      <c r="M29" s="191">
        <v>17810</v>
      </c>
      <c r="N29" s="191">
        <v>17888.812000000002</v>
      </c>
      <c r="O29" s="191">
        <f t="shared" si="4"/>
        <v>100.44251544076363</v>
      </c>
      <c r="P29" s="191">
        <f t="shared" si="5"/>
        <v>78.812000000001717</v>
      </c>
    </row>
    <row r="30" spans="1:16" s="192" customFormat="1">
      <c r="A30" s="183">
        <v>4</v>
      </c>
      <c r="B30" s="183"/>
      <c r="C30" s="183"/>
      <c r="D30" s="184" t="s">
        <v>706</v>
      </c>
      <c r="E30" s="188">
        <f>E31</f>
        <v>0</v>
      </c>
      <c r="F30" s="188">
        <f>F31</f>
        <v>0</v>
      </c>
      <c r="G30" s="188" t="e">
        <f t="shared" si="0"/>
        <v>#DIV/0!</v>
      </c>
      <c r="H30" s="188">
        <f t="shared" si="1"/>
        <v>0</v>
      </c>
      <c r="I30" s="188">
        <f>I31</f>
        <v>0</v>
      </c>
      <c r="J30" s="188">
        <f>J31</f>
        <v>0</v>
      </c>
      <c r="K30" s="191" t="e">
        <f t="shared" si="2"/>
        <v>#DIV/0!</v>
      </c>
      <c r="L30" s="191">
        <f t="shared" si="3"/>
        <v>0</v>
      </c>
      <c r="M30" s="199">
        <f>M31</f>
        <v>6875361</v>
      </c>
      <c r="N30" s="199">
        <f>N31</f>
        <v>7014217.9444800001</v>
      </c>
      <c r="O30" s="191">
        <f t="shared" si="4"/>
        <v>102.01963132524969</v>
      </c>
      <c r="P30" s="191">
        <f t="shared" si="5"/>
        <v>138856.94448000006</v>
      </c>
    </row>
    <row r="31" spans="1:16" s="192" customFormat="1" ht="13.5">
      <c r="A31" s="189"/>
      <c r="B31" s="189" t="s">
        <v>138</v>
      </c>
      <c r="C31" s="195"/>
      <c r="D31" s="190" t="s">
        <v>707</v>
      </c>
      <c r="E31" s="191">
        <f>E32</f>
        <v>0</v>
      </c>
      <c r="F31" s="191">
        <f>F32</f>
        <v>0</v>
      </c>
      <c r="G31" s="188" t="e">
        <f t="shared" si="0"/>
        <v>#DIV/0!</v>
      </c>
      <c r="H31" s="188">
        <f t="shared" si="1"/>
        <v>0</v>
      </c>
      <c r="I31" s="191">
        <f>I32</f>
        <v>0</v>
      </c>
      <c r="J31" s="191">
        <f>J32</f>
        <v>0</v>
      </c>
      <c r="K31" s="191" t="e">
        <f t="shared" si="2"/>
        <v>#DIV/0!</v>
      </c>
      <c r="L31" s="191">
        <f t="shared" si="3"/>
        <v>0</v>
      </c>
      <c r="M31" s="197">
        <f>M32</f>
        <v>6875361</v>
      </c>
      <c r="N31" s="197">
        <f>N32</f>
        <v>7014217.9444800001</v>
      </c>
      <c r="O31" s="191">
        <f t="shared" si="4"/>
        <v>102.01963132524969</v>
      </c>
      <c r="P31" s="191">
        <f t="shared" si="5"/>
        <v>138856.94448000006</v>
      </c>
    </row>
    <row r="32" spans="1:16" s="192" customFormat="1" ht="13.5">
      <c r="A32" s="189"/>
      <c r="B32" s="189"/>
      <c r="C32" s="195">
        <v>1</v>
      </c>
      <c r="D32" s="190" t="s">
        <v>707</v>
      </c>
      <c r="E32" s="191">
        <v>0</v>
      </c>
      <c r="F32" s="191">
        <v>0</v>
      </c>
      <c r="G32" s="188" t="e">
        <f t="shared" si="0"/>
        <v>#DIV/0!</v>
      </c>
      <c r="H32" s="188">
        <f t="shared" si="1"/>
        <v>0</v>
      </c>
      <c r="I32" s="191">
        <v>0</v>
      </c>
      <c r="J32" s="191">
        <v>0</v>
      </c>
      <c r="K32" s="191" t="e">
        <f t="shared" si="2"/>
        <v>#DIV/0!</v>
      </c>
      <c r="L32" s="191">
        <f t="shared" si="3"/>
        <v>0</v>
      </c>
      <c r="M32" s="197">
        <v>6875361</v>
      </c>
      <c r="N32" s="197">
        <v>7014217.9444800001</v>
      </c>
      <c r="O32" s="191">
        <f t="shared" si="4"/>
        <v>102.01963132524969</v>
      </c>
      <c r="P32" s="191">
        <f t="shared" si="5"/>
        <v>138856.94448000006</v>
      </c>
    </row>
    <row r="33" spans="1:16">
      <c r="A33" s="183" t="s">
        <v>5</v>
      </c>
      <c r="B33" s="183"/>
      <c r="C33" s="183"/>
      <c r="D33" s="184" t="s">
        <v>708</v>
      </c>
      <c r="E33" s="187">
        <f>E34+E36</f>
        <v>381062322</v>
      </c>
      <c r="F33" s="187">
        <f>F34+F36</f>
        <v>379401814.37400001</v>
      </c>
      <c r="G33" s="188">
        <f t="shared" si="0"/>
        <v>99.564242505717999</v>
      </c>
      <c r="H33" s="188">
        <f t="shared" si="1"/>
        <v>-1660507.6259999871</v>
      </c>
      <c r="I33" s="187">
        <f>I34+I36</f>
        <v>435772796.19999999</v>
      </c>
      <c r="J33" s="187">
        <f>J34+J36</f>
        <v>431126561.384</v>
      </c>
      <c r="K33" s="188">
        <f t="shared" si="2"/>
        <v>98.933794202732301</v>
      </c>
      <c r="L33" s="188">
        <f t="shared" si="3"/>
        <v>-4646234.8159999847</v>
      </c>
      <c r="M33" s="187">
        <f>M34+M36</f>
        <v>428236938</v>
      </c>
      <c r="N33" s="187">
        <f>N34+N36</f>
        <v>428236933.26999998</v>
      </c>
      <c r="O33" s="188">
        <f t="shared" si="4"/>
        <v>99.999998895471265</v>
      </c>
      <c r="P33" s="188">
        <f t="shared" si="5"/>
        <v>-4.7300000190734863</v>
      </c>
    </row>
    <row r="34" spans="1:16" s="192" customFormat="1" ht="25.5">
      <c r="A34" s="189"/>
      <c r="B34" s="195" t="s">
        <v>138</v>
      </c>
      <c r="C34" s="189"/>
      <c r="D34" s="190" t="s">
        <v>709</v>
      </c>
      <c r="E34" s="187">
        <f>E35</f>
        <v>9167497</v>
      </c>
      <c r="F34" s="187">
        <f>F35</f>
        <v>9167487.3739999998</v>
      </c>
      <c r="G34" s="188">
        <f t="shared" si="0"/>
        <v>99.99989499860213</v>
      </c>
      <c r="H34" s="188">
        <f t="shared" si="1"/>
        <v>-9.6260000001639128</v>
      </c>
      <c r="I34" s="187">
        <f>I35</f>
        <v>11401144</v>
      </c>
      <c r="J34" s="187">
        <f>J35</f>
        <v>11401136.184</v>
      </c>
      <c r="K34" s="188">
        <f t="shared" si="2"/>
        <v>99.999931445475994</v>
      </c>
      <c r="L34" s="188">
        <f t="shared" si="3"/>
        <v>-7.8159999996423721</v>
      </c>
      <c r="M34" s="187">
        <f>M35</f>
        <v>16895241</v>
      </c>
      <c r="N34" s="187">
        <f>N35</f>
        <v>16895236.27</v>
      </c>
      <c r="O34" s="188">
        <f t="shared" si="4"/>
        <v>99.999972003950703</v>
      </c>
      <c r="P34" s="188">
        <f t="shared" si="5"/>
        <v>-4.7300000004470348</v>
      </c>
    </row>
    <row r="35" spans="1:16" s="192" customFormat="1" ht="25.5">
      <c r="A35" s="189"/>
      <c r="B35" s="189"/>
      <c r="C35" s="189" t="s">
        <v>2</v>
      </c>
      <c r="D35" s="190" t="s">
        <v>710</v>
      </c>
      <c r="E35" s="191">
        <v>9167497</v>
      </c>
      <c r="F35" s="191">
        <v>9167487.3739999998</v>
      </c>
      <c r="G35" s="188">
        <f t="shared" si="0"/>
        <v>99.99989499860213</v>
      </c>
      <c r="H35" s="188">
        <f t="shared" si="1"/>
        <v>-9.6260000001639128</v>
      </c>
      <c r="I35" s="191">
        <v>11401144</v>
      </c>
      <c r="J35" s="191">
        <v>11401136.184</v>
      </c>
      <c r="K35" s="191">
        <f t="shared" si="2"/>
        <v>99.999931445475994</v>
      </c>
      <c r="L35" s="191">
        <f t="shared" si="3"/>
        <v>-7.8159999996423721</v>
      </c>
      <c r="M35" s="191">
        <v>16895241</v>
      </c>
      <c r="N35" s="191">
        <v>16895236.27</v>
      </c>
      <c r="O35" s="191">
        <f t="shared" si="4"/>
        <v>99.999972003950703</v>
      </c>
      <c r="P35" s="191">
        <f t="shared" si="5"/>
        <v>-4.7300000004470348</v>
      </c>
    </row>
    <row r="36" spans="1:16" s="192" customFormat="1" ht="26.25" customHeight="1">
      <c r="A36" s="183"/>
      <c r="B36" s="183" t="s">
        <v>140</v>
      </c>
      <c r="C36" s="183"/>
      <c r="D36" s="184" t="s">
        <v>711</v>
      </c>
      <c r="E36" s="187">
        <f>E37</f>
        <v>371894825</v>
      </c>
      <c r="F36" s="187">
        <f>F37</f>
        <v>370234327</v>
      </c>
      <c r="G36" s="188">
        <f t="shared" si="0"/>
        <v>99.553503332561831</v>
      </c>
      <c r="H36" s="188">
        <f t="shared" si="1"/>
        <v>-1660498</v>
      </c>
      <c r="I36" s="187">
        <f>I37</f>
        <v>424371652.19999999</v>
      </c>
      <c r="J36" s="187">
        <f>J37</f>
        <v>419725425.19999999</v>
      </c>
      <c r="K36" s="188">
        <f t="shared" si="2"/>
        <v>98.905151421893208</v>
      </c>
      <c r="L36" s="188">
        <f t="shared" si="3"/>
        <v>-4646227</v>
      </c>
      <c r="M36" s="187">
        <f>M37</f>
        <v>411341697</v>
      </c>
      <c r="N36" s="187">
        <f>N37</f>
        <v>411341697</v>
      </c>
      <c r="O36" s="188">
        <f t="shared" si="4"/>
        <v>100</v>
      </c>
      <c r="P36" s="188">
        <f t="shared" si="5"/>
        <v>0</v>
      </c>
    </row>
    <row r="37" spans="1:16" s="123" customFormat="1">
      <c r="A37" s="189"/>
      <c r="B37" s="189"/>
      <c r="C37" s="189" t="s">
        <v>1</v>
      </c>
      <c r="D37" s="190" t="s">
        <v>712</v>
      </c>
      <c r="E37" s="191">
        <v>371894825</v>
      </c>
      <c r="F37" s="191">
        <v>370234327</v>
      </c>
      <c r="G37" s="188">
        <f t="shared" si="0"/>
        <v>99.553503332561831</v>
      </c>
      <c r="H37" s="188">
        <f t="shared" si="1"/>
        <v>-1660498</v>
      </c>
      <c r="I37" s="191">
        <v>424371652.19999999</v>
      </c>
      <c r="J37" s="191">
        <v>419725425.19999999</v>
      </c>
      <c r="K37" s="191">
        <f t="shared" si="2"/>
        <v>98.905151421893208</v>
      </c>
      <c r="L37" s="191">
        <f t="shared" si="3"/>
        <v>-4646227</v>
      </c>
      <c r="M37" s="191">
        <v>411341697</v>
      </c>
      <c r="N37" s="191">
        <v>411341697</v>
      </c>
      <c r="O37" s="191">
        <f t="shared" si="4"/>
        <v>100</v>
      </c>
      <c r="P37" s="191">
        <f t="shared" si="5"/>
        <v>0</v>
      </c>
    </row>
    <row r="38" spans="1:16" s="192" customFormat="1">
      <c r="A38" s="183" t="s">
        <v>6</v>
      </c>
      <c r="B38" s="183"/>
      <c r="C38" s="183"/>
      <c r="D38" s="184" t="s">
        <v>170</v>
      </c>
      <c r="E38" s="187">
        <f>E39+E42</f>
        <v>17662865</v>
      </c>
      <c r="F38" s="187">
        <f>F39+F42</f>
        <v>17662865.566389997</v>
      </c>
      <c r="G38" s="188">
        <f t="shared" si="0"/>
        <v>100.00000320667115</v>
      </c>
      <c r="H38" s="188">
        <f t="shared" si="1"/>
        <v>0.56638999655842781</v>
      </c>
      <c r="I38" s="187">
        <f>I39</f>
        <v>14231604</v>
      </c>
      <c r="J38" s="187">
        <f>J39</f>
        <v>14231605.329299999</v>
      </c>
      <c r="K38" s="188">
        <f t="shared" si="2"/>
        <v>100.00000934047912</v>
      </c>
      <c r="L38" s="188">
        <f t="shared" si="3"/>
        <v>1.3292999994009733</v>
      </c>
      <c r="M38" s="187">
        <f>M39</f>
        <v>28843969</v>
      </c>
      <c r="N38" s="187">
        <f>N39</f>
        <v>28984108.32116</v>
      </c>
      <c r="O38" s="188">
        <f t="shared" si="4"/>
        <v>100.4858531125172</v>
      </c>
      <c r="P38" s="188">
        <f t="shared" si="5"/>
        <v>140139.32115999982</v>
      </c>
    </row>
    <row r="39" spans="1:16" ht="13.5">
      <c r="A39" s="189"/>
      <c r="B39" s="195" t="s">
        <v>138</v>
      </c>
      <c r="C39" s="189"/>
      <c r="D39" s="190" t="s">
        <v>713</v>
      </c>
      <c r="E39" s="187">
        <f>SUM(E40:E40)</f>
        <v>17610800</v>
      </c>
      <c r="F39" s="187">
        <f>SUM(F40:F40)</f>
        <v>17610800.566389997</v>
      </c>
      <c r="G39" s="188">
        <f t="shared" si="0"/>
        <v>100.00000321615144</v>
      </c>
      <c r="H39" s="188">
        <f t="shared" si="1"/>
        <v>0.56638999655842781</v>
      </c>
      <c r="I39" s="187">
        <f>SUM(I40:I40)</f>
        <v>14231604</v>
      </c>
      <c r="J39" s="187">
        <f>SUM(J40:J40)</f>
        <v>14231605.329299999</v>
      </c>
      <c r="K39" s="188">
        <f t="shared" si="2"/>
        <v>100.00000934047912</v>
      </c>
      <c r="L39" s="188">
        <f t="shared" si="3"/>
        <v>1.3292999994009733</v>
      </c>
      <c r="M39" s="187">
        <f>SUM(M40:M41)</f>
        <v>28843969</v>
      </c>
      <c r="N39" s="187">
        <f>SUM(N40:N41)</f>
        <v>28984108.32116</v>
      </c>
      <c r="O39" s="188">
        <f t="shared" si="4"/>
        <v>100.4858531125172</v>
      </c>
      <c r="P39" s="188">
        <f t="shared" si="5"/>
        <v>140139.32115999982</v>
      </c>
    </row>
    <row r="40" spans="1:16" s="200" customFormat="1" ht="25.5">
      <c r="A40" s="189"/>
      <c r="B40" s="189"/>
      <c r="C40" s="195" t="s">
        <v>1</v>
      </c>
      <c r="D40" s="190" t="s">
        <v>714</v>
      </c>
      <c r="E40" s="191">
        <v>17610800</v>
      </c>
      <c r="F40" s="191">
        <v>17610800.566389997</v>
      </c>
      <c r="G40" s="191">
        <f t="shared" si="0"/>
        <v>100.00000321615144</v>
      </c>
      <c r="H40" s="191">
        <f t="shared" si="1"/>
        <v>0.56638999655842781</v>
      </c>
      <c r="I40" s="191">
        <v>14231604</v>
      </c>
      <c r="J40" s="191">
        <v>14231605.329299999</v>
      </c>
      <c r="K40" s="191">
        <f t="shared" si="2"/>
        <v>100.00000934047912</v>
      </c>
      <c r="L40" s="191">
        <f t="shared" si="3"/>
        <v>1.3292999994009733</v>
      </c>
      <c r="M40" s="191">
        <v>28842123</v>
      </c>
      <c r="N40" s="191">
        <v>28980341.979800001</v>
      </c>
      <c r="O40" s="191">
        <f>N40/M40*100</f>
        <v>100.47922609511095</v>
      </c>
      <c r="P40" s="191">
        <f>N40-M40</f>
        <v>138218.97980000079</v>
      </c>
    </row>
    <row r="41" spans="1:16" ht="13.5">
      <c r="A41" s="195"/>
      <c r="B41" s="195" t="s">
        <v>138</v>
      </c>
      <c r="C41" s="195"/>
      <c r="D41" s="201" t="s">
        <v>715</v>
      </c>
      <c r="E41" s="202">
        <f>E42</f>
        <v>52065</v>
      </c>
      <c r="F41" s="202">
        <f>F42</f>
        <v>52065</v>
      </c>
      <c r="G41" s="188">
        <f t="shared" si="0"/>
        <v>100</v>
      </c>
      <c r="H41" s="188">
        <f t="shared" si="1"/>
        <v>0</v>
      </c>
      <c r="I41" s="202">
        <f>I42</f>
        <v>0</v>
      </c>
      <c r="J41" s="202">
        <f>J42</f>
        <v>0</v>
      </c>
      <c r="K41" s="188" t="e">
        <f t="shared" si="2"/>
        <v>#DIV/0!</v>
      </c>
      <c r="L41" s="188">
        <f t="shared" si="3"/>
        <v>0</v>
      </c>
      <c r="M41" s="202">
        <f>M42</f>
        <v>1846</v>
      </c>
      <c r="N41" s="202">
        <f>N42</f>
        <v>3766.3413599999999</v>
      </c>
      <c r="O41" s="188">
        <f t="shared" si="4"/>
        <v>204.02715926327195</v>
      </c>
      <c r="P41" s="188">
        <f t="shared" si="5"/>
        <v>1920.3413599999999</v>
      </c>
    </row>
    <row r="42" spans="1:16" ht="13.5">
      <c r="A42" s="189"/>
      <c r="B42" s="189"/>
      <c r="C42" s="195" t="s">
        <v>2</v>
      </c>
      <c r="D42" s="203" t="s">
        <v>716</v>
      </c>
      <c r="E42" s="204">
        <v>52065</v>
      </c>
      <c r="F42" s="205">
        <v>52065</v>
      </c>
      <c r="G42" s="191">
        <f t="shared" si="0"/>
        <v>100</v>
      </c>
      <c r="H42" s="191">
        <f t="shared" si="1"/>
        <v>0</v>
      </c>
      <c r="I42" s="204">
        <v>0</v>
      </c>
      <c r="J42" s="205">
        <v>0</v>
      </c>
      <c r="K42" s="191" t="e">
        <f t="shared" si="2"/>
        <v>#DIV/0!</v>
      </c>
      <c r="L42" s="191">
        <f t="shared" si="3"/>
        <v>0</v>
      </c>
      <c r="M42" s="204">
        <v>1846</v>
      </c>
      <c r="N42" s="205">
        <v>3766.3413599999999</v>
      </c>
      <c r="O42" s="191">
        <f t="shared" si="4"/>
        <v>204.02715926327195</v>
      </c>
      <c r="P42" s="191">
        <f t="shared" si="5"/>
        <v>1920.3413599999999</v>
      </c>
    </row>
    <row r="43" spans="1:16" s="123" customFormat="1">
      <c r="A43" s="183" t="s">
        <v>7</v>
      </c>
      <c r="B43" s="183"/>
      <c r="C43" s="183"/>
      <c r="D43" s="201" t="s">
        <v>717</v>
      </c>
      <c r="E43" s="202">
        <f>E44</f>
        <v>0</v>
      </c>
      <c r="F43" s="206">
        <v>0</v>
      </c>
      <c r="G43" s="188" t="e">
        <f t="shared" si="0"/>
        <v>#DIV/0!</v>
      </c>
      <c r="H43" s="188">
        <f t="shared" si="1"/>
        <v>0</v>
      </c>
      <c r="I43" s="202">
        <f>I44</f>
        <v>0</v>
      </c>
      <c r="J43" s="206">
        <v>0</v>
      </c>
      <c r="K43" s="188" t="e">
        <v>#DIV/0!</v>
      </c>
      <c r="L43" s="188">
        <v>0</v>
      </c>
      <c r="M43" s="206">
        <f>M44</f>
        <v>0</v>
      </c>
      <c r="N43" s="206">
        <f>N44</f>
        <v>10805</v>
      </c>
      <c r="O43" s="188" t="e">
        <f t="shared" si="4"/>
        <v>#DIV/0!</v>
      </c>
      <c r="P43" s="188">
        <f t="shared" si="5"/>
        <v>10805</v>
      </c>
    </row>
    <row r="44" spans="1:16" s="123" customFormat="1" ht="13.5">
      <c r="A44" s="195"/>
      <c r="B44" s="195" t="s">
        <v>138</v>
      </c>
      <c r="C44" s="195"/>
      <c r="D44" s="201" t="s">
        <v>718</v>
      </c>
      <c r="E44" s="202">
        <f>E45</f>
        <v>0</v>
      </c>
      <c r="F44" s="206">
        <v>0</v>
      </c>
      <c r="G44" s="188" t="e">
        <f t="shared" si="0"/>
        <v>#DIV/0!</v>
      </c>
      <c r="H44" s="188">
        <f t="shared" si="1"/>
        <v>0</v>
      </c>
      <c r="I44" s="202">
        <f>I45</f>
        <v>0</v>
      </c>
      <c r="J44" s="206">
        <v>0</v>
      </c>
      <c r="K44" s="188" t="e">
        <v>#DIV/0!</v>
      </c>
      <c r="L44" s="188">
        <v>0</v>
      </c>
      <c r="M44" s="206">
        <f>M45</f>
        <v>0</v>
      </c>
      <c r="N44" s="206">
        <f>N45</f>
        <v>10805</v>
      </c>
      <c r="O44" s="188" t="e">
        <f t="shared" si="4"/>
        <v>#DIV/0!</v>
      </c>
      <c r="P44" s="188">
        <f t="shared" si="5"/>
        <v>10805</v>
      </c>
    </row>
    <row r="45" spans="1:16" ht="13.5">
      <c r="A45" s="189"/>
      <c r="B45" s="189"/>
      <c r="C45" s="195" t="s">
        <v>1</v>
      </c>
      <c r="D45" s="203" t="s">
        <v>719</v>
      </c>
      <c r="E45" s="204">
        <v>0</v>
      </c>
      <c r="F45" s="205">
        <v>0</v>
      </c>
      <c r="G45" s="191" t="e">
        <f t="shared" si="0"/>
        <v>#DIV/0!</v>
      </c>
      <c r="H45" s="191">
        <f t="shared" si="1"/>
        <v>0</v>
      </c>
      <c r="I45" s="204">
        <v>0</v>
      </c>
      <c r="J45" s="205">
        <v>0</v>
      </c>
      <c r="K45" s="191" t="e">
        <v>#DIV/0!</v>
      </c>
      <c r="L45" s="191">
        <v>0</v>
      </c>
      <c r="M45" s="205">
        <v>0</v>
      </c>
      <c r="N45" s="205">
        <v>10805</v>
      </c>
      <c r="O45" s="191" t="e">
        <f t="shared" si="4"/>
        <v>#DIV/0!</v>
      </c>
      <c r="P45" s="191">
        <f t="shared" si="5"/>
        <v>10805</v>
      </c>
    </row>
    <row r="46" spans="1:16">
      <c r="A46" s="207" t="s">
        <v>80</v>
      </c>
      <c r="B46" s="207"/>
      <c r="C46" s="207"/>
      <c r="D46" s="208" t="s">
        <v>720</v>
      </c>
      <c r="E46" s="187">
        <f>E47</f>
        <v>27895180</v>
      </c>
      <c r="F46" s="187">
        <f>F47</f>
        <v>46940861.10943</v>
      </c>
      <c r="G46" s="188">
        <f t="shared" si="0"/>
        <v>168.27588533011797</v>
      </c>
      <c r="H46" s="188">
        <f t="shared" si="1"/>
        <v>19045681.10943</v>
      </c>
      <c r="I46" s="187">
        <f>I47</f>
        <v>10496326</v>
      </c>
      <c r="J46" s="187">
        <f>J47</f>
        <v>19111775.36411</v>
      </c>
      <c r="K46" s="188">
        <f t="shared" si="2"/>
        <v>182.08061910529457</v>
      </c>
      <c r="L46" s="188">
        <f t="shared" si="3"/>
        <v>8615449.3641100004</v>
      </c>
      <c r="M46" s="187">
        <f>M47</f>
        <v>24897021</v>
      </c>
      <c r="N46" s="187">
        <f>N47</f>
        <v>24898867.843499999</v>
      </c>
      <c r="O46" s="188">
        <f t="shared" si="4"/>
        <v>100.00741792963905</v>
      </c>
      <c r="P46" s="188">
        <f t="shared" si="5"/>
        <v>1846.8434999994934</v>
      </c>
    </row>
    <row r="47" spans="1:16">
      <c r="A47" s="209"/>
      <c r="B47" s="209" t="s">
        <v>138</v>
      </c>
      <c r="C47" s="209"/>
      <c r="D47" s="210" t="s">
        <v>721</v>
      </c>
      <c r="E47" s="187">
        <f>E48+E49</f>
        <v>27895180</v>
      </c>
      <c r="F47" s="187">
        <f>F48+F49</f>
        <v>46940861.10943</v>
      </c>
      <c r="G47" s="188">
        <f t="shared" si="0"/>
        <v>168.27588533011797</v>
      </c>
      <c r="H47" s="188">
        <f t="shared" si="1"/>
        <v>19045681.10943</v>
      </c>
      <c r="I47" s="187">
        <f>I48+I49</f>
        <v>10496326</v>
      </c>
      <c r="J47" s="187">
        <f>J48+J49</f>
        <v>19111775.36411</v>
      </c>
      <c r="K47" s="188">
        <f t="shared" si="2"/>
        <v>182.08061910529457</v>
      </c>
      <c r="L47" s="188">
        <f t="shared" si="3"/>
        <v>8615449.3641100004</v>
      </c>
      <c r="M47" s="187">
        <f>M48+M49</f>
        <v>24897021</v>
      </c>
      <c r="N47" s="187">
        <f>N48+N49</f>
        <v>24898867.843499999</v>
      </c>
      <c r="O47" s="188">
        <f t="shared" si="4"/>
        <v>100.00741792963905</v>
      </c>
      <c r="P47" s="188">
        <f t="shared" si="5"/>
        <v>1846.8434999994934</v>
      </c>
    </row>
    <row r="48" spans="1:16">
      <c r="A48" s="211"/>
      <c r="B48" s="211"/>
      <c r="C48" s="211" t="s">
        <v>1</v>
      </c>
      <c r="D48" s="212" t="s">
        <v>722</v>
      </c>
      <c r="E48" s="191">
        <v>12729078</v>
      </c>
      <c r="F48" s="191">
        <v>34844597.10943</v>
      </c>
      <c r="G48" s="191">
        <f t="shared" si="0"/>
        <v>273.74014920350083</v>
      </c>
      <c r="H48" s="191">
        <f t="shared" si="1"/>
        <v>22115519.10943</v>
      </c>
      <c r="I48" s="191">
        <v>1466904</v>
      </c>
      <c r="J48" s="191">
        <v>15098775.36411</v>
      </c>
      <c r="K48" s="191">
        <f t="shared" si="2"/>
        <v>1029.2953979340161</v>
      </c>
      <c r="L48" s="191">
        <f t="shared" si="3"/>
        <v>13631871.36411</v>
      </c>
      <c r="M48" s="191">
        <v>16501342</v>
      </c>
      <c r="N48" s="191">
        <v>16503188.843499999</v>
      </c>
      <c r="O48" s="191">
        <f t="shared" si="4"/>
        <v>100.01119208061986</v>
      </c>
      <c r="P48" s="191">
        <f t="shared" si="5"/>
        <v>1846.8434999994934</v>
      </c>
    </row>
    <row r="49" spans="1:16">
      <c r="A49" s="211"/>
      <c r="B49" s="211"/>
      <c r="C49" s="211" t="s">
        <v>2</v>
      </c>
      <c r="D49" s="192" t="s">
        <v>723</v>
      </c>
      <c r="E49" s="191">
        <v>15166102</v>
      </c>
      <c r="F49" s="191">
        <v>12096264</v>
      </c>
      <c r="G49" s="191">
        <f t="shared" si="0"/>
        <v>79.75855628559006</v>
      </c>
      <c r="H49" s="191">
        <f t="shared" si="1"/>
        <v>-3069838</v>
      </c>
      <c r="I49" s="191">
        <v>9029422</v>
      </c>
      <c r="J49" s="191">
        <v>4013000</v>
      </c>
      <c r="K49" s="191">
        <f t="shared" si="2"/>
        <v>44.443597829407025</v>
      </c>
      <c r="L49" s="191">
        <f t="shared" si="3"/>
        <v>-5016422</v>
      </c>
      <c r="M49" s="191">
        <v>8395679</v>
      </c>
      <c r="N49" s="191">
        <v>8395679</v>
      </c>
      <c r="O49" s="191">
        <f t="shared" si="4"/>
        <v>100</v>
      </c>
      <c r="P49" s="191">
        <f t="shared" si="5"/>
        <v>0</v>
      </c>
    </row>
  </sheetData>
  <mergeCells count="5">
    <mergeCell ref="A1:P1"/>
    <mergeCell ref="A2:P2"/>
    <mergeCell ref="A3:P3"/>
    <mergeCell ref="A4:C4"/>
    <mergeCell ref="A5:C5"/>
  </mergeCells>
  <pageMargins left="0.7" right="0.7" top="0.75" bottom="0.75" header="0.3" footer="0.3"/>
  <pageSetup paperSize="256" scale="59"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7"/>
  <sheetViews>
    <sheetView showGridLines="0" topLeftCell="A4" zoomScaleNormal="100" workbookViewId="0">
      <selection activeCell="A8" sqref="A8:B37"/>
    </sheetView>
  </sheetViews>
  <sheetFormatPr defaultRowHeight="12.75"/>
  <cols>
    <col min="1" max="1" width="5.28515625" style="25" customWidth="1"/>
    <col min="2" max="2" width="57.7109375" style="20" customWidth="1"/>
    <col min="3" max="3" width="14.7109375" style="20" customWidth="1"/>
    <col min="4" max="4" width="14.140625" style="20" customWidth="1"/>
    <col min="5" max="5" width="12.85546875" style="20" customWidth="1"/>
    <col min="6" max="16384" width="9.140625" style="20"/>
  </cols>
  <sheetData>
    <row r="1" spans="1:5" ht="15" customHeight="1">
      <c r="B1" s="10"/>
      <c r="C1" s="10"/>
      <c r="D1" s="10"/>
      <c r="E1" s="10" t="s">
        <v>168</v>
      </c>
    </row>
    <row r="2" spans="1:5" s="11" customFormat="1" ht="51" customHeight="1">
      <c r="A2" s="227" t="s">
        <v>637</v>
      </c>
      <c r="B2" s="227"/>
      <c r="C2" s="227"/>
      <c r="D2" s="227"/>
      <c r="E2" s="227"/>
    </row>
    <row r="3" spans="1:5" ht="15" customHeight="1">
      <c r="B3" s="58"/>
      <c r="C3" s="58"/>
      <c r="D3" s="58"/>
      <c r="E3" s="58" t="s">
        <v>93</v>
      </c>
    </row>
    <row r="4" spans="1:5" s="26" customFormat="1" ht="43.5" customHeight="1">
      <c r="A4" s="59" t="s">
        <v>111</v>
      </c>
      <c r="B4" s="60" t="s">
        <v>94</v>
      </c>
      <c r="C4" s="61" t="s">
        <v>230</v>
      </c>
      <c r="D4" s="61" t="s">
        <v>231</v>
      </c>
      <c r="E4" s="60" t="s">
        <v>169</v>
      </c>
    </row>
    <row r="5" spans="1:5">
      <c r="A5" s="62" t="s">
        <v>0</v>
      </c>
      <c r="B5" s="63">
        <v>2</v>
      </c>
      <c r="C5" s="63">
        <v>3</v>
      </c>
      <c r="D5" s="63">
        <v>4</v>
      </c>
      <c r="E5" s="63">
        <v>5</v>
      </c>
    </row>
    <row r="6" spans="1:5" s="1" customFormat="1" ht="15">
      <c r="A6" s="64"/>
      <c r="B6" s="65" t="s">
        <v>95</v>
      </c>
      <c r="C6" s="66">
        <f>SUM(C8:C37)</f>
        <v>527952576</v>
      </c>
      <c r="D6" s="66">
        <f>SUM(D8:D37)</f>
        <v>527106693.4000001</v>
      </c>
      <c r="E6" s="66">
        <f>D6/C6*100</f>
        <v>99.839780571503468</v>
      </c>
    </row>
    <row r="7" spans="1:5" s="1" customFormat="1" ht="15">
      <c r="A7" s="228"/>
      <c r="B7" s="229"/>
      <c r="C7" s="229"/>
      <c r="D7" s="229"/>
      <c r="E7" s="229"/>
    </row>
    <row r="8" spans="1:5">
      <c r="A8" s="67" t="s">
        <v>22</v>
      </c>
      <c r="B8" s="70" t="s">
        <v>112</v>
      </c>
      <c r="C8" s="68">
        <v>125257</v>
      </c>
      <c r="D8" s="68">
        <v>125112.6</v>
      </c>
      <c r="E8" s="69">
        <f>D8/C8*100</f>
        <v>99.884717021803183</v>
      </c>
    </row>
    <row r="9" spans="1:5">
      <c r="A9" s="67" t="s">
        <v>25</v>
      </c>
      <c r="B9" s="70" t="s">
        <v>113</v>
      </c>
      <c r="C9" s="68">
        <v>1654869.6</v>
      </c>
      <c r="D9" s="68">
        <v>1632556.9</v>
      </c>
      <c r="E9" s="69">
        <f t="shared" ref="E9:E37" si="0">D9/C9*100</f>
        <v>98.651694369151485</v>
      </c>
    </row>
    <row r="10" spans="1:5">
      <c r="A10" s="67" t="s">
        <v>114</v>
      </c>
      <c r="B10" s="70" t="s">
        <v>645</v>
      </c>
      <c r="C10" s="68">
        <v>178079</v>
      </c>
      <c r="D10" s="68">
        <v>178033.35</v>
      </c>
      <c r="E10" s="69">
        <f t="shared" si="0"/>
        <v>99.97436530977825</v>
      </c>
    </row>
    <row r="11" spans="1:5">
      <c r="A11" s="67" t="s">
        <v>115</v>
      </c>
      <c r="B11" s="70" t="s">
        <v>646</v>
      </c>
      <c r="C11" s="68">
        <v>15531398</v>
      </c>
      <c r="D11" s="68">
        <v>15531172.1</v>
      </c>
      <c r="E11" s="69">
        <f t="shared" si="0"/>
        <v>99.9985455269384</v>
      </c>
    </row>
    <row r="12" spans="1:5">
      <c r="A12" s="67" t="s">
        <v>116</v>
      </c>
      <c r="B12" s="70" t="s">
        <v>647</v>
      </c>
      <c r="C12" s="68">
        <v>8694464.6999999993</v>
      </c>
      <c r="D12" s="68">
        <v>8636680.7200000007</v>
      </c>
      <c r="E12" s="69">
        <f t="shared" si="0"/>
        <v>99.335393471664815</v>
      </c>
    </row>
    <row r="13" spans="1:5">
      <c r="A13" s="67" t="s">
        <v>117</v>
      </c>
      <c r="B13" s="70" t="s">
        <v>648</v>
      </c>
      <c r="C13" s="68">
        <v>5532302</v>
      </c>
      <c r="D13" s="68">
        <v>5528671.4000000004</v>
      </c>
      <c r="E13" s="69">
        <f t="shared" si="0"/>
        <v>99.93437451534642</v>
      </c>
    </row>
    <row r="14" spans="1:5">
      <c r="A14" s="67" t="s">
        <v>118</v>
      </c>
      <c r="B14" s="70" t="s">
        <v>649</v>
      </c>
      <c r="C14" s="68">
        <v>39812773</v>
      </c>
      <c r="D14" s="68">
        <v>39810574.399999999</v>
      </c>
      <c r="E14" s="69">
        <f t="shared" si="0"/>
        <v>99.994477651682288</v>
      </c>
    </row>
    <row r="15" spans="1:5">
      <c r="A15" s="67" t="s">
        <v>119</v>
      </c>
      <c r="B15" s="70" t="s">
        <v>650</v>
      </c>
      <c r="C15" s="68">
        <v>16466782.4</v>
      </c>
      <c r="D15" s="68">
        <v>16455773.1</v>
      </c>
      <c r="E15" s="69">
        <f t="shared" si="0"/>
        <v>99.933142372732135</v>
      </c>
    </row>
    <row r="16" spans="1:5">
      <c r="A16" s="67" t="s">
        <v>120</v>
      </c>
      <c r="B16" s="70" t="s">
        <v>651</v>
      </c>
      <c r="C16" s="68">
        <v>35309158.299999997</v>
      </c>
      <c r="D16" s="68">
        <v>35307714.399999999</v>
      </c>
      <c r="E16" s="69">
        <f t="shared" si="0"/>
        <v>99.995910692665831</v>
      </c>
    </row>
    <row r="17" spans="1:5">
      <c r="A17" s="67" t="s">
        <v>121</v>
      </c>
      <c r="B17" s="70" t="s">
        <v>652</v>
      </c>
      <c r="C17" s="68">
        <v>718476</v>
      </c>
      <c r="D17" s="68">
        <v>715880.77</v>
      </c>
      <c r="E17" s="69">
        <f t="shared" si="0"/>
        <v>99.638786820993332</v>
      </c>
    </row>
    <row r="18" spans="1:5">
      <c r="A18" s="67" t="s">
        <v>122</v>
      </c>
      <c r="B18" s="70" t="s">
        <v>653</v>
      </c>
      <c r="C18" s="68">
        <v>283820663</v>
      </c>
      <c r="D18" s="68">
        <v>283332261</v>
      </c>
      <c r="E18" s="69">
        <f t="shared" si="0"/>
        <v>99.827918800964824</v>
      </c>
    </row>
    <row r="19" spans="1:5" ht="24">
      <c r="A19" s="67" t="s">
        <v>123</v>
      </c>
      <c r="B19" s="70" t="s">
        <v>654</v>
      </c>
      <c r="C19" s="68">
        <v>596030</v>
      </c>
      <c r="D19" s="68">
        <v>595846.02</v>
      </c>
      <c r="E19" s="69">
        <f t="shared" si="0"/>
        <v>99.96913242622017</v>
      </c>
    </row>
    <row r="20" spans="1:5">
      <c r="A20" s="67" t="s">
        <v>124</v>
      </c>
      <c r="B20" s="70" t="s">
        <v>655</v>
      </c>
      <c r="C20" s="68">
        <v>12677482</v>
      </c>
      <c r="D20" s="68">
        <v>12677359.789999999</v>
      </c>
      <c r="E20" s="69">
        <f t="shared" si="0"/>
        <v>99.999036007308078</v>
      </c>
    </row>
    <row r="21" spans="1:5">
      <c r="A21" s="67" t="s">
        <v>125</v>
      </c>
      <c r="B21" s="70" t="s">
        <v>656</v>
      </c>
      <c r="C21" s="68">
        <v>246360</v>
      </c>
      <c r="D21" s="68">
        <v>246080.98</v>
      </c>
      <c r="E21" s="69">
        <f t="shared" si="0"/>
        <v>99.886742977756143</v>
      </c>
    </row>
    <row r="22" spans="1:5">
      <c r="A22" s="67" t="s">
        <v>126</v>
      </c>
      <c r="B22" s="70" t="s">
        <v>657</v>
      </c>
      <c r="C22" s="68">
        <v>50660063</v>
      </c>
      <c r="D22" s="68">
        <v>50431632.799999997</v>
      </c>
      <c r="E22" s="69">
        <f t="shared" si="0"/>
        <v>99.549092151740908</v>
      </c>
    </row>
    <row r="23" spans="1:5">
      <c r="A23" s="67" t="s">
        <v>127</v>
      </c>
      <c r="B23" s="70" t="s">
        <v>658</v>
      </c>
      <c r="C23" s="68">
        <v>204738</v>
      </c>
      <c r="D23" s="68">
        <v>204313.1</v>
      </c>
      <c r="E23" s="69">
        <f t="shared" si="0"/>
        <v>99.792466469341306</v>
      </c>
    </row>
    <row r="24" spans="1:5">
      <c r="A24" s="67">
        <v>276</v>
      </c>
      <c r="B24" s="70"/>
      <c r="C24" s="68">
        <v>16072</v>
      </c>
      <c r="D24" s="68">
        <v>16068.88</v>
      </c>
      <c r="E24" s="69">
        <f t="shared" si="0"/>
        <v>99.980587356893963</v>
      </c>
    </row>
    <row r="25" spans="1:5">
      <c r="A25" s="67" t="s">
        <v>128</v>
      </c>
      <c r="B25" s="70" t="s">
        <v>659</v>
      </c>
      <c r="C25" s="68">
        <v>29022018</v>
      </c>
      <c r="D25" s="68">
        <v>29015280.780000001</v>
      </c>
      <c r="E25" s="69">
        <f t="shared" si="0"/>
        <v>99.976785832053451</v>
      </c>
    </row>
    <row r="26" spans="1:5">
      <c r="A26" s="67" t="s">
        <v>129</v>
      </c>
      <c r="B26" s="70" t="s">
        <v>660</v>
      </c>
      <c r="C26" s="68">
        <v>348997</v>
      </c>
      <c r="D26" s="68">
        <v>348663.11</v>
      </c>
      <c r="E26" s="69">
        <f t="shared" si="0"/>
        <v>99.904328690504499</v>
      </c>
    </row>
    <row r="27" spans="1:5">
      <c r="A27" s="67" t="s">
        <v>130</v>
      </c>
      <c r="B27" s="70" t="s">
        <v>661</v>
      </c>
      <c r="C27" s="68">
        <v>15530981</v>
      </c>
      <c r="D27" s="68">
        <v>15522527</v>
      </c>
      <c r="E27" s="69">
        <f t="shared" si="0"/>
        <v>99.945566864063522</v>
      </c>
    </row>
    <row r="28" spans="1:5">
      <c r="A28" s="67" t="s">
        <v>131</v>
      </c>
      <c r="B28" s="70" t="s">
        <v>662</v>
      </c>
      <c r="C28" s="68">
        <v>332280</v>
      </c>
      <c r="D28" s="68">
        <v>332228.71999999997</v>
      </c>
      <c r="E28" s="69">
        <f t="shared" si="0"/>
        <v>99.984567232454552</v>
      </c>
    </row>
    <row r="29" spans="1:5">
      <c r="A29" s="67" t="s">
        <v>199</v>
      </c>
      <c r="B29" s="70" t="s">
        <v>663</v>
      </c>
      <c r="C29" s="68">
        <v>58353</v>
      </c>
      <c r="D29" s="68">
        <v>58316.84</v>
      </c>
      <c r="E29" s="69">
        <f t="shared" si="0"/>
        <v>99.938032320531931</v>
      </c>
    </row>
    <row r="30" spans="1:5">
      <c r="A30" s="67" t="s">
        <v>132</v>
      </c>
      <c r="B30" s="70" t="s">
        <v>664</v>
      </c>
      <c r="C30" s="68">
        <v>3035958</v>
      </c>
      <c r="D30" s="68">
        <v>3035843.1</v>
      </c>
      <c r="E30" s="69">
        <f t="shared" si="0"/>
        <v>99.996215362663122</v>
      </c>
    </row>
    <row r="31" spans="1:5">
      <c r="A31" s="67" t="s">
        <v>133</v>
      </c>
      <c r="B31" s="70" t="s">
        <v>665</v>
      </c>
      <c r="C31" s="68">
        <v>76810</v>
      </c>
      <c r="D31" s="68">
        <v>76739.66</v>
      </c>
      <c r="E31" s="69">
        <f t="shared" si="0"/>
        <v>99.908423382372092</v>
      </c>
    </row>
    <row r="32" spans="1:5">
      <c r="A32" s="67" t="s">
        <v>245</v>
      </c>
      <c r="B32" s="70" t="s">
        <v>666</v>
      </c>
      <c r="C32" s="68">
        <v>3578932</v>
      </c>
      <c r="D32" s="68">
        <v>3576739.34</v>
      </c>
      <c r="E32" s="69">
        <f t="shared" si="0"/>
        <v>99.938734236917597</v>
      </c>
    </row>
    <row r="33" spans="1:5">
      <c r="A33" s="67" t="s">
        <v>246</v>
      </c>
      <c r="B33" s="70" t="s">
        <v>667</v>
      </c>
      <c r="C33" s="68">
        <v>1444612</v>
      </c>
      <c r="D33" s="68">
        <v>1441980.57</v>
      </c>
      <c r="E33" s="69">
        <f t="shared" si="0"/>
        <v>99.817845206879085</v>
      </c>
    </row>
    <row r="34" spans="1:5">
      <c r="A34" s="67" t="s">
        <v>247</v>
      </c>
      <c r="B34" s="70" t="s">
        <v>668</v>
      </c>
      <c r="C34" s="88">
        <v>1140687</v>
      </c>
      <c r="D34" s="88">
        <v>1136988.33</v>
      </c>
      <c r="E34" s="69">
        <f t="shared" si="0"/>
        <v>99.675750666045985</v>
      </c>
    </row>
    <row r="35" spans="1:5" ht="24">
      <c r="A35" s="67" t="s">
        <v>383</v>
      </c>
      <c r="B35" s="70" t="s">
        <v>382</v>
      </c>
      <c r="C35" s="88">
        <v>825307</v>
      </c>
      <c r="D35" s="88">
        <v>825297.66</v>
      </c>
      <c r="E35" s="69">
        <f t="shared" si="0"/>
        <v>99.99886829991749</v>
      </c>
    </row>
    <row r="36" spans="1:5" ht="24">
      <c r="A36" s="169">
        <v>774</v>
      </c>
      <c r="B36" s="70" t="s">
        <v>517</v>
      </c>
      <c r="C36" s="130">
        <v>300303</v>
      </c>
      <c r="D36" s="130">
        <v>300293.99</v>
      </c>
      <c r="E36" s="69">
        <f t="shared" si="0"/>
        <v>99.996999696972722</v>
      </c>
    </row>
    <row r="37" spans="1:5">
      <c r="A37" s="169" t="s">
        <v>670</v>
      </c>
      <c r="B37" s="176" t="s">
        <v>669</v>
      </c>
      <c r="C37" s="130">
        <v>12370</v>
      </c>
      <c r="D37" s="130">
        <v>10061.99</v>
      </c>
      <c r="E37" s="69">
        <f t="shared" si="0"/>
        <v>81.341875505254649</v>
      </c>
    </row>
  </sheetData>
  <mergeCells count="2">
    <mergeCell ref="A2:E2"/>
    <mergeCell ref="A7:E7"/>
  </mergeCells>
  <pageMargins left="0.78740157480314965" right="0.31496062992125984" top="0.74803149606299213" bottom="0.74803149606299213" header="0.31496062992125984" footer="0.31496062992125984"/>
  <pageSetup paperSize="9" scale="80"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2"/>
  <sheetViews>
    <sheetView showGridLines="0" zoomScaleNormal="100" workbookViewId="0">
      <pane xSplit="2" topLeftCell="C1" activePane="topRight" state="frozen"/>
      <selection pane="topRight" activeCell="C7" sqref="C7:Q22"/>
    </sheetView>
  </sheetViews>
  <sheetFormatPr defaultColWidth="8.85546875" defaultRowHeight="12.75"/>
  <cols>
    <col min="1" max="1" width="8" style="24" customWidth="1"/>
    <col min="2" max="2" width="32.42578125" style="22" customWidth="1"/>
    <col min="3" max="3" width="12.140625" style="22" customWidth="1"/>
    <col min="4" max="4" width="12.28515625" style="22" customWidth="1"/>
    <col min="5" max="5" width="10.85546875" style="22" customWidth="1"/>
    <col min="6" max="6" width="11.140625" style="22" customWidth="1"/>
    <col min="7" max="7" width="12.140625" style="22" customWidth="1"/>
    <col min="8" max="8" width="12.42578125" style="22" customWidth="1"/>
    <col min="9" max="9" width="10" style="22" customWidth="1"/>
    <col min="10" max="10" width="11" style="22" customWidth="1"/>
    <col min="11" max="12" width="12.5703125" style="22" customWidth="1"/>
    <col min="13" max="13" width="10.140625" style="22" customWidth="1"/>
    <col min="14" max="14" width="11.140625" style="22" customWidth="1"/>
    <col min="15" max="15" width="8.7109375" style="22" customWidth="1"/>
    <col min="16" max="16" width="9.5703125" style="22" customWidth="1"/>
    <col min="17" max="17" width="12.42578125" style="22" customWidth="1"/>
    <col min="18" max="16384" width="8.85546875" style="22"/>
  </cols>
  <sheetData>
    <row r="1" spans="1:17" ht="15" customHeight="1">
      <c r="A1" s="230" t="s">
        <v>134</v>
      </c>
      <c r="B1" s="230"/>
      <c r="C1" s="230"/>
      <c r="D1" s="230"/>
      <c r="E1" s="230"/>
      <c r="F1" s="230"/>
      <c r="G1" s="230"/>
      <c r="H1" s="230"/>
      <c r="I1" s="230"/>
      <c r="J1" s="230"/>
      <c r="K1" s="230"/>
      <c r="L1" s="230"/>
      <c r="M1" s="230"/>
      <c r="N1" s="230"/>
      <c r="O1" s="230"/>
      <c r="P1" s="230"/>
      <c r="Q1" s="230"/>
    </row>
    <row r="2" spans="1:17" ht="18.75" customHeight="1">
      <c r="A2" s="231" t="s">
        <v>206</v>
      </c>
      <c r="B2" s="231"/>
      <c r="C2" s="231"/>
      <c r="D2" s="231"/>
      <c r="E2" s="231"/>
      <c r="F2" s="231"/>
      <c r="G2" s="231"/>
      <c r="H2" s="231"/>
      <c r="I2" s="231"/>
      <c r="J2" s="231"/>
      <c r="K2" s="231"/>
      <c r="L2" s="231"/>
      <c r="M2" s="231"/>
      <c r="N2" s="231"/>
      <c r="O2" s="231"/>
      <c r="P2" s="231"/>
      <c r="Q2" s="231"/>
    </row>
    <row r="3" spans="1:17" ht="18.75">
      <c r="A3" s="23"/>
      <c r="B3" s="23"/>
      <c r="C3" s="23"/>
      <c r="D3" s="23"/>
      <c r="E3" s="23"/>
      <c r="F3" s="23"/>
      <c r="G3" s="23"/>
      <c r="H3" s="23"/>
      <c r="I3" s="23"/>
      <c r="J3" s="23"/>
      <c r="K3" s="23"/>
      <c r="L3" s="23"/>
    </row>
    <row r="4" spans="1:17" ht="15" customHeight="1">
      <c r="A4" s="232" t="s">
        <v>98</v>
      </c>
      <c r="B4" s="232"/>
      <c r="C4" s="232"/>
      <c r="D4" s="232"/>
      <c r="E4" s="232"/>
      <c r="F4" s="232"/>
      <c r="G4" s="232"/>
      <c r="H4" s="232"/>
      <c r="I4" s="232"/>
      <c r="J4" s="232"/>
      <c r="K4" s="232"/>
      <c r="L4" s="232"/>
      <c r="M4" s="232"/>
      <c r="N4" s="232"/>
      <c r="O4" s="232"/>
      <c r="P4" s="232"/>
      <c r="Q4" s="232"/>
    </row>
    <row r="5" spans="1:17" ht="63" customHeight="1">
      <c r="A5" s="59"/>
      <c r="B5" s="60" t="s">
        <v>94</v>
      </c>
      <c r="C5" s="60" t="s">
        <v>634</v>
      </c>
      <c r="D5" s="60" t="s">
        <v>96</v>
      </c>
      <c r="E5" s="60" t="s">
        <v>135</v>
      </c>
      <c r="F5" s="60" t="s">
        <v>136</v>
      </c>
      <c r="G5" s="60" t="s">
        <v>635</v>
      </c>
      <c r="H5" s="60" t="s">
        <v>96</v>
      </c>
      <c r="I5" s="60" t="s">
        <v>135</v>
      </c>
      <c r="J5" s="60" t="s">
        <v>136</v>
      </c>
      <c r="K5" s="60" t="s">
        <v>636</v>
      </c>
      <c r="L5" s="60" t="s">
        <v>96</v>
      </c>
      <c r="M5" s="60" t="s">
        <v>135</v>
      </c>
      <c r="N5" s="60" t="s">
        <v>136</v>
      </c>
      <c r="O5" s="60" t="s">
        <v>137</v>
      </c>
      <c r="P5" s="60" t="s">
        <v>512</v>
      </c>
      <c r="Q5" s="60" t="s">
        <v>514</v>
      </c>
    </row>
    <row r="6" spans="1:17">
      <c r="A6" s="71" t="s">
        <v>1</v>
      </c>
      <c r="B6" s="72">
        <v>2</v>
      </c>
      <c r="C6" s="72">
        <v>3</v>
      </c>
      <c r="D6" s="72">
        <v>4</v>
      </c>
      <c r="E6" s="72">
        <v>5</v>
      </c>
      <c r="F6" s="72">
        <v>6</v>
      </c>
      <c r="G6" s="72">
        <v>7</v>
      </c>
      <c r="H6" s="72">
        <v>8</v>
      </c>
      <c r="I6" s="72">
        <v>9</v>
      </c>
      <c r="J6" s="72">
        <v>10</v>
      </c>
      <c r="K6" s="72">
        <v>11</v>
      </c>
      <c r="L6" s="72">
        <v>12</v>
      </c>
      <c r="M6" s="72">
        <v>13</v>
      </c>
      <c r="N6" s="72">
        <v>14</v>
      </c>
      <c r="O6" s="72">
        <v>15</v>
      </c>
      <c r="P6" s="72">
        <v>16</v>
      </c>
      <c r="Q6" s="72">
        <v>17</v>
      </c>
    </row>
    <row r="7" spans="1:17">
      <c r="A7" s="64"/>
      <c r="B7" s="65" t="s">
        <v>95</v>
      </c>
      <c r="C7" s="73">
        <v>442117378</v>
      </c>
      <c r="D7" s="73">
        <v>437444079.56159997</v>
      </c>
      <c r="E7" s="66">
        <v>98.942973366136258</v>
      </c>
      <c r="F7" s="66">
        <v>-4673298.4384000301</v>
      </c>
      <c r="G7" s="66">
        <v>502807134</v>
      </c>
      <c r="H7" s="66">
        <v>494735002.63986993</v>
      </c>
      <c r="I7" s="66">
        <v>98.394586947103647</v>
      </c>
      <c r="J7" s="66">
        <v>-8072131.3601300716</v>
      </c>
      <c r="K7" s="66">
        <f>SUM(K8:K22)</f>
        <v>478460562</v>
      </c>
      <c r="L7" s="66">
        <f>SUM(L8:L22)</f>
        <v>477614680.32811993</v>
      </c>
      <c r="M7" s="66">
        <f>L7/K7*100</f>
        <v>99.823207649896119</v>
      </c>
      <c r="N7" s="66">
        <f>L7-K7</f>
        <v>-845881.67188006639</v>
      </c>
      <c r="O7" s="66">
        <f>L7/L7*100</f>
        <v>100</v>
      </c>
      <c r="P7" s="66">
        <f>L7/H7*100</f>
        <v>96.539496453576717</v>
      </c>
      <c r="Q7" s="66">
        <f t="shared" ref="Q7:Q22" si="0">L7-H7</f>
        <v>-17120322.311749995</v>
      </c>
    </row>
    <row r="8" spans="1:17">
      <c r="A8" s="74" t="s">
        <v>138</v>
      </c>
      <c r="B8" s="75" t="s">
        <v>139</v>
      </c>
      <c r="C8" s="56">
        <v>3552561</v>
      </c>
      <c r="D8" s="56">
        <v>3529561.2831000001</v>
      </c>
      <c r="E8" s="77">
        <v>99.352587699408971</v>
      </c>
      <c r="F8" s="56">
        <v>-22999.716899999883</v>
      </c>
      <c r="G8" s="56">
        <v>3440617</v>
      </c>
      <c r="H8" s="56">
        <v>3364004.3912</v>
      </c>
      <c r="I8" s="77">
        <v>97.773288663050835</v>
      </c>
      <c r="J8" s="77">
        <v>-76612.608800000045</v>
      </c>
      <c r="K8" s="56">
        <v>3053666.6</v>
      </c>
      <c r="L8" s="56">
        <v>3026499.3639699998</v>
      </c>
      <c r="M8" s="56">
        <f t="shared" ref="M8:M22" si="1">L8/K8*100</f>
        <v>99.110340466441215</v>
      </c>
      <c r="N8" s="56">
        <f t="shared" ref="N8:N22" si="2">L8-K8</f>
        <v>-27167.236030000262</v>
      </c>
      <c r="O8" s="56">
        <f>L8/L7*100</f>
        <v>0.63366966900824806</v>
      </c>
      <c r="P8" s="56">
        <f t="shared" ref="P8:P22" si="3">L8/H8*100</f>
        <v>89.96716448667874</v>
      </c>
      <c r="Q8" s="56">
        <f t="shared" si="0"/>
        <v>-337505.02723000012</v>
      </c>
    </row>
    <row r="9" spans="1:17">
      <c r="A9" s="74" t="s">
        <v>140</v>
      </c>
      <c r="B9" s="75" t="s">
        <v>141</v>
      </c>
      <c r="C9" s="56">
        <v>850706</v>
      </c>
      <c r="D9" s="56">
        <v>835769.77046000003</v>
      </c>
      <c r="E9" s="77">
        <v>98.24425482599159</v>
      </c>
      <c r="F9" s="56">
        <v>-14936.229539999971</v>
      </c>
      <c r="G9" s="56">
        <v>2563582</v>
      </c>
      <c r="H9" s="56">
        <v>2336872.3647699999</v>
      </c>
      <c r="I9" s="77">
        <v>91.156528824511952</v>
      </c>
      <c r="J9" s="77">
        <v>-226709.63523000013</v>
      </c>
      <c r="K9" s="56">
        <v>1181437</v>
      </c>
      <c r="L9" s="56">
        <v>1179791.21053</v>
      </c>
      <c r="M9" s="56">
        <f t="shared" si="1"/>
        <v>99.860695960089288</v>
      </c>
      <c r="N9" s="56">
        <f t="shared" si="2"/>
        <v>-1645.7894699999597</v>
      </c>
      <c r="O9" s="56">
        <f>L9/L7*100</f>
        <v>0.24701736758164275</v>
      </c>
      <c r="P9" s="56">
        <f t="shared" si="3"/>
        <v>50.485907074609003</v>
      </c>
      <c r="Q9" s="56">
        <f>L9-H9</f>
        <v>-1157081.1542399998</v>
      </c>
    </row>
    <row r="10" spans="1:17" ht="24">
      <c r="A10" s="74" t="s">
        <v>142</v>
      </c>
      <c r="B10" s="75" t="s">
        <v>143</v>
      </c>
      <c r="C10" s="56">
        <v>11244060</v>
      </c>
      <c r="D10" s="56">
        <v>11220408.84969</v>
      </c>
      <c r="E10" s="77">
        <v>99.789656491427465</v>
      </c>
      <c r="F10" s="56">
        <v>-23651.150310000405</v>
      </c>
      <c r="G10" s="56">
        <v>13420521</v>
      </c>
      <c r="H10" s="56">
        <v>13415620.22944</v>
      </c>
      <c r="I10" s="77">
        <v>99.963483008148486</v>
      </c>
      <c r="J10" s="77">
        <v>-4900.7705600000918</v>
      </c>
      <c r="K10" s="56">
        <v>17335845</v>
      </c>
      <c r="L10" s="56">
        <v>17335610.102170002</v>
      </c>
      <c r="M10" s="56">
        <f t="shared" si="1"/>
        <v>99.998645016553866</v>
      </c>
      <c r="N10" s="56">
        <f t="shared" si="2"/>
        <v>-234.89782999828458</v>
      </c>
      <c r="O10" s="56">
        <f>L10/L7*100</f>
        <v>3.6296225422259818</v>
      </c>
      <c r="P10" s="56">
        <f t="shared" si="3"/>
        <v>129.21959481327409</v>
      </c>
      <c r="Q10" s="56">
        <f t="shared" si="0"/>
        <v>3919989.8727300018</v>
      </c>
    </row>
    <row r="11" spans="1:17">
      <c r="A11" s="74" t="s">
        <v>144</v>
      </c>
      <c r="B11" s="75" t="s">
        <v>145</v>
      </c>
      <c r="C11" s="56">
        <v>246031635</v>
      </c>
      <c r="D11" s="56">
        <v>245576572.88038</v>
      </c>
      <c r="E11" s="77">
        <v>99.81503918403827</v>
      </c>
      <c r="F11" s="56">
        <v>-455062.11961999536</v>
      </c>
      <c r="G11" s="56">
        <v>291584171.69999999</v>
      </c>
      <c r="H11" s="56">
        <v>289372167.45170999</v>
      </c>
      <c r="I11" s="77">
        <v>99.241383976574056</v>
      </c>
      <c r="J11" s="77">
        <v>-2212004.2482900023</v>
      </c>
      <c r="K11" s="56">
        <v>315034279</v>
      </c>
      <c r="L11" s="56">
        <v>314545285.96079999</v>
      </c>
      <c r="M11" s="56">
        <f t="shared" si="1"/>
        <v>99.844781005815562</v>
      </c>
      <c r="N11" s="56">
        <f t="shared" si="2"/>
        <v>-488993.03920000792</v>
      </c>
      <c r="O11" s="56">
        <f>L11/L7*100</f>
        <v>65.857541427476292</v>
      </c>
      <c r="P11" s="56">
        <f t="shared" si="3"/>
        <v>108.69921897837354</v>
      </c>
      <c r="Q11" s="56">
        <f t="shared" si="0"/>
        <v>25173118.509090006</v>
      </c>
    </row>
    <row r="12" spans="1:17">
      <c r="A12" s="74" t="s">
        <v>146</v>
      </c>
      <c r="B12" s="75" t="s">
        <v>147</v>
      </c>
      <c r="C12" s="56">
        <v>8861841</v>
      </c>
      <c r="D12" s="56">
        <v>8837167.8841699995</v>
      </c>
      <c r="E12" s="77">
        <v>99.721580246926109</v>
      </c>
      <c r="F12" s="56">
        <v>-24673.11583000049</v>
      </c>
      <c r="G12" s="56">
        <v>10573044</v>
      </c>
      <c r="H12" s="56">
        <v>10472140.939789999</v>
      </c>
      <c r="I12" s="77">
        <v>99.045657426470555</v>
      </c>
      <c r="J12" s="77">
        <v>-100903.06021000072</v>
      </c>
      <c r="K12" s="56">
        <v>7697679.7000000002</v>
      </c>
      <c r="L12" s="56">
        <v>7638587.9033899996</v>
      </c>
      <c r="M12" s="56">
        <f t="shared" si="1"/>
        <v>99.232342745957581</v>
      </c>
      <c r="N12" s="56">
        <f t="shared" si="2"/>
        <v>-59091.796610000543</v>
      </c>
      <c r="O12" s="56">
        <f>L12/L7*100</f>
        <v>1.5993201670732382</v>
      </c>
      <c r="P12" s="56">
        <f t="shared" si="3"/>
        <v>72.941989105268661</v>
      </c>
      <c r="Q12" s="56">
        <f t="shared" si="0"/>
        <v>-2833553.0363999996</v>
      </c>
    </row>
    <row r="13" spans="1:17" ht="24">
      <c r="A13" s="74" t="s">
        <v>148</v>
      </c>
      <c r="B13" s="75" t="s">
        <v>149</v>
      </c>
      <c r="C13" s="56">
        <v>21043597</v>
      </c>
      <c r="D13" s="56">
        <v>21025669.421870001</v>
      </c>
      <c r="E13" s="77">
        <v>99.914807444136102</v>
      </c>
      <c r="F13" s="56">
        <v>-17927.57812999934</v>
      </c>
      <c r="G13" s="56">
        <v>22500537</v>
      </c>
      <c r="H13" s="56">
        <v>22488830.741560001</v>
      </c>
      <c r="I13" s="77">
        <v>99.947973426412005</v>
      </c>
      <c r="J13" s="77">
        <v>-11706.258439999074</v>
      </c>
      <c r="K13" s="56">
        <v>16657167.4</v>
      </c>
      <c r="L13" s="56">
        <v>16645845.165929999</v>
      </c>
      <c r="M13" s="56">
        <f t="shared" si="1"/>
        <v>99.932027854447796</v>
      </c>
      <c r="N13" s="56">
        <f t="shared" si="2"/>
        <v>-11322.23407000117</v>
      </c>
      <c r="O13" s="56">
        <f>L13/L7*100</f>
        <v>3.4852038372217433</v>
      </c>
      <c r="P13" s="56">
        <f t="shared" si="3"/>
        <v>74.018277593988032</v>
      </c>
      <c r="Q13" s="56">
        <f t="shared" si="0"/>
        <v>-5842985.5756300017</v>
      </c>
    </row>
    <row r="14" spans="1:17">
      <c r="A14" s="74" t="s">
        <v>150</v>
      </c>
      <c r="B14" s="75" t="s">
        <v>151</v>
      </c>
      <c r="C14" s="56">
        <v>33536608</v>
      </c>
      <c r="D14" s="56">
        <v>31032905.001010001</v>
      </c>
      <c r="E14" s="77">
        <v>92.534417914328131</v>
      </c>
      <c r="F14" s="56">
        <v>-2503702.9989899993</v>
      </c>
      <c r="G14" s="56">
        <v>20042034</v>
      </c>
      <c r="H14" s="56">
        <v>18193112.588029999</v>
      </c>
      <c r="I14" s="77">
        <v>90.774781581699742</v>
      </c>
      <c r="J14" s="77">
        <v>-1848921.4119700007</v>
      </c>
      <c r="K14" s="56">
        <v>20827834</v>
      </c>
      <c r="L14" s="56">
        <v>20821122.9593</v>
      </c>
      <c r="M14" s="56">
        <f t="shared" si="1"/>
        <v>99.967778499194878</v>
      </c>
      <c r="N14" s="56">
        <f t="shared" si="2"/>
        <v>-6711.0406999997795</v>
      </c>
      <c r="O14" s="56">
        <f>L14/L7*100</f>
        <v>4.3593976100139864</v>
      </c>
      <c r="P14" s="56">
        <f t="shared" si="3"/>
        <v>114.44508386651265</v>
      </c>
      <c r="Q14" s="56">
        <f t="shared" si="0"/>
        <v>2628010.3712700009</v>
      </c>
    </row>
    <row r="15" spans="1:17" ht="24">
      <c r="A15" s="74" t="s">
        <v>152</v>
      </c>
      <c r="B15" s="75" t="s">
        <v>153</v>
      </c>
      <c r="C15" s="56">
        <v>10392817</v>
      </c>
      <c r="D15" s="56">
        <v>10232410.62263</v>
      </c>
      <c r="E15" s="77">
        <v>98.456564977811126</v>
      </c>
      <c r="F15" s="56">
        <v>-160406.37736999989</v>
      </c>
      <c r="G15" s="56">
        <v>12483821</v>
      </c>
      <c r="H15" s="56">
        <v>12456479.489530001</v>
      </c>
      <c r="I15" s="77">
        <v>99.780984440020418</v>
      </c>
      <c r="J15" s="77">
        <v>-27341.510469999164</v>
      </c>
      <c r="K15" s="56">
        <v>13550627</v>
      </c>
      <c r="L15" s="56">
        <v>13534545.98363</v>
      </c>
      <c r="M15" s="56">
        <f t="shared" si="1"/>
        <v>99.881326403789288</v>
      </c>
      <c r="N15" s="56">
        <f t="shared" si="2"/>
        <v>-16081.016370000318</v>
      </c>
      <c r="O15" s="56">
        <f>L15/L7*100</f>
        <v>2.8337793081091656</v>
      </c>
      <c r="P15" s="56">
        <f t="shared" si="3"/>
        <v>108.65466438576117</v>
      </c>
      <c r="Q15" s="56">
        <f t="shared" si="0"/>
        <v>1078066.4940999988</v>
      </c>
    </row>
    <row r="16" spans="1:17" ht="24">
      <c r="A16" s="74" t="s">
        <v>154</v>
      </c>
      <c r="B16" s="75" t="s">
        <v>155</v>
      </c>
      <c r="C16" s="56">
        <v>2436834</v>
      </c>
      <c r="D16" s="56">
        <v>1871693.55801</v>
      </c>
      <c r="E16" s="77">
        <v>76.808414443084757</v>
      </c>
      <c r="F16" s="56">
        <v>-565140.44198999996</v>
      </c>
      <c r="G16" s="56">
        <v>14687553</v>
      </c>
      <c r="H16" s="56">
        <v>14687552.315509999</v>
      </c>
      <c r="I16" s="77">
        <v>99.999995339659364</v>
      </c>
      <c r="J16" s="77">
        <v>-0.68449000082910061</v>
      </c>
      <c r="K16" s="56">
        <v>6071184</v>
      </c>
      <c r="L16" s="56">
        <v>6071157.8326500002</v>
      </c>
      <c r="M16" s="56">
        <f t="shared" si="1"/>
        <v>99.99956899099088</v>
      </c>
      <c r="N16" s="56">
        <f t="shared" si="2"/>
        <v>-26.167349999770522</v>
      </c>
      <c r="O16" s="56">
        <f>L16/L7*100</f>
        <v>1.2711413787530843</v>
      </c>
      <c r="P16" s="56">
        <f t="shared" si="3"/>
        <v>41.335395457545914</v>
      </c>
      <c r="Q16" s="56">
        <f t="shared" si="0"/>
        <v>-8616394.4828599989</v>
      </c>
    </row>
    <row r="17" spans="1:17" ht="48">
      <c r="A17" s="74" t="s">
        <v>156</v>
      </c>
      <c r="B17" s="75" t="s">
        <v>157</v>
      </c>
      <c r="C17" s="56">
        <v>29445218.699999999</v>
      </c>
      <c r="D17" s="56">
        <v>29279727.955910001</v>
      </c>
      <c r="E17" s="77">
        <v>99.437970742292364</v>
      </c>
      <c r="F17" s="56">
        <v>-165490.7440899983</v>
      </c>
      <c r="G17" s="56">
        <v>41832387.799999997</v>
      </c>
      <c r="H17" s="56">
        <v>41538504.465269998</v>
      </c>
      <c r="I17" s="77">
        <v>99.29747415773862</v>
      </c>
      <c r="J17" s="77">
        <v>-293883.3347299993</v>
      </c>
      <c r="K17" s="56">
        <v>40659112</v>
      </c>
      <c r="L17" s="56">
        <v>40653122.379299998</v>
      </c>
      <c r="M17" s="56">
        <f t="shared" si="1"/>
        <v>99.985268687865087</v>
      </c>
      <c r="N17" s="56">
        <f t="shared" si="2"/>
        <v>-5989.6207000017166</v>
      </c>
      <c r="O17" s="56">
        <f>L17/L7*100</f>
        <v>8.511698667086911</v>
      </c>
      <c r="P17" s="56">
        <f t="shared" si="3"/>
        <v>97.868526810563765</v>
      </c>
      <c r="Q17" s="56">
        <f t="shared" si="0"/>
        <v>-885382.08596999943</v>
      </c>
    </row>
    <row r="18" spans="1:17" ht="24">
      <c r="A18" s="74" t="s">
        <v>158</v>
      </c>
      <c r="B18" s="75" t="s">
        <v>159</v>
      </c>
      <c r="C18" s="56">
        <v>20164674</v>
      </c>
      <c r="D18" s="56">
        <v>19606247.34654</v>
      </c>
      <c r="E18" s="77">
        <v>97.23066857683888</v>
      </c>
      <c r="F18" s="56">
        <v>-558426.65345999971</v>
      </c>
      <c r="G18" s="56">
        <v>12897046</v>
      </c>
      <c r="H18" s="56">
        <v>11525655.88962</v>
      </c>
      <c r="I18" s="77">
        <v>89.366633953387463</v>
      </c>
      <c r="J18" s="77">
        <v>-1371390.1103799995</v>
      </c>
      <c r="K18" s="56">
        <v>12388645</v>
      </c>
      <c r="L18" s="56">
        <v>12387644.556879999</v>
      </c>
      <c r="M18" s="56">
        <f t="shared" si="1"/>
        <v>99.99192451539291</v>
      </c>
      <c r="N18" s="56">
        <f t="shared" si="2"/>
        <v>-1000.4431200008839</v>
      </c>
      <c r="O18" s="56">
        <f>L18/L7*100</f>
        <v>2.5936481995004264</v>
      </c>
      <c r="P18" s="56">
        <f t="shared" si="3"/>
        <v>107.47886866929895</v>
      </c>
      <c r="Q18" s="56">
        <f t="shared" si="0"/>
        <v>861988.66725999862</v>
      </c>
    </row>
    <row r="19" spans="1:17">
      <c r="A19" s="74" t="s">
        <v>160</v>
      </c>
      <c r="B19" s="75" t="s">
        <v>161</v>
      </c>
      <c r="C19" s="56">
        <v>11996470</v>
      </c>
      <c r="D19" s="56">
        <v>11995387.38305</v>
      </c>
      <c r="E19" s="77">
        <v>99.990975537387243</v>
      </c>
      <c r="F19" s="56">
        <v>-1082.616949999705</v>
      </c>
      <c r="G19" s="56">
        <v>13084890</v>
      </c>
      <c r="H19" s="56">
        <v>11474214.71063</v>
      </c>
      <c r="I19" s="77">
        <v>87.690570655389536</v>
      </c>
      <c r="J19" s="77">
        <v>-1610675.2893700004</v>
      </c>
      <c r="K19" s="56">
        <v>11015666</v>
      </c>
      <c r="L19" s="56">
        <v>11015545.169290001</v>
      </c>
      <c r="M19" s="56">
        <f t="shared" si="1"/>
        <v>99.998903101183359</v>
      </c>
      <c r="N19" s="56">
        <f t="shared" si="2"/>
        <v>-120.8307099994272</v>
      </c>
      <c r="O19" s="56">
        <f>L19/L7*100</f>
        <v>2.306366538340562</v>
      </c>
      <c r="P19" s="56">
        <f t="shared" si="3"/>
        <v>96.002606253174989</v>
      </c>
      <c r="Q19" s="56">
        <f t="shared" si="0"/>
        <v>-458669.54133999906</v>
      </c>
    </row>
    <row r="20" spans="1:17">
      <c r="A20" s="74" t="s">
        <v>162</v>
      </c>
      <c r="B20" s="75" t="s">
        <v>163</v>
      </c>
      <c r="C20" s="56">
        <v>8233975.2999999998</v>
      </c>
      <c r="D20" s="56">
        <v>8074184.6057700003</v>
      </c>
      <c r="E20" s="77">
        <v>98.059373651145151</v>
      </c>
      <c r="F20" s="56">
        <v>-159790.69422999956</v>
      </c>
      <c r="G20" s="56">
        <v>7575037.5</v>
      </c>
      <c r="H20" s="56">
        <v>7287980.99443</v>
      </c>
      <c r="I20" s="77">
        <v>96.210493933924425</v>
      </c>
      <c r="J20" s="77">
        <v>-287056.50557000004</v>
      </c>
      <c r="K20" s="56">
        <v>7256610.2999999998</v>
      </c>
      <c r="L20" s="56">
        <v>7029117.9571500001</v>
      </c>
      <c r="M20" s="56">
        <f t="shared" si="1"/>
        <v>96.865032936245726</v>
      </c>
      <c r="N20" s="56">
        <f t="shared" si="2"/>
        <v>-227492.34284999967</v>
      </c>
      <c r="O20" s="56">
        <f>L20/L7*100</f>
        <v>1.4717131291527756</v>
      </c>
      <c r="P20" s="56">
        <f t="shared" si="3"/>
        <v>96.448082981036293</v>
      </c>
      <c r="Q20" s="56">
        <f t="shared" si="0"/>
        <v>-258863.03727999981</v>
      </c>
    </row>
    <row r="21" spans="1:17">
      <c r="A21" s="74" t="s">
        <v>164</v>
      </c>
      <c r="B21" s="75" t="s">
        <v>165</v>
      </c>
      <c r="C21" s="56">
        <v>1936795</v>
      </c>
      <c r="D21" s="56">
        <v>1936793.82601</v>
      </c>
      <c r="E21" s="77">
        <v>99.99993938491167</v>
      </c>
      <c r="F21" s="56">
        <v>-1.1739900000393391</v>
      </c>
      <c r="G21" s="56">
        <v>1851850</v>
      </c>
      <c r="H21" s="56">
        <v>1851829.1733800001</v>
      </c>
      <c r="I21" s="77">
        <v>99.998875361395363</v>
      </c>
      <c r="J21" s="77">
        <v>-20.826619999948889</v>
      </c>
      <c r="K21" s="56">
        <v>3243799</v>
      </c>
      <c r="L21" s="56">
        <v>3243797.5731299999</v>
      </c>
      <c r="M21" s="56">
        <f t="shared" si="1"/>
        <v>99.999956012379315</v>
      </c>
      <c r="N21" s="56">
        <f t="shared" si="2"/>
        <v>-1.4268700000829995</v>
      </c>
      <c r="O21" s="56">
        <f>L21/L7*100</f>
        <v>0.6791662205402732</v>
      </c>
      <c r="P21" s="56">
        <f t="shared" si="3"/>
        <v>175.16721411237668</v>
      </c>
      <c r="Q21" s="56">
        <f t="shared" si="0"/>
        <v>1391968.3997499999</v>
      </c>
    </row>
    <row r="22" spans="1:17">
      <c r="A22" s="74" t="s">
        <v>166</v>
      </c>
      <c r="B22" s="75" t="s">
        <v>167</v>
      </c>
      <c r="C22" s="56">
        <v>32389586</v>
      </c>
      <c r="D22" s="56">
        <v>32389579.173</v>
      </c>
      <c r="E22" s="77">
        <v>99.999978922237545</v>
      </c>
      <c r="F22" s="56">
        <v>-6.8269999995827675</v>
      </c>
      <c r="G22" s="56">
        <v>34270042</v>
      </c>
      <c r="H22" s="56">
        <v>34270036.895000003</v>
      </c>
      <c r="I22" s="77">
        <v>99.999985103607415</v>
      </c>
      <c r="J22" s="77">
        <v>-5.1049999967217445</v>
      </c>
      <c r="K22" s="56">
        <v>2487010</v>
      </c>
      <c r="L22" s="56">
        <v>2487006.21</v>
      </c>
      <c r="M22" s="56">
        <f t="shared" si="1"/>
        <v>99.999847608172061</v>
      </c>
      <c r="N22" s="56">
        <f t="shared" si="2"/>
        <v>-3.7900000000372529</v>
      </c>
      <c r="O22" s="56">
        <f>L22/L7*100</f>
        <v>0.52071393791569254</v>
      </c>
      <c r="P22" s="56">
        <f t="shared" si="3"/>
        <v>7.2570864677500655</v>
      </c>
      <c r="Q22" s="56">
        <f t="shared" si="0"/>
        <v>-31783030.685000002</v>
      </c>
    </row>
  </sheetData>
  <mergeCells count="3">
    <mergeCell ref="A1:Q1"/>
    <mergeCell ref="A2:Q2"/>
    <mergeCell ref="A4:Q4"/>
  </mergeCells>
  <pageMargins left="0.25" right="0.2" top="0.74803149606299213" bottom="0.74803149606299213" header="0.31496062992125984" footer="0.31496062992125984"/>
  <pageSetup paperSize="9" scale="7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43"/>
  <sheetViews>
    <sheetView showGridLines="0" topLeftCell="A46" zoomScaleNormal="100" zoomScaleSheetLayoutView="70" workbookViewId="0">
      <selection activeCell="L18" sqref="L18"/>
    </sheetView>
  </sheetViews>
  <sheetFormatPr defaultRowHeight="11.25"/>
  <cols>
    <col min="1" max="2" width="4" style="21" customWidth="1"/>
    <col min="3" max="3" width="90.85546875" style="19" customWidth="1"/>
    <col min="4" max="4" width="13.5703125" style="133" customWidth="1"/>
    <col min="5" max="5" width="13.28515625" style="133" customWidth="1"/>
    <col min="6" max="6" width="12.28515625" style="125" customWidth="1"/>
    <col min="7" max="16384" width="9.140625" style="19"/>
  </cols>
  <sheetData>
    <row r="1" spans="1:6" ht="15" customHeight="1">
      <c r="A1" s="222" t="s">
        <v>110</v>
      </c>
      <c r="B1" s="222"/>
      <c r="C1" s="222"/>
      <c r="D1" s="222"/>
      <c r="E1" s="222"/>
      <c r="F1" s="222"/>
    </row>
    <row r="2" spans="1:6" s="11" customFormat="1" ht="21.75" customHeight="1">
      <c r="A2" s="236" t="s">
        <v>638</v>
      </c>
      <c r="B2" s="236"/>
      <c r="C2" s="236"/>
      <c r="D2" s="236"/>
      <c r="E2" s="236"/>
      <c r="F2" s="236"/>
    </row>
    <row r="3" spans="1:6" ht="12.75" customHeight="1">
      <c r="A3" s="237" t="s">
        <v>98</v>
      </c>
      <c r="B3" s="238"/>
      <c r="C3" s="238"/>
      <c r="D3" s="238"/>
      <c r="E3" s="238"/>
      <c r="F3" s="238"/>
    </row>
    <row r="4" spans="1:6" s="139" customFormat="1" ht="26.25" customHeight="1">
      <c r="A4" s="239" t="s">
        <v>111</v>
      </c>
      <c r="B4" s="239"/>
      <c r="C4" s="240" t="s">
        <v>94</v>
      </c>
      <c r="D4" s="241" t="s">
        <v>232</v>
      </c>
      <c r="E4" s="241" t="s">
        <v>233</v>
      </c>
      <c r="F4" s="241" t="s">
        <v>202</v>
      </c>
    </row>
    <row r="5" spans="1:6" s="139" customFormat="1" ht="27" customHeight="1">
      <c r="A5" s="239"/>
      <c r="B5" s="239"/>
      <c r="C5" s="240"/>
      <c r="D5" s="241"/>
      <c r="E5" s="241"/>
      <c r="F5" s="241"/>
    </row>
    <row r="6" spans="1:6" ht="11.25" customHeight="1">
      <c r="A6" s="233" t="s">
        <v>0</v>
      </c>
      <c r="B6" s="233"/>
      <c r="C6" s="79">
        <v>2</v>
      </c>
      <c r="D6" s="138">
        <v>3</v>
      </c>
      <c r="E6" s="138">
        <v>4</v>
      </c>
      <c r="F6" s="138">
        <v>5</v>
      </c>
    </row>
    <row r="7" spans="1:6" s="124" customFormat="1" ht="15.75" customHeight="1">
      <c r="A7" s="172"/>
      <c r="B7" s="172"/>
      <c r="C7" s="173" t="s">
        <v>95</v>
      </c>
      <c r="D7" s="174">
        <v>527952576</v>
      </c>
      <c r="E7" s="174">
        <v>527106694.50999999</v>
      </c>
      <c r="F7" s="175">
        <f>E7/D7*100</f>
        <v>99.83978078174961</v>
      </c>
    </row>
    <row r="8" spans="1:6" ht="12.75">
      <c r="A8" s="234"/>
      <c r="B8" s="235"/>
      <c r="C8" s="235"/>
      <c r="D8" s="235"/>
      <c r="E8" s="235"/>
      <c r="F8" s="235"/>
    </row>
    <row r="9" spans="1:6" s="128" customFormat="1" ht="13.5">
      <c r="A9" s="126" t="s">
        <v>22</v>
      </c>
      <c r="B9" s="126"/>
      <c r="C9" s="127" t="s">
        <v>112</v>
      </c>
      <c r="D9" s="129">
        <v>125257</v>
      </c>
      <c r="E9" s="129">
        <v>125112.66</v>
      </c>
      <c r="F9" s="136">
        <f>E9/D9*100</f>
        <v>99.884764923317661</v>
      </c>
    </row>
    <row r="10" spans="1:6" s="20" customFormat="1" ht="12.75">
      <c r="A10" s="80"/>
      <c r="B10" s="80" t="s">
        <v>248</v>
      </c>
      <c r="C10" s="57" t="s">
        <v>296</v>
      </c>
      <c r="D10" s="130">
        <v>100200</v>
      </c>
      <c r="E10" s="130">
        <v>100076.19</v>
      </c>
      <c r="F10" s="122">
        <f t="shared" ref="F10:F76" si="0">E10/D10*100</f>
        <v>99.87643712574851</v>
      </c>
    </row>
    <row r="11" spans="1:6" s="20" customFormat="1" ht="12.75">
      <c r="A11" s="80"/>
      <c r="B11" s="80" t="s">
        <v>249</v>
      </c>
      <c r="C11" s="57" t="s">
        <v>297</v>
      </c>
      <c r="D11" s="130">
        <v>2791</v>
      </c>
      <c r="E11" s="130">
        <v>2790.72</v>
      </c>
      <c r="F11" s="122">
        <f t="shared" si="0"/>
        <v>99.989967753493374</v>
      </c>
    </row>
    <row r="12" spans="1:6" s="20" customFormat="1" ht="12.75">
      <c r="A12" s="80"/>
      <c r="B12" s="80" t="s">
        <v>250</v>
      </c>
      <c r="C12" s="57" t="s">
        <v>298</v>
      </c>
      <c r="D12" s="130">
        <v>22266</v>
      </c>
      <c r="E12" s="130">
        <v>22245.75</v>
      </c>
      <c r="F12" s="122">
        <f t="shared" si="0"/>
        <v>99.909054163298308</v>
      </c>
    </row>
    <row r="13" spans="1:6" s="123" customFormat="1" ht="12.75">
      <c r="A13" s="126" t="s">
        <v>25</v>
      </c>
      <c r="B13" s="126"/>
      <c r="C13" s="127" t="s">
        <v>113</v>
      </c>
      <c r="D13" s="129">
        <v>1654869.6</v>
      </c>
      <c r="E13" s="129">
        <v>1632556.97</v>
      </c>
      <c r="F13" s="136">
        <f t="shared" si="0"/>
        <v>98.651698599092029</v>
      </c>
    </row>
    <row r="14" spans="1:6" s="20" customFormat="1" ht="12.75">
      <c r="A14" s="80"/>
      <c r="B14" s="80" t="s">
        <v>248</v>
      </c>
      <c r="C14" s="57" t="s">
        <v>299</v>
      </c>
      <c r="D14" s="130">
        <v>1316215</v>
      </c>
      <c r="E14" s="130">
        <v>1299587.46</v>
      </c>
      <c r="F14" s="122">
        <f t="shared" si="0"/>
        <v>98.736715506205286</v>
      </c>
    </row>
    <row r="15" spans="1:6" s="20" customFormat="1" ht="15" customHeight="1">
      <c r="A15" s="80"/>
      <c r="B15" s="80" t="s">
        <v>251</v>
      </c>
      <c r="C15" s="57" t="s">
        <v>300</v>
      </c>
      <c r="D15" s="130">
        <v>87344</v>
      </c>
      <c r="E15" s="130">
        <v>87343.14</v>
      </c>
      <c r="F15" s="122">
        <f t="shared" si="0"/>
        <v>99.999015387433602</v>
      </c>
    </row>
    <row r="16" spans="1:6" s="20" customFormat="1" ht="12.75">
      <c r="A16" s="80"/>
      <c r="B16" s="80" t="s">
        <v>252</v>
      </c>
      <c r="C16" s="57" t="s">
        <v>301</v>
      </c>
      <c r="D16" s="130">
        <v>190389</v>
      </c>
      <c r="E16" s="130">
        <v>184705.33</v>
      </c>
      <c r="F16" s="122">
        <f t="shared" si="0"/>
        <v>97.014706732006573</v>
      </c>
    </row>
    <row r="17" spans="1:6" s="20" customFormat="1" ht="12.75">
      <c r="A17" s="80"/>
      <c r="B17" s="80" t="s">
        <v>529</v>
      </c>
      <c r="C17" s="57" t="s">
        <v>302</v>
      </c>
      <c r="D17" s="130">
        <v>44745</v>
      </c>
      <c r="E17" s="130">
        <v>44744.800000000003</v>
      </c>
      <c r="F17" s="122">
        <f t="shared" si="0"/>
        <v>99.999553022684111</v>
      </c>
    </row>
    <row r="18" spans="1:6" s="20" customFormat="1" ht="25.5" customHeight="1">
      <c r="A18" s="80"/>
      <c r="B18" s="80" t="s">
        <v>478</v>
      </c>
      <c r="C18" s="57" t="s">
        <v>479</v>
      </c>
      <c r="D18" s="130">
        <v>16176.6</v>
      </c>
      <c r="E18" s="130">
        <v>16176.24</v>
      </c>
      <c r="F18" s="122">
        <f t="shared" si="0"/>
        <v>99.997774563258034</v>
      </c>
    </row>
    <row r="19" spans="1:6" s="123" customFormat="1" ht="12.75">
      <c r="A19" s="126" t="s">
        <v>114</v>
      </c>
      <c r="B19" s="126"/>
      <c r="C19" s="127" t="s">
        <v>303</v>
      </c>
      <c r="D19" s="129">
        <v>178079</v>
      </c>
      <c r="E19" s="129">
        <v>178033.35</v>
      </c>
      <c r="F19" s="136">
        <f t="shared" si="0"/>
        <v>99.97436530977825</v>
      </c>
    </row>
    <row r="20" spans="1:6" ht="25.5">
      <c r="A20" s="57"/>
      <c r="B20" s="57" t="s">
        <v>248</v>
      </c>
      <c r="C20" s="57" t="s">
        <v>304</v>
      </c>
      <c r="D20" s="131">
        <v>97021</v>
      </c>
      <c r="E20" s="131">
        <v>96976.27</v>
      </c>
      <c r="F20" s="122">
        <f t="shared" si="0"/>
        <v>99.953896579091122</v>
      </c>
    </row>
    <row r="21" spans="1:6" ht="12.75">
      <c r="A21" s="57"/>
      <c r="B21" s="57" t="s">
        <v>602</v>
      </c>
      <c r="C21" s="57" t="s">
        <v>297</v>
      </c>
      <c r="D21" s="131">
        <v>277</v>
      </c>
      <c r="E21" s="131">
        <v>276.08</v>
      </c>
      <c r="F21" s="122">
        <f t="shared" si="0"/>
        <v>99.667870036101078</v>
      </c>
    </row>
    <row r="22" spans="1:6" ht="12.75">
      <c r="A22" s="57"/>
      <c r="B22" s="57" t="s">
        <v>24</v>
      </c>
      <c r="C22" s="57" t="s">
        <v>481</v>
      </c>
      <c r="D22" s="131">
        <v>80781</v>
      </c>
      <c r="E22" s="131">
        <v>80781</v>
      </c>
      <c r="F22" s="122">
        <f t="shared" si="0"/>
        <v>100</v>
      </c>
    </row>
    <row r="23" spans="1:6" s="124" customFormat="1" ht="12.75">
      <c r="A23" s="127" t="s">
        <v>115</v>
      </c>
      <c r="B23" s="127"/>
      <c r="C23" s="127" t="s">
        <v>305</v>
      </c>
      <c r="D23" s="132">
        <v>15531398</v>
      </c>
      <c r="E23" s="132">
        <v>15531172.1</v>
      </c>
      <c r="F23" s="136">
        <f t="shared" si="0"/>
        <v>99.9985455269384</v>
      </c>
    </row>
    <row r="24" spans="1:6" ht="25.5">
      <c r="A24" s="57"/>
      <c r="B24" s="57" t="s">
        <v>248</v>
      </c>
      <c r="C24" s="57" t="s">
        <v>482</v>
      </c>
      <c r="D24" s="131">
        <v>13984197</v>
      </c>
      <c r="E24" s="131">
        <v>13983973.449999999</v>
      </c>
      <c r="F24" s="122">
        <f t="shared" si="0"/>
        <v>99.998401409819948</v>
      </c>
    </row>
    <row r="25" spans="1:6" ht="12.75">
      <c r="A25" s="57"/>
      <c r="B25" s="57" t="s">
        <v>254</v>
      </c>
      <c r="C25" s="57" t="s">
        <v>297</v>
      </c>
      <c r="D25" s="131">
        <v>1547201</v>
      </c>
      <c r="E25" s="131">
        <v>1547198.65</v>
      </c>
      <c r="F25" s="122">
        <f t="shared" si="0"/>
        <v>99.999848112817915</v>
      </c>
    </row>
    <row r="26" spans="1:6" s="124" customFormat="1" ht="12.75">
      <c r="A26" s="127" t="s">
        <v>116</v>
      </c>
      <c r="B26" s="127"/>
      <c r="C26" s="127" t="s">
        <v>306</v>
      </c>
      <c r="D26" s="132">
        <v>8694464.6999999993</v>
      </c>
      <c r="E26" s="132">
        <v>8636680.7200000007</v>
      </c>
      <c r="F26" s="136">
        <f t="shared" si="0"/>
        <v>99.335393471664815</v>
      </c>
    </row>
    <row r="27" spans="1:6" ht="12.75">
      <c r="A27" s="57"/>
      <c r="B27" s="57" t="s">
        <v>248</v>
      </c>
      <c r="C27" s="57" t="s">
        <v>483</v>
      </c>
      <c r="D27" s="131">
        <v>266137</v>
      </c>
      <c r="E27" s="131">
        <v>264590.36</v>
      </c>
      <c r="F27" s="122">
        <f t="shared" si="0"/>
        <v>99.418855702138359</v>
      </c>
    </row>
    <row r="28" spans="1:6" ht="12.75">
      <c r="A28" s="57"/>
      <c r="B28" s="57" t="s">
        <v>249</v>
      </c>
      <c r="C28" s="57" t="s">
        <v>591</v>
      </c>
      <c r="D28" s="131">
        <v>47325</v>
      </c>
      <c r="E28" s="131">
        <v>47325</v>
      </c>
      <c r="F28" s="122">
        <f t="shared" si="0"/>
        <v>100</v>
      </c>
    </row>
    <row r="29" spans="1:6" ht="12.75">
      <c r="A29" s="57"/>
      <c r="B29" s="57" t="s">
        <v>254</v>
      </c>
      <c r="C29" s="57" t="s">
        <v>307</v>
      </c>
      <c r="D29" s="131">
        <v>243695</v>
      </c>
      <c r="E29" s="131">
        <v>243471.88</v>
      </c>
      <c r="F29" s="122">
        <f t="shared" si="0"/>
        <v>99.908442930712567</v>
      </c>
    </row>
    <row r="30" spans="1:6" ht="12.75">
      <c r="A30" s="57"/>
      <c r="B30" s="57" t="s">
        <v>251</v>
      </c>
      <c r="C30" s="57" t="s">
        <v>621</v>
      </c>
      <c r="D30" s="131">
        <v>12334</v>
      </c>
      <c r="E30" s="131">
        <v>5433.33</v>
      </c>
      <c r="F30" s="122">
        <f t="shared" si="0"/>
        <v>44.051645856980706</v>
      </c>
    </row>
    <row r="31" spans="1:6" ht="25.5">
      <c r="A31" s="57"/>
      <c r="B31" s="57" t="s">
        <v>255</v>
      </c>
      <c r="C31" s="57" t="s">
        <v>308</v>
      </c>
      <c r="D31" s="131">
        <v>245272</v>
      </c>
      <c r="E31" s="131">
        <v>245272</v>
      </c>
      <c r="F31" s="122">
        <f t="shared" si="0"/>
        <v>100</v>
      </c>
    </row>
    <row r="32" spans="1:6" ht="25.5">
      <c r="A32" s="57"/>
      <c r="B32" s="57" t="s">
        <v>256</v>
      </c>
      <c r="C32" s="57" t="s">
        <v>309</v>
      </c>
      <c r="D32" s="131">
        <v>39199</v>
      </c>
      <c r="E32" s="131">
        <v>39195.019999999997</v>
      </c>
      <c r="F32" s="122">
        <f t="shared" si="0"/>
        <v>99.989846679762223</v>
      </c>
    </row>
    <row r="33" spans="1:6" ht="12.75">
      <c r="A33" s="57"/>
      <c r="B33" s="57" t="s">
        <v>257</v>
      </c>
      <c r="C33" s="57" t="s">
        <v>604</v>
      </c>
      <c r="D33" s="131">
        <v>139520</v>
      </c>
      <c r="E33" s="131">
        <v>139520</v>
      </c>
      <c r="F33" s="122">
        <f t="shared" si="0"/>
        <v>100</v>
      </c>
    </row>
    <row r="34" spans="1:6" ht="12.75">
      <c r="A34" s="57"/>
      <c r="B34" s="57" t="s">
        <v>258</v>
      </c>
      <c r="C34" s="57" t="s">
        <v>310</v>
      </c>
      <c r="D34" s="131">
        <v>87700</v>
      </c>
      <c r="E34" s="131">
        <v>87700</v>
      </c>
      <c r="F34" s="122">
        <f t="shared" si="0"/>
        <v>100</v>
      </c>
    </row>
    <row r="35" spans="1:6" ht="25.5">
      <c r="A35" s="57"/>
      <c r="B35" s="57" t="s">
        <v>530</v>
      </c>
      <c r="C35" s="57" t="s">
        <v>311</v>
      </c>
      <c r="D35" s="131">
        <v>2268273</v>
      </c>
      <c r="E35" s="131">
        <v>2268273</v>
      </c>
      <c r="F35" s="122">
        <f t="shared" si="0"/>
        <v>100</v>
      </c>
    </row>
    <row r="36" spans="1:6" ht="12.75">
      <c r="A36" s="57"/>
      <c r="B36" s="57" t="s">
        <v>259</v>
      </c>
      <c r="C36" s="57" t="s">
        <v>312</v>
      </c>
      <c r="D36" s="131">
        <v>78757</v>
      </c>
      <c r="E36" s="131">
        <v>78754.679999999993</v>
      </c>
      <c r="F36" s="122">
        <f t="shared" si="0"/>
        <v>99.997054230100161</v>
      </c>
    </row>
    <row r="37" spans="1:6" ht="12.75">
      <c r="A37" s="57"/>
      <c r="B37" s="57" t="s">
        <v>531</v>
      </c>
      <c r="C37" s="57" t="s">
        <v>313</v>
      </c>
      <c r="D37" s="131">
        <v>749548</v>
      </c>
      <c r="E37" s="131">
        <v>744897.3</v>
      </c>
      <c r="F37" s="122">
        <f t="shared" si="0"/>
        <v>99.379532731726329</v>
      </c>
    </row>
    <row r="38" spans="1:6" ht="25.5">
      <c r="A38" s="57"/>
      <c r="B38" s="57" t="s">
        <v>260</v>
      </c>
      <c r="C38" s="57" t="s">
        <v>376</v>
      </c>
      <c r="D38" s="131">
        <v>377085</v>
      </c>
      <c r="E38" s="131">
        <v>377084.74</v>
      </c>
      <c r="F38" s="122">
        <f t="shared" si="0"/>
        <v>99.999931050028508</v>
      </c>
    </row>
    <row r="39" spans="1:6" ht="20.25" customHeight="1">
      <c r="A39" s="57"/>
      <c r="B39" s="57" t="s">
        <v>261</v>
      </c>
      <c r="C39" s="137" t="s">
        <v>314</v>
      </c>
      <c r="D39" s="131">
        <v>2094386</v>
      </c>
      <c r="E39" s="131">
        <v>2050222.28</v>
      </c>
      <c r="F39" s="122">
        <f t="shared" si="0"/>
        <v>97.891328532562767</v>
      </c>
    </row>
    <row r="40" spans="1:6" ht="12.75">
      <c r="A40" s="57"/>
      <c r="B40" s="57" t="s">
        <v>262</v>
      </c>
      <c r="C40" s="57" t="s">
        <v>315</v>
      </c>
      <c r="D40" s="131">
        <v>1642050</v>
      </c>
      <c r="E40" s="131">
        <v>1642050</v>
      </c>
      <c r="F40" s="122">
        <f t="shared" si="0"/>
        <v>100</v>
      </c>
    </row>
    <row r="41" spans="1:6" ht="25.5">
      <c r="A41" s="57"/>
      <c r="B41" s="57" t="s">
        <v>264</v>
      </c>
      <c r="C41" s="57" t="s">
        <v>316</v>
      </c>
      <c r="D41" s="131">
        <v>163942</v>
      </c>
      <c r="E41" s="131">
        <v>163941.26999999999</v>
      </c>
      <c r="F41" s="122">
        <f t="shared" si="0"/>
        <v>99.999554720571908</v>
      </c>
    </row>
    <row r="42" spans="1:6" ht="12.75">
      <c r="A42" s="57"/>
      <c r="B42" s="57" t="s">
        <v>532</v>
      </c>
      <c r="C42" s="57" t="s">
        <v>386</v>
      </c>
      <c r="D42" s="131">
        <v>114172.7</v>
      </c>
      <c r="E42" s="131">
        <v>113880.86</v>
      </c>
      <c r="F42" s="122">
        <f t="shared" si="0"/>
        <v>99.744387230922982</v>
      </c>
    </row>
    <row r="43" spans="1:6" ht="12.75">
      <c r="A43" s="57"/>
      <c r="B43" s="57" t="s">
        <v>24</v>
      </c>
      <c r="C43" s="57" t="s">
        <v>481</v>
      </c>
      <c r="D43" s="131">
        <v>125069</v>
      </c>
      <c r="E43" s="131">
        <v>125069</v>
      </c>
      <c r="F43" s="122">
        <f t="shared" si="0"/>
        <v>100</v>
      </c>
    </row>
    <row r="44" spans="1:6" s="124" customFormat="1" ht="12.75">
      <c r="A44" s="127" t="s">
        <v>117</v>
      </c>
      <c r="B44" s="127"/>
      <c r="C44" s="127" t="s">
        <v>318</v>
      </c>
      <c r="D44" s="132">
        <v>5532302</v>
      </c>
      <c r="E44" s="132">
        <v>5528671.5800000001</v>
      </c>
      <c r="F44" s="136">
        <f t="shared" si="0"/>
        <v>99.934377768964893</v>
      </c>
    </row>
    <row r="45" spans="1:6" ht="25.5">
      <c r="A45" s="57"/>
      <c r="B45" s="57" t="s">
        <v>248</v>
      </c>
      <c r="C45" s="57" t="s">
        <v>319</v>
      </c>
      <c r="D45" s="131">
        <v>165065</v>
      </c>
      <c r="E45" s="131">
        <v>164279.1</v>
      </c>
      <c r="F45" s="122">
        <f t="shared" si="0"/>
        <v>99.523884530336531</v>
      </c>
    </row>
    <row r="46" spans="1:6" ht="12.75">
      <c r="A46" s="57"/>
      <c r="B46" s="57" t="s">
        <v>249</v>
      </c>
      <c r="C46" s="57" t="s">
        <v>320</v>
      </c>
      <c r="D46" s="131">
        <v>159360</v>
      </c>
      <c r="E46" s="131">
        <v>159350.60999999999</v>
      </c>
      <c r="F46" s="122">
        <f t="shared" si="0"/>
        <v>99.994107680722891</v>
      </c>
    </row>
    <row r="47" spans="1:6" ht="12.75">
      <c r="A47" s="57"/>
      <c r="B47" s="57" t="s">
        <v>267</v>
      </c>
      <c r="C47" s="57" t="s">
        <v>672</v>
      </c>
      <c r="D47" s="131">
        <v>10001</v>
      </c>
      <c r="E47" s="131">
        <v>10000</v>
      </c>
      <c r="F47" s="122">
        <f t="shared" si="0"/>
        <v>99.990000999900005</v>
      </c>
    </row>
    <row r="48" spans="1:6" ht="12.75">
      <c r="A48" s="57"/>
      <c r="B48" s="57" t="s">
        <v>250</v>
      </c>
      <c r="C48" s="57" t="s">
        <v>321</v>
      </c>
      <c r="D48" s="131">
        <v>4833453</v>
      </c>
      <c r="E48" s="131">
        <v>4831839.7699999996</v>
      </c>
      <c r="F48" s="122">
        <f t="shared" si="0"/>
        <v>99.966623653938484</v>
      </c>
    </row>
    <row r="49" spans="1:6" ht="12.75">
      <c r="A49" s="57"/>
      <c r="B49" s="57" t="s">
        <v>255</v>
      </c>
      <c r="C49" s="57" t="s">
        <v>592</v>
      </c>
      <c r="D49" s="131">
        <v>4832</v>
      </c>
      <c r="E49" s="131">
        <v>3871.5</v>
      </c>
      <c r="F49" s="122">
        <f t="shared" si="0"/>
        <v>80.122102649006621</v>
      </c>
    </row>
    <row r="50" spans="1:6" ht="12.75">
      <c r="A50" s="57"/>
      <c r="B50" s="57" t="s">
        <v>602</v>
      </c>
      <c r="C50" s="57" t="s">
        <v>605</v>
      </c>
      <c r="D50" s="131">
        <v>132564</v>
      </c>
      <c r="E50" s="131">
        <v>132562.35</v>
      </c>
      <c r="F50" s="122">
        <f t="shared" si="0"/>
        <v>99.998755318185943</v>
      </c>
    </row>
    <row r="51" spans="1:6" ht="12.75">
      <c r="A51" s="57"/>
      <c r="B51" s="57" t="s">
        <v>268</v>
      </c>
      <c r="C51" s="57" t="s">
        <v>297</v>
      </c>
      <c r="D51" s="131">
        <v>333</v>
      </c>
      <c r="E51" s="131">
        <v>149.41</v>
      </c>
      <c r="F51" s="122">
        <f t="shared" si="0"/>
        <v>44.867867867867865</v>
      </c>
    </row>
    <row r="52" spans="1:6" ht="12.75">
      <c r="A52" s="57"/>
      <c r="B52" s="57" t="s">
        <v>269</v>
      </c>
      <c r="C52" s="57" t="s">
        <v>300</v>
      </c>
      <c r="D52" s="131">
        <v>78094</v>
      </c>
      <c r="E52" s="131">
        <v>78093.2</v>
      </c>
      <c r="F52" s="122">
        <f t="shared" si="0"/>
        <v>99.99897559351551</v>
      </c>
    </row>
    <row r="53" spans="1:6" ht="25.5">
      <c r="A53" s="57"/>
      <c r="B53" s="57" t="s">
        <v>619</v>
      </c>
      <c r="C53" s="57" t="s">
        <v>622</v>
      </c>
      <c r="D53" s="131">
        <v>148600</v>
      </c>
      <c r="E53" s="131">
        <v>148525.64000000001</v>
      </c>
      <c r="F53" s="122">
        <f t="shared" si="0"/>
        <v>99.949959623149411</v>
      </c>
    </row>
    <row r="54" spans="1:6" s="124" customFormat="1" ht="12.75">
      <c r="A54" s="127" t="s">
        <v>118</v>
      </c>
      <c r="B54" s="127"/>
      <c r="C54" s="127" t="s">
        <v>322</v>
      </c>
      <c r="D54" s="132">
        <v>39812773</v>
      </c>
      <c r="E54" s="132">
        <v>39810574.450000003</v>
      </c>
      <c r="F54" s="136">
        <f t="shared" si="0"/>
        <v>99.994477777270134</v>
      </c>
    </row>
    <row r="55" spans="1:6" ht="12.75">
      <c r="A55" s="57"/>
      <c r="B55" s="57" t="s">
        <v>248</v>
      </c>
      <c r="C55" s="57" t="s">
        <v>323</v>
      </c>
      <c r="D55" s="131">
        <v>243956</v>
      </c>
      <c r="E55" s="131">
        <v>241764.73</v>
      </c>
      <c r="F55" s="122">
        <f t="shared" si="0"/>
        <v>99.101776549869655</v>
      </c>
    </row>
    <row r="56" spans="1:6" ht="12.75">
      <c r="A56" s="57"/>
      <c r="B56" s="57" t="s">
        <v>266</v>
      </c>
      <c r="C56" s="57" t="s">
        <v>324</v>
      </c>
      <c r="D56" s="131">
        <v>410000</v>
      </c>
      <c r="E56" s="131">
        <v>410000</v>
      </c>
      <c r="F56" s="122">
        <f t="shared" si="0"/>
        <v>100</v>
      </c>
    </row>
    <row r="57" spans="1:6" ht="12.75">
      <c r="A57" s="57"/>
      <c r="B57" s="57" t="s">
        <v>249</v>
      </c>
      <c r="C57" s="57" t="s">
        <v>297</v>
      </c>
      <c r="D57" s="131">
        <v>3587</v>
      </c>
      <c r="E57" s="131">
        <v>3586.2</v>
      </c>
      <c r="F57" s="122">
        <f t="shared" si="0"/>
        <v>99.97769724003345</v>
      </c>
    </row>
    <row r="58" spans="1:6" ht="12.75">
      <c r="A58" s="57"/>
      <c r="B58" s="57" t="s">
        <v>254</v>
      </c>
      <c r="C58" s="57" t="s">
        <v>325</v>
      </c>
      <c r="D58" s="131">
        <v>2636209</v>
      </c>
      <c r="E58" s="131">
        <v>2636208.38</v>
      </c>
      <c r="F58" s="131">
        <f t="shared" si="0"/>
        <v>99.999976481379122</v>
      </c>
    </row>
    <row r="59" spans="1:6" ht="38.25">
      <c r="A59" s="57"/>
      <c r="B59" s="57" t="s">
        <v>255</v>
      </c>
      <c r="C59" s="57" t="s">
        <v>326</v>
      </c>
      <c r="D59" s="131">
        <v>50000</v>
      </c>
      <c r="E59" s="131">
        <v>49998.98</v>
      </c>
      <c r="F59" s="131">
        <f t="shared" si="0"/>
        <v>99.997960000000006</v>
      </c>
    </row>
    <row r="60" spans="1:6" ht="25.5">
      <c r="A60" s="57"/>
      <c r="B60" s="57" t="s">
        <v>258</v>
      </c>
      <c r="C60" s="57" t="s">
        <v>536</v>
      </c>
      <c r="D60" s="131">
        <v>6038712</v>
      </c>
      <c r="E60" s="131">
        <v>6038711.7300000004</v>
      </c>
      <c r="F60" s="131">
        <f t="shared" si="0"/>
        <v>99.99999552884789</v>
      </c>
    </row>
    <row r="61" spans="1:6" ht="12.75">
      <c r="A61" s="57"/>
      <c r="B61" s="57" t="s">
        <v>259</v>
      </c>
      <c r="C61" s="57" t="s">
        <v>630</v>
      </c>
      <c r="D61" s="131">
        <v>38539</v>
      </c>
      <c r="E61" s="131">
        <v>38538.769999999997</v>
      </c>
      <c r="F61" s="131">
        <f t="shared" si="0"/>
        <v>99.999403201951267</v>
      </c>
    </row>
    <row r="62" spans="1:6" ht="12.75">
      <c r="A62" s="57"/>
      <c r="B62" s="57" t="s">
        <v>533</v>
      </c>
      <c r="C62" s="57" t="s">
        <v>476</v>
      </c>
      <c r="D62" s="131">
        <v>34519</v>
      </c>
      <c r="E62" s="131">
        <v>34517.589999999997</v>
      </c>
      <c r="F62" s="131">
        <f t="shared" si="0"/>
        <v>99.995915293027011</v>
      </c>
    </row>
    <row r="63" spans="1:6" ht="25.5">
      <c r="A63" s="57"/>
      <c r="B63" s="57" t="s">
        <v>534</v>
      </c>
      <c r="C63" s="57" t="s">
        <v>474</v>
      </c>
      <c r="D63" s="131">
        <v>5937</v>
      </c>
      <c r="E63" s="131">
        <v>5936.38</v>
      </c>
      <c r="F63" s="131">
        <f t="shared" si="0"/>
        <v>99.98955701532762</v>
      </c>
    </row>
    <row r="64" spans="1:6" ht="12.75">
      <c r="A64" s="57"/>
      <c r="B64" s="57" t="s">
        <v>270</v>
      </c>
      <c r="C64" s="57" t="s">
        <v>327</v>
      </c>
      <c r="D64" s="131">
        <v>2500000</v>
      </c>
      <c r="E64" s="131">
        <v>2499999.77</v>
      </c>
      <c r="F64" s="131">
        <f t="shared" si="0"/>
        <v>99.999990800000006</v>
      </c>
    </row>
    <row r="65" spans="1:6" ht="12.75">
      <c r="A65" s="57"/>
      <c r="B65" s="57" t="s">
        <v>263</v>
      </c>
      <c r="C65" s="57" t="s">
        <v>328</v>
      </c>
      <c r="D65" s="131">
        <v>7000000</v>
      </c>
      <c r="E65" s="131">
        <v>6999999.75</v>
      </c>
      <c r="F65" s="131">
        <f t="shared" si="0"/>
        <v>99.999996428571421</v>
      </c>
    </row>
    <row r="66" spans="1:6" ht="25.5">
      <c r="A66" s="57"/>
      <c r="B66" s="57" t="s">
        <v>271</v>
      </c>
      <c r="C66" s="57" t="s">
        <v>329</v>
      </c>
      <c r="D66" s="131">
        <v>6598415</v>
      </c>
      <c r="E66" s="131">
        <v>6598415</v>
      </c>
      <c r="F66" s="131">
        <f t="shared" si="0"/>
        <v>100</v>
      </c>
    </row>
    <row r="67" spans="1:6" ht="25.5">
      <c r="A67" s="57"/>
      <c r="B67" s="57" t="s">
        <v>273</v>
      </c>
      <c r="C67" s="57" t="s">
        <v>330</v>
      </c>
      <c r="D67" s="131">
        <v>5609039</v>
      </c>
      <c r="E67" s="131">
        <v>5609039</v>
      </c>
      <c r="F67" s="131">
        <f t="shared" si="0"/>
        <v>100</v>
      </c>
    </row>
    <row r="68" spans="1:6" ht="25.5">
      <c r="A68" s="57"/>
      <c r="B68" s="57" t="s">
        <v>264</v>
      </c>
      <c r="C68" s="57" t="s">
        <v>331</v>
      </c>
      <c r="D68" s="131">
        <v>743860</v>
      </c>
      <c r="E68" s="131">
        <v>743858.17</v>
      </c>
      <c r="F68" s="131"/>
    </row>
    <row r="69" spans="1:6" ht="25.5">
      <c r="A69" s="57"/>
      <c r="B69" s="57" t="s">
        <v>274</v>
      </c>
      <c r="C69" s="57" t="s">
        <v>606</v>
      </c>
      <c r="D69" s="131">
        <v>1400000</v>
      </c>
      <c r="E69" s="131">
        <v>1400000</v>
      </c>
      <c r="F69" s="131">
        <f t="shared" si="0"/>
        <v>100</v>
      </c>
    </row>
    <row r="70" spans="1:6" ht="12.75">
      <c r="A70" s="57"/>
      <c r="B70" s="57" t="s">
        <v>275</v>
      </c>
      <c r="C70" s="57" t="s">
        <v>607</v>
      </c>
      <c r="D70" s="131">
        <v>6500000</v>
      </c>
      <c r="E70" s="131">
        <v>6500000</v>
      </c>
      <c r="F70" s="131">
        <f t="shared" si="0"/>
        <v>100</v>
      </c>
    </row>
    <row r="71" spans="1:6" s="124" customFormat="1" ht="12.75">
      <c r="A71" s="127" t="s">
        <v>119</v>
      </c>
      <c r="B71" s="127"/>
      <c r="C71" s="127" t="s">
        <v>332</v>
      </c>
      <c r="D71" s="132">
        <v>16466782.4</v>
      </c>
      <c r="E71" s="132">
        <v>16455773.24</v>
      </c>
      <c r="F71" s="132">
        <f t="shared" si="0"/>
        <v>99.933143222928607</v>
      </c>
    </row>
    <row r="72" spans="1:6" ht="25.5">
      <c r="A72" s="57"/>
      <c r="B72" s="57" t="s">
        <v>248</v>
      </c>
      <c r="C72" s="57" t="s">
        <v>484</v>
      </c>
      <c r="D72" s="131">
        <v>184110</v>
      </c>
      <c r="E72" s="131">
        <v>182465.14</v>
      </c>
      <c r="F72" s="131">
        <f t="shared" si="0"/>
        <v>99.106588452555542</v>
      </c>
    </row>
    <row r="73" spans="1:6" ht="38.25">
      <c r="A73" s="57"/>
      <c r="B73" s="57" t="s">
        <v>266</v>
      </c>
      <c r="C73" s="57" t="s">
        <v>333</v>
      </c>
      <c r="D73" s="131">
        <v>1492949</v>
      </c>
      <c r="E73" s="131">
        <v>1491544.24</v>
      </c>
      <c r="F73" s="131">
        <f t="shared" si="0"/>
        <v>99.905907033662899</v>
      </c>
    </row>
    <row r="74" spans="1:6" ht="38.25">
      <c r="A74" s="57"/>
      <c r="B74" s="57" t="s">
        <v>268</v>
      </c>
      <c r="C74" s="57" t="s">
        <v>334</v>
      </c>
      <c r="D74" s="131">
        <v>2368744</v>
      </c>
      <c r="E74" s="131">
        <v>2368722.52</v>
      </c>
      <c r="F74" s="131">
        <f t="shared" si="0"/>
        <v>99.999093190315207</v>
      </c>
    </row>
    <row r="75" spans="1:6" ht="25.5">
      <c r="A75" s="57"/>
      <c r="B75" s="57" t="s">
        <v>276</v>
      </c>
      <c r="C75" s="57" t="s">
        <v>335</v>
      </c>
      <c r="D75" s="131">
        <v>1955829</v>
      </c>
      <c r="E75" s="131">
        <v>1951684.48</v>
      </c>
      <c r="F75" s="131">
        <f t="shared" si="0"/>
        <v>99.788093948908624</v>
      </c>
    </row>
    <row r="76" spans="1:6" ht="38.25">
      <c r="A76" s="57"/>
      <c r="B76" s="57" t="s">
        <v>277</v>
      </c>
      <c r="C76" s="57" t="s">
        <v>336</v>
      </c>
      <c r="D76" s="131">
        <v>421170</v>
      </c>
      <c r="E76" s="131">
        <v>421168.11</v>
      </c>
      <c r="F76" s="131">
        <f t="shared" si="0"/>
        <v>99.999551250089041</v>
      </c>
    </row>
    <row r="77" spans="1:6" ht="12.75">
      <c r="A77" s="57"/>
      <c r="B77" s="57" t="s">
        <v>257</v>
      </c>
      <c r="C77" s="57" t="s">
        <v>337</v>
      </c>
      <c r="D77" s="131">
        <v>116459</v>
      </c>
      <c r="E77" s="131">
        <v>116458.67</v>
      </c>
      <c r="F77" s="131">
        <f t="shared" ref="F77:F142" si="1">E77/D77*100</f>
        <v>99.999716638473629</v>
      </c>
    </row>
    <row r="78" spans="1:6" ht="25.5">
      <c r="A78" s="57"/>
      <c r="B78" s="57" t="s">
        <v>278</v>
      </c>
      <c r="C78" s="57" t="s">
        <v>338</v>
      </c>
      <c r="D78" s="131">
        <v>313485</v>
      </c>
      <c r="E78" s="131">
        <v>313411.31</v>
      </c>
      <c r="F78" s="131">
        <f t="shared" si="1"/>
        <v>99.976493293140024</v>
      </c>
    </row>
    <row r="79" spans="1:6" ht="25.5">
      <c r="A79" s="57"/>
      <c r="B79" s="57" t="s">
        <v>475</v>
      </c>
      <c r="C79" s="57" t="s">
        <v>537</v>
      </c>
      <c r="D79" s="131">
        <v>548229</v>
      </c>
      <c r="E79" s="131">
        <v>548228.82999999996</v>
      </c>
      <c r="F79" s="131">
        <f t="shared" si="1"/>
        <v>99.9999689910603</v>
      </c>
    </row>
    <row r="80" spans="1:6" ht="12.75">
      <c r="A80" s="57"/>
      <c r="B80" s="57" t="s">
        <v>271</v>
      </c>
      <c r="C80" s="57" t="s">
        <v>480</v>
      </c>
      <c r="D80" s="131">
        <v>152100</v>
      </c>
      <c r="E80" s="131">
        <v>152099.75</v>
      </c>
      <c r="F80" s="131">
        <f t="shared" si="1"/>
        <v>99.999835634451017</v>
      </c>
    </row>
    <row r="81" spans="1:6" ht="25.5">
      <c r="A81" s="57"/>
      <c r="B81" s="57" t="s">
        <v>279</v>
      </c>
      <c r="C81" s="57" t="s">
        <v>339</v>
      </c>
      <c r="D81" s="131">
        <v>1244028</v>
      </c>
      <c r="E81" s="131">
        <v>1244025.8600000001</v>
      </c>
      <c r="F81" s="131">
        <f t="shared" si="1"/>
        <v>99.999827978148417</v>
      </c>
    </row>
    <row r="82" spans="1:6" ht="25.5">
      <c r="A82" s="57"/>
      <c r="B82" s="57" t="s">
        <v>280</v>
      </c>
      <c r="C82" s="57" t="s">
        <v>340</v>
      </c>
      <c r="D82" s="131">
        <v>21492</v>
      </c>
      <c r="E82" s="131">
        <v>21491.62</v>
      </c>
      <c r="F82" s="131">
        <f t="shared" si="1"/>
        <v>99.998231900241947</v>
      </c>
    </row>
    <row r="83" spans="1:6" ht="12.75">
      <c r="A83" s="57"/>
      <c r="B83" s="57" t="s">
        <v>281</v>
      </c>
      <c r="C83" s="57" t="s">
        <v>300</v>
      </c>
      <c r="D83" s="131">
        <v>59554</v>
      </c>
      <c r="E83" s="131">
        <v>59313.36</v>
      </c>
      <c r="F83" s="131">
        <f t="shared" si="1"/>
        <v>99.595929744433619</v>
      </c>
    </row>
    <row r="84" spans="1:6" ht="12.75">
      <c r="A84" s="57"/>
      <c r="B84" s="57" t="s">
        <v>282</v>
      </c>
      <c r="C84" s="57" t="s">
        <v>341</v>
      </c>
      <c r="D84" s="131">
        <v>5364966</v>
      </c>
      <c r="E84" s="131">
        <v>5361493.3</v>
      </c>
      <c r="F84" s="131">
        <f t="shared" si="1"/>
        <v>99.935270792023658</v>
      </c>
    </row>
    <row r="85" spans="1:6" ht="25.5">
      <c r="A85" s="57"/>
      <c r="B85" s="57" t="s">
        <v>620</v>
      </c>
      <c r="C85" s="57" t="s">
        <v>623</v>
      </c>
      <c r="D85" s="131">
        <v>6788</v>
      </c>
      <c r="E85" s="131">
        <v>6787.63</v>
      </c>
      <c r="F85" s="131">
        <f t="shared" si="1"/>
        <v>99.994549204478488</v>
      </c>
    </row>
    <row r="86" spans="1:6" ht="12.75">
      <c r="A86" s="57"/>
      <c r="B86" s="57" t="s">
        <v>588</v>
      </c>
      <c r="C86" s="57" t="s">
        <v>593</v>
      </c>
      <c r="D86" s="131">
        <v>47837</v>
      </c>
      <c r="E86" s="131">
        <v>47836.07</v>
      </c>
      <c r="F86" s="131">
        <f t="shared" si="1"/>
        <v>99.998055898154149</v>
      </c>
    </row>
    <row r="87" spans="1:6" ht="12.75">
      <c r="A87" s="57"/>
      <c r="B87" s="57" t="s">
        <v>24</v>
      </c>
      <c r="C87" s="57" t="s">
        <v>481</v>
      </c>
      <c r="D87" s="131">
        <v>2107781</v>
      </c>
      <c r="E87" s="131">
        <v>2107781</v>
      </c>
      <c r="F87" s="131">
        <f t="shared" si="1"/>
        <v>100</v>
      </c>
    </row>
    <row r="88" spans="1:6" ht="25.5">
      <c r="A88" s="57"/>
      <c r="B88" s="57" t="s">
        <v>478</v>
      </c>
      <c r="C88" s="57" t="s">
        <v>479</v>
      </c>
      <c r="D88" s="131">
        <v>61261.4</v>
      </c>
      <c r="E88" s="131">
        <v>61261.35</v>
      </c>
      <c r="F88" s="131">
        <f t="shared" si="1"/>
        <v>99.999918382537771</v>
      </c>
    </row>
    <row r="89" spans="1:6" s="124" customFormat="1" ht="12.75">
      <c r="A89" s="127" t="s">
        <v>120</v>
      </c>
      <c r="B89" s="127"/>
      <c r="C89" s="127" t="s">
        <v>342</v>
      </c>
      <c r="D89" s="132">
        <v>35309158.299999997</v>
      </c>
      <c r="E89" s="132">
        <v>35307714.399999999</v>
      </c>
      <c r="F89" s="132">
        <f t="shared" si="1"/>
        <v>99.995910692665831</v>
      </c>
    </row>
    <row r="90" spans="1:6" ht="25.5">
      <c r="A90" s="57"/>
      <c r="B90" s="57" t="s">
        <v>248</v>
      </c>
      <c r="C90" s="57" t="s">
        <v>485</v>
      </c>
      <c r="D90" s="131">
        <v>262745</v>
      </c>
      <c r="E90" s="131">
        <v>261308.94</v>
      </c>
      <c r="F90" s="131">
        <f t="shared" si="1"/>
        <v>99.453439646805847</v>
      </c>
    </row>
    <row r="91" spans="1:6" ht="12.75">
      <c r="A91" s="57"/>
      <c r="B91" s="57" t="s">
        <v>267</v>
      </c>
      <c r="C91" s="57" t="s">
        <v>343</v>
      </c>
      <c r="D91" s="131">
        <v>3136782</v>
      </c>
      <c r="E91" s="131">
        <v>3136781.58</v>
      </c>
      <c r="F91" s="131">
        <f t="shared" si="1"/>
        <v>99.999986610481699</v>
      </c>
    </row>
    <row r="92" spans="1:6" ht="12.75">
      <c r="A92" s="57"/>
      <c r="B92" s="57" t="s">
        <v>251</v>
      </c>
      <c r="C92" s="57" t="s">
        <v>84</v>
      </c>
      <c r="D92" s="131">
        <v>2136551</v>
      </c>
      <c r="E92" s="131">
        <v>2136551</v>
      </c>
      <c r="F92" s="131">
        <f t="shared" si="1"/>
        <v>100</v>
      </c>
    </row>
    <row r="93" spans="1:6" ht="12.75">
      <c r="A93" s="57"/>
      <c r="B93" s="57" t="s">
        <v>255</v>
      </c>
      <c r="C93" s="57" t="s">
        <v>608</v>
      </c>
      <c r="D93" s="131">
        <v>16422423</v>
      </c>
      <c r="E93" s="131">
        <v>16422423</v>
      </c>
      <c r="F93" s="131">
        <f t="shared" si="1"/>
        <v>100</v>
      </c>
    </row>
    <row r="94" spans="1:6" ht="12.75">
      <c r="A94" s="57"/>
      <c r="B94" s="57" t="s">
        <v>253</v>
      </c>
      <c r="C94" s="57" t="s">
        <v>344</v>
      </c>
      <c r="D94" s="131">
        <v>6215</v>
      </c>
      <c r="E94" s="131">
        <v>6214.23</v>
      </c>
      <c r="F94" s="131">
        <f t="shared" si="1"/>
        <v>99.987610619469024</v>
      </c>
    </row>
    <row r="95" spans="1:6" ht="12.75">
      <c r="A95" s="57"/>
      <c r="B95" s="57" t="s">
        <v>283</v>
      </c>
      <c r="C95" s="57" t="s">
        <v>477</v>
      </c>
      <c r="D95" s="131">
        <v>0.3</v>
      </c>
      <c r="E95" s="131">
        <v>0</v>
      </c>
      <c r="F95" s="131">
        <f t="shared" si="1"/>
        <v>0</v>
      </c>
    </row>
    <row r="96" spans="1:6" ht="12.75">
      <c r="A96" s="57"/>
      <c r="B96" s="57" t="s">
        <v>268</v>
      </c>
      <c r="C96" s="57" t="s">
        <v>297</v>
      </c>
      <c r="D96" s="131">
        <v>1771</v>
      </c>
      <c r="E96" s="131">
        <v>1769.37</v>
      </c>
      <c r="F96" s="131">
        <f t="shared" si="1"/>
        <v>99.907961603613771</v>
      </c>
    </row>
    <row r="97" spans="1:6" ht="12.75">
      <c r="A97" s="57"/>
      <c r="B97" s="57" t="s">
        <v>277</v>
      </c>
      <c r="C97" s="57" t="s">
        <v>486</v>
      </c>
      <c r="D97" s="131">
        <v>12868091</v>
      </c>
      <c r="E97" s="131">
        <v>12868090.300000001</v>
      </c>
      <c r="F97" s="131">
        <f t="shared" si="1"/>
        <v>99.999994560187673</v>
      </c>
    </row>
    <row r="98" spans="1:6" ht="25.5">
      <c r="A98" s="57"/>
      <c r="B98" s="57" t="s">
        <v>256</v>
      </c>
      <c r="C98" s="57" t="s">
        <v>487</v>
      </c>
      <c r="D98" s="131">
        <v>107017</v>
      </c>
      <c r="E98" s="131">
        <v>107016</v>
      </c>
      <c r="F98" s="131">
        <f t="shared" si="1"/>
        <v>99.999065569021738</v>
      </c>
    </row>
    <row r="99" spans="1:6" ht="12.75">
      <c r="A99" s="57"/>
      <c r="B99" s="57" t="s">
        <v>257</v>
      </c>
      <c r="C99" s="57" t="s">
        <v>614</v>
      </c>
      <c r="D99" s="131">
        <v>1846</v>
      </c>
      <c r="E99" s="131">
        <v>1846</v>
      </c>
      <c r="F99" s="131">
        <f t="shared" si="1"/>
        <v>100</v>
      </c>
    </row>
    <row r="100" spans="1:6" ht="25.5">
      <c r="A100" s="57"/>
      <c r="B100" s="57" t="s">
        <v>271</v>
      </c>
      <c r="C100" s="57" t="s">
        <v>345</v>
      </c>
      <c r="D100" s="131">
        <v>344244</v>
      </c>
      <c r="E100" s="131">
        <v>344240.98</v>
      </c>
      <c r="F100" s="131">
        <f t="shared" si="1"/>
        <v>99.999122715283335</v>
      </c>
    </row>
    <row r="101" spans="1:6" ht="12.75">
      <c r="A101" s="57"/>
      <c r="B101" s="57" t="s">
        <v>24</v>
      </c>
      <c r="C101" s="57" t="s">
        <v>481</v>
      </c>
      <c r="D101" s="131">
        <v>21473</v>
      </c>
      <c r="E101" s="131">
        <v>21473</v>
      </c>
      <c r="F101" s="131">
        <f t="shared" si="1"/>
        <v>100</v>
      </c>
    </row>
    <row r="102" spans="1:6" s="124" customFormat="1" ht="12.75">
      <c r="A102" s="127" t="s">
        <v>121</v>
      </c>
      <c r="B102" s="127"/>
      <c r="C102" s="127" t="s">
        <v>346</v>
      </c>
      <c r="D102" s="132">
        <v>718476</v>
      </c>
      <c r="E102" s="132">
        <v>715880.77</v>
      </c>
      <c r="F102" s="132">
        <f t="shared" si="1"/>
        <v>99.638786820993332</v>
      </c>
    </row>
    <row r="103" spans="1:6" ht="25.5">
      <c r="A103" s="57"/>
      <c r="B103" s="57" t="s">
        <v>248</v>
      </c>
      <c r="C103" s="57" t="s">
        <v>347</v>
      </c>
      <c r="D103" s="131">
        <v>222797</v>
      </c>
      <c r="E103" s="131">
        <v>220201.77</v>
      </c>
      <c r="F103" s="131">
        <f t="shared" si="1"/>
        <v>98.835159360314535</v>
      </c>
    </row>
    <row r="104" spans="1:6" ht="25.5">
      <c r="A104" s="57"/>
      <c r="B104" s="57" t="s">
        <v>251</v>
      </c>
      <c r="C104" s="57" t="s">
        <v>239</v>
      </c>
      <c r="D104" s="131">
        <v>495679</v>
      </c>
      <c r="E104" s="131">
        <v>495679</v>
      </c>
      <c r="F104" s="131">
        <f t="shared" si="1"/>
        <v>100</v>
      </c>
    </row>
    <row r="105" spans="1:6" s="124" customFormat="1" ht="12.75">
      <c r="A105" s="127" t="s">
        <v>122</v>
      </c>
      <c r="B105" s="127"/>
      <c r="C105" s="127" t="s">
        <v>348</v>
      </c>
      <c r="D105" s="132">
        <v>283820663</v>
      </c>
      <c r="E105" s="132">
        <v>283332261.35000002</v>
      </c>
      <c r="F105" s="132">
        <f t="shared" si="1"/>
        <v>99.82791892428213</v>
      </c>
    </row>
    <row r="106" spans="1:6" ht="12.75">
      <c r="A106" s="57"/>
      <c r="B106" s="57" t="s">
        <v>248</v>
      </c>
      <c r="C106" s="57" t="s">
        <v>349</v>
      </c>
      <c r="D106" s="131">
        <v>1062825</v>
      </c>
      <c r="E106" s="131">
        <v>1057906.78</v>
      </c>
      <c r="F106" s="131">
        <f t="shared" si="1"/>
        <v>99.537250252863828</v>
      </c>
    </row>
    <row r="107" spans="1:6" ht="12.75">
      <c r="A107" s="57"/>
      <c r="B107" s="57" t="s">
        <v>249</v>
      </c>
      <c r="C107" s="57" t="s">
        <v>377</v>
      </c>
      <c r="D107" s="131">
        <v>3233896</v>
      </c>
      <c r="E107" s="131">
        <v>3233556.01</v>
      </c>
      <c r="F107" s="131">
        <f t="shared" si="1"/>
        <v>99.989486674896156</v>
      </c>
    </row>
    <row r="108" spans="1:6" ht="12.75">
      <c r="A108" s="57"/>
      <c r="B108" s="57" t="s">
        <v>267</v>
      </c>
      <c r="C108" s="57" t="s">
        <v>350</v>
      </c>
      <c r="D108" s="131">
        <v>57743</v>
      </c>
      <c r="E108" s="131">
        <v>57611.23</v>
      </c>
      <c r="F108" s="131">
        <f t="shared" si="1"/>
        <v>99.771799179121274</v>
      </c>
    </row>
    <row r="109" spans="1:6" ht="12.75">
      <c r="A109" s="57"/>
      <c r="B109" s="57" t="s">
        <v>250</v>
      </c>
      <c r="C109" s="57" t="s">
        <v>624</v>
      </c>
      <c r="D109" s="131">
        <v>760123</v>
      </c>
      <c r="E109" s="131">
        <v>760116.15</v>
      </c>
      <c r="F109" s="131">
        <f t="shared" si="1"/>
        <v>99.999098830057775</v>
      </c>
    </row>
    <row r="110" spans="1:6" ht="12.75">
      <c r="A110" s="57"/>
      <c r="B110" s="57" t="s">
        <v>254</v>
      </c>
      <c r="C110" s="57" t="s">
        <v>351</v>
      </c>
      <c r="D110" s="131">
        <v>3875917</v>
      </c>
      <c r="E110" s="131">
        <v>3873859.67</v>
      </c>
      <c r="F110" s="131">
        <f t="shared" si="1"/>
        <v>99.946920173987209</v>
      </c>
    </row>
    <row r="111" spans="1:6" ht="25.5">
      <c r="A111" s="57"/>
      <c r="B111" s="57" t="s">
        <v>251</v>
      </c>
      <c r="C111" s="57" t="s">
        <v>352</v>
      </c>
      <c r="D111" s="131">
        <v>505654</v>
      </c>
      <c r="E111" s="131">
        <v>505519.92</v>
      </c>
      <c r="F111" s="131">
        <f t="shared" si="1"/>
        <v>99.97348384468431</v>
      </c>
    </row>
    <row r="112" spans="1:6" ht="25.5">
      <c r="A112" s="57"/>
      <c r="B112" s="57" t="s">
        <v>253</v>
      </c>
      <c r="C112" s="57" t="s">
        <v>353</v>
      </c>
      <c r="D112" s="131">
        <v>1391881</v>
      </c>
      <c r="E112" s="131">
        <v>1391469.26</v>
      </c>
      <c r="F112" s="131">
        <f t="shared" si="1"/>
        <v>99.970418448128825</v>
      </c>
    </row>
    <row r="113" spans="1:6" ht="12.75">
      <c r="A113" s="57"/>
      <c r="B113" s="57" t="s">
        <v>283</v>
      </c>
      <c r="C113" s="57" t="s">
        <v>354</v>
      </c>
      <c r="D113" s="131">
        <v>186289</v>
      </c>
      <c r="E113" s="131">
        <v>186277.71</v>
      </c>
      <c r="F113" s="131">
        <f t="shared" si="1"/>
        <v>99.9939395240728</v>
      </c>
    </row>
    <row r="114" spans="1:6" ht="12.75">
      <c r="A114" s="57"/>
      <c r="B114" s="57" t="s">
        <v>277</v>
      </c>
      <c r="C114" s="57" t="s">
        <v>355</v>
      </c>
      <c r="D114" s="131">
        <v>515300</v>
      </c>
      <c r="E114" s="131">
        <v>515094.77</v>
      </c>
      <c r="F114" s="131">
        <f t="shared" si="1"/>
        <v>99.960172714923345</v>
      </c>
    </row>
    <row r="115" spans="1:6" ht="12.75">
      <c r="A115" s="57"/>
      <c r="B115" s="57" t="s">
        <v>284</v>
      </c>
      <c r="C115" s="57" t="s">
        <v>356</v>
      </c>
      <c r="D115" s="131">
        <v>19240518</v>
      </c>
      <c r="E115" s="131">
        <v>19240513.699999999</v>
      </c>
      <c r="F115" s="131">
        <f t="shared" si="1"/>
        <v>99.999977651329345</v>
      </c>
    </row>
    <row r="116" spans="1:6" ht="12.75">
      <c r="A116" s="57"/>
      <c r="B116" s="57" t="s">
        <v>259</v>
      </c>
      <c r="C116" s="57" t="s">
        <v>357</v>
      </c>
      <c r="D116" s="131">
        <v>2560965</v>
      </c>
      <c r="E116" s="131">
        <v>2560184.83</v>
      </c>
      <c r="F116" s="131">
        <f t="shared" si="1"/>
        <v>99.969536092840002</v>
      </c>
    </row>
    <row r="117" spans="1:6" ht="12.75">
      <c r="A117" s="57"/>
      <c r="B117" s="57" t="s">
        <v>272</v>
      </c>
      <c r="C117" s="57" t="s">
        <v>358</v>
      </c>
      <c r="D117" s="131">
        <v>10145173</v>
      </c>
      <c r="E117" s="131">
        <v>10144346.91</v>
      </c>
      <c r="F117" s="131">
        <f t="shared" si="1"/>
        <v>99.991857309875343</v>
      </c>
    </row>
    <row r="118" spans="1:6" ht="25.5">
      <c r="A118" s="57"/>
      <c r="B118" s="57" t="s">
        <v>264</v>
      </c>
      <c r="C118" s="57" t="s">
        <v>316</v>
      </c>
      <c r="D118" s="131">
        <v>169721</v>
      </c>
      <c r="E118" s="131">
        <v>162952.15</v>
      </c>
      <c r="F118" s="131">
        <f t="shared" si="1"/>
        <v>96.011778153557898</v>
      </c>
    </row>
    <row r="119" spans="1:6" ht="12.75">
      <c r="A119" s="57"/>
      <c r="B119" s="57" t="s">
        <v>281</v>
      </c>
      <c r="C119" s="57" t="s">
        <v>300</v>
      </c>
      <c r="D119" s="131">
        <v>4773668</v>
      </c>
      <c r="E119" s="131">
        <v>4769485.5199999996</v>
      </c>
      <c r="F119" s="131">
        <f t="shared" si="1"/>
        <v>99.912384355175092</v>
      </c>
    </row>
    <row r="120" spans="1:6" ht="12.75">
      <c r="A120" s="57"/>
      <c r="B120" s="57" t="s">
        <v>285</v>
      </c>
      <c r="C120" s="57" t="s">
        <v>359</v>
      </c>
      <c r="D120" s="131">
        <v>134187922</v>
      </c>
      <c r="E120" s="131">
        <v>134143849.73</v>
      </c>
      <c r="F120" s="131">
        <f t="shared" si="1"/>
        <v>99.967156306362654</v>
      </c>
    </row>
    <row r="121" spans="1:6" ht="25.5">
      <c r="A121" s="57"/>
      <c r="B121" s="57" t="s">
        <v>286</v>
      </c>
      <c r="C121" s="57" t="s">
        <v>360</v>
      </c>
      <c r="D121" s="131">
        <v>293128</v>
      </c>
      <c r="E121" s="131">
        <v>293127.36</v>
      </c>
      <c r="F121" s="131">
        <f t="shared" si="1"/>
        <v>99.999781665347555</v>
      </c>
    </row>
    <row r="122" spans="1:6" ht="25.5">
      <c r="A122" s="57"/>
      <c r="B122" s="57" t="s">
        <v>287</v>
      </c>
      <c r="C122" s="57" t="s">
        <v>361</v>
      </c>
      <c r="D122" s="131">
        <v>871</v>
      </c>
      <c r="E122" s="131">
        <v>871</v>
      </c>
      <c r="F122" s="131">
        <f t="shared" si="1"/>
        <v>100</v>
      </c>
    </row>
    <row r="123" spans="1:6" ht="25.5">
      <c r="A123" s="57"/>
      <c r="B123" s="57" t="s">
        <v>288</v>
      </c>
      <c r="C123" s="57" t="s">
        <v>378</v>
      </c>
      <c r="D123" s="131">
        <v>2596</v>
      </c>
      <c r="E123" s="131">
        <v>2595</v>
      </c>
      <c r="F123" s="131">
        <f t="shared" si="1"/>
        <v>99.961479198767336</v>
      </c>
    </row>
    <row r="124" spans="1:6" ht="25.5">
      <c r="A124" s="57"/>
      <c r="B124" s="57" t="s">
        <v>274</v>
      </c>
      <c r="C124" s="57" t="s">
        <v>379</v>
      </c>
      <c r="D124" s="131">
        <v>311145</v>
      </c>
      <c r="E124" s="131">
        <v>310320.02</v>
      </c>
      <c r="F124" s="131">
        <f t="shared" si="1"/>
        <v>99.734856738819531</v>
      </c>
    </row>
    <row r="125" spans="1:6" ht="12.75">
      <c r="A125" s="57"/>
      <c r="B125" s="57" t="s">
        <v>275</v>
      </c>
      <c r="C125" s="57" t="s">
        <v>362</v>
      </c>
      <c r="D125" s="131">
        <v>148291</v>
      </c>
      <c r="E125" s="131">
        <v>148192.07</v>
      </c>
      <c r="F125" s="131">
        <f t="shared" si="1"/>
        <v>99.933286578416769</v>
      </c>
    </row>
    <row r="126" spans="1:6" ht="25.5">
      <c r="A126" s="57"/>
      <c r="B126" s="57" t="s">
        <v>289</v>
      </c>
      <c r="C126" s="57" t="s">
        <v>363</v>
      </c>
      <c r="D126" s="131">
        <v>51011692</v>
      </c>
      <c r="E126" s="131">
        <v>50991614.189999998</v>
      </c>
      <c r="F126" s="131">
        <f t="shared" si="1"/>
        <v>99.960640768394811</v>
      </c>
    </row>
    <row r="127" spans="1:6" ht="25.5">
      <c r="A127" s="57"/>
      <c r="B127" s="57" t="s">
        <v>290</v>
      </c>
      <c r="C127" s="57" t="s">
        <v>488</v>
      </c>
      <c r="D127" s="131">
        <v>42967</v>
      </c>
      <c r="E127" s="131">
        <v>42961.59</v>
      </c>
      <c r="F127" s="131">
        <f t="shared" si="1"/>
        <v>99.987408941745983</v>
      </c>
    </row>
    <row r="128" spans="1:6" ht="12.75">
      <c r="A128" s="57"/>
      <c r="B128" s="57" t="s">
        <v>291</v>
      </c>
      <c r="C128" s="57" t="s">
        <v>380</v>
      </c>
      <c r="D128" s="131">
        <v>41961279</v>
      </c>
      <c r="E128" s="131">
        <v>41960496.890000001</v>
      </c>
      <c r="F128" s="131">
        <f t="shared" si="1"/>
        <v>99.998136114964467</v>
      </c>
    </row>
    <row r="129" spans="1:6" ht="12.75">
      <c r="A129" s="57"/>
      <c r="B129" s="57" t="s">
        <v>384</v>
      </c>
      <c r="C129" s="57" t="s">
        <v>385</v>
      </c>
      <c r="D129" s="131">
        <v>7381099</v>
      </c>
      <c r="E129" s="131">
        <v>6979338.8899999997</v>
      </c>
      <c r="F129" s="131">
        <f t="shared" si="1"/>
        <v>94.55690663409338</v>
      </c>
    </row>
    <row r="130" spans="1:6" s="124" customFormat="1" ht="12.75">
      <c r="A130" s="127" t="s">
        <v>123</v>
      </c>
      <c r="B130" s="127"/>
      <c r="C130" s="127" t="s">
        <v>364</v>
      </c>
      <c r="D130" s="132">
        <v>596030</v>
      </c>
      <c r="E130" s="132">
        <v>595846.02</v>
      </c>
      <c r="F130" s="132">
        <f t="shared" si="1"/>
        <v>99.96913242622017</v>
      </c>
    </row>
    <row r="131" spans="1:6" ht="25.5">
      <c r="A131" s="57"/>
      <c r="B131" s="57" t="s">
        <v>248</v>
      </c>
      <c r="C131" s="57" t="s">
        <v>489</v>
      </c>
      <c r="D131" s="131">
        <v>187375</v>
      </c>
      <c r="E131" s="131">
        <v>187224.19</v>
      </c>
      <c r="F131" s="131">
        <f t="shared" si="1"/>
        <v>99.919514342895269</v>
      </c>
    </row>
    <row r="132" spans="1:6" ht="12.75">
      <c r="A132" s="57"/>
      <c r="B132" s="57" t="s">
        <v>250</v>
      </c>
      <c r="C132" s="57" t="s">
        <v>365</v>
      </c>
      <c r="D132" s="131">
        <v>53210</v>
      </c>
      <c r="E132" s="131">
        <v>53209.97</v>
      </c>
      <c r="F132" s="131">
        <f t="shared" si="1"/>
        <v>99.999943619620382</v>
      </c>
    </row>
    <row r="133" spans="1:6" ht="12.75">
      <c r="A133" s="57"/>
      <c r="B133" s="57" t="s">
        <v>255</v>
      </c>
      <c r="C133" s="57" t="s">
        <v>490</v>
      </c>
      <c r="D133" s="131">
        <v>237984</v>
      </c>
      <c r="E133" s="131">
        <v>237983.61</v>
      </c>
      <c r="F133" s="131">
        <f t="shared" si="1"/>
        <v>99.999836123436864</v>
      </c>
    </row>
    <row r="134" spans="1:6" ht="12.75">
      <c r="A134" s="57"/>
      <c r="B134" s="57" t="s">
        <v>293</v>
      </c>
      <c r="C134" s="57" t="s">
        <v>366</v>
      </c>
      <c r="D134" s="131">
        <v>111213</v>
      </c>
      <c r="E134" s="131">
        <v>111180.75</v>
      </c>
      <c r="F134" s="131">
        <f t="shared" si="1"/>
        <v>99.971001591540556</v>
      </c>
    </row>
    <row r="135" spans="1:6" ht="25.5">
      <c r="A135" s="57"/>
      <c r="B135" s="57" t="s">
        <v>603</v>
      </c>
      <c r="C135" s="57" t="s">
        <v>609</v>
      </c>
      <c r="D135" s="131">
        <v>6248</v>
      </c>
      <c r="E135" s="131">
        <v>6247.5</v>
      </c>
      <c r="F135" s="131">
        <f t="shared" si="1"/>
        <v>99.991997439180537</v>
      </c>
    </row>
    <row r="136" spans="1:6" s="124" customFormat="1" ht="12.75">
      <c r="A136" s="127" t="s">
        <v>124</v>
      </c>
      <c r="B136" s="127"/>
      <c r="C136" s="127" t="s">
        <v>367</v>
      </c>
      <c r="D136" s="132">
        <v>12677482</v>
      </c>
      <c r="E136" s="132">
        <v>12677359.789999999</v>
      </c>
      <c r="F136" s="132">
        <f t="shared" si="1"/>
        <v>99.999036007308078</v>
      </c>
    </row>
    <row r="137" spans="1:6" ht="25.5">
      <c r="A137" s="57"/>
      <c r="B137" s="57" t="s">
        <v>248</v>
      </c>
      <c r="C137" s="57" t="s">
        <v>368</v>
      </c>
      <c r="D137" s="131">
        <v>150358</v>
      </c>
      <c r="E137" s="131">
        <v>150238.91</v>
      </c>
      <c r="F137" s="131">
        <f t="shared" si="1"/>
        <v>99.92079570092713</v>
      </c>
    </row>
    <row r="138" spans="1:6" ht="12.75">
      <c r="A138" s="57"/>
      <c r="B138" s="57" t="s">
        <v>249</v>
      </c>
      <c r="C138" s="57" t="s">
        <v>369</v>
      </c>
      <c r="D138" s="131">
        <v>723559</v>
      </c>
      <c r="E138" s="131">
        <v>723558.28</v>
      </c>
      <c r="F138" s="131">
        <f t="shared" si="1"/>
        <v>99.9999004918742</v>
      </c>
    </row>
    <row r="139" spans="1:6" ht="25.5">
      <c r="A139" s="57"/>
      <c r="B139" s="57" t="s">
        <v>250</v>
      </c>
      <c r="C139" s="57" t="s">
        <v>370</v>
      </c>
      <c r="D139" s="131">
        <v>367322</v>
      </c>
      <c r="E139" s="131">
        <v>367321.22</v>
      </c>
      <c r="F139" s="131">
        <f t="shared" si="1"/>
        <v>99.999787652250603</v>
      </c>
    </row>
    <row r="140" spans="1:6" ht="12.75">
      <c r="A140" s="57"/>
      <c r="B140" s="57" t="s">
        <v>253</v>
      </c>
      <c r="C140" s="57" t="s">
        <v>297</v>
      </c>
      <c r="D140" s="131">
        <v>3273</v>
      </c>
      <c r="E140" s="131">
        <v>3273</v>
      </c>
      <c r="F140" s="131">
        <f t="shared" si="1"/>
        <v>100</v>
      </c>
    </row>
    <row r="141" spans="1:6" ht="12.75">
      <c r="A141" s="57"/>
      <c r="B141" s="57" t="s">
        <v>278</v>
      </c>
      <c r="C141" s="57" t="s">
        <v>491</v>
      </c>
      <c r="D141" s="131">
        <v>1220467</v>
      </c>
      <c r="E141" s="131">
        <v>1220466.78</v>
      </c>
      <c r="F141" s="131">
        <f t="shared" si="1"/>
        <v>99.999981974113197</v>
      </c>
    </row>
    <row r="142" spans="1:6" ht="12.75">
      <c r="A142" s="57"/>
      <c r="B142" s="57" t="s">
        <v>265</v>
      </c>
      <c r="C142" s="57" t="s">
        <v>317</v>
      </c>
      <c r="D142" s="131">
        <v>1661816</v>
      </c>
      <c r="E142" s="131">
        <v>1661814.6</v>
      </c>
      <c r="F142" s="131">
        <f t="shared" si="1"/>
        <v>99.999915754812818</v>
      </c>
    </row>
    <row r="143" spans="1:6" ht="12.75">
      <c r="A143" s="57"/>
      <c r="B143" s="57" t="s">
        <v>24</v>
      </c>
      <c r="C143" s="57" t="s">
        <v>481</v>
      </c>
      <c r="D143" s="131">
        <v>920084</v>
      </c>
      <c r="E143" s="131">
        <v>920084</v>
      </c>
      <c r="F143" s="131">
        <f t="shared" ref="F143:F206" si="2">E143/D143*100</f>
        <v>100</v>
      </c>
    </row>
    <row r="144" spans="1:6" ht="12.75">
      <c r="A144" s="57"/>
      <c r="B144" s="57" t="s">
        <v>294</v>
      </c>
      <c r="C144" s="57" t="s">
        <v>381</v>
      </c>
      <c r="D144" s="131">
        <v>7630603</v>
      </c>
      <c r="E144" s="131">
        <v>7630603</v>
      </c>
      <c r="F144" s="131">
        <f t="shared" si="2"/>
        <v>100</v>
      </c>
    </row>
    <row r="145" spans="1:6" s="124" customFormat="1" ht="12.75">
      <c r="A145" s="127" t="s">
        <v>125</v>
      </c>
      <c r="B145" s="127"/>
      <c r="C145" s="127" t="s">
        <v>371</v>
      </c>
      <c r="D145" s="132">
        <v>246360</v>
      </c>
      <c r="E145" s="132">
        <v>246080.98</v>
      </c>
      <c r="F145" s="132">
        <f t="shared" si="2"/>
        <v>99.886742977756143</v>
      </c>
    </row>
    <row r="146" spans="1:6" ht="12.75">
      <c r="A146" s="57"/>
      <c r="B146" s="57" t="s">
        <v>248</v>
      </c>
      <c r="C146" s="57" t="s">
        <v>372</v>
      </c>
      <c r="D146" s="131">
        <v>64501</v>
      </c>
      <c r="E146" s="131">
        <v>64446.07</v>
      </c>
      <c r="F146" s="131">
        <f t="shared" si="2"/>
        <v>99.91483852963519</v>
      </c>
    </row>
    <row r="147" spans="1:6" ht="12.75">
      <c r="A147" s="57"/>
      <c r="B147" s="57" t="s">
        <v>249</v>
      </c>
      <c r="C147" s="57" t="s">
        <v>297</v>
      </c>
      <c r="D147" s="131">
        <v>300</v>
      </c>
      <c r="E147" s="131">
        <v>205</v>
      </c>
      <c r="F147" s="131">
        <f t="shared" si="2"/>
        <v>68.333333333333329</v>
      </c>
    </row>
    <row r="148" spans="1:6" ht="12.75">
      <c r="A148" s="57"/>
      <c r="B148" s="57" t="s">
        <v>267</v>
      </c>
      <c r="C148" s="57" t="s">
        <v>300</v>
      </c>
      <c r="D148" s="131">
        <v>9559</v>
      </c>
      <c r="E148" s="131">
        <v>9558.16</v>
      </c>
      <c r="F148" s="131">
        <f t="shared" si="2"/>
        <v>99.991212469923624</v>
      </c>
    </row>
    <row r="149" spans="1:6" ht="12.75">
      <c r="A149" s="57"/>
      <c r="B149" s="57" t="s">
        <v>250</v>
      </c>
      <c r="C149" s="57" t="s">
        <v>373</v>
      </c>
      <c r="D149" s="131">
        <v>172000</v>
      </c>
      <c r="E149" s="131">
        <v>171871.75</v>
      </c>
      <c r="F149" s="131">
        <f t="shared" si="2"/>
        <v>99.925436046511635</v>
      </c>
    </row>
    <row r="150" spans="1:6" s="124" customFormat="1" ht="12.75">
      <c r="A150" s="127" t="s">
        <v>126</v>
      </c>
      <c r="B150" s="127"/>
      <c r="C150" s="127" t="s">
        <v>374</v>
      </c>
      <c r="D150" s="132">
        <v>50660063</v>
      </c>
      <c r="E150" s="132">
        <v>50431632.859999999</v>
      </c>
      <c r="F150" s="132">
        <f t="shared" si="2"/>
        <v>99.549092270177397</v>
      </c>
    </row>
    <row r="151" spans="1:6" ht="12.75">
      <c r="A151" s="57"/>
      <c r="B151" s="57" t="s">
        <v>248</v>
      </c>
      <c r="C151" s="57" t="s">
        <v>492</v>
      </c>
      <c r="D151" s="131">
        <v>318982</v>
      </c>
      <c r="E151" s="131">
        <v>318476.78000000003</v>
      </c>
      <c r="F151" s="131">
        <f t="shared" si="2"/>
        <v>99.841614887360421</v>
      </c>
    </row>
    <row r="152" spans="1:6" ht="12.75">
      <c r="A152" s="57"/>
      <c r="B152" s="57" t="s">
        <v>266</v>
      </c>
      <c r="C152" s="57" t="s">
        <v>594</v>
      </c>
      <c r="D152" s="131">
        <v>23850</v>
      </c>
      <c r="E152" s="131">
        <v>22264.82</v>
      </c>
      <c r="F152" s="131">
        <f t="shared" si="2"/>
        <v>93.353542976939195</v>
      </c>
    </row>
    <row r="153" spans="1:6" ht="12.75">
      <c r="A153" s="57"/>
      <c r="B153" s="57" t="s">
        <v>249</v>
      </c>
      <c r="C153" s="57" t="s">
        <v>595</v>
      </c>
      <c r="D153" s="131">
        <v>1490959</v>
      </c>
      <c r="E153" s="131">
        <v>1490959</v>
      </c>
      <c r="F153" s="131">
        <f t="shared" si="2"/>
        <v>100</v>
      </c>
    </row>
    <row r="154" spans="1:6" ht="25.5">
      <c r="A154" s="57"/>
      <c r="B154" s="57" t="s">
        <v>252</v>
      </c>
      <c r="C154" s="57" t="s">
        <v>596</v>
      </c>
      <c r="D154" s="131">
        <v>9680975</v>
      </c>
      <c r="E154" s="131">
        <v>9680975</v>
      </c>
      <c r="F154" s="131">
        <f t="shared" si="2"/>
        <v>100</v>
      </c>
    </row>
    <row r="155" spans="1:6" ht="12.75">
      <c r="A155" s="57"/>
      <c r="B155" s="57" t="s">
        <v>535</v>
      </c>
      <c r="C155" s="57" t="s">
        <v>538</v>
      </c>
      <c r="D155" s="131">
        <v>308303</v>
      </c>
      <c r="E155" s="131">
        <v>306994.64</v>
      </c>
      <c r="F155" s="131">
        <f t="shared" si="2"/>
        <v>99.575625277730026</v>
      </c>
    </row>
    <row r="156" spans="1:6" ht="25.5">
      <c r="A156" s="57"/>
      <c r="B156" s="57" t="s">
        <v>589</v>
      </c>
      <c r="C156" s="57" t="s">
        <v>597</v>
      </c>
      <c r="D156" s="131">
        <v>2053154</v>
      </c>
      <c r="E156" s="131">
        <v>1828222.62</v>
      </c>
      <c r="F156" s="131">
        <f t="shared" si="2"/>
        <v>89.044592855674736</v>
      </c>
    </row>
    <row r="157" spans="1:6" ht="12.75">
      <c r="A157" s="57"/>
      <c r="B157" s="57" t="s">
        <v>271</v>
      </c>
      <c r="C157" s="57" t="s">
        <v>539</v>
      </c>
      <c r="D157" s="131">
        <v>13185</v>
      </c>
      <c r="E157" s="131">
        <v>13185</v>
      </c>
      <c r="F157" s="131">
        <f t="shared" si="2"/>
        <v>100</v>
      </c>
    </row>
    <row r="158" spans="1:6" ht="12.75">
      <c r="A158" s="57"/>
      <c r="B158" s="57" t="s">
        <v>288</v>
      </c>
      <c r="C158" s="57" t="s">
        <v>540</v>
      </c>
      <c r="D158" s="131">
        <v>6061119</v>
      </c>
      <c r="E158" s="131">
        <v>6061119</v>
      </c>
      <c r="F158" s="131">
        <f t="shared" si="2"/>
        <v>100</v>
      </c>
    </row>
    <row r="159" spans="1:6" ht="25.5">
      <c r="A159" s="57"/>
      <c r="B159" s="57" t="s">
        <v>473</v>
      </c>
      <c r="C159" s="57" t="s">
        <v>541</v>
      </c>
      <c r="D159" s="131">
        <v>3050601</v>
      </c>
      <c r="E159" s="131">
        <v>3050601</v>
      </c>
      <c r="F159" s="131">
        <f t="shared" si="2"/>
        <v>100</v>
      </c>
    </row>
    <row r="160" spans="1:6" ht="12.75">
      <c r="A160" s="57"/>
      <c r="B160" s="57" t="s">
        <v>24</v>
      </c>
      <c r="C160" s="57" t="s">
        <v>481</v>
      </c>
      <c r="D160" s="131">
        <v>1445176</v>
      </c>
      <c r="E160" s="131">
        <v>1445176</v>
      </c>
      <c r="F160" s="131">
        <f t="shared" si="2"/>
        <v>100</v>
      </c>
    </row>
    <row r="161" spans="1:6" ht="12.75">
      <c r="A161" s="57"/>
      <c r="B161" s="57" t="s">
        <v>294</v>
      </c>
      <c r="C161" s="57" t="s">
        <v>381</v>
      </c>
      <c r="D161" s="131">
        <v>9947121</v>
      </c>
      <c r="E161" s="131">
        <v>9947121</v>
      </c>
      <c r="F161" s="131">
        <f t="shared" si="2"/>
        <v>100</v>
      </c>
    </row>
    <row r="162" spans="1:6" ht="38.25">
      <c r="A162" s="57"/>
      <c r="B162" s="57" t="s">
        <v>26</v>
      </c>
      <c r="C162" s="57" t="s">
        <v>615</v>
      </c>
      <c r="D162" s="131">
        <v>395818</v>
      </c>
      <c r="E162" s="131">
        <v>395818</v>
      </c>
      <c r="F162" s="131">
        <f t="shared" si="2"/>
        <v>100</v>
      </c>
    </row>
    <row r="163" spans="1:6" ht="12.75">
      <c r="A163" s="57"/>
      <c r="B163" s="57" t="s">
        <v>291</v>
      </c>
      <c r="C163" s="57" t="s">
        <v>625</v>
      </c>
      <c r="D163" s="131">
        <v>15870720</v>
      </c>
      <c r="E163" s="131">
        <v>15870720</v>
      </c>
      <c r="F163" s="131">
        <f t="shared" si="2"/>
        <v>100</v>
      </c>
    </row>
    <row r="164" spans="1:6" ht="12.75">
      <c r="A164" s="57"/>
      <c r="B164" s="57" t="s">
        <v>629</v>
      </c>
      <c r="C164" s="57" t="s">
        <v>631</v>
      </c>
      <c r="D164" s="131">
        <v>100</v>
      </c>
      <c r="E164" s="131">
        <v>0</v>
      </c>
      <c r="F164" s="131">
        <f t="shared" si="2"/>
        <v>0</v>
      </c>
    </row>
    <row r="165" spans="1:6" s="124" customFormat="1" ht="12.75">
      <c r="A165" s="127" t="s">
        <v>127</v>
      </c>
      <c r="B165" s="127"/>
      <c r="C165" s="127" t="s">
        <v>542</v>
      </c>
      <c r="D165" s="132">
        <v>204738</v>
      </c>
      <c r="E165" s="132">
        <v>204313.16</v>
      </c>
      <c r="F165" s="132">
        <f t="shared" si="2"/>
        <v>99.79249577508817</v>
      </c>
    </row>
    <row r="166" spans="1:6" ht="25.5">
      <c r="A166" s="57"/>
      <c r="B166" s="57" t="s">
        <v>248</v>
      </c>
      <c r="C166" s="57" t="s">
        <v>543</v>
      </c>
      <c r="D166" s="131">
        <v>203739</v>
      </c>
      <c r="E166" s="131">
        <v>203314.4</v>
      </c>
      <c r="F166" s="131">
        <f t="shared" si="2"/>
        <v>99.791596110710273</v>
      </c>
    </row>
    <row r="167" spans="1:6" ht="12.75">
      <c r="A167" s="57"/>
      <c r="B167" s="57" t="s">
        <v>269</v>
      </c>
      <c r="C167" s="57" t="s">
        <v>300</v>
      </c>
      <c r="D167" s="131">
        <v>999</v>
      </c>
      <c r="E167" s="131">
        <v>998.76</v>
      </c>
      <c r="F167" s="131">
        <f t="shared" si="2"/>
        <v>99.97597597597597</v>
      </c>
    </row>
    <row r="168" spans="1:6" s="124" customFormat="1" ht="12.75">
      <c r="A168" s="127" t="s">
        <v>613</v>
      </c>
      <c r="B168" s="127"/>
      <c r="C168" s="127" t="s">
        <v>612</v>
      </c>
      <c r="D168" s="132">
        <v>16072</v>
      </c>
      <c r="E168" s="132">
        <v>16068.88</v>
      </c>
      <c r="F168" s="132">
        <f t="shared" si="2"/>
        <v>99.980587356893963</v>
      </c>
    </row>
    <row r="169" spans="1:6" ht="25.5">
      <c r="A169" s="57"/>
      <c r="B169" s="57" t="s">
        <v>248</v>
      </c>
      <c r="C169" s="57" t="s">
        <v>616</v>
      </c>
      <c r="D169" s="131">
        <v>16072</v>
      </c>
      <c r="E169" s="131">
        <v>16068.88</v>
      </c>
      <c r="F169" s="131">
        <f t="shared" si="2"/>
        <v>99.980587356893963</v>
      </c>
    </row>
    <row r="170" spans="1:6" s="124" customFormat="1" ht="12.75">
      <c r="A170" s="127" t="s">
        <v>128</v>
      </c>
      <c r="B170" s="127"/>
      <c r="C170" s="127" t="s">
        <v>544</v>
      </c>
      <c r="D170" s="132">
        <v>29022018</v>
      </c>
      <c r="E170" s="132">
        <v>29015280.780000001</v>
      </c>
      <c r="F170" s="132">
        <f t="shared" si="2"/>
        <v>99.976785832053451</v>
      </c>
    </row>
    <row r="171" spans="1:6" ht="25.5">
      <c r="A171" s="57"/>
      <c r="B171" s="57" t="s">
        <v>248</v>
      </c>
      <c r="C171" s="57" t="s">
        <v>545</v>
      </c>
      <c r="D171" s="131">
        <v>191578</v>
      </c>
      <c r="E171" s="131">
        <v>188941.99</v>
      </c>
      <c r="F171" s="131">
        <f t="shared" si="2"/>
        <v>98.62405391015669</v>
      </c>
    </row>
    <row r="172" spans="1:6" ht="12.75">
      <c r="A172" s="57"/>
      <c r="B172" s="57" t="s">
        <v>250</v>
      </c>
      <c r="C172" s="57" t="s">
        <v>297</v>
      </c>
      <c r="D172" s="131">
        <v>5729</v>
      </c>
      <c r="E172" s="131">
        <v>2639.99</v>
      </c>
      <c r="F172" s="131">
        <f t="shared" si="2"/>
        <v>46.08116599755629</v>
      </c>
    </row>
    <row r="173" spans="1:6" ht="12.75">
      <c r="A173" s="57"/>
      <c r="B173" s="57" t="s">
        <v>251</v>
      </c>
      <c r="C173" s="57" t="s">
        <v>598</v>
      </c>
      <c r="D173" s="131">
        <v>1500000</v>
      </c>
      <c r="E173" s="131">
        <v>1500000</v>
      </c>
      <c r="F173" s="131">
        <f t="shared" si="2"/>
        <v>100</v>
      </c>
    </row>
    <row r="174" spans="1:6" ht="12.75">
      <c r="A174" s="57"/>
      <c r="B174" s="57" t="s">
        <v>535</v>
      </c>
      <c r="C174" s="57" t="s">
        <v>610</v>
      </c>
      <c r="D174" s="131">
        <v>1249587</v>
      </c>
      <c r="E174" s="131">
        <v>1248600.97</v>
      </c>
      <c r="F174" s="131">
        <f t="shared" si="2"/>
        <v>99.921091528641057</v>
      </c>
    </row>
    <row r="175" spans="1:6" ht="25.5">
      <c r="A175" s="57"/>
      <c r="B175" s="57" t="s">
        <v>534</v>
      </c>
      <c r="C175" s="57" t="s">
        <v>632</v>
      </c>
      <c r="D175" s="131">
        <v>2123000</v>
      </c>
      <c r="E175" s="131">
        <v>2123000</v>
      </c>
      <c r="F175" s="131">
        <f t="shared" si="2"/>
        <v>100</v>
      </c>
    </row>
    <row r="176" spans="1:6" ht="12.75">
      <c r="A176" s="57"/>
      <c r="B176" s="57" t="s">
        <v>295</v>
      </c>
      <c r="C176" s="57" t="s">
        <v>546</v>
      </c>
      <c r="D176" s="131">
        <v>50000</v>
      </c>
      <c r="E176" s="131">
        <v>50000</v>
      </c>
      <c r="F176" s="131">
        <f t="shared" si="2"/>
        <v>100</v>
      </c>
    </row>
    <row r="177" spans="1:6" ht="12.75">
      <c r="A177" s="57"/>
      <c r="B177" s="57" t="s">
        <v>590</v>
      </c>
      <c r="C177" s="57" t="s">
        <v>599</v>
      </c>
      <c r="D177" s="131">
        <v>4571184</v>
      </c>
      <c r="E177" s="131">
        <v>4571157.83</v>
      </c>
      <c r="F177" s="131">
        <f t="shared" si="2"/>
        <v>99.99942750062128</v>
      </c>
    </row>
    <row r="178" spans="1:6" ht="12.75">
      <c r="A178" s="57"/>
      <c r="B178" s="57" t="s">
        <v>24</v>
      </c>
      <c r="C178" s="57" t="s">
        <v>481</v>
      </c>
      <c r="D178" s="131">
        <v>1686697</v>
      </c>
      <c r="E178" s="131">
        <v>1686697</v>
      </c>
      <c r="F178" s="131">
        <f t="shared" si="2"/>
        <v>100</v>
      </c>
    </row>
    <row r="179" spans="1:6" ht="12.75">
      <c r="A179" s="57"/>
      <c r="B179" s="57" t="s">
        <v>294</v>
      </c>
      <c r="C179" s="57" t="s">
        <v>381</v>
      </c>
      <c r="D179" s="131">
        <v>17644243</v>
      </c>
      <c r="E179" s="131">
        <v>17644243</v>
      </c>
      <c r="F179" s="131">
        <f t="shared" si="2"/>
        <v>100</v>
      </c>
    </row>
    <row r="180" spans="1:6" s="124" customFormat="1" ht="12.75">
      <c r="A180" s="127" t="s">
        <v>129</v>
      </c>
      <c r="B180" s="127"/>
      <c r="C180" s="127" t="s">
        <v>547</v>
      </c>
      <c r="D180" s="132">
        <v>348997</v>
      </c>
      <c r="E180" s="132">
        <v>348663.11</v>
      </c>
      <c r="F180" s="132">
        <f t="shared" si="2"/>
        <v>99.904328690504499</v>
      </c>
    </row>
    <row r="181" spans="1:6" ht="12.75">
      <c r="A181" s="57"/>
      <c r="B181" s="57" t="s">
        <v>248</v>
      </c>
      <c r="C181" s="57" t="s">
        <v>548</v>
      </c>
      <c r="D181" s="131">
        <v>341166</v>
      </c>
      <c r="E181" s="131">
        <v>340832.58</v>
      </c>
      <c r="F181" s="131">
        <f t="shared" si="2"/>
        <v>99.902270448989654</v>
      </c>
    </row>
    <row r="182" spans="1:6" ht="12.75">
      <c r="A182" s="57"/>
      <c r="B182" s="57" t="s">
        <v>249</v>
      </c>
      <c r="C182" s="57" t="s">
        <v>297</v>
      </c>
      <c r="D182" s="131">
        <v>7831</v>
      </c>
      <c r="E182" s="131">
        <v>7830.53</v>
      </c>
      <c r="F182" s="131">
        <f t="shared" si="2"/>
        <v>99.993998212233421</v>
      </c>
    </row>
    <row r="183" spans="1:6" s="124" customFormat="1" ht="12.75">
      <c r="A183" s="127" t="s">
        <v>130</v>
      </c>
      <c r="B183" s="127"/>
      <c r="C183" s="127" t="s">
        <v>549</v>
      </c>
      <c r="D183" s="132">
        <v>15530981</v>
      </c>
      <c r="E183" s="132">
        <v>15522527.09</v>
      </c>
      <c r="F183" s="132">
        <f t="shared" si="2"/>
        <v>99.945567443550402</v>
      </c>
    </row>
    <row r="184" spans="1:6" ht="25.5">
      <c r="A184" s="57"/>
      <c r="B184" s="57" t="s">
        <v>248</v>
      </c>
      <c r="C184" s="57" t="s">
        <v>550</v>
      </c>
      <c r="D184" s="131">
        <v>104869</v>
      </c>
      <c r="E184" s="131">
        <v>104250.95</v>
      </c>
      <c r="F184" s="131">
        <f t="shared" si="2"/>
        <v>99.410645662683919</v>
      </c>
    </row>
    <row r="185" spans="1:6" ht="12.75">
      <c r="A185" s="57"/>
      <c r="B185" s="57" t="s">
        <v>266</v>
      </c>
      <c r="C185" s="57" t="s">
        <v>551</v>
      </c>
      <c r="D185" s="131">
        <v>508511</v>
      </c>
      <c r="E185" s="131">
        <v>508466.56</v>
      </c>
      <c r="F185" s="131">
        <f t="shared" si="2"/>
        <v>99.991260759354276</v>
      </c>
    </row>
    <row r="186" spans="1:6" ht="25.5">
      <c r="A186" s="57"/>
      <c r="B186" s="57" t="s">
        <v>249</v>
      </c>
      <c r="C186" s="57" t="s">
        <v>552</v>
      </c>
      <c r="D186" s="131">
        <v>6407995</v>
      </c>
      <c r="E186" s="131">
        <v>6406103.5700000003</v>
      </c>
      <c r="F186" s="131">
        <f t="shared" si="2"/>
        <v>99.970483279091198</v>
      </c>
    </row>
    <row r="187" spans="1:6" ht="12.75">
      <c r="A187" s="57"/>
      <c r="B187" s="57" t="s">
        <v>250</v>
      </c>
      <c r="C187" s="57" t="s">
        <v>297</v>
      </c>
      <c r="D187" s="131">
        <v>1650</v>
      </c>
      <c r="E187" s="131">
        <v>1649.99</v>
      </c>
      <c r="F187" s="131">
        <f t="shared" si="2"/>
        <v>99.99939393939394</v>
      </c>
    </row>
    <row r="188" spans="1:6" ht="12.75">
      <c r="A188" s="57"/>
      <c r="B188" s="57" t="s">
        <v>254</v>
      </c>
      <c r="C188" s="57" t="s">
        <v>553</v>
      </c>
      <c r="D188" s="131">
        <v>7583189</v>
      </c>
      <c r="E188" s="131">
        <v>7582534</v>
      </c>
      <c r="F188" s="131">
        <f t="shared" si="2"/>
        <v>99.99136247296488</v>
      </c>
    </row>
    <row r="189" spans="1:6" ht="12.75">
      <c r="A189" s="57"/>
      <c r="B189" s="57" t="s">
        <v>251</v>
      </c>
      <c r="C189" s="57" t="s">
        <v>554</v>
      </c>
      <c r="D189" s="131">
        <v>507955</v>
      </c>
      <c r="E189" s="131">
        <v>507710.4</v>
      </c>
      <c r="F189" s="131">
        <f t="shared" si="2"/>
        <v>99.951846128101906</v>
      </c>
    </row>
    <row r="190" spans="1:6" ht="12.75">
      <c r="A190" s="57"/>
      <c r="B190" s="57" t="s">
        <v>269</v>
      </c>
      <c r="C190" s="57" t="s">
        <v>300</v>
      </c>
      <c r="D190" s="131">
        <v>412401</v>
      </c>
      <c r="E190" s="131">
        <v>407400.62</v>
      </c>
      <c r="F190" s="131">
        <f t="shared" si="2"/>
        <v>98.787495665626409</v>
      </c>
    </row>
    <row r="191" spans="1:6" ht="12.75">
      <c r="A191" s="57"/>
      <c r="B191" s="57" t="s">
        <v>24</v>
      </c>
      <c r="C191" s="57" t="s">
        <v>481</v>
      </c>
      <c r="D191" s="131">
        <v>4411</v>
      </c>
      <c r="E191" s="131">
        <v>4411</v>
      </c>
      <c r="F191" s="131">
        <f t="shared" si="2"/>
        <v>100</v>
      </c>
    </row>
    <row r="192" spans="1:6" s="124" customFormat="1" ht="25.5">
      <c r="A192" s="127" t="s">
        <v>131</v>
      </c>
      <c r="B192" s="127"/>
      <c r="C192" s="127" t="s">
        <v>555</v>
      </c>
      <c r="D192" s="132">
        <v>332280</v>
      </c>
      <c r="E192" s="132">
        <v>332228.71999999997</v>
      </c>
      <c r="F192" s="132">
        <f t="shared" si="2"/>
        <v>99.984567232454552</v>
      </c>
    </row>
    <row r="193" spans="1:6" ht="12.75">
      <c r="A193" s="57"/>
      <c r="B193" s="57" t="s">
        <v>266</v>
      </c>
      <c r="C193" s="57" t="s">
        <v>611</v>
      </c>
      <c r="D193" s="131">
        <v>252553</v>
      </c>
      <c r="E193" s="131">
        <v>252541.12</v>
      </c>
      <c r="F193" s="131">
        <f t="shared" si="2"/>
        <v>99.995296036871466</v>
      </c>
    </row>
    <row r="194" spans="1:6" ht="12.75">
      <c r="A194" s="57"/>
      <c r="B194" s="57" t="s">
        <v>267</v>
      </c>
      <c r="C194" s="57" t="s">
        <v>556</v>
      </c>
      <c r="D194" s="131">
        <v>79727</v>
      </c>
      <c r="E194" s="131">
        <v>79687.600000000006</v>
      </c>
      <c r="F194" s="131">
        <f t="shared" si="2"/>
        <v>99.95058135888722</v>
      </c>
    </row>
    <row r="195" spans="1:6" s="124" customFormat="1" ht="12.75">
      <c r="A195" s="127" t="s">
        <v>199</v>
      </c>
      <c r="B195" s="127"/>
      <c r="C195" s="127" t="s">
        <v>557</v>
      </c>
      <c r="D195" s="132">
        <v>58353</v>
      </c>
      <c r="E195" s="132">
        <v>58316.84</v>
      </c>
      <c r="F195" s="132">
        <f t="shared" si="2"/>
        <v>99.938032320531931</v>
      </c>
    </row>
    <row r="196" spans="1:6" ht="25.5">
      <c r="A196" s="57"/>
      <c r="B196" s="57" t="s">
        <v>248</v>
      </c>
      <c r="C196" s="57" t="s">
        <v>558</v>
      </c>
      <c r="D196" s="131">
        <v>58353</v>
      </c>
      <c r="E196" s="131">
        <v>58316.84</v>
      </c>
      <c r="F196" s="131">
        <f t="shared" si="2"/>
        <v>99.938032320531931</v>
      </c>
    </row>
    <row r="197" spans="1:6" s="124" customFormat="1" ht="12.75">
      <c r="A197" s="127" t="s">
        <v>132</v>
      </c>
      <c r="B197" s="127"/>
      <c r="C197" s="127" t="s">
        <v>559</v>
      </c>
      <c r="D197" s="132">
        <v>3035958</v>
      </c>
      <c r="E197" s="132">
        <v>3035843.15</v>
      </c>
      <c r="F197" s="132">
        <f t="shared" si="2"/>
        <v>99.996217009589714</v>
      </c>
    </row>
    <row r="198" spans="1:6" ht="12.75">
      <c r="A198" s="57"/>
      <c r="B198" s="57" t="s">
        <v>248</v>
      </c>
      <c r="C198" s="57" t="s">
        <v>560</v>
      </c>
      <c r="D198" s="131">
        <v>134020</v>
      </c>
      <c r="E198" s="131">
        <v>133908.14000000001</v>
      </c>
      <c r="F198" s="131">
        <f t="shared" si="2"/>
        <v>99.916534845545442</v>
      </c>
    </row>
    <row r="199" spans="1:6" ht="25.5">
      <c r="A199" s="57"/>
      <c r="B199" s="57" t="s">
        <v>255</v>
      </c>
      <c r="C199" s="57" t="s">
        <v>600</v>
      </c>
      <c r="D199" s="131">
        <v>29334</v>
      </c>
      <c r="E199" s="131">
        <v>29333.14</v>
      </c>
      <c r="F199" s="131">
        <f t="shared" si="2"/>
        <v>99.997068248448898</v>
      </c>
    </row>
    <row r="200" spans="1:6" ht="12.75">
      <c r="A200" s="57"/>
      <c r="B200" s="57" t="s">
        <v>252</v>
      </c>
      <c r="C200" s="57" t="s">
        <v>617</v>
      </c>
      <c r="D200" s="131">
        <v>4000</v>
      </c>
      <c r="E200" s="131">
        <v>4000</v>
      </c>
      <c r="F200" s="131">
        <f t="shared" si="2"/>
        <v>100</v>
      </c>
    </row>
    <row r="201" spans="1:6" ht="38.25">
      <c r="A201" s="57"/>
      <c r="B201" s="57" t="s">
        <v>253</v>
      </c>
      <c r="C201" s="57" t="s">
        <v>561</v>
      </c>
      <c r="D201" s="131">
        <v>6521</v>
      </c>
      <c r="E201" s="131">
        <v>6521</v>
      </c>
      <c r="F201" s="131">
        <f t="shared" si="2"/>
        <v>100</v>
      </c>
    </row>
    <row r="202" spans="1:6" ht="25.5">
      <c r="A202" s="57"/>
      <c r="B202" s="57" t="s">
        <v>283</v>
      </c>
      <c r="C202" s="57" t="s">
        <v>562</v>
      </c>
      <c r="D202" s="131">
        <v>24500</v>
      </c>
      <c r="E202" s="131">
        <v>24499.93</v>
      </c>
      <c r="F202" s="131">
        <f t="shared" si="2"/>
        <v>99.99971428571429</v>
      </c>
    </row>
    <row r="203" spans="1:6" ht="12.75">
      <c r="A203" s="57"/>
      <c r="B203" s="57" t="s">
        <v>268</v>
      </c>
      <c r="C203" s="57" t="s">
        <v>563</v>
      </c>
      <c r="D203" s="131">
        <v>13734</v>
      </c>
      <c r="E203" s="131">
        <v>13733.82</v>
      </c>
      <c r="F203" s="131">
        <f t="shared" si="2"/>
        <v>99.99868938401049</v>
      </c>
    </row>
    <row r="204" spans="1:6" ht="12.75">
      <c r="A204" s="57"/>
      <c r="B204" s="57" t="s">
        <v>276</v>
      </c>
      <c r="C204" s="57" t="s">
        <v>564</v>
      </c>
      <c r="D204" s="131">
        <v>2605816</v>
      </c>
      <c r="E204" s="131">
        <v>2605816</v>
      </c>
      <c r="F204" s="131">
        <f t="shared" si="2"/>
        <v>100</v>
      </c>
    </row>
    <row r="205" spans="1:6" ht="12.75">
      <c r="A205" s="57"/>
      <c r="B205" s="57" t="s">
        <v>278</v>
      </c>
      <c r="C205" s="57" t="s">
        <v>565</v>
      </c>
      <c r="D205" s="131">
        <v>2389</v>
      </c>
      <c r="E205" s="131">
        <v>2388.08</v>
      </c>
      <c r="F205" s="131">
        <f t="shared" si="2"/>
        <v>99.961490163248229</v>
      </c>
    </row>
    <row r="206" spans="1:6" ht="51">
      <c r="A206" s="57"/>
      <c r="B206" s="57" t="s">
        <v>671</v>
      </c>
      <c r="C206" s="57" t="s">
        <v>673</v>
      </c>
      <c r="D206" s="131">
        <v>6969</v>
      </c>
      <c r="E206" s="131">
        <v>6968.7</v>
      </c>
      <c r="F206" s="131">
        <f t="shared" si="2"/>
        <v>99.995695221696081</v>
      </c>
    </row>
    <row r="207" spans="1:6" ht="38.25">
      <c r="A207" s="57"/>
      <c r="B207" s="57" t="s">
        <v>475</v>
      </c>
      <c r="C207" s="57" t="s">
        <v>601</v>
      </c>
      <c r="D207" s="131">
        <v>64546</v>
      </c>
      <c r="E207" s="131">
        <v>64545.34</v>
      </c>
      <c r="F207" s="131">
        <f t="shared" ref="F207:F243" si="3">E207/D207*100</f>
        <v>99.99897747342979</v>
      </c>
    </row>
    <row r="208" spans="1:6" ht="12.75">
      <c r="A208" s="57"/>
      <c r="B208" s="57" t="s">
        <v>531</v>
      </c>
      <c r="C208" s="57" t="s">
        <v>626</v>
      </c>
      <c r="D208" s="131">
        <v>3160</v>
      </c>
      <c r="E208" s="131">
        <v>3160</v>
      </c>
      <c r="F208" s="131">
        <f t="shared" si="3"/>
        <v>100</v>
      </c>
    </row>
    <row r="209" spans="1:6" ht="12.75">
      <c r="A209" s="57"/>
      <c r="B209" s="57" t="s">
        <v>24</v>
      </c>
      <c r="C209" s="57" t="s">
        <v>481</v>
      </c>
      <c r="D209" s="131">
        <v>140969</v>
      </c>
      <c r="E209" s="131">
        <v>140969</v>
      </c>
      <c r="F209" s="131">
        <f t="shared" si="3"/>
        <v>100</v>
      </c>
    </row>
    <row r="210" spans="1:6" s="124" customFormat="1" ht="12.75">
      <c r="A210" s="127" t="s">
        <v>133</v>
      </c>
      <c r="B210" s="127"/>
      <c r="C210" s="127" t="s">
        <v>566</v>
      </c>
      <c r="D210" s="132">
        <v>76810</v>
      </c>
      <c r="E210" s="132">
        <v>76739.66</v>
      </c>
      <c r="F210" s="132">
        <f t="shared" si="3"/>
        <v>99.908423382372092</v>
      </c>
    </row>
    <row r="211" spans="1:6" ht="25.5">
      <c r="A211" s="57"/>
      <c r="B211" s="57" t="s">
        <v>248</v>
      </c>
      <c r="C211" s="57" t="s">
        <v>567</v>
      </c>
      <c r="D211" s="131">
        <v>76810</v>
      </c>
      <c r="E211" s="131">
        <v>76739.66</v>
      </c>
      <c r="F211" s="131">
        <f t="shared" si="3"/>
        <v>99.908423382372092</v>
      </c>
    </row>
    <row r="212" spans="1:6" s="124" customFormat="1" ht="12.75">
      <c r="A212" s="127" t="s">
        <v>245</v>
      </c>
      <c r="B212" s="127"/>
      <c r="C212" s="127" t="s">
        <v>568</v>
      </c>
      <c r="D212" s="132">
        <v>3578932</v>
      </c>
      <c r="E212" s="132">
        <v>3576739.34</v>
      </c>
      <c r="F212" s="132">
        <f t="shared" si="3"/>
        <v>99.938734236917597</v>
      </c>
    </row>
    <row r="213" spans="1:6" ht="25.5">
      <c r="A213" s="57"/>
      <c r="B213" s="57" t="s">
        <v>248</v>
      </c>
      <c r="C213" s="57" t="s">
        <v>569</v>
      </c>
      <c r="D213" s="131">
        <v>141357</v>
      </c>
      <c r="E213" s="131">
        <v>139558.22</v>
      </c>
      <c r="F213" s="131">
        <f t="shared" si="3"/>
        <v>98.727491387055466</v>
      </c>
    </row>
    <row r="214" spans="1:6" ht="12.75">
      <c r="A214" s="57"/>
      <c r="B214" s="57" t="s">
        <v>266</v>
      </c>
      <c r="C214" s="57" t="s">
        <v>570</v>
      </c>
      <c r="D214" s="131">
        <v>96893</v>
      </c>
      <c r="E214" s="131">
        <v>96875.92</v>
      </c>
      <c r="F214" s="131">
        <f t="shared" si="3"/>
        <v>99.982372307597032</v>
      </c>
    </row>
    <row r="215" spans="1:6" ht="12.75">
      <c r="A215" s="57"/>
      <c r="B215" s="57" t="s">
        <v>250</v>
      </c>
      <c r="C215" s="57" t="s">
        <v>571</v>
      </c>
      <c r="D215" s="131">
        <v>1227478</v>
      </c>
      <c r="E215" s="131">
        <v>1227407.25</v>
      </c>
      <c r="F215" s="131">
        <f t="shared" si="3"/>
        <v>99.994236149242582</v>
      </c>
    </row>
    <row r="216" spans="1:6" ht="12.75">
      <c r="A216" s="57"/>
      <c r="B216" s="57" t="s">
        <v>251</v>
      </c>
      <c r="C216" s="57" t="s">
        <v>572</v>
      </c>
      <c r="D216" s="131">
        <v>506714</v>
      </c>
      <c r="E216" s="131">
        <v>506706.8</v>
      </c>
      <c r="F216" s="131">
        <f t="shared" si="3"/>
        <v>99.99857908011225</v>
      </c>
    </row>
    <row r="217" spans="1:6" ht="12.75">
      <c r="A217" s="57"/>
      <c r="B217" s="57" t="s">
        <v>255</v>
      </c>
      <c r="C217" s="57" t="s">
        <v>573</v>
      </c>
      <c r="D217" s="131">
        <v>1180397</v>
      </c>
      <c r="E217" s="131">
        <v>1180397</v>
      </c>
      <c r="F217" s="131">
        <f t="shared" si="3"/>
        <v>100</v>
      </c>
    </row>
    <row r="218" spans="1:6" ht="12.75">
      <c r="A218" s="57"/>
      <c r="B218" s="57" t="s">
        <v>252</v>
      </c>
      <c r="C218" s="57" t="s">
        <v>574</v>
      </c>
      <c r="D218" s="131">
        <v>318219</v>
      </c>
      <c r="E218" s="131">
        <v>317921.64</v>
      </c>
      <c r="F218" s="131">
        <f t="shared" si="3"/>
        <v>99.906554919725096</v>
      </c>
    </row>
    <row r="219" spans="1:6" ht="12.75">
      <c r="A219" s="57"/>
      <c r="B219" s="57" t="s">
        <v>269</v>
      </c>
      <c r="C219" s="57" t="s">
        <v>300</v>
      </c>
      <c r="D219" s="131">
        <v>11904</v>
      </c>
      <c r="E219" s="131">
        <v>11902.51</v>
      </c>
      <c r="F219" s="131">
        <f t="shared" si="3"/>
        <v>99.987483198924735</v>
      </c>
    </row>
    <row r="220" spans="1:6" ht="12.75">
      <c r="A220" s="57"/>
      <c r="B220" s="57" t="s">
        <v>24</v>
      </c>
      <c r="C220" s="57" t="s">
        <v>481</v>
      </c>
      <c r="D220" s="131">
        <v>95970</v>
      </c>
      <c r="E220" s="131">
        <v>95970</v>
      </c>
      <c r="F220" s="131">
        <f t="shared" si="3"/>
        <v>100</v>
      </c>
    </row>
    <row r="221" spans="1:6" s="124" customFormat="1" ht="12.75">
      <c r="A221" s="127" t="s">
        <v>246</v>
      </c>
      <c r="B221" s="127"/>
      <c r="C221" s="127" t="s">
        <v>575</v>
      </c>
      <c r="D221" s="132">
        <v>1444612</v>
      </c>
      <c r="E221" s="132">
        <v>1441980.57</v>
      </c>
      <c r="F221" s="132">
        <f t="shared" si="3"/>
        <v>99.817845206879085</v>
      </c>
    </row>
    <row r="222" spans="1:6" ht="12.75">
      <c r="A222" s="57"/>
      <c r="B222" s="57" t="s">
        <v>248</v>
      </c>
      <c r="C222" s="57" t="s">
        <v>576</v>
      </c>
      <c r="D222" s="131">
        <v>272652</v>
      </c>
      <c r="E222" s="131">
        <v>271866.25</v>
      </c>
      <c r="F222" s="131">
        <f t="shared" si="3"/>
        <v>99.711812126813669</v>
      </c>
    </row>
    <row r="223" spans="1:6" ht="12.75">
      <c r="A223" s="57"/>
      <c r="B223" s="57" t="s">
        <v>249</v>
      </c>
      <c r="C223" s="57" t="s">
        <v>577</v>
      </c>
      <c r="D223" s="131">
        <v>90076</v>
      </c>
      <c r="E223" s="131">
        <v>90000.12</v>
      </c>
      <c r="F223" s="131">
        <f t="shared" si="3"/>
        <v>99.915760024867879</v>
      </c>
    </row>
    <row r="224" spans="1:6" ht="12.75">
      <c r="A224" s="57"/>
      <c r="B224" s="57" t="s">
        <v>250</v>
      </c>
      <c r="C224" s="57" t="s">
        <v>297</v>
      </c>
      <c r="D224" s="131">
        <v>226</v>
      </c>
      <c r="E224" s="131">
        <v>225.62</v>
      </c>
      <c r="F224" s="131">
        <f t="shared" si="3"/>
        <v>99.831858407079636</v>
      </c>
    </row>
    <row r="225" spans="1:6" ht="12.75">
      <c r="A225" s="57"/>
      <c r="B225" s="57" t="s">
        <v>251</v>
      </c>
      <c r="C225" s="57" t="s">
        <v>578</v>
      </c>
      <c r="D225" s="131">
        <v>909967</v>
      </c>
      <c r="E225" s="131">
        <v>908274.22</v>
      </c>
      <c r="F225" s="131">
        <f t="shared" si="3"/>
        <v>99.813973473763326</v>
      </c>
    </row>
    <row r="226" spans="1:6" ht="12.75">
      <c r="A226" s="57"/>
      <c r="B226" s="57" t="s">
        <v>269</v>
      </c>
      <c r="C226" s="57" t="s">
        <v>300</v>
      </c>
      <c r="D226" s="131">
        <v>789</v>
      </c>
      <c r="E226" s="131">
        <v>741.15</v>
      </c>
      <c r="F226" s="131">
        <f t="shared" si="3"/>
        <v>93.935361216730044</v>
      </c>
    </row>
    <row r="227" spans="1:6" ht="12.75">
      <c r="A227" s="57"/>
      <c r="B227" s="57" t="s">
        <v>292</v>
      </c>
      <c r="C227" s="57" t="s">
        <v>579</v>
      </c>
      <c r="D227" s="131">
        <v>155789</v>
      </c>
      <c r="E227" s="131">
        <v>155760.62</v>
      </c>
      <c r="F227" s="131">
        <f t="shared" si="3"/>
        <v>99.98178305271874</v>
      </c>
    </row>
    <row r="228" spans="1:6" ht="25.5">
      <c r="A228" s="57"/>
      <c r="B228" s="57" t="s">
        <v>375</v>
      </c>
      <c r="C228" s="57" t="s">
        <v>580</v>
      </c>
      <c r="D228" s="131">
        <v>15113</v>
      </c>
      <c r="E228" s="131">
        <v>15112.59</v>
      </c>
      <c r="F228" s="131">
        <f t="shared" si="3"/>
        <v>99.997287103817911</v>
      </c>
    </row>
    <row r="229" spans="1:6" s="124" customFormat="1" ht="12.75">
      <c r="A229" s="127" t="s">
        <v>247</v>
      </c>
      <c r="B229" s="127"/>
      <c r="C229" s="127" t="s">
        <v>581</v>
      </c>
      <c r="D229" s="132">
        <v>1140687</v>
      </c>
      <c r="E229" s="132">
        <v>1136988.33</v>
      </c>
      <c r="F229" s="132">
        <f t="shared" si="3"/>
        <v>99.675750666045985</v>
      </c>
    </row>
    <row r="230" spans="1:6" ht="25.5">
      <c r="A230" s="57"/>
      <c r="B230" s="57" t="s">
        <v>248</v>
      </c>
      <c r="C230" s="57" t="s">
        <v>582</v>
      </c>
      <c r="D230" s="131">
        <v>547815</v>
      </c>
      <c r="E230" s="131">
        <v>545870.56999999995</v>
      </c>
      <c r="F230" s="131">
        <f t="shared" si="3"/>
        <v>99.645057181712787</v>
      </c>
    </row>
    <row r="231" spans="1:6" ht="12.75">
      <c r="A231" s="57"/>
      <c r="B231" s="57" t="s">
        <v>249</v>
      </c>
      <c r="C231" s="57" t="s">
        <v>583</v>
      </c>
      <c r="D231" s="131">
        <v>547874</v>
      </c>
      <c r="E231" s="131">
        <v>547446.55000000005</v>
      </c>
      <c r="F231" s="131">
        <f t="shared" si="3"/>
        <v>99.92198023633172</v>
      </c>
    </row>
    <row r="232" spans="1:6" ht="12.75">
      <c r="A232" s="57"/>
      <c r="B232" s="57" t="s">
        <v>252</v>
      </c>
      <c r="C232" s="57" t="s">
        <v>297</v>
      </c>
      <c r="D232" s="131">
        <v>14660</v>
      </c>
      <c r="E232" s="131">
        <v>13377.99</v>
      </c>
      <c r="F232" s="131">
        <f t="shared" si="3"/>
        <v>91.255047748976807</v>
      </c>
    </row>
    <row r="233" spans="1:6" ht="12.75">
      <c r="A233" s="57"/>
      <c r="B233" s="57" t="s">
        <v>269</v>
      </c>
      <c r="C233" s="57" t="s">
        <v>300</v>
      </c>
      <c r="D233" s="131">
        <v>30338</v>
      </c>
      <c r="E233" s="131">
        <v>30293.22</v>
      </c>
      <c r="F233" s="131">
        <f t="shared" si="3"/>
        <v>99.852396334629844</v>
      </c>
    </row>
    <row r="234" spans="1:6" s="124" customFormat="1" ht="12.75">
      <c r="A234" s="127" t="s">
        <v>383</v>
      </c>
      <c r="B234" s="127"/>
      <c r="C234" s="127" t="s">
        <v>382</v>
      </c>
      <c r="D234" s="132">
        <v>825307</v>
      </c>
      <c r="E234" s="132">
        <v>825297.66</v>
      </c>
      <c r="F234" s="132">
        <f t="shared" si="3"/>
        <v>99.99886829991749</v>
      </c>
    </row>
    <row r="235" spans="1:6" ht="25.5">
      <c r="A235" s="57"/>
      <c r="B235" s="57" t="s">
        <v>248</v>
      </c>
      <c r="C235" s="57" t="s">
        <v>584</v>
      </c>
      <c r="D235" s="131">
        <v>113600</v>
      </c>
      <c r="E235" s="131">
        <v>113597.08</v>
      </c>
      <c r="F235" s="131">
        <f t="shared" si="3"/>
        <v>99.997429577464786</v>
      </c>
    </row>
    <row r="236" spans="1:6" ht="12.75">
      <c r="A236" s="57"/>
      <c r="B236" s="57" t="s">
        <v>249</v>
      </c>
      <c r="C236" s="57" t="s">
        <v>585</v>
      </c>
      <c r="D236" s="131">
        <v>156084</v>
      </c>
      <c r="E236" s="131">
        <v>156081.43</v>
      </c>
      <c r="F236" s="131">
        <f t="shared" si="3"/>
        <v>99.99835345070602</v>
      </c>
    </row>
    <row r="237" spans="1:6" ht="12.75">
      <c r="A237" s="57"/>
      <c r="B237" s="57" t="s">
        <v>267</v>
      </c>
      <c r="C237" s="57" t="s">
        <v>586</v>
      </c>
      <c r="D237" s="131">
        <v>393129</v>
      </c>
      <c r="E237" s="131">
        <v>393126.14</v>
      </c>
      <c r="F237" s="131">
        <f t="shared" si="3"/>
        <v>99.999272503427633</v>
      </c>
    </row>
    <row r="238" spans="1:6" ht="12.75">
      <c r="A238" s="57"/>
      <c r="B238" s="57" t="s">
        <v>269</v>
      </c>
      <c r="C238" s="57" t="s">
        <v>300</v>
      </c>
      <c r="D238" s="131">
        <v>162494</v>
      </c>
      <c r="E238" s="131">
        <v>162493.01</v>
      </c>
      <c r="F238" s="131">
        <f t="shared" si="3"/>
        <v>99.999390746735273</v>
      </c>
    </row>
    <row r="239" spans="1:6" s="124" customFormat="1" ht="25.5">
      <c r="A239" s="127" t="s">
        <v>518</v>
      </c>
      <c r="B239" s="127"/>
      <c r="C239" s="127" t="s">
        <v>517</v>
      </c>
      <c r="D239" s="132">
        <v>300303</v>
      </c>
      <c r="E239" s="132">
        <v>300293.99</v>
      </c>
      <c r="F239" s="132">
        <f t="shared" si="3"/>
        <v>99.996999696972722</v>
      </c>
    </row>
    <row r="240" spans="1:6" ht="25.5">
      <c r="A240" s="57"/>
      <c r="B240" s="57" t="s">
        <v>248</v>
      </c>
      <c r="C240" s="57" t="s">
        <v>587</v>
      </c>
      <c r="D240" s="131">
        <v>275993</v>
      </c>
      <c r="E240" s="131">
        <v>275983.99</v>
      </c>
      <c r="F240" s="131">
        <f t="shared" si="3"/>
        <v>99.99673542444917</v>
      </c>
    </row>
    <row r="241" spans="1:6" ht="12.75">
      <c r="A241" s="57"/>
      <c r="B241" s="57" t="s">
        <v>254</v>
      </c>
      <c r="C241" s="57" t="s">
        <v>297</v>
      </c>
      <c r="D241" s="131">
        <v>24310</v>
      </c>
      <c r="E241" s="131">
        <v>24310</v>
      </c>
      <c r="F241" s="131">
        <f t="shared" si="3"/>
        <v>100</v>
      </c>
    </row>
    <row r="242" spans="1:6" s="124" customFormat="1" ht="12.75">
      <c r="A242" s="127" t="s">
        <v>670</v>
      </c>
      <c r="B242" s="127"/>
      <c r="C242" s="127" t="s">
        <v>674</v>
      </c>
      <c r="D242" s="132">
        <v>12370</v>
      </c>
      <c r="E242" s="132">
        <v>10061.99</v>
      </c>
      <c r="F242" s="132">
        <f t="shared" si="3"/>
        <v>81.341875505254649</v>
      </c>
    </row>
    <row r="243" spans="1:6" ht="25.5">
      <c r="A243" s="57"/>
      <c r="B243" s="57" t="s">
        <v>248</v>
      </c>
      <c r="C243" s="57" t="s">
        <v>675</v>
      </c>
      <c r="D243" s="131">
        <v>12370</v>
      </c>
      <c r="E243" s="131">
        <v>10061.99</v>
      </c>
      <c r="F243" s="131">
        <f t="shared" si="3"/>
        <v>81.341875505254649</v>
      </c>
    </row>
  </sheetData>
  <mergeCells count="10">
    <mergeCell ref="A6:B6"/>
    <mergeCell ref="A8:F8"/>
    <mergeCell ref="A1:F1"/>
    <mergeCell ref="A2:F2"/>
    <mergeCell ref="A3:F3"/>
    <mergeCell ref="A4:B5"/>
    <mergeCell ref="C4:C5"/>
    <mergeCell ref="D4:D5"/>
    <mergeCell ref="E4:E5"/>
    <mergeCell ref="F4:F5"/>
  </mergeCells>
  <pageMargins left="0.31" right="0.24" top="0.74803149606299213" bottom="0.74803149606299213" header="0.31496062992125984" footer="0.31496062992125984"/>
  <pageSetup paperSize="9" scale="7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1"/>
  <sheetViews>
    <sheetView showGridLines="0" zoomScaleNormal="100" workbookViewId="0">
      <selection activeCell="B8" sqref="B8:G19"/>
    </sheetView>
  </sheetViews>
  <sheetFormatPr defaultColWidth="8.85546875" defaultRowHeight="12.75"/>
  <cols>
    <col min="1" max="1" width="29" style="11" customWidth="1"/>
    <col min="2" max="7" width="14.7109375" style="11" customWidth="1"/>
    <col min="8" max="16384" width="8.85546875" style="11"/>
  </cols>
  <sheetData>
    <row r="1" spans="1:7" ht="15" customHeight="1">
      <c r="A1" s="242" t="s">
        <v>97</v>
      </c>
      <c r="B1" s="242"/>
      <c r="C1" s="242"/>
      <c r="D1" s="242"/>
      <c r="E1" s="242"/>
      <c r="F1" s="242"/>
      <c r="G1" s="242"/>
    </row>
    <row r="2" spans="1:7">
      <c r="C2" s="12"/>
      <c r="D2" s="12"/>
      <c r="E2" s="12"/>
      <c r="F2" s="12"/>
      <c r="G2" s="13"/>
    </row>
    <row r="3" spans="1:7" ht="18.75">
      <c r="A3" s="223" t="s">
        <v>243</v>
      </c>
      <c r="B3" s="223"/>
      <c r="C3" s="223"/>
      <c r="D3" s="223"/>
      <c r="E3" s="223"/>
      <c r="F3" s="223"/>
      <c r="G3" s="243"/>
    </row>
    <row r="4" spans="1:7" ht="12.75" customHeight="1">
      <c r="A4" s="14"/>
      <c r="B4" s="14"/>
      <c r="C4" s="14"/>
      <c r="D4" s="14"/>
      <c r="E4" s="14"/>
      <c r="F4" s="14"/>
      <c r="G4" s="14"/>
    </row>
    <row r="5" spans="1:7" ht="15" customHeight="1">
      <c r="A5" s="244" t="s">
        <v>98</v>
      </c>
      <c r="B5" s="244"/>
      <c r="C5" s="244"/>
      <c r="D5" s="244"/>
      <c r="E5" s="244"/>
      <c r="F5" s="244"/>
      <c r="G5" s="244"/>
    </row>
    <row r="6" spans="1:7" s="15" customFormat="1" ht="38.25" customHeight="1">
      <c r="A6" s="83" t="s">
        <v>94</v>
      </c>
      <c r="B6" s="83" t="s">
        <v>634</v>
      </c>
      <c r="C6" s="83" t="s">
        <v>197</v>
      </c>
      <c r="D6" s="83" t="s">
        <v>635</v>
      </c>
      <c r="E6" s="83" t="s">
        <v>197</v>
      </c>
      <c r="F6" s="83" t="s">
        <v>636</v>
      </c>
      <c r="G6" s="83" t="s">
        <v>197</v>
      </c>
    </row>
    <row r="7" spans="1:7" s="15" customFormat="1">
      <c r="A7" s="84">
        <v>1</v>
      </c>
      <c r="B7" s="84">
        <v>2</v>
      </c>
      <c r="C7" s="84">
        <v>3</v>
      </c>
      <c r="D7" s="84">
        <v>4</v>
      </c>
      <c r="E7" s="84">
        <v>5</v>
      </c>
      <c r="F7" s="84">
        <v>6</v>
      </c>
      <c r="G7" s="84">
        <v>7</v>
      </c>
    </row>
    <row r="8" spans="1:7" s="15" customFormat="1">
      <c r="A8" s="85" t="s">
        <v>95</v>
      </c>
      <c r="B8" s="86">
        <v>28687034</v>
      </c>
      <c r="C8" s="86">
        <v>28687034</v>
      </c>
      <c r="D8" s="86">
        <v>32072579</v>
      </c>
      <c r="E8" s="86">
        <v>32072579</v>
      </c>
      <c r="F8" s="86">
        <f>SUM(F9:F19)</f>
        <v>2136551</v>
      </c>
      <c r="G8" s="86">
        <f>SUM(G9:G19)</f>
        <v>2136551</v>
      </c>
    </row>
    <row r="9" spans="1:7">
      <c r="A9" s="70" t="s">
        <v>99</v>
      </c>
      <c r="B9" s="88">
        <v>5303657</v>
      </c>
      <c r="C9" s="88">
        <v>5303657</v>
      </c>
      <c r="D9" s="88">
        <v>5895778</v>
      </c>
      <c r="E9" s="88">
        <v>5895778</v>
      </c>
      <c r="F9" s="88">
        <v>0</v>
      </c>
      <c r="G9" s="88">
        <v>0</v>
      </c>
    </row>
    <row r="10" spans="1:7">
      <c r="A10" s="70" t="s">
        <v>100</v>
      </c>
      <c r="B10" s="56">
        <v>2268141</v>
      </c>
      <c r="C10" s="56">
        <v>2268141</v>
      </c>
      <c r="D10" s="56">
        <v>2676981</v>
      </c>
      <c r="E10" s="56">
        <v>2676981</v>
      </c>
      <c r="F10" s="88">
        <v>0</v>
      </c>
      <c r="G10" s="88">
        <v>0</v>
      </c>
    </row>
    <row r="11" spans="1:7">
      <c r="A11" s="70" t="s">
        <v>101</v>
      </c>
      <c r="B11" s="56">
        <v>2336300</v>
      </c>
      <c r="C11" s="56">
        <v>2336300</v>
      </c>
      <c r="D11" s="56">
        <v>2488426</v>
      </c>
      <c r="E11" s="56">
        <v>2488426</v>
      </c>
      <c r="F11" s="88">
        <v>281000</v>
      </c>
      <c r="G11" s="88">
        <v>281000</v>
      </c>
    </row>
    <row r="12" spans="1:7">
      <c r="A12" s="70" t="s">
        <v>102</v>
      </c>
      <c r="B12" s="56">
        <v>3071281</v>
      </c>
      <c r="C12" s="56">
        <v>3071281</v>
      </c>
      <c r="D12" s="56">
        <v>3730944</v>
      </c>
      <c r="E12" s="56">
        <v>3730944</v>
      </c>
      <c r="F12" s="88">
        <v>0</v>
      </c>
      <c r="G12" s="88">
        <v>0</v>
      </c>
    </row>
    <row r="13" spans="1:7">
      <c r="A13" s="70" t="s">
        <v>103</v>
      </c>
      <c r="B13" s="56">
        <v>1773168</v>
      </c>
      <c r="C13" s="56">
        <v>1773168</v>
      </c>
      <c r="D13" s="56">
        <v>1947723</v>
      </c>
      <c r="E13" s="56">
        <v>1947723</v>
      </c>
      <c r="F13" s="56">
        <v>137865</v>
      </c>
      <c r="G13" s="56">
        <v>137865</v>
      </c>
    </row>
    <row r="14" spans="1:7">
      <c r="A14" s="70" t="s">
        <v>104</v>
      </c>
      <c r="B14" s="56">
        <v>979834</v>
      </c>
      <c r="C14" s="56">
        <v>979834</v>
      </c>
      <c r="D14" s="56">
        <v>2153621</v>
      </c>
      <c r="E14" s="56">
        <v>2153621</v>
      </c>
      <c r="F14" s="56">
        <v>0</v>
      </c>
      <c r="G14" s="56">
        <v>0</v>
      </c>
    </row>
    <row r="15" spans="1:7">
      <c r="A15" s="70" t="s">
        <v>105</v>
      </c>
      <c r="B15" s="56">
        <v>1463140</v>
      </c>
      <c r="C15" s="56">
        <v>1463140</v>
      </c>
      <c r="D15" s="56">
        <v>1884336</v>
      </c>
      <c r="E15" s="56">
        <v>1884336</v>
      </c>
      <c r="F15" s="56">
        <v>0</v>
      </c>
      <c r="G15" s="56">
        <v>0</v>
      </c>
    </row>
    <row r="16" spans="1:7">
      <c r="A16" s="70" t="s">
        <v>108</v>
      </c>
      <c r="B16" s="56">
        <v>2850580</v>
      </c>
      <c r="C16" s="56">
        <v>2850580</v>
      </c>
      <c r="D16" s="56">
        <v>2407347</v>
      </c>
      <c r="E16" s="56">
        <v>2407347</v>
      </c>
      <c r="F16" s="56">
        <v>0</v>
      </c>
      <c r="G16" s="56">
        <v>0</v>
      </c>
    </row>
    <row r="17" spans="1:7">
      <c r="A17" s="70" t="s">
        <v>106</v>
      </c>
      <c r="B17" s="56">
        <v>3608838</v>
      </c>
      <c r="C17" s="56">
        <v>3608838</v>
      </c>
      <c r="D17" s="56">
        <v>3097451</v>
      </c>
      <c r="E17" s="56">
        <v>3097451</v>
      </c>
      <c r="F17" s="56">
        <v>0</v>
      </c>
      <c r="G17" s="56">
        <v>0</v>
      </c>
    </row>
    <row r="18" spans="1:7">
      <c r="A18" s="70" t="s">
        <v>109</v>
      </c>
      <c r="B18" s="56">
        <v>2214863</v>
      </c>
      <c r="C18" s="56">
        <v>2214863</v>
      </c>
      <c r="D18" s="56">
        <v>3050501</v>
      </c>
      <c r="E18" s="56">
        <v>3050501</v>
      </c>
      <c r="F18" s="56">
        <v>1717686</v>
      </c>
      <c r="G18" s="56">
        <v>1717686</v>
      </c>
    </row>
    <row r="19" spans="1:7">
      <c r="A19" s="70" t="s">
        <v>107</v>
      </c>
      <c r="B19" s="56">
        <v>2817232</v>
      </c>
      <c r="C19" s="56">
        <v>2817232</v>
      </c>
      <c r="D19" s="56">
        <v>2739471</v>
      </c>
      <c r="E19" s="56">
        <v>2739471</v>
      </c>
      <c r="F19" s="56">
        <v>0</v>
      </c>
      <c r="G19" s="56">
        <v>0</v>
      </c>
    </row>
    <row r="20" spans="1:7" ht="14.25" customHeight="1">
      <c r="A20" s="16"/>
      <c r="B20" s="81"/>
      <c r="C20" s="82"/>
      <c r="D20" s="82"/>
      <c r="E20" s="82"/>
    </row>
    <row r="21" spans="1:7" ht="14.25" customHeight="1">
      <c r="A21" s="17"/>
      <c r="F21" s="18"/>
      <c r="G21" s="18"/>
    </row>
  </sheetData>
  <mergeCells count="3">
    <mergeCell ref="A1:G1"/>
    <mergeCell ref="A3:G3"/>
    <mergeCell ref="A5:G5"/>
  </mergeCells>
  <pageMargins left="0.7" right="0.7" top="0.75" bottom="0.75" header="0.3" footer="0.3"/>
  <pageSetup paperSize="256"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14"/>
  <sheetViews>
    <sheetView showGridLines="0" zoomScale="115" zoomScaleNormal="115" workbookViewId="0">
      <pane xSplit="9" ySplit="6" topLeftCell="J99" activePane="bottomRight" state="frozen"/>
      <selection pane="topRight" activeCell="K1" sqref="K1"/>
      <selection pane="bottomLeft" activeCell="A7" sqref="A7"/>
      <selection pane="bottomRight" activeCell="F6" sqref="F6:Q114"/>
    </sheetView>
  </sheetViews>
  <sheetFormatPr defaultRowHeight="15"/>
  <cols>
    <col min="1" max="1" width="2.85546875" style="5" customWidth="1"/>
    <col min="2" max="2" width="2.5703125" style="5" customWidth="1"/>
    <col min="3" max="4" width="3.85546875" style="5" customWidth="1"/>
    <col min="5" max="5" width="57.28515625" style="7" customWidth="1"/>
    <col min="6" max="7" width="12.28515625" style="1" customWidth="1"/>
    <col min="8" max="8" width="9.140625" style="1" customWidth="1"/>
    <col min="9" max="9" width="12.28515625" style="1" customWidth="1"/>
    <col min="10" max="11" width="12" style="1" customWidth="1"/>
    <col min="12" max="12" width="10.5703125" style="1" customWidth="1"/>
    <col min="13" max="13" width="11.7109375" style="1" customWidth="1"/>
    <col min="14" max="14" width="12.85546875" style="1" customWidth="1"/>
    <col min="15" max="15" width="12.5703125" style="1" customWidth="1"/>
    <col min="16" max="16" width="9.42578125" style="1" customWidth="1"/>
    <col min="17" max="17" width="12" style="1" customWidth="1"/>
    <col min="18" max="18" width="10.85546875" style="1" customWidth="1"/>
    <col min="19" max="19" width="11.42578125" style="1" customWidth="1"/>
    <col min="20" max="16384" width="9.140625" style="1"/>
  </cols>
  <sheetData>
    <row r="1" spans="1:19">
      <c r="A1" s="222" t="s">
        <v>229</v>
      </c>
      <c r="B1" s="222"/>
      <c r="C1" s="222"/>
      <c r="D1" s="222"/>
      <c r="E1" s="222"/>
      <c r="F1" s="222"/>
      <c r="G1" s="222"/>
      <c r="H1" s="222"/>
      <c r="I1" s="222"/>
      <c r="J1" s="222"/>
      <c r="K1" s="222"/>
      <c r="L1" s="222"/>
      <c r="M1" s="222"/>
      <c r="N1" s="222"/>
      <c r="O1" s="222"/>
      <c r="P1" s="222"/>
      <c r="Q1" s="222"/>
    </row>
    <row r="2" spans="1:19" s="2" customFormat="1" ht="21.75" customHeight="1">
      <c r="A2" s="236" t="s">
        <v>92</v>
      </c>
      <c r="B2" s="236"/>
      <c r="C2" s="236"/>
      <c r="D2" s="236"/>
      <c r="E2" s="236"/>
      <c r="F2" s="236"/>
      <c r="G2" s="236"/>
      <c r="H2" s="236"/>
      <c r="I2" s="236"/>
      <c r="J2" s="236"/>
      <c r="K2" s="236"/>
      <c r="L2" s="236"/>
      <c r="M2" s="236"/>
      <c r="N2" s="236"/>
      <c r="O2" s="236"/>
      <c r="P2" s="246"/>
      <c r="Q2" s="246"/>
    </row>
    <row r="3" spans="1:19" ht="12.75" customHeight="1">
      <c r="A3" s="244" t="s">
        <v>93</v>
      </c>
      <c r="B3" s="244"/>
      <c r="C3" s="244"/>
      <c r="D3" s="244"/>
      <c r="E3" s="244"/>
      <c r="F3" s="244"/>
      <c r="G3" s="244"/>
      <c r="H3" s="244"/>
      <c r="I3" s="244"/>
      <c r="J3" s="244"/>
      <c r="K3" s="244"/>
      <c r="L3" s="244"/>
      <c r="M3" s="244"/>
      <c r="N3" s="244"/>
      <c r="O3" s="244"/>
      <c r="P3" s="244"/>
      <c r="Q3" s="244"/>
    </row>
    <row r="4" spans="1:19" s="3" customFormat="1" ht="54.75" customHeight="1">
      <c r="A4" s="245" t="s">
        <v>21</v>
      </c>
      <c r="B4" s="245"/>
      <c r="C4" s="245"/>
      <c r="D4" s="245"/>
      <c r="E4" s="60" t="s">
        <v>94</v>
      </c>
      <c r="F4" s="112" t="s">
        <v>639</v>
      </c>
      <c r="G4" s="60" t="s">
        <v>203</v>
      </c>
      <c r="H4" s="60" t="s">
        <v>204</v>
      </c>
      <c r="I4" s="60" t="s">
        <v>136</v>
      </c>
      <c r="J4" s="112" t="s">
        <v>640</v>
      </c>
      <c r="K4" s="60" t="s">
        <v>203</v>
      </c>
      <c r="L4" s="60" t="s">
        <v>204</v>
      </c>
      <c r="M4" s="60" t="s">
        <v>136</v>
      </c>
      <c r="N4" s="112" t="s">
        <v>641</v>
      </c>
      <c r="O4" s="60" t="s">
        <v>203</v>
      </c>
      <c r="P4" s="60" t="s">
        <v>204</v>
      </c>
      <c r="Q4" s="60" t="s">
        <v>136</v>
      </c>
      <c r="R4" s="145"/>
      <c r="S4" s="145"/>
    </row>
    <row r="5" spans="1:19" ht="12.75" customHeight="1">
      <c r="A5" s="233" t="s">
        <v>0</v>
      </c>
      <c r="B5" s="233"/>
      <c r="C5" s="233"/>
      <c r="D5" s="233"/>
      <c r="E5" s="79">
        <v>2</v>
      </c>
      <c r="F5" s="79">
        <v>3</v>
      </c>
      <c r="G5" s="79">
        <v>4</v>
      </c>
      <c r="H5" s="79">
        <v>5</v>
      </c>
      <c r="I5" s="79">
        <v>6</v>
      </c>
      <c r="J5" s="79">
        <v>7</v>
      </c>
      <c r="K5" s="79">
        <v>8</v>
      </c>
      <c r="L5" s="79">
        <v>9</v>
      </c>
      <c r="M5" s="79">
        <v>10</v>
      </c>
      <c r="N5" s="79">
        <v>11</v>
      </c>
      <c r="O5" s="79">
        <v>12</v>
      </c>
      <c r="P5" s="79">
        <v>13</v>
      </c>
      <c r="Q5" s="79">
        <v>14</v>
      </c>
    </row>
    <row r="6" spans="1:19">
      <c r="A6" s="89"/>
      <c r="B6" s="89"/>
      <c r="C6" s="89"/>
      <c r="D6" s="89"/>
      <c r="E6" s="90" t="s">
        <v>95</v>
      </c>
      <c r="F6" s="87">
        <v>395205454.69999999</v>
      </c>
      <c r="G6" s="87">
        <v>394971008.56080002</v>
      </c>
      <c r="H6" s="87">
        <f>G6/F6*100</f>
        <v>99.940677403003477</v>
      </c>
      <c r="I6" s="87">
        <f>G6-F6</f>
        <v>-234446.13919997215</v>
      </c>
      <c r="J6" s="87">
        <v>533048140</v>
      </c>
      <c r="K6" s="87">
        <v>518959587.36000001</v>
      </c>
      <c r="L6" s="87">
        <f>K6/J6*100</f>
        <v>97.356983059728904</v>
      </c>
      <c r="M6" s="87">
        <f>K6-J6</f>
        <v>-14088552.639999986</v>
      </c>
      <c r="N6" s="87">
        <f>N7+N71+N89+N97+N101+N107</f>
        <v>527952576</v>
      </c>
      <c r="O6" s="87">
        <f>O7+O71+O89+O97+O101+O107</f>
        <v>527106694.50999993</v>
      </c>
      <c r="P6" s="87">
        <f>O6/N6*100</f>
        <v>99.839780781749596</v>
      </c>
      <c r="Q6" s="87">
        <f>O6-N6</f>
        <v>-845881.49000006914</v>
      </c>
    </row>
    <row r="7" spans="1:19" s="4" customFormat="1">
      <c r="A7" s="91" t="s">
        <v>1</v>
      </c>
      <c r="B7" s="91"/>
      <c r="C7" s="91"/>
      <c r="D7" s="91"/>
      <c r="E7" s="92" t="s">
        <v>428</v>
      </c>
      <c r="F7" s="93">
        <v>304934008.5</v>
      </c>
      <c r="G7" s="93">
        <v>304805643.30440003</v>
      </c>
      <c r="H7" s="94">
        <f t="shared" ref="H7:H70" si="0">G7/F7*100</f>
        <v>99.957903942485331</v>
      </c>
      <c r="I7" s="94">
        <f t="shared" ref="I7:I70" si="1">G7-F7</f>
        <v>-128365.1955999732</v>
      </c>
      <c r="J7" s="93">
        <v>407553417</v>
      </c>
      <c r="K7" s="93">
        <v>405091155.98000002</v>
      </c>
      <c r="L7" s="94">
        <f t="shared" ref="L7:L70" si="2">K7/J7*100</f>
        <v>99.395843362540134</v>
      </c>
      <c r="M7" s="94">
        <f t="shared" ref="M7:M70" si="3">K7-J7</f>
        <v>-2462261.0199999809</v>
      </c>
      <c r="N7" s="93">
        <f>N8+N48+N52</f>
        <v>395565920.09999996</v>
      </c>
      <c r="O7" s="93">
        <f>O8+O48+O52</f>
        <v>394968108.37999988</v>
      </c>
      <c r="P7" s="94">
        <f t="shared" ref="P7:P77" si="4">O7/N7*100</f>
        <v>99.848871783532573</v>
      </c>
      <c r="Q7" s="94">
        <f t="shared" ref="Q7:Q77" si="5">O7-N7</f>
        <v>-597811.72000008821</v>
      </c>
    </row>
    <row r="8" spans="1:19" s="4" customFormat="1">
      <c r="A8" s="91"/>
      <c r="B8" s="91" t="s">
        <v>1</v>
      </c>
      <c r="C8" s="91"/>
      <c r="D8" s="91"/>
      <c r="E8" s="92" t="s">
        <v>429</v>
      </c>
      <c r="F8" s="93">
        <v>242137924</v>
      </c>
      <c r="G8" s="93">
        <v>242017123.38100001</v>
      </c>
      <c r="H8" s="94">
        <f t="shared" si="0"/>
        <v>99.950110822375777</v>
      </c>
      <c r="I8" s="94">
        <f t="shared" si="1"/>
        <v>-120800.61899998784</v>
      </c>
      <c r="J8" s="93">
        <v>322403166.5</v>
      </c>
      <c r="K8" s="93">
        <v>319959332.70999998</v>
      </c>
      <c r="L8" s="94">
        <f t="shared" si="2"/>
        <v>99.241994482706161</v>
      </c>
      <c r="M8" s="94">
        <f t="shared" si="3"/>
        <v>-2443833.7900000215</v>
      </c>
      <c r="N8" s="93">
        <f>N9+N14+N19+N24+N30+N40</f>
        <v>343443814.19999999</v>
      </c>
      <c r="O8" s="93">
        <f>O9+O14+O19+O24+O30+O40</f>
        <v>342851466.32999992</v>
      </c>
      <c r="P8" s="94">
        <f t="shared" si="4"/>
        <v>99.827526994079122</v>
      </c>
      <c r="Q8" s="94">
        <f t="shared" si="5"/>
        <v>-592347.87000006437</v>
      </c>
    </row>
    <row r="9" spans="1:19" s="6" customFormat="1">
      <c r="A9" s="95"/>
      <c r="B9" s="95"/>
      <c r="C9" s="95" t="s">
        <v>22</v>
      </c>
      <c r="D9" s="95"/>
      <c r="E9" s="96" t="s">
        <v>391</v>
      </c>
      <c r="F9" s="97">
        <v>140593605.19999999</v>
      </c>
      <c r="G9" s="97">
        <v>140540625.4041</v>
      </c>
      <c r="H9" s="98">
        <f t="shared" si="0"/>
        <v>99.962317065684019</v>
      </c>
      <c r="I9" s="98">
        <f t="shared" si="1"/>
        <v>-52979.795899987221</v>
      </c>
      <c r="J9" s="97">
        <v>166286798.79999998</v>
      </c>
      <c r="K9" s="97">
        <v>166139453.91000003</v>
      </c>
      <c r="L9" s="98">
        <f t="shared" si="2"/>
        <v>99.911391107975348</v>
      </c>
      <c r="M9" s="98">
        <f t="shared" si="3"/>
        <v>-147344.88999995589</v>
      </c>
      <c r="N9" s="97">
        <f>SUM(N10:N13)</f>
        <v>176811091.39999998</v>
      </c>
      <c r="O9" s="97">
        <f>SUM(O10:O13)</f>
        <v>176787494.34999999</v>
      </c>
      <c r="P9" s="98">
        <f t="shared" si="4"/>
        <v>99.98665408950697</v>
      </c>
      <c r="Q9" s="98">
        <f t="shared" si="5"/>
        <v>-23597.049999982119</v>
      </c>
    </row>
    <row r="10" spans="1:19" s="4" customFormat="1">
      <c r="A10" s="99"/>
      <c r="B10" s="99"/>
      <c r="C10" s="99"/>
      <c r="D10" s="99" t="s">
        <v>11</v>
      </c>
      <c r="E10" s="70" t="s">
        <v>392</v>
      </c>
      <c r="F10" s="88">
        <v>130030217.3</v>
      </c>
      <c r="G10" s="88">
        <v>129978277.68161</v>
      </c>
      <c r="H10" s="100">
        <f t="shared" si="0"/>
        <v>99.960055732068682</v>
      </c>
      <c r="I10" s="100">
        <f t="shared" si="1"/>
        <v>-51939.618389993906</v>
      </c>
      <c r="J10" s="88">
        <v>152056453.29999998</v>
      </c>
      <c r="K10" s="88">
        <v>151932579.46000001</v>
      </c>
      <c r="L10" s="100">
        <f t="shared" si="2"/>
        <v>99.918534309257112</v>
      </c>
      <c r="M10" s="100">
        <f t="shared" si="3"/>
        <v>-123873.83999997377</v>
      </c>
      <c r="N10" s="88">
        <v>160573545.19999999</v>
      </c>
      <c r="O10" s="88">
        <v>160560333.27999997</v>
      </c>
      <c r="P10" s="100">
        <f t="shared" si="4"/>
        <v>99.991772044402722</v>
      </c>
      <c r="Q10" s="100">
        <f t="shared" si="5"/>
        <v>-13211.920000016689</v>
      </c>
    </row>
    <row r="11" spans="1:19" s="4" customFormat="1">
      <c r="A11" s="99"/>
      <c r="B11" s="99"/>
      <c r="C11" s="99"/>
      <c r="D11" s="99" t="s">
        <v>23</v>
      </c>
      <c r="E11" s="70" t="s">
        <v>393</v>
      </c>
      <c r="F11" s="88">
        <v>1472459.6</v>
      </c>
      <c r="G11" s="88">
        <v>1472189.5395</v>
      </c>
      <c r="H11" s="100">
        <f t="shared" si="0"/>
        <v>99.981659225149528</v>
      </c>
      <c r="I11" s="100">
        <f t="shared" si="1"/>
        <v>-270.06050000013784</v>
      </c>
      <c r="J11" s="88">
        <v>1501084.5</v>
      </c>
      <c r="K11" s="88">
        <v>1500542.41</v>
      </c>
      <c r="L11" s="100">
        <f t="shared" si="2"/>
        <v>99.963886776527232</v>
      </c>
      <c r="M11" s="100">
        <f t="shared" si="3"/>
        <v>-542.09000000008382</v>
      </c>
      <c r="N11" s="88">
        <v>1575239.5999999999</v>
      </c>
      <c r="O11" s="88">
        <v>1574199.22</v>
      </c>
      <c r="P11" s="100">
        <f t="shared" si="4"/>
        <v>99.933954174336407</v>
      </c>
      <c r="Q11" s="100">
        <f t="shared" si="5"/>
        <v>-1040.3799999998882</v>
      </c>
    </row>
    <row r="12" spans="1:19" s="4" customFormat="1">
      <c r="A12" s="99"/>
      <c r="B12" s="99"/>
      <c r="C12" s="99"/>
      <c r="D12" s="99" t="s">
        <v>24</v>
      </c>
      <c r="E12" s="70" t="s">
        <v>394</v>
      </c>
      <c r="F12" s="88">
        <v>9090928.3000000007</v>
      </c>
      <c r="G12" s="88">
        <v>9090158.1830000002</v>
      </c>
      <c r="H12" s="100">
        <f t="shared" si="0"/>
        <v>99.991528730899788</v>
      </c>
      <c r="I12" s="100">
        <f t="shared" si="1"/>
        <v>-770.11700000055134</v>
      </c>
      <c r="J12" s="88">
        <v>10288987.699999999</v>
      </c>
      <c r="K12" s="88">
        <v>10283588.300000001</v>
      </c>
      <c r="L12" s="100">
        <f t="shared" si="2"/>
        <v>99.947522534213945</v>
      </c>
      <c r="M12" s="100">
        <f t="shared" si="3"/>
        <v>-5399.3999999985099</v>
      </c>
      <c r="N12" s="88">
        <v>10685407.700000001</v>
      </c>
      <c r="O12" s="88">
        <v>10684722.740000008</v>
      </c>
      <c r="P12" s="100">
        <f t="shared" si="4"/>
        <v>99.993589762606874</v>
      </c>
      <c r="Q12" s="100">
        <f t="shared" si="5"/>
        <v>-684.95999999344349</v>
      </c>
    </row>
    <row r="13" spans="1:19" s="4" customFormat="1">
      <c r="A13" s="99"/>
      <c r="B13" s="99"/>
      <c r="C13" s="99"/>
      <c r="D13" s="99" t="s">
        <v>240</v>
      </c>
      <c r="E13" s="70" t="s">
        <v>395</v>
      </c>
      <c r="F13" s="88">
        <v>0</v>
      </c>
      <c r="G13" s="88">
        <v>0</v>
      </c>
      <c r="H13" s="100" t="e">
        <f t="shared" si="0"/>
        <v>#DIV/0!</v>
      </c>
      <c r="I13" s="100">
        <f t="shared" si="1"/>
        <v>0</v>
      </c>
      <c r="J13" s="88">
        <v>2440273.3000000003</v>
      </c>
      <c r="K13" s="88">
        <v>2422743.7400000002</v>
      </c>
      <c r="L13" s="100">
        <f t="shared" si="2"/>
        <v>99.281655870266661</v>
      </c>
      <c r="M13" s="100">
        <f t="shared" si="3"/>
        <v>-17529.560000000056</v>
      </c>
      <c r="N13" s="88">
        <v>3976898.9000000004</v>
      </c>
      <c r="O13" s="88">
        <v>3968239.1100000003</v>
      </c>
      <c r="P13" s="100">
        <f t="shared" ref="P13" si="6">O13/N13*100</f>
        <v>99.782247670414762</v>
      </c>
      <c r="Q13" s="100">
        <f t="shared" ref="Q13" si="7">O13-N13</f>
        <v>-8659.7900000000373</v>
      </c>
    </row>
    <row r="14" spans="1:19" s="4" customFormat="1">
      <c r="A14" s="95"/>
      <c r="B14" s="95"/>
      <c r="C14" s="95" t="s">
        <v>25</v>
      </c>
      <c r="D14" s="95"/>
      <c r="E14" s="96" t="s">
        <v>388</v>
      </c>
      <c r="F14" s="97">
        <v>14168057.9</v>
      </c>
      <c r="G14" s="97">
        <v>14159428.653000001</v>
      </c>
      <c r="H14" s="100">
        <f t="shared" si="0"/>
        <v>99.939093649525532</v>
      </c>
      <c r="I14" s="100">
        <f t="shared" si="1"/>
        <v>-8629.2469999995083</v>
      </c>
      <c r="J14" s="97">
        <v>18375705.899999999</v>
      </c>
      <c r="K14" s="97">
        <v>18357931.539999995</v>
      </c>
      <c r="L14" s="100">
        <f t="shared" si="2"/>
        <v>99.903272505030657</v>
      </c>
      <c r="M14" s="100">
        <f t="shared" si="3"/>
        <v>-17774.360000003129</v>
      </c>
      <c r="N14" s="97">
        <f>SUM(N15:N18)</f>
        <v>20338635</v>
      </c>
      <c r="O14" s="97">
        <f>SUM(O15:O18)</f>
        <v>20299420.789999999</v>
      </c>
      <c r="P14" s="100">
        <f t="shared" si="4"/>
        <v>99.807193501432124</v>
      </c>
      <c r="Q14" s="100">
        <f t="shared" si="5"/>
        <v>-39214.210000000894</v>
      </c>
    </row>
    <row r="15" spans="1:19" s="6" customFormat="1">
      <c r="A15" s="99"/>
      <c r="B15" s="99"/>
      <c r="C15" s="99"/>
      <c r="D15" s="99" t="s">
        <v>26</v>
      </c>
      <c r="E15" s="70" t="s">
        <v>396</v>
      </c>
      <c r="F15" s="88">
        <v>7169679.7999999998</v>
      </c>
      <c r="G15" s="88">
        <v>7168389.3653100003</v>
      </c>
      <c r="H15" s="98">
        <f t="shared" si="0"/>
        <v>99.982001501796503</v>
      </c>
      <c r="I15" s="98">
        <f t="shared" si="1"/>
        <v>-1290.434689999558</v>
      </c>
      <c r="J15" s="88">
        <v>7952891.5999999987</v>
      </c>
      <c r="K15" s="88">
        <v>7950515.2299999986</v>
      </c>
      <c r="L15" s="98">
        <f t="shared" si="2"/>
        <v>99.970119421720767</v>
      </c>
      <c r="M15" s="98">
        <f t="shared" si="3"/>
        <v>-2376.3700000001118</v>
      </c>
      <c r="N15" s="88">
        <v>8317362.5999999996</v>
      </c>
      <c r="O15" s="88">
        <v>8316345.4400000013</v>
      </c>
      <c r="P15" s="98">
        <f t="shared" si="4"/>
        <v>99.987770642583286</v>
      </c>
      <c r="Q15" s="98">
        <f t="shared" si="5"/>
        <v>-1017.1599999982864</v>
      </c>
    </row>
    <row r="16" spans="1:19" s="4" customFormat="1">
      <c r="A16" s="99"/>
      <c r="B16" s="99"/>
      <c r="C16" s="99"/>
      <c r="D16" s="99" t="s">
        <v>27</v>
      </c>
      <c r="E16" s="70" t="s">
        <v>397</v>
      </c>
      <c r="F16" s="88">
        <v>3644806</v>
      </c>
      <c r="G16" s="88">
        <v>3640972.2185999998</v>
      </c>
      <c r="H16" s="100">
        <f t="shared" si="0"/>
        <v>99.894815213758974</v>
      </c>
      <c r="I16" s="100">
        <f t="shared" si="1"/>
        <v>-3833.7814000002109</v>
      </c>
      <c r="J16" s="88">
        <v>6443445.6999999993</v>
      </c>
      <c r="K16" s="88">
        <v>6435498.8899999978</v>
      </c>
      <c r="L16" s="100">
        <f t="shared" si="2"/>
        <v>99.876668317387981</v>
      </c>
      <c r="M16" s="100">
        <f t="shared" si="3"/>
        <v>-7946.8100000014529</v>
      </c>
      <c r="N16" s="88">
        <v>7483689.7000000002</v>
      </c>
      <c r="O16" s="88">
        <v>7453522.4899999984</v>
      </c>
      <c r="P16" s="100">
        <f t="shared" si="4"/>
        <v>99.596893895801131</v>
      </c>
      <c r="Q16" s="100">
        <f t="shared" si="5"/>
        <v>-30167.210000001825</v>
      </c>
    </row>
    <row r="17" spans="1:17" s="4" customFormat="1" ht="14.25" customHeight="1">
      <c r="A17" s="99"/>
      <c r="B17" s="99"/>
      <c r="C17" s="99"/>
      <c r="D17" s="99" t="s">
        <v>28</v>
      </c>
      <c r="E17" s="70" t="s">
        <v>398</v>
      </c>
      <c r="F17" s="88">
        <v>23163.4</v>
      </c>
      <c r="G17" s="88">
        <v>22411.930919999999</v>
      </c>
      <c r="H17" s="100">
        <f t="shared" si="0"/>
        <v>96.755791118747666</v>
      </c>
      <c r="I17" s="100">
        <f t="shared" si="1"/>
        <v>-751.46908000000258</v>
      </c>
      <c r="J17" s="88">
        <v>44804.500000000007</v>
      </c>
      <c r="K17" s="88">
        <v>43688.01</v>
      </c>
      <c r="L17" s="100">
        <f t="shared" si="2"/>
        <v>97.508085125378017</v>
      </c>
      <c r="M17" s="100">
        <f t="shared" si="3"/>
        <v>-1116.4900000000052</v>
      </c>
      <c r="N17" s="88">
        <v>59834.400000000001</v>
      </c>
      <c r="O17" s="88">
        <v>57673.549999999981</v>
      </c>
      <c r="P17" s="100">
        <f t="shared" si="4"/>
        <v>96.388615913253886</v>
      </c>
      <c r="Q17" s="100">
        <f t="shared" si="5"/>
        <v>-2160.8500000000204</v>
      </c>
    </row>
    <row r="18" spans="1:17" s="4" customFormat="1">
      <c r="A18" s="99"/>
      <c r="B18" s="99"/>
      <c r="C18" s="99"/>
      <c r="D18" s="99" t="s">
        <v>29</v>
      </c>
      <c r="E18" s="70" t="s">
        <v>430</v>
      </c>
      <c r="F18" s="88">
        <v>3330408.7</v>
      </c>
      <c r="G18" s="88">
        <v>3327655.13821</v>
      </c>
      <c r="H18" s="100">
        <f t="shared" si="0"/>
        <v>99.91732060422494</v>
      </c>
      <c r="I18" s="100">
        <f t="shared" si="1"/>
        <v>-2753.5617900001816</v>
      </c>
      <c r="J18" s="88">
        <v>3934564.1</v>
      </c>
      <c r="K18" s="88">
        <v>3928229.4099999997</v>
      </c>
      <c r="L18" s="100">
        <f t="shared" si="2"/>
        <v>99.838998937645968</v>
      </c>
      <c r="M18" s="100">
        <f t="shared" si="3"/>
        <v>-6334.6900000004098</v>
      </c>
      <c r="N18" s="88">
        <v>4477748.3000000007</v>
      </c>
      <c r="O18" s="88">
        <v>4471879.3099999987</v>
      </c>
      <c r="P18" s="100">
        <f t="shared" si="4"/>
        <v>99.868929881565649</v>
      </c>
      <c r="Q18" s="100">
        <f t="shared" si="5"/>
        <v>-5868.9900000020862</v>
      </c>
    </row>
    <row r="19" spans="1:17" s="4" customFormat="1" ht="36">
      <c r="A19" s="95"/>
      <c r="B19" s="95"/>
      <c r="C19" s="95" t="s">
        <v>17</v>
      </c>
      <c r="D19" s="95"/>
      <c r="E19" s="96" t="s">
        <v>399</v>
      </c>
      <c r="F19" s="97">
        <v>1006616.7</v>
      </c>
      <c r="G19" s="97">
        <v>1004432.1566</v>
      </c>
      <c r="H19" s="100">
        <f t="shared" si="0"/>
        <v>99.782981605610161</v>
      </c>
      <c r="I19" s="100">
        <f t="shared" si="1"/>
        <v>-2184.5433999999659</v>
      </c>
      <c r="J19" s="97">
        <v>1278054.8999999999</v>
      </c>
      <c r="K19" s="97">
        <v>1271877.08</v>
      </c>
      <c r="L19" s="100">
        <f t="shared" si="2"/>
        <v>99.516623268687454</v>
      </c>
      <c r="M19" s="100">
        <f t="shared" si="3"/>
        <v>-6177.8199999998324</v>
      </c>
      <c r="N19" s="97">
        <f>SUM(N20:N23)</f>
        <v>1360813.9999999998</v>
      </c>
      <c r="O19" s="97">
        <f>SUM(O20:O23)</f>
        <v>1356012.6199999999</v>
      </c>
      <c r="P19" s="100">
        <f t="shared" si="4"/>
        <v>99.647168532951611</v>
      </c>
      <c r="Q19" s="100">
        <f t="shared" si="5"/>
        <v>-4801.3799999998882</v>
      </c>
    </row>
    <row r="20" spans="1:17" s="6" customFormat="1">
      <c r="A20" s="99"/>
      <c r="B20" s="99"/>
      <c r="C20" s="99"/>
      <c r="D20" s="99" t="s">
        <v>12</v>
      </c>
      <c r="E20" s="70" t="s">
        <v>400</v>
      </c>
      <c r="F20" s="88">
        <v>810535.9</v>
      </c>
      <c r="G20" s="88">
        <v>809300.68961</v>
      </c>
      <c r="H20" s="98">
        <f t="shared" si="0"/>
        <v>99.847605714935014</v>
      </c>
      <c r="I20" s="98">
        <f t="shared" si="1"/>
        <v>-1235.210390000022</v>
      </c>
      <c r="J20" s="88">
        <v>1092339.7</v>
      </c>
      <c r="K20" s="88">
        <v>1088083.03</v>
      </c>
      <c r="L20" s="98">
        <f t="shared" si="2"/>
        <v>99.610316277985689</v>
      </c>
      <c r="M20" s="98">
        <f t="shared" si="3"/>
        <v>-4256.6699999999255</v>
      </c>
      <c r="N20" s="88">
        <v>1163039.2999999998</v>
      </c>
      <c r="O20" s="88">
        <v>1160654.6399999999</v>
      </c>
      <c r="P20" s="98">
        <f t="shared" si="4"/>
        <v>99.79496307648418</v>
      </c>
      <c r="Q20" s="98">
        <f t="shared" si="5"/>
        <v>-2384.6599999999162</v>
      </c>
    </row>
    <row r="21" spans="1:17" s="6" customFormat="1">
      <c r="A21" s="99"/>
      <c r="B21" s="99"/>
      <c r="C21" s="99"/>
      <c r="D21" s="99" t="s">
        <v>236</v>
      </c>
      <c r="E21" s="70" t="s">
        <v>401</v>
      </c>
      <c r="F21" s="88">
        <v>77462</v>
      </c>
      <c r="G21" s="88">
        <v>77456.156000000003</v>
      </c>
      <c r="H21" s="98">
        <f t="shared" si="0"/>
        <v>99.992455655676338</v>
      </c>
      <c r="I21" s="98">
        <f t="shared" si="1"/>
        <v>-5.8439999999973224</v>
      </c>
      <c r="J21" s="88">
        <v>0</v>
      </c>
      <c r="K21" s="88">
        <v>0</v>
      </c>
      <c r="L21" s="98" t="e">
        <f t="shared" si="2"/>
        <v>#DIV/0!</v>
      </c>
      <c r="M21" s="98">
        <f t="shared" si="3"/>
        <v>0</v>
      </c>
      <c r="N21" s="88">
        <v>0</v>
      </c>
      <c r="O21" s="88">
        <v>0</v>
      </c>
      <c r="P21" s="98" t="e">
        <f>O21/N21*100</f>
        <v>#DIV/0!</v>
      </c>
      <c r="Q21" s="98">
        <f>O21-N21</f>
        <v>0</v>
      </c>
    </row>
    <row r="22" spans="1:17" s="4" customFormat="1">
      <c r="A22" s="99"/>
      <c r="B22" s="99"/>
      <c r="C22" s="99"/>
      <c r="D22" s="99" t="s">
        <v>30</v>
      </c>
      <c r="E22" s="70" t="s">
        <v>402</v>
      </c>
      <c r="F22" s="88">
        <v>89423.1</v>
      </c>
      <c r="G22" s="88">
        <v>89019.728000000003</v>
      </c>
      <c r="H22" s="100">
        <f t="shared" si="0"/>
        <v>99.548917449741722</v>
      </c>
      <c r="I22" s="100">
        <f t="shared" si="1"/>
        <v>-403.37200000000303</v>
      </c>
      <c r="J22" s="88">
        <v>150046.9</v>
      </c>
      <c r="K22" s="88">
        <v>148794.76000000004</v>
      </c>
      <c r="L22" s="100">
        <f t="shared" si="2"/>
        <v>99.165500920045687</v>
      </c>
      <c r="M22" s="100">
        <f t="shared" si="3"/>
        <v>-1252.1399999999558</v>
      </c>
      <c r="N22" s="88">
        <v>164616.40000000002</v>
      </c>
      <c r="O22" s="88">
        <v>163186.03</v>
      </c>
      <c r="P22" s="100">
        <f>O22/N22*100</f>
        <v>99.131089004497724</v>
      </c>
      <c r="Q22" s="100">
        <f>O22-N22</f>
        <v>-1430.3700000000244</v>
      </c>
    </row>
    <row r="23" spans="1:17" s="4" customFormat="1" ht="24">
      <c r="A23" s="99"/>
      <c r="B23" s="99"/>
      <c r="C23" s="99"/>
      <c r="D23" s="99" t="s">
        <v>31</v>
      </c>
      <c r="E23" s="70" t="s">
        <v>403</v>
      </c>
      <c r="F23" s="88">
        <v>29195.7</v>
      </c>
      <c r="G23" s="88">
        <v>28655.582999999999</v>
      </c>
      <c r="H23" s="100">
        <f t="shared" si="0"/>
        <v>98.150011816808629</v>
      </c>
      <c r="I23" s="100">
        <f t="shared" si="1"/>
        <v>-540.11700000000201</v>
      </c>
      <c r="J23" s="88">
        <v>35668.300000000003</v>
      </c>
      <c r="K23" s="88">
        <v>34999.289999999986</v>
      </c>
      <c r="L23" s="100">
        <f t="shared" si="2"/>
        <v>98.124356921972691</v>
      </c>
      <c r="M23" s="100">
        <f t="shared" si="3"/>
        <v>-669.01000000001659</v>
      </c>
      <c r="N23" s="88">
        <v>33158.300000000003</v>
      </c>
      <c r="O23" s="88">
        <v>32171.950000000004</v>
      </c>
      <c r="P23" s="100">
        <f t="shared" si="4"/>
        <v>97.025330007871332</v>
      </c>
      <c r="Q23" s="100">
        <f t="shared" si="5"/>
        <v>-986.34999999999854</v>
      </c>
    </row>
    <row r="24" spans="1:17" s="4" customFormat="1">
      <c r="A24" s="95"/>
      <c r="B24" s="95"/>
      <c r="C24" s="95" t="s">
        <v>32</v>
      </c>
      <c r="D24" s="95"/>
      <c r="E24" s="96" t="s">
        <v>404</v>
      </c>
      <c r="F24" s="97">
        <v>8418623</v>
      </c>
      <c r="G24" s="97">
        <v>8402051.5658</v>
      </c>
      <c r="H24" s="100">
        <f t="shared" si="0"/>
        <v>99.803157426101635</v>
      </c>
      <c r="I24" s="100">
        <f t="shared" si="1"/>
        <v>-16571.434200000018</v>
      </c>
      <c r="J24" s="97">
        <v>10156933.4</v>
      </c>
      <c r="K24" s="97">
        <v>10103551.450000001</v>
      </c>
      <c r="L24" s="100">
        <f t="shared" si="2"/>
        <v>99.47442847267267</v>
      </c>
      <c r="M24" s="100">
        <f t="shared" si="3"/>
        <v>-53381.949999999255</v>
      </c>
      <c r="N24" s="97">
        <f>SUM(N25:N29)</f>
        <v>12898130.800000001</v>
      </c>
      <c r="O24" s="97">
        <f>SUM(O25:O29)</f>
        <v>12838507.729999999</v>
      </c>
      <c r="P24" s="100">
        <f t="shared" si="4"/>
        <v>99.537738677607436</v>
      </c>
      <c r="Q24" s="100">
        <f t="shared" si="5"/>
        <v>-59623.070000002161</v>
      </c>
    </row>
    <row r="25" spans="1:17" s="4" customFormat="1">
      <c r="A25" s="99"/>
      <c r="B25" s="99"/>
      <c r="C25" s="99"/>
      <c r="D25" s="99" t="s">
        <v>33</v>
      </c>
      <c r="E25" s="70" t="s">
        <v>460</v>
      </c>
      <c r="F25" s="88">
        <v>1584309.3</v>
      </c>
      <c r="G25" s="88">
        <v>1583706.5086000001</v>
      </c>
      <c r="H25" s="100">
        <f t="shared" si="0"/>
        <v>99.961952416740857</v>
      </c>
      <c r="I25" s="100">
        <f t="shared" si="1"/>
        <v>-602.79139999998733</v>
      </c>
      <c r="J25" s="88">
        <v>1789518.7000000002</v>
      </c>
      <c r="K25" s="88">
        <v>1774537.02</v>
      </c>
      <c r="L25" s="100">
        <f t="shared" si="2"/>
        <v>99.162809530853181</v>
      </c>
      <c r="M25" s="100">
        <f t="shared" si="3"/>
        <v>-14981.680000000168</v>
      </c>
      <c r="N25" s="88">
        <v>2134271.2000000002</v>
      </c>
      <c r="O25" s="88">
        <v>2090082.0099999998</v>
      </c>
      <c r="P25" s="100">
        <f t="shared" si="4"/>
        <v>97.929541943872906</v>
      </c>
      <c r="Q25" s="100">
        <f t="shared" si="5"/>
        <v>-44189.19000000041</v>
      </c>
    </row>
    <row r="26" spans="1:17" s="4" customFormat="1" ht="24">
      <c r="A26" s="99"/>
      <c r="B26" s="99"/>
      <c r="C26" s="99"/>
      <c r="D26" s="99" t="s">
        <v>34</v>
      </c>
      <c r="E26" s="70" t="s">
        <v>431</v>
      </c>
      <c r="F26" s="88">
        <v>2686026.1</v>
      </c>
      <c r="G26" s="88">
        <v>2685673.4753299998</v>
      </c>
      <c r="H26" s="100">
        <f t="shared" si="0"/>
        <v>99.986871882220342</v>
      </c>
      <c r="I26" s="100">
        <f t="shared" si="1"/>
        <v>-352.62467000028118</v>
      </c>
      <c r="J26" s="88">
        <v>3573373.4999999995</v>
      </c>
      <c r="K26" s="88">
        <v>3571853.0599999996</v>
      </c>
      <c r="L26" s="100">
        <f t="shared" si="2"/>
        <v>99.957450851415345</v>
      </c>
      <c r="M26" s="100">
        <f t="shared" si="3"/>
        <v>-1520.4399999999441</v>
      </c>
      <c r="N26" s="88">
        <v>4179851</v>
      </c>
      <c r="O26" s="88">
        <v>4179408.0700000003</v>
      </c>
      <c r="P26" s="100">
        <f t="shared" si="4"/>
        <v>99.989403210784317</v>
      </c>
      <c r="Q26" s="100">
        <f t="shared" si="5"/>
        <v>-442.92999999970198</v>
      </c>
    </row>
    <row r="27" spans="1:17" s="4" customFormat="1" ht="24">
      <c r="A27" s="99"/>
      <c r="B27" s="99"/>
      <c r="C27" s="99"/>
      <c r="D27" s="99" t="s">
        <v>35</v>
      </c>
      <c r="E27" s="70" t="s">
        <v>461</v>
      </c>
      <c r="F27" s="88">
        <v>399331.4</v>
      </c>
      <c r="G27" s="88">
        <v>399326.41519999999</v>
      </c>
      <c r="H27" s="100">
        <f t="shared" si="0"/>
        <v>99.998751713489085</v>
      </c>
      <c r="I27" s="100">
        <f t="shared" si="1"/>
        <v>-4.9848000000347383</v>
      </c>
      <c r="J27" s="88">
        <v>406828.7</v>
      </c>
      <c r="K27" s="88">
        <v>406812.83999999997</v>
      </c>
      <c r="L27" s="100">
        <f t="shared" si="2"/>
        <v>99.996101553307312</v>
      </c>
      <c r="M27" s="100">
        <f t="shared" si="3"/>
        <v>-15.860000000044238</v>
      </c>
      <c r="N27" s="88">
        <v>363238</v>
      </c>
      <c r="O27" s="88">
        <v>363236.18</v>
      </c>
      <c r="P27" s="100">
        <f t="shared" si="4"/>
        <v>99.999498951100932</v>
      </c>
      <c r="Q27" s="100">
        <f t="shared" si="5"/>
        <v>-1.8200000000069849</v>
      </c>
    </row>
    <row r="28" spans="1:17" s="4" customFormat="1">
      <c r="A28" s="99"/>
      <c r="B28" s="99"/>
      <c r="C28" s="99"/>
      <c r="D28" s="99" t="s">
        <v>36</v>
      </c>
      <c r="E28" s="70" t="s">
        <v>432</v>
      </c>
      <c r="F28" s="88">
        <v>1890048.6</v>
      </c>
      <c r="G28" s="88">
        <v>1880046.84088</v>
      </c>
      <c r="H28" s="100">
        <f t="shared" si="0"/>
        <v>99.470820003252825</v>
      </c>
      <c r="I28" s="100">
        <f t="shared" si="1"/>
        <v>-10001.759120000061</v>
      </c>
      <c r="J28" s="88">
        <v>1068081.1000000001</v>
      </c>
      <c r="K28" s="88">
        <v>1062920.6500000001</v>
      </c>
      <c r="L28" s="100">
        <f t="shared" si="2"/>
        <v>99.516848486505381</v>
      </c>
      <c r="M28" s="100">
        <f t="shared" si="3"/>
        <v>-5160.4499999999534</v>
      </c>
      <c r="N28" s="88">
        <v>1460549.7</v>
      </c>
      <c r="O28" s="88">
        <v>1451460.9</v>
      </c>
      <c r="P28" s="100">
        <f t="shared" si="4"/>
        <v>99.377713747091249</v>
      </c>
      <c r="Q28" s="100">
        <f t="shared" si="5"/>
        <v>-9088.8000000000466</v>
      </c>
    </row>
    <row r="29" spans="1:17" s="6" customFormat="1">
      <c r="A29" s="99"/>
      <c r="B29" s="99"/>
      <c r="C29" s="99"/>
      <c r="D29" s="99" t="s">
        <v>37</v>
      </c>
      <c r="E29" s="70" t="s">
        <v>405</v>
      </c>
      <c r="F29" s="88">
        <v>1858907.6</v>
      </c>
      <c r="G29" s="88">
        <v>1853298.32577</v>
      </c>
      <c r="H29" s="98">
        <f t="shared" si="0"/>
        <v>99.698248894673398</v>
      </c>
      <c r="I29" s="98">
        <f t="shared" si="1"/>
        <v>-5609.2742300000973</v>
      </c>
      <c r="J29" s="88">
        <v>3319131.4000000008</v>
      </c>
      <c r="K29" s="88">
        <v>3287427.8800000008</v>
      </c>
      <c r="L29" s="100">
        <f t="shared" si="2"/>
        <v>99.044824799644871</v>
      </c>
      <c r="M29" s="100">
        <f t="shared" si="3"/>
        <v>-31703.520000000019</v>
      </c>
      <c r="N29" s="88">
        <v>4760220.8999999994</v>
      </c>
      <c r="O29" s="88">
        <v>4754320.5699999984</v>
      </c>
      <c r="P29" s="100">
        <f t="shared" si="4"/>
        <v>99.876049239647656</v>
      </c>
      <c r="Q29" s="100">
        <f t="shared" si="5"/>
        <v>-5900.3300000010058</v>
      </c>
    </row>
    <row r="30" spans="1:17" s="4" customFormat="1">
      <c r="A30" s="95"/>
      <c r="B30" s="95"/>
      <c r="C30" s="95" t="s">
        <v>13</v>
      </c>
      <c r="D30" s="95"/>
      <c r="E30" s="96" t="s">
        <v>406</v>
      </c>
      <c r="F30" s="76">
        <v>69601006.799999997</v>
      </c>
      <c r="G30" s="76">
        <v>69565304.423600003</v>
      </c>
      <c r="H30" s="100">
        <f t="shared" si="0"/>
        <v>99.948704224203837</v>
      </c>
      <c r="I30" s="100">
        <f t="shared" si="1"/>
        <v>-35702.376399993896</v>
      </c>
      <c r="J30" s="97">
        <v>84518285.099999994</v>
      </c>
      <c r="K30" s="97">
        <v>83919031.119999945</v>
      </c>
      <c r="L30" s="100">
        <f t="shared" si="2"/>
        <v>99.290977118985523</v>
      </c>
      <c r="M30" s="100">
        <f t="shared" si="3"/>
        <v>-599253.98000004888</v>
      </c>
      <c r="N30" s="97">
        <f>SUM(N31:N39)</f>
        <v>68186555.199999988</v>
      </c>
      <c r="O30" s="97">
        <f>SUM(O31:O39)</f>
        <v>68147951.319999978</v>
      </c>
      <c r="P30" s="100">
        <f t="shared" si="4"/>
        <v>99.943384909405125</v>
      </c>
      <c r="Q30" s="100">
        <f t="shared" si="5"/>
        <v>-38603.880000010133</v>
      </c>
    </row>
    <row r="31" spans="1:17" s="4" customFormat="1">
      <c r="A31" s="99"/>
      <c r="B31" s="99"/>
      <c r="C31" s="99"/>
      <c r="D31" s="99" t="s">
        <v>38</v>
      </c>
      <c r="E31" s="70" t="s">
        <v>407</v>
      </c>
      <c r="F31" s="56">
        <v>5102451.0999999996</v>
      </c>
      <c r="G31" s="56">
        <v>5101645.6752699995</v>
      </c>
      <c r="H31" s="100">
        <f t="shared" si="0"/>
        <v>99.984214944656685</v>
      </c>
      <c r="I31" s="100">
        <f t="shared" si="1"/>
        <v>-805.42473000008613</v>
      </c>
      <c r="J31" s="88">
        <v>8935760.2999999989</v>
      </c>
      <c r="K31" s="88">
        <v>8933614.7500000019</v>
      </c>
      <c r="L31" s="100">
        <f t="shared" si="2"/>
        <v>99.975989172404311</v>
      </c>
      <c r="M31" s="100">
        <f t="shared" si="3"/>
        <v>-2145.5499999970198</v>
      </c>
      <c r="N31" s="88">
        <v>11158302.500000002</v>
      </c>
      <c r="O31" s="88">
        <v>11158135.18</v>
      </c>
      <c r="P31" s="100">
        <f t="shared" si="4"/>
        <v>99.998500488761593</v>
      </c>
      <c r="Q31" s="100">
        <f t="shared" si="5"/>
        <v>-167.32000000216067</v>
      </c>
    </row>
    <row r="32" spans="1:17" s="4" customFormat="1">
      <c r="A32" s="99"/>
      <c r="B32" s="99"/>
      <c r="C32" s="99"/>
      <c r="D32" s="99" t="s">
        <v>14</v>
      </c>
      <c r="E32" s="70" t="s">
        <v>408</v>
      </c>
      <c r="F32" s="56">
        <v>746770.4</v>
      </c>
      <c r="G32" s="56">
        <v>745022.35843000002</v>
      </c>
      <c r="H32" s="100">
        <f t="shared" si="0"/>
        <v>99.765919810158522</v>
      </c>
      <c r="I32" s="100">
        <f t="shared" si="1"/>
        <v>-1748.0415700000012</v>
      </c>
      <c r="J32" s="88">
        <v>1080784.5</v>
      </c>
      <c r="K32" s="88">
        <v>1065948.1600000004</v>
      </c>
      <c r="L32" s="100">
        <f t="shared" si="2"/>
        <v>98.627261956477014</v>
      </c>
      <c r="M32" s="100">
        <f t="shared" si="3"/>
        <v>-14836.339999999618</v>
      </c>
      <c r="N32" s="88">
        <v>1076428.6000000001</v>
      </c>
      <c r="O32" s="88">
        <v>1072654.46</v>
      </c>
      <c r="P32" s="100">
        <f t="shared" si="4"/>
        <v>99.649383154628168</v>
      </c>
      <c r="Q32" s="100">
        <f t="shared" si="5"/>
        <v>-3774.1400000001304</v>
      </c>
    </row>
    <row r="33" spans="1:17" s="4" customFormat="1">
      <c r="A33" s="99"/>
      <c r="B33" s="99"/>
      <c r="C33" s="99"/>
      <c r="D33" s="99" t="s">
        <v>16</v>
      </c>
      <c r="E33" s="70" t="s">
        <v>409</v>
      </c>
      <c r="F33" s="56">
        <v>414426.8</v>
      </c>
      <c r="G33" s="56">
        <v>413199.33883999998</v>
      </c>
      <c r="H33" s="100">
        <f t="shared" si="0"/>
        <v>99.703817137308675</v>
      </c>
      <c r="I33" s="100">
        <f t="shared" si="1"/>
        <v>-1227.4611600000062</v>
      </c>
      <c r="J33" s="88">
        <v>683748.4</v>
      </c>
      <c r="K33" s="88">
        <v>639030.18999999983</v>
      </c>
      <c r="L33" s="100">
        <f t="shared" si="2"/>
        <v>93.4598442936027</v>
      </c>
      <c r="M33" s="100">
        <f t="shared" si="3"/>
        <v>-44718.210000000196</v>
      </c>
      <c r="N33" s="88">
        <v>461182.1</v>
      </c>
      <c r="O33" s="88">
        <v>461175.94000000006</v>
      </c>
      <c r="P33" s="100">
        <f t="shared" si="4"/>
        <v>99.998664302018682</v>
      </c>
      <c r="Q33" s="100">
        <f t="shared" si="5"/>
        <v>-6.159999999916181</v>
      </c>
    </row>
    <row r="34" spans="1:17" s="4" customFormat="1">
      <c r="A34" s="99"/>
      <c r="B34" s="99"/>
      <c r="C34" s="99"/>
      <c r="D34" s="99" t="s">
        <v>39</v>
      </c>
      <c r="E34" s="70" t="s">
        <v>471</v>
      </c>
      <c r="F34" s="56">
        <v>2951</v>
      </c>
      <c r="G34" s="56">
        <v>2950.393</v>
      </c>
      <c r="H34" s="100">
        <f t="shared" si="0"/>
        <v>99.979430701457133</v>
      </c>
      <c r="I34" s="100">
        <f t="shared" si="1"/>
        <v>-0.6069999999999709</v>
      </c>
      <c r="J34" s="88">
        <v>1606</v>
      </c>
      <c r="K34" s="88">
        <v>1604.5900000000001</v>
      </c>
      <c r="L34" s="100">
        <f t="shared" si="2"/>
        <v>99.912204234122044</v>
      </c>
      <c r="M34" s="100">
        <f t="shared" si="3"/>
        <v>-1.4099999999998545</v>
      </c>
      <c r="N34" s="88">
        <v>1658</v>
      </c>
      <c r="O34" s="88">
        <v>1657.79</v>
      </c>
      <c r="P34" s="100">
        <f t="shared" si="4"/>
        <v>99.987334137515077</v>
      </c>
      <c r="Q34" s="100">
        <f t="shared" si="5"/>
        <v>-0.21000000000003638</v>
      </c>
    </row>
    <row r="35" spans="1:17" s="6" customFormat="1" ht="24">
      <c r="A35" s="99"/>
      <c r="B35" s="99"/>
      <c r="C35" s="99"/>
      <c r="D35" s="99" t="s">
        <v>18</v>
      </c>
      <c r="E35" s="70" t="s">
        <v>410</v>
      </c>
      <c r="F35" s="56">
        <v>216716.9</v>
      </c>
      <c r="G35" s="56">
        <v>215750.9332</v>
      </c>
      <c r="H35" s="98">
        <f t="shared" si="0"/>
        <v>99.554272509435123</v>
      </c>
      <c r="I35" s="98">
        <f t="shared" si="1"/>
        <v>-965.96679999999469</v>
      </c>
      <c r="J35" s="88">
        <v>153243</v>
      </c>
      <c r="K35" s="88">
        <v>153241.57999999999</v>
      </c>
      <c r="L35" s="100">
        <f t="shared" si="2"/>
        <v>99.99907336713585</v>
      </c>
      <c r="M35" s="100">
        <f t="shared" si="3"/>
        <v>-1.4200000000128057</v>
      </c>
      <c r="N35" s="88">
        <v>157679.4</v>
      </c>
      <c r="O35" s="88">
        <v>153661.60999999999</v>
      </c>
      <c r="P35" s="100">
        <f t="shared" si="4"/>
        <v>97.451924601438094</v>
      </c>
      <c r="Q35" s="100">
        <f t="shared" si="5"/>
        <v>-4017.7900000000081</v>
      </c>
    </row>
    <row r="36" spans="1:17" s="6" customFormat="1">
      <c r="A36" s="99"/>
      <c r="B36" s="99"/>
      <c r="C36" s="99"/>
      <c r="D36" s="99" t="s">
        <v>207</v>
      </c>
      <c r="E36" s="70" t="s">
        <v>411</v>
      </c>
      <c r="F36" s="56">
        <v>0</v>
      </c>
      <c r="G36" s="56">
        <v>0</v>
      </c>
      <c r="H36" s="98" t="e">
        <f t="shared" si="0"/>
        <v>#DIV/0!</v>
      </c>
      <c r="I36" s="98">
        <f t="shared" si="1"/>
        <v>0</v>
      </c>
      <c r="J36" s="88">
        <v>0</v>
      </c>
      <c r="K36" s="88">
        <v>0</v>
      </c>
      <c r="L36" s="100" t="e">
        <f t="shared" si="2"/>
        <v>#DIV/0!</v>
      </c>
      <c r="M36" s="100">
        <f t="shared" si="3"/>
        <v>0</v>
      </c>
      <c r="N36" s="88">
        <v>0</v>
      </c>
      <c r="O36" s="88">
        <v>0</v>
      </c>
      <c r="P36" s="100" t="e">
        <f t="shared" si="4"/>
        <v>#DIV/0!</v>
      </c>
      <c r="Q36" s="100">
        <f t="shared" si="5"/>
        <v>0</v>
      </c>
    </row>
    <row r="37" spans="1:17" s="6" customFormat="1" ht="24">
      <c r="A37" s="99"/>
      <c r="B37" s="99"/>
      <c r="C37" s="99"/>
      <c r="D37" s="99" t="s">
        <v>208</v>
      </c>
      <c r="E37" s="70" t="s">
        <v>433</v>
      </c>
      <c r="F37" s="56">
        <v>4500</v>
      </c>
      <c r="G37" s="56">
        <v>4499.9989999999998</v>
      </c>
      <c r="H37" s="98">
        <f t="shared" si="0"/>
        <v>99.999977777777772</v>
      </c>
      <c r="I37" s="98">
        <f t="shared" si="1"/>
        <v>-1.0000000002037268E-3</v>
      </c>
      <c r="J37" s="88">
        <v>1091</v>
      </c>
      <c r="K37" s="88">
        <v>1090.0999999999999</v>
      </c>
      <c r="L37" s="100">
        <f t="shared" si="2"/>
        <v>99.917506874427119</v>
      </c>
      <c r="M37" s="100">
        <f t="shared" si="3"/>
        <v>-0.90000000000009095</v>
      </c>
      <c r="N37" s="88">
        <v>0</v>
      </c>
      <c r="O37" s="88">
        <v>0</v>
      </c>
      <c r="P37" s="100" t="e">
        <f t="shared" si="4"/>
        <v>#DIV/0!</v>
      </c>
      <c r="Q37" s="100">
        <f t="shared" si="5"/>
        <v>0</v>
      </c>
    </row>
    <row r="38" spans="1:17" s="6" customFormat="1">
      <c r="A38" s="99"/>
      <c r="B38" s="99"/>
      <c r="C38" s="99"/>
      <c r="D38" s="99" t="s">
        <v>209</v>
      </c>
      <c r="E38" s="70" t="s">
        <v>434</v>
      </c>
      <c r="F38" s="56">
        <v>0</v>
      </c>
      <c r="G38" s="56">
        <v>0</v>
      </c>
      <c r="H38" s="98" t="e">
        <f t="shared" si="0"/>
        <v>#DIV/0!</v>
      </c>
      <c r="I38" s="98">
        <f t="shared" si="1"/>
        <v>0</v>
      </c>
      <c r="J38" s="88">
        <v>994027.60000000009</v>
      </c>
      <c r="K38" s="88">
        <v>992104.64999999991</v>
      </c>
      <c r="L38" s="100">
        <f t="shared" si="2"/>
        <v>99.806549637052314</v>
      </c>
      <c r="M38" s="100">
        <f t="shared" si="3"/>
        <v>-1922.9500000001863</v>
      </c>
      <c r="N38" s="88">
        <v>1448584.6999999997</v>
      </c>
      <c r="O38" s="88">
        <v>1444684.6100000003</v>
      </c>
      <c r="P38" s="100">
        <f t="shared" si="4"/>
        <v>99.730765484406987</v>
      </c>
      <c r="Q38" s="100">
        <f t="shared" si="5"/>
        <v>-3900.0899999993853</v>
      </c>
    </row>
    <row r="39" spans="1:17" s="4" customFormat="1">
      <c r="A39" s="99"/>
      <c r="B39" s="99"/>
      <c r="C39" s="99"/>
      <c r="D39" s="99" t="s">
        <v>15</v>
      </c>
      <c r="E39" s="70" t="s">
        <v>435</v>
      </c>
      <c r="F39" s="56">
        <v>63113190.600000001</v>
      </c>
      <c r="G39" s="56">
        <v>63082235.72586</v>
      </c>
      <c r="H39" s="100">
        <f t="shared" si="0"/>
        <v>99.950953400001296</v>
      </c>
      <c r="I39" s="100">
        <f t="shared" si="1"/>
        <v>-30954.874140001833</v>
      </c>
      <c r="J39" s="88">
        <v>72668024.299999997</v>
      </c>
      <c r="K39" s="88">
        <v>72132397.099999949</v>
      </c>
      <c r="L39" s="100">
        <f t="shared" si="2"/>
        <v>99.262912119656946</v>
      </c>
      <c r="M39" s="100">
        <f t="shared" si="3"/>
        <v>-535627.20000004768</v>
      </c>
      <c r="N39" s="88">
        <v>53882719.899999991</v>
      </c>
      <c r="O39" s="88">
        <v>53855981.729999982</v>
      </c>
      <c r="P39" s="100">
        <f t="shared" si="4"/>
        <v>99.950377096683994</v>
      </c>
      <c r="Q39" s="100">
        <f t="shared" si="5"/>
        <v>-26738.170000009239</v>
      </c>
    </row>
    <row r="40" spans="1:17" s="4" customFormat="1">
      <c r="A40" s="95"/>
      <c r="B40" s="95"/>
      <c r="C40" s="95" t="s">
        <v>40</v>
      </c>
      <c r="D40" s="95"/>
      <c r="E40" s="96" t="s">
        <v>436</v>
      </c>
      <c r="F40" s="97">
        <v>8350014.4000000004</v>
      </c>
      <c r="G40" s="97">
        <v>8345281.1778999995</v>
      </c>
      <c r="H40" s="100">
        <f t="shared" si="0"/>
        <v>99.943314803145725</v>
      </c>
      <c r="I40" s="100">
        <f t="shared" si="1"/>
        <v>-4733.2221000008285</v>
      </c>
      <c r="J40" s="97">
        <v>41787388.399999999</v>
      </c>
      <c r="K40" s="97">
        <v>40167487.609999999</v>
      </c>
      <c r="L40" s="100">
        <f t="shared" si="2"/>
        <v>96.123469659089778</v>
      </c>
      <c r="M40" s="100">
        <f t="shared" si="3"/>
        <v>-1619900.7899999991</v>
      </c>
      <c r="N40" s="97">
        <f>SUM(N41:N47)</f>
        <v>63848587.799999997</v>
      </c>
      <c r="O40" s="97">
        <f>SUM(O41:O47)</f>
        <v>63422079.519999988</v>
      </c>
      <c r="P40" s="100">
        <f t="shared" si="4"/>
        <v>99.332000448724088</v>
      </c>
      <c r="Q40" s="100">
        <f t="shared" si="5"/>
        <v>-426508.28000000864</v>
      </c>
    </row>
    <row r="41" spans="1:17" s="4" customFormat="1">
      <c r="A41" s="99"/>
      <c r="B41" s="99"/>
      <c r="C41" s="99"/>
      <c r="D41" s="99" t="s">
        <v>41</v>
      </c>
      <c r="E41" s="70" t="s">
        <v>412</v>
      </c>
      <c r="F41" s="88">
        <v>873931.1</v>
      </c>
      <c r="G41" s="88">
        <v>872360.47557999997</v>
      </c>
      <c r="H41" s="100">
        <f t="shared" si="0"/>
        <v>99.82028052097013</v>
      </c>
      <c r="I41" s="100">
        <f t="shared" si="1"/>
        <v>-1570.6244200000074</v>
      </c>
      <c r="J41" s="88">
        <v>1135007.7</v>
      </c>
      <c r="K41" s="88">
        <v>1129918.9100000001</v>
      </c>
      <c r="L41" s="100">
        <f t="shared" si="2"/>
        <v>99.551651499809225</v>
      </c>
      <c r="M41" s="100">
        <f t="shared" si="3"/>
        <v>-5088.7899999998044</v>
      </c>
      <c r="N41" s="88">
        <v>1336188.1999999997</v>
      </c>
      <c r="O41" s="88">
        <v>1330332.97</v>
      </c>
      <c r="P41" s="100">
        <f t="shared" si="4"/>
        <v>99.561796010472193</v>
      </c>
      <c r="Q41" s="100">
        <f t="shared" si="5"/>
        <v>-5855.2299999997485</v>
      </c>
    </row>
    <row r="42" spans="1:17" s="4" customFormat="1">
      <c r="A42" s="99"/>
      <c r="B42" s="99"/>
      <c r="C42" s="99"/>
      <c r="D42" s="99" t="s">
        <v>42</v>
      </c>
      <c r="E42" s="70" t="s">
        <v>413</v>
      </c>
      <c r="F42" s="88">
        <v>82800.100000000006</v>
      </c>
      <c r="G42" s="88">
        <v>82756.669649999996</v>
      </c>
      <c r="H42" s="100">
        <f t="shared" si="0"/>
        <v>99.947547949821299</v>
      </c>
      <c r="I42" s="100">
        <f t="shared" si="1"/>
        <v>-43.430350000009639</v>
      </c>
      <c r="J42" s="88">
        <v>173014.9</v>
      </c>
      <c r="K42" s="88">
        <v>172501.59</v>
      </c>
      <c r="L42" s="100">
        <f t="shared" si="2"/>
        <v>99.703314570016801</v>
      </c>
      <c r="M42" s="100">
        <f t="shared" si="3"/>
        <v>-513.30999999999767</v>
      </c>
      <c r="N42" s="88">
        <v>281571.09999999998</v>
      </c>
      <c r="O42" s="88">
        <v>278145.74999999994</v>
      </c>
      <c r="P42" s="100">
        <f t="shared" si="4"/>
        <v>98.783486657544032</v>
      </c>
      <c r="Q42" s="100">
        <f t="shared" si="5"/>
        <v>-3425.3500000000349</v>
      </c>
    </row>
    <row r="43" spans="1:17" s="4" customFormat="1">
      <c r="A43" s="99"/>
      <c r="B43" s="99"/>
      <c r="C43" s="99"/>
      <c r="D43" s="99" t="s">
        <v>76</v>
      </c>
      <c r="E43" s="70" t="s">
        <v>437</v>
      </c>
      <c r="F43" s="88">
        <v>5075265.4000000004</v>
      </c>
      <c r="G43" s="88">
        <v>5075221.8142799996</v>
      </c>
      <c r="H43" s="100">
        <f t="shared" si="0"/>
        <v>99.999141212989556</v>
      </c>
      <c r="I43" s="100">
        <f t="shared" si="1"/>
        <v>-43.585720000788569</v>
      </c>
      <c r="J43" s="88">
        <v>8235839</v>
      </c>
      <c r="K43" s="88">
        <v>8235834.5600000005</v>
      </c>
      <c r="L43" s="100">
        <f t="shared" si="2"/>
        <v>99.999946089281252</v>
      </c>
      <c r="M43" s="100">
        <f t="shared" si="3"/>
        <v>-4.4399999994784594</v>
      </c>
      <c r="N43" s="88">
        <v>8130885.9000000004</v>
      </c>
      <c r="O43" s="88">
        <v>8130824.5899999999</v>
      </c>
      <c r="P43" s="100">
        <f t="shared" si="4"/>
        <v>99.999245961623927</v>
      </c>
      <c r="Q43" s="100">
        <f t="shared" si="5"/>
        <v>-61.310000000521541</v>
      </c>
    </row>
    <row r="44" spans="1:17" s="4" customFormat="1">
      <c r="A44" s="99"/>
      <c r="B44" s="99"/>
      <c r="C44" s="99"/>
      <c r="D44" s="99" t="s">
        <v>43</v>
      </c>
      <c r="E44" s="70" t="s">
        <v>414</v>
      </c>
      <c r="F44" s="88">
        <v>27628.799999999999</v>
      </c>
      <c r="G44" s="88">
        <v>27551.8583</v>
      </c>
      <c r="H44" s="100">
        <f t="shared" si="0"/>
        <v>99.721516316307628</v>
      </c>
      <c r="I44" s="100">
        <f t="shared" si="1"/>
        <v>-76.9416999999994</v>
      </c>
      <c r="J44" s="88">
        <v>471619.7</v>
      </c>
      <c r="K44" s="88">
        <v>471185.91999999993</v>
      </c>
      <c r="L44" s="100">
        <f t="shared" si="2"/>
        <v>99.908023350169614</v>
      </c>
      <c r="M44" s="100">
        <f t="shared" si="3"/>
        <v>-433.78000000008615</v>
      </c>
      <c r="N44" s="88">
        <v>590154.30000000005</v>
      </c>
      <c r="O44" s="88">
        <v>590120.77</v>
      </c>
      <c r="P44" s="100">
        <f t="shared" si="4"/>
        <v>99.994318435026216</v>
      </c>
      <c r="Q44" s="100">
        <f t="shared" si="5"/>
        <v>-33.53000000002794</v>
      </c>
    </row>
    <row r="45" spans="1:17" s="4" customFormat="1">
      <c r="A45" s="99"/>
      <c r="B45" s="99"/>
      <c r="C45" s="99"/>
      <c r="D45" s="99" t="s">
        <v>519</v>
      </c>
      <c r="E45" s="70" t="s">
        <v>521</v>
      </c>
      <c r="F45" s="88">
        <v>0</v>
      </c>
      <c r="G45" s="88">
        <v>0</v>
      </c>
      <c r="H45" s="88" t="e">
        <f t="shared" si="0"/>
        <v>#DIV/0!</v>
      </c>
      <c r="I45" s="88">
        <f t="shared" si="1"/>
        <v>0</v>
      </c>
      <c r="J45" s="88">
        <v>0</v>
      </c>
      <c r="K45" s="88">
        <v>0</v>
      </c>
      <c r="L45" s="88" t="e">
        <f t="shared" si="2"/>
        <v>#DIV/0!</v>
      </c>
      <c r="M45" s="88">
        <f t="shared" si="3"/>
        <v>0</v>
      </c>
      <c r="N45" s="88">
        <v>95879.6</v>
      </c>
      <c r="O45" s="88">
        <v>90196.3</v>
      </c>
      <c r="P45" s="100">
        <f t="shared" ref="P45:P46" si="8">O45/N45*100</f>
        <v>94.072461712397626</v>
      </c>
      <c r="Q45" s="100">
        <f t="shared" ref="Q45:Q46" si="9">O45-N45</f>
        <v>-5683.3000000000029</v>
      </c>
    </row>
    <row r="46" spans="1:17" s="4" customFormat="1">
      <c r="A46" s="99"/>
      <c r="B46" s="99"/>
      <c r="C46" s="99"/>
      <c r="D46" s="99" t="s">
        <v>520</v>
      </c>
      <c r="E46" s="70" t="s">
        <v>528</v>
      </c>
      <c r="F46" s="88">
        <v>0</v>
      </c>
      <c r="G46" s="88">
        <v>0</v>
      </c>
      <c r="H46" s="88" t="e">
        <f t="shared" si="0"/>
        <v>#DIV/0!</v>
      </c>
      <c r="I46" s="88">
        <f t="shared" si="1"/>
        <v>0</v>
      </c>
      <c r="J46" s="88">
        <v>0</v>
      </c>
      <c r="K46" s="88">
        <v>0</v>
      </c>
      <c r="L46" s="88" t="e">
        <f t="shared" si="2"/>
        <v>#DIV/0!</v>
      </c>
      <c r="M46" s="88">
        <f t="shared" si="3"/>
        <v>0</v>
      </c>
      <c r="N46" s="88">
        <v>231280.5</v>
      </c>
      <c r="O46" s="88">
        <v>230563.19000000003</v>
      </c>
      <c r="P46" s="100">
        <f t="shared" si="8"/>
        <v>99.689852797793165</v>
      </c>
      <c r="Q46" s="100">
        <f t="shared" si="9"/>
        <v>-717.30999999996857</v>
      </c>
    </row>
    <row r="47" spans="1:17" s="4" customFormat="1">
      <c r="A47" s="99"/>
      <c r="B47" s="99"/>
      <c r="C47" s="99"/>
      <c r="D47" s="99" t="s">
        <v>44</v>
      </c>
      <c r="E47" s="70" t="s">
        <v>438</v>
      </c>
      <c r="F47" s="88">
        <v>2290389</v>
      </c>
      <c r="G47" s="88">
        <v>2287390.36008</v>
      </c>
      <c r="H47" s="100">
        <f t="shared" si="0"/>
        <v>99.869077265041</v>
      </c>
      <c r="I47" s="100">
        <f t="shared" si="1"/>
        <v>-2998.6399199999869</v>
      </c>
      <c r="J47" s="88">
        <v>31771907.099999998</v>
      </c>
      <c r="K47" s="88">
        <v>30158046.629999999</v>
      </c>
      <c r="L47" s="100">
        <f t="shared" si="2"/>
        <v>94.920479702649018</v>
      </c>
      <c r="M47" s="100">
        <f t="shared" si="3"/>
        <v>-1613860.4699999988</v>
      </c>
      <c r="N47" s="88">
        <v>53182628.199999996</v>
      </c>
      <c r="O47" s="88">
        <v>52771895.949999988</v>
      </c>
      <c r="P47" s="100">
        <f t="shared" si="4"/>
        <v>99.227694711785588</v>
      </c>
      <c r="Q47" s="100">
        <f t="shared" si="5"/>
        <v>-410732.25000000745</v>
      </c>
    </row>
    <row r="48" spans="1:17" s="8" customFormat="1">
      <c r="A48" s="91"/>
      <c r="B48" s="91" t="s">
        <v>2</v>
      </c>
      <c r="C48" s="91"/>
      <c r="D48" s="91"/>
      <c r="E48" s="92" t="s">
        <v>415</v>
      </c>
      <c r="F48" s="101">
        <v>2313012</v>
      </c>
      <c r="G48" s="101">
        <v>2313006.4270000001</v>
      </c>
      <c r="H48" s="102">
        <f t="shared" si="0"/>
        <v>99.99975905875111</v>
      </c>
      <c r="I48" s="102">
        <f t="shared" si="1"/>
        <v>-5.572999999858439</v>
      </c>
      <c r="J48" s="103">
        <v>1847954</v>
      </c>
      <c r="K48" s="103">
        <v>1847953.23</v>
      </c>
      <c r="L48" s="94">
        <f t="shared" si="2"/>
        <v>99.999958332296146</v>
      </c>
      <c r="M48" s="94">
        <f t="shared" si="3"/>
        <v>-0.77000000001862645</v>
      </c>
      <c r="N48" s="103">
        <f>N49</f>
        <v>3243798</v>
      </c>
      <c r="O48" s="103">
        <f>O49</f>
        <v>3243797.34</v>
      </c>
      <c r="P48" s="94">
        <f t="shared" si="4"/>
        <v>99.999979653480267</v>
      </c>
      <c r="Q48" s="94">
        <f t="shared" si="5"/>
        <v>-0.66000000014901161</v>
      </c>
    </row>
    <row r="49" spans="1:17" s="4" customFormat="1">
      <c r="A49" s="95"/>
      <c r="B49" s="95"/>
      <c r="C49" s="95" t="s">
        <v>19</v>
      </c>
      <c r="D49" s="95"/>
      <c r="E49" s="96" t="s">
        <v>416</v>
      </c>
      <c r="F49" s="76">
        <v>2313012</v>
      </c>
      <c r="G49" s="76">
        <v>2313006.4270000001</v>
      </c>
      <c r="H49" s="100">
        <f t="shared" si="0"/>
        <v>99.99975905875111</v>
      </c>
      <c r="I49" s="100">
        <f t="shared" si="1"/>
        <v>-5.572999999858439</v>
      </c>
      <c r="J49" s="97">
        <v>1847954</v>
      </c>
      <c r="K49" s="97">
        <v>1847953.23</v>
      </c>
      <c r="L49" s="100">
        <f t="shared" si="2"/>
        <v>99.999958332296146</v>
      </c>
      <c r="M49" s="100">
        <f t="shared" si="3"/>
        <v>-0.77000000001862645</v>
      </c>
      <c r="N49" s="97">
        <f>SUM(N50:N51)</f>
        <v>3243798</v>
      </c>
      <c r="O49" s="97">
        <f>SUM(O50:O51)</f>
        <v>3243797.34</v>
      </c>
      <c r="P49" s="100">
        <f t="shared" si="4"/>
        <v>99.999979653480267</v>
      </c>
      <c r="Q49" s="100">
        <f t="shared" si="5"/>
        <v>-0.66000000014901161</v>
      </c>
    </row>
    <row r="50" spans="1:17" s="4" customFormat="1" ht="24">
      <c r="A50" s="95"/>
      <c r="B50" s="95"/>
      <c r="C50" s="95"/>
      <c r="D50" s="95" t="s">
        <v>8</v>
      </c>
      <c r="E50" s="96" t="s">
        <v>439</v>
      </c>
      <c r="F50" s="76">
        <v>9341</v>
      </c>
      <c r="G50" s="76">
        <v>9340.4135299999998</v>
      </c>
      <c r="H50" s="100">
        <f t="shared" si="0"/>
        <v>99.993721550155229</v>
      </c>
      <c r="I50" s="100">
        <f t="shared" si="1"/>
        <v>-0.58647000000019034</v>
      </c>
      <c r="J50" s="88">
        <v>15813</v>
      </c>
      <c r="K50" s="88">
        <v>15812.58</v>
      </c>
      <c r="L50" s="100">
        <f t="shared" si="2"/>
        <v>99.997343957503318</v>
      </c>
      <c r="M50" s="100">
        <f t="shared" si="3"/>
        <v>-0.42000000000007276</v>
      </c>
      <c r="N50" s="88">
        <v>107016</v>
      </c>
      <c r="O50" s="88">
        <v>107015.76</v>
      </c>
      <c r="P50" s="100">
        <f t="shared" si="4"/>
        <v>99.999775734469608</v>
      </c>
      <c r="Q50" s="100">
        <f t="shared" si="5"/>
        <v>-0.24000000000523869</v>
      </c>
    </row>
    <row r="51" spans="1:17" s="4" customFormat="1">
      <c r="A51" s="99"/>
      <c r="B51" s="99"/>
      <c r="C51" s="99"/>
      <c r="D51" s="99" t="s">
        <v>9</v>
      </c>
      <c r="E51" s="70" t="s">
        <v>417</v>
      </c>
      <c r="F51" s="56">
        <v>2303671</v>
      </c>
      <c r="G51" s="56">
        <v>2303666.0134999999</v>
      </c>
      <c r="H51" s="100">
        <f t="shared" si="0"/>
        <v>99.999783541139337</v>
      </c>
      <c r="I51" s="100">
        <f t="shared" si="1"/>
        <v>-4.986500000115484</v>
      </c>
      <c r="J51" s="88">
        <v>1832141</v>
      </c>
      <c r="K51" s="88">
        <v>1832140.65</v>
      </c>
      <c r="L51" s="100">
        <f t="shared" si="2"/>
        <v>99.999980896666798</v>
      </c>
      <c r="M51" s="100">
        <f t="shared" si="3"/>
        <v>-0.35000000009313226</v>
      </c>
      <c r="N51" s="88">
        <v>3136782</v>
      </c>
      <c r="O51" s="88">
        <v>3136781.58</v>
      </c>
      <c r="P51" s="100">
        <f t="shared" si="4"/>
        <v>99.999986610481699</v>
      </c>
      <c r="Q51" s="100">
        <f t="shared" si="5"/>
        <v>-0.41999999992549419</v>
      </c>
    </row>
    <row r="52" spans="1:17" s="9" customFormat="1" ht="14.25">
      <c r="A52" s="91"/>
      <c r="B52" s="91" t="s">
        <v>3</v>
      </c>
      <c r="C52" s="91"/>
      <c r="D52" s="91"/>
      <c r="E52" s="92" t="s">
        <v>440</v>
      </c>
      <c r="F52" s="101">
        <v>60483072.5</v>
      </c>
      <c r="G52" s="101">
        <v>60475513.496399999</v>
      </c>
      <c r="H52" s="94">
        <f t="shared" si="0"/>
        <v>99.987502282394786</v>
      </c>
      <c r="I52" s="94">
        <f t="shared" si="1"/>
        <v>-7559.0036000013351</v>
      </c>
      <c r="J52" s="106">
        <v>83302296.5</v>
      </c>
      <c r="K52" s="106">
        <v>83283870.039999992</v>
      </c>
      <c r="L52" s="94">
        <f t="shared" si="2"/>
        <v>99.977880009586514</v>
      </c>
      <c r="M52" s="94">
        <f t="shared" si="3"/>
        <v>-18426.460000008345</v>
      </c>
      <c r="N52" s="106">
        <f>N53+N57+N61+N67</f>
        <v>48878307.899999991</v>
      </c>
      <c r="O52" s="106">
        <f>O53+O57+O61+O67</f>
        <v>48872844.710000008</v>
      </c>
      <c r="P52" s="94">
        <f t="shared" si="4"/>
        <v>99.988822874124111</v>
      </c>
      <c r="Q52" s="94">
        <f t="shared" si="5"/>
        <v>-5463.1899999827147</v>
      </c>
    </row>
    <row r="53" spans="1:17" s="4" customFormat="1">
      <c r="A53" s="99"/>
      <c r="B53" s="99"/>
      <c r="C53" s="99" t="s">
        <v>45</v>
      </c>
      <c r="D53" s="99"/>
      <c r="E53" s="70" t="s">
        <v>83</v>
      </c>
      <c r="F53" s="88">
        <v>21347554</v>
      </c>
      <c r="G53" s="88">
        <v>21340109.843199998</v>
      </c>
      <c r="H53" s="100">
        <f t="shared" si="0"/>
        <v>99.965128759950659</v>
      </c>
      <c r="I53" s="100">
        <f t="shared" si="1"/>
        <v>-7444.1568000018597</v>
      </c>
      <c r="J53" s="107">
        <v>34391108.299999997</v>
      </c>
      <c r="K53" s="107">
        <v>34391105.579999998</v>
      </c>
      <c r="L53" s="100">
        <f t="shared" si="2"/>
        <v>99.999992090978935</v>
      </c>
      <c r="M53" s="100">
        <f t="shared" si="3"/>
        <v>-2.7199999988079071</v>
      </c>
      <c r="N53" s="78">
        <f>SUM(N54:N56)</f>
        <v>35679071.999999993</v>
      </c>
      <c r="O53" s="78">
        <f>SUM(O54:O56)</f>
        <v>35678987.780000001</v>
      </c>
      <c r="P53" s="100">
        <f t="shared" si="4"/>
        <v>99.999763951259752</v>
      </c>
      <c r="Q53" s="100">
        <f t="shared" si="5"/>
        <v>-84.219999991357327</v>
      </c>
    </row>
    <row r="54" spans="1:17" s="4" customFormat="1" ht="24">
      <c r="A54" s="95"/>
      <c r="B54" s="95"/>
      <c r="C54" s="95"/>
      <c r="D54" s="95" t="s">
        <v>46</v>
      </c>
      <c r="E54" s="96" t="s">
        <v>441</v>
      </c>
      <c r="F54" s="97">
        <v>21347554</v>
      </c>
      <c r="G54" s="97">
        <v>21340109.843199998</v>
      </c>
      <c r="H54" s="100">
        <f t="shared" si="0"/>
        <v>99.965128759950659</v>
      </c>
      <c r="I54" s="100">
        <f t="shared" si="1"/>
        <v>-7444.1568000018597</v>
      </c>
      <c r="J54" s="78">
        <v>34391108.299999997</v>
      </c>
      <c r="K54" s="78">
        <v>34391105.579999998</v>
      </c>
      <c r="L54" s="100">
        <f t="shared" si="2"/>
        <v>99.999992090978935</v>
      </c>
      <c r="M54" s="100">
        <f t="shared" si="3"/>
        <v>-2.7199999988079071</v>
      </c>
      <c r="N54" s="78">
        <v>2758618.4</v>
      </c>
      <c r="O54" s="78">
        <v>2758617.29</v>
      </c>
      <c r="P54" s="100">
        <f t="shared" si="4"/>
        <v>99.999959762466602</v>
      </c>
      <c r="Q54" s="100">
        <f t="shared" si="5"/>
        <v>-1.1099999998696148</v>
      </c>
    </row>
    <row r="55" spans="1:17" s="4" customFormat="1" ht="24">
      <c r="A55" s="95"/>
      <c r="B55" s="95"/>
      <c r="C55" s="95"/>
      <c r="D55" s="95" t="s">
        <v>522</v>
      </c>
      <c r="E55" s="96" t="s">
        <v>523</v>
      </c>
      <c r="F55" s="97">
        <v>0</v>
      </c>
      <c r="G55" s="97">
        <v>0</v>
      </c>
      <c r="H55" s="97" t="e">
        <f t="shared" si="0"/>
        <v>#DIV/0!</v>
      </c>
      <c r="I55" s="97">
        <f t="shared" si="1"/>
        <v>0</v>
      </c>
      <c r="J55" s="97">
        <v>0</v>
      </c>
      <c r="K55" s="97">
        <v>0</v>
      </c>
      <c r="L55" s="97" t="e">
        <f t="shared" si="2"/>
        <v>#DIV/0!</v>
      </c>
      <c r="M55" s="97">
        <f t="shared" si="3"/>
        <v>0</v>
      </c>
      <c r="N55" s="78">
        <v>17895217.799999997</v>
      </c>
      <c r="O55" s="78">
        <v>17895211.52</v>
      </c>
      <c r="P55" s="100">
        <f t="shared" ref="P55:P56" si="10">O55/N55*100</f>
        <v>99.999964906825568</v>
      </c>
      <c r="Q55" s="100">
        <f t="shared" ref="Q55:Q56" si="11">O55-N55</f>
        <v>-6.2799999974668026</v>
      </c>
    </row>
    <row r="56" spans="1:17" s="4" customFormat="1">
      <c r="A56" s="95"/>
      <c r="B56" s="95"/>
      <c r="C56" s="95"/>
      <c r="D56" s="95" t="s">
        <v>524</v>
      </c>
      <c r="E56" s="96" t="s">
        <v>525</v>
      </c>
      <c r="F56" s="97">
        <v>0</v>
      </c>
      <c r="G56" s="97">
        <v>0</v>
      </c>
      <c r="H56" s="97" t="e">
        <f t="shared" si="0"/>
        <v>#DIV/0!</v>
      </c>
      <c r="I56" s="97">
        <f t="shared" si="1"/>
        <v>0</v>
      </c>
      <c r="J56" s="97">
        <v>0</v>
      </c>
      <c r="K56" s="97">
        <v>0</v>
      </c>
      <c r="L56" s="97" t="e">
        <f t="shared" si="2"/>
        <v>#DIV/0!</v>
      </c>
      <c r="M56" s="97">
        <f t="shared" si="3"/>
        <v>0</v>
      </c>
      <c r="N56" s="78">
        <v>15025235.799999999</v>
      </c>
      <c r="O56" s="78">
        <v>15025158.969999999</v>
      </c>
      <c r="P56" s="100">
        <f t="shared" si="10"/>
        <v>99.99948866027114</v>
      </c>
      <c r="Q56" s="100">
        <f t="shared" si="11"/>
        <v>-76.830000000074506</v>
      </c>
    </row>
    <row r="57" spans="1:17" s="4" customFormat="1">
      <c r="A57" s="99"/>
      <c r="B57" s="99"/>
      <c r="C57" s="99" t="s">
        <v>47</v>
      </c>
      <c r="D57" s="99"/>
      <c r="E57" s="70" t="s">
        <v>442</v>
      </c>
      <c r="F57" s="88">
        <v>1459270.9</v>
      </c>
      <c r="G57" s="88">
        <v>1459156.8532</v>
      </c>
      <c r="H57" s="100">
        <f t="shared" si="0"/>
        <v>99.992184672496393</v>
      </c>
      <c r="I57" s="100">
        <f t="shared" si="1"/>
        <v>-114.04679999989457</v>
      </c>
      <c r="J57" s="104">
        <v>2234147.5</v>
      </c>
      <c r="K57" s="104">
        <v>2218015.2600000002</v>
      </c>
      <c r="L57" s="100">
        <f t="shared" si="2"/>
        <v>99.277924129897428</v>
      </c>
      <c r="M57" s="100">
        <f t="shared" si="3"/>
        <v>-16132.239999999758</v>
      </c>
      <c r="N57" s="78">
        <f>SUM(N58:N60)</f>
        <v>2459877.9</v>
      </c>
      <c r="O57" s="78">
        <f>SUM(O58:O60)</f>
        <v>2457962.89</v>
      </c>
      <c r="P57" s="100">
        <f t="shared" si="4"/>
        <v>99.922150201032338</v>
      </c>
      <c r="Q57" s="100">
        <f t="shared" si="5"/>
        <v>-1915.0099999997765</v>
      </c>
    </row>
    <row r="58" spans="1:17" s="4" customFormat="1" ht="36">
      <c r="A58" s="99"/>
      <c r="B58" s="99"/>
      <c r="C58" s="99"/>
      <c r="D58" s="99" t="s">
        <v>237</v>
      </c>
      <c r="E58" s="70" t="s">
        <v>462</v>
      </c>
      <c r="F58" s="135">
        <v>823169.8</v>
      </c>
      <c r="G58" s="135">
        <v>823169.8</v>
      </c>
      <c r="H58" s="100">
        <f t="shared" si="0"/>
        <v>100</v>
      </c>
      <c r="I58" s="100">
        <f t="shared" si="1"/>
        <v>0</v>
      </c>
      <c r="J58" s="104">
        <v>1357431</v>
      </c>
      <c r="K58" s="104">
        <v>1357425.66</v>
      </c>
      <c r="L58" s="100">
        <f t="shared" si="2"/>
        <v>99.999606609838736</v>
      </c>
      <c r="M58" s="100">
        <f t="shared" si="3"/>
        <v>-5.340000000083819</v>
      </c>
      <c r="N58" s="104">
        <v>1569817</v>
      </c>
      <c r="O58" s="104">
        <v>1569809.78</v>
      </c>
      <c r="P58" s="100">
        <f t="shared" si="4"/>
        <v>99.999540073779301</v>
      </c>
      <c r="Q58" s="100">
        <f t="shared" si="5"/>
        <v>-7.2199999999720603</v>
      </c>
    </row>
    <row r="59" spans="1:17" s="4" customFormat="1">
      <c r="A59" s="95"/>
      <c r="B59" s="95"/>
      <c r="C59" s="95"/>
      <c r="D59" s="95" t="s">
        <v>48</v>
      </c>
      <c r="E59" s="96" t="s">
        <v>443</v>
      </c>
      <c r="F59" s="88">
        <v>544896.1</v>
      </c>
      <c r="G59" s="88">
        <v>544782.05316000001</v>
      </c>
      <c r="H59" s="100">
        <f t="shared" si="0"/>
        <v>99.979069984167637</v>
      </c>
      <c r="I59" s="100">
        <f t="shared" si="1"/>
        <v>-114.04683999996632</v>
      </c>
      <c r="J59" s="78">
        <v>723291.5</v>
      </c>
      <c r="K59" s="78">
        <v>707164.67</v>
      </c>
      <c r="L59" s="100">
        <f t="shared" si="2"/>
        <v>97.770355382304373</v>
      </c>
      <c r="M59" s="100">
        <f t="shared" si="3"/>
        <v>-16126.829999999958</v>
      </c>
      <c r="N59" s="78">
        <v>739274.9</v>
      </c>
      <c r="O59" s="78">
        <v>737367.59</v>
      </c>
      <c r="P59" s="100">
        <f t="shared" si="4"/>
        <v>99.742002602820676</v>
      </c>
      <c r="Q59" s="100">
        <f t="shared" si="5"/>
        <v>-1907.3100000000559</v>
      </c>
    </row>
    <row r="60" spans="1:17" s="4" customFormat="1">
      <c r="A60" s="95"/>
      <c r="B60" s="95"/>
      <c r="C60" s="95"/>
      <c r="D60" s="95" t="s">
        <v>200</v>
      </c>
      <c r="E60" s="96" t="s">
        <v>201</v>
      </c>
      <c r="F60" s="88">
        <v>91205</v>
      </c>
      <c r="G60" s="88">
        <v>91205</v>
      </c>
      <c r="H60" s="100">
        <f t="shared" si="0"/>
        <v>100</v>
      </c>
      <c r="I60" s="100">
        <f t="shared" si="1"/>
        <v>0</v>
      </c>
      <c r="J60" s="78">
        <v>153425</v>
      </c>
      <c r="K60" s="78">
        <v>153424.93</v>
      </c>
      <c r="L60" s="100">
        <f t="shared" si="2"/>
        <v>99.999954375101836</v>
      </c>
      <c r="M60" s="100">
        <f t="shared" si="3"/>
        <v>-7.0000000006984919E-2</v>
      </c>
      <c r="N60" s="78">
        <v>150786</v>
      </c>
      <c r="O60" s="78">
        <v>150785.52000000002</v>
      </c>
      <c r="P60" s="100">
        <f t="shared" si="4"/>
        <v>99.999681668059381</v>
      </c>
      <c r="Q60" s="100">
        <f t="shared" si="5"/>
        <v>-0.47999999998137355</v>
      </c>
    </row>
    <row r="61" spans="1:17" s="4" customFormat="1" ht="24">
      <c r="A61" s="99"/>
      <c r="B61" s="99"/>
      <c r="C61" s="99" t="s">
        <v>49</v>
      </c>
      <c r="D61" s="99"/>
      <c r="E61" s="70" t="s">
        <v>444</v>
      </c>
      <c r="F61" s="97">
        <v>36280167.600000001</v>
      </c>
      <c r="G61" s="97">
        <v>36280166.799999997</v>
      </c>
      <c r="H61" s="100">
        <f t="shared" si="0"/>
        <v>99.999997794938508</v>
      </c>
      <c r="I61" s="100">
        <f t="shared" si="1"/>
        <v>-0.80000000447034836</v>
      </c>
      <c r="J61" s="104">
        <v>45040027.700000003</v>
      </c>
      <c r="K61" s="104">
        <v>45037740.960000001</v>
      </c>
      <c r="L61" s="100">
        <f t="shared" si="2"/>
        <v>99.994922871683755</v>
      </c>
      <c r="M61" s="100">
        <f t="shared" si="3"/>
        <v>-2286.7400000020862</v>
      </c>
      <c r="N61" s="78">
        <f>SUM(N62:N66)</f>
        <v>9166995</v>
      </c>
      <c r="O61" s="78">
        <f>SUM(O62:O66)</f>
        <v>9166994.2300000004</v>
      </c>
      <c r="P61" s="100">
        <f t="shared" si="4"/>
        <v>99.999991600300859</v>
      </c>
      <c r="Q61" s="100">
        <f t="shared" si="5"/>
        <v>-0.76999999955296516</v>
      </c>
    </row>
    <row r="62" spans="1:17" s="4" customFormat="1">
      <c r="A62" s="99"/>
      <c r="B62" s="99"/>
      <c r="C62" s="99"/>
      <c r="D62" s="99" t="s">
        <v>50</v>
      </c>
      <c r="E62" s="70" t="s">
        <v>84</v>
      </c>
      <c r="F62" s="88">
        <v>24842435</v>
      </c>
      <c r="G62" s="88">
        <v>24842435</v>
      </c>
      <c r="H62" s="100">
        <f t="shared" si="0"/>
        <v>100</v>
      </c>
      <c r="I62" s="100">
        <f t="shared" si="1"/>
        <v>0</v>
      </c>
      <c r="J62" s="104">
        <v>32072579</v>
      </c>
      <c r="K62" s="104">
        <v>32072579</v>
      </c>
      <c r="L62" s="100">
        <f t="shared" si="2"/>
        <v>100</v>
      </c>
      <c r="M62" s="100">
        <f t="shared" si="3"/>
        <v>0</v>
      </c>
      <c r="N62" s="104">
        <v>2136551</v>
      </c>
      <c r="O62" s="104">
        <v>2136551</v>
      </c>
      <c r="P62" s="100">
        <f t="shared" si="4"/>
        <v>100</v>
      </c>
      <c r="Q62" s="100">
        <f t="shared" si="5"/>
        <v>0</v>
      </c>
    </row>
    <row r="63" spans="1:17" s="4" customFormat="1" ht="24">
      <c r="A63" s="99"/>
      <c r="B63" s="99"/>
      <c r="C63" s="99"/>
      <c r="D63" s="99" t="s">
        <v>78</v>
      </c>
      <c r="E63" s="70" t="s">
        <v>445</v>
      </c>
      <c r="F63" s="88">
        <v>0</v>
      </c>
      <c r="G63" s="88">
        <v>0</v>
      </c>
      <c r="H63" s="100" t="e">
        <f t="shared" si="0"/>
        <v>#DIV/0!</v>
      </c>
      <c r="I63" s="100">
        <f t="shared" si="1"/>
        <v>0</v>
      </c>
      <c r="J63" s="104">
        <v>424965</v>
      </c>
      <c r="K63" s="104">
        <v>424965</v>
      </c>
      <c r="L63" s="100">
        <f t="shared" si="2"/>
        <v>100</v>
      </c>
      <c r="M63" s="100">
        <f t="shared" si="3"/>
        <v>0</v>
      </c>
      <c r="N63" s="104">
        <v>0</v>
      </c>
      <c r="O63" s="104">
        <v>0</v>
      </c>
      <c r="P63" s="100" t="e">
        <f t="shared" si="4"/>
        <v>#DIV/0!</v>
      </c>
      <c r="Q63" s="100">
        <f t="shared" si="5"/>
        <v>0</v>
      </c>
    </row>
    <row r="64" spans="1:17" s="4" customFormat="1">
      <c r="A64" s="95"/>
      <c r="B64" s="95"/>
      <c r="C64" s="95"/>
      <c r="D64" s="95" t="s">
        <v>79</v>
      </c>
      <c r="E64" s="96" t="s">
        <v>418</v>
      </c>
      <c r="F64" s="88">
        <v>0</v>
      </c>
      <c r="G64" s="88">
        <v>0</v>
      </c>
      <c r="H64" s="100" t="e">
        <f t="shared" si="0"/>
        <v>#DIV/0!</v>
      </c>
      <c r="I64" s="100">
        <f t="shared" si="1"/>
        <v>0</v>
      </c>
      <c r="J64" s="104">
        <v>0</v>
      </c>
      <c r="K64" s="104">
        <v>0</v>
      </c>
      <c r="L64" s="100" t="e">
        <f t="shared" si="2"/>
        <v>#DIV/0!</v>
      </c>
      <c r="M64" s="100">
        <f t="shared" si="3"/>
        <v>0</v>
      </c>
      <c r="N64" s="104">
        <v>0</v>
      </c>
      <c r="O64" s="104">
        <v>0</v>
      </c>
      <c r="P64" s="100" t="e">
        <f t="shared" si="4"/>
        <v>#DIV/0!</v>
      </c>
      <c r="Q64" s="100">
        <f t="shared" si="5"/>
        <v>0</v>
      </c>
    </row>
    <row r="65" spans="1:17" s="4" customFormat="1">
      <c r="A65" s="99"/>
      <c r="B65" s="99"/>
      <c r="C65" s="99"/>
      <c r="D65" s="99" t="s">
        <v>77</v>
      </c>
      <c r="E65" s="70" t="s">
        <v>419</v>
      </c>
      <c r="F65" s="88">
        <v>274678</v>
      </c>
      <c r="G65" s="88">
        <v>274678</v>
      </c>
      <c r="H65" s="100">
        <f t="shared" si="0"/>
        <v>100</v>
      </c>
      <c r="I65" s="100">
        <f t="shared" si="1"/>
        <v>0</v>
      </c>
      <c r="J65" s="104">
        <v>22048</v>
      </c>
      <c r="K65" s="104">
        <v>22047.66</v>
      </c>
      <c r="L65" s="100">
        <f t="shared" si="2"/>
        <v>99.998457910014508</v>
      </c>
      <c r="M65" s="100">
        <f t="shared" si="3"/>
        <v>-0.34000000000014552</v>
      </c>
      <c r="N65" s="104">
        <v>6215</v>
      </c>
      <c r="O65" s="104">
        <v>6214.23</v>
      </c>
      <c r="P65" s="100">
        <f t="shared" si="4"/>
        <v>99.987610619469024</v>
      </c>
      <c r="Q65" s="100">
        <f t="shared" si="5"/>
        <v>-0.77000000000043656</v>
      </c>
    </row>
    <row r="66" spans="1:17" s="4" customFormat="1" ht="24">
      <c r="A66" s="99"/>
      <c r="B66" s="99"/>
      <c r="C66" s="99"/>
      <c r="D66" s="99" t="s">
        <v>51</v>
      </c>
      <c r="E66" s="70" t="s">
        <v>444</v>
      </c>
      <c r="F66" s="88">
        <v>11163054.6</v>
      </c>
      <c r="G66" s="88">
        <v>11163053.800000001</v>
      </c>
      <c r="H66" s="100">
        <f t="shared" si="0"/>
        <v>99.999992833502773</v>
      </c>
      <c r="I66" s="100">
        <f t="shared" si="1"/>
        <v>-0.79999999888241291</v>
      </c>
      <c r="J66" s="104">
        <v>12520435.699999999</v>
      </c>
      <c r="K66" s="104">
        <v>12518149.300000001</v>
      </c>
      <c r="L66" s="100">
        <f t="shared" si="2"/>
        <v>99.981738654669996</v>
      </c>
      <c r="M66" s="100">
        <f t="shared" si="3"/>
        <v>-2286.3999999985099</v>
      </c>
      <c r="N66" s="104">
        <v>7024229</v>
      </c>
      <c r="O66" s="104">
        <v>7024229</v>
      </c>
      <c r="P66" s="100">
        <f t="shared" si="4"/>
        <v>100</v>
      </c>
      <c r="Q66" s="100">
        <f t="shared" si="5"/>
        <v>0</v>
      </c>
    </row>
    <row r="67" spans="1:17" s="6" customFormat="1">
      <c r="A67" s="99"/>
      <c r="B67" s="99"/>
      <c r="C67" s="99" t="s">
        <v>52</v>
      </c>
      <c r="D67" s="99"/>
      <c r="E67" s="70" t="s">
        <v>676</v>
      </c>
      <c r="F67" s="88">
        <v>1396080</v>
      </c>
      <c r="G67" s="88">
        <v>1396080</v>
      </c>
      <c r="H67" s="98">
        <f t="shared" si="0"/>
        <v>100</v>
      </c>
      <c r="I67" s="98">
        <f t="shared" si="1"/>
        <v>0</v>
      </c>
      <c r="J67" s="88">
        <v>1637013</v>
      </c>
      <c r="K67" s="88">
        <v>1637008.24</v>
      </c>
      <c r="L67" s="100">
        <f t="shared" si="2"/>
        <v>99.999709226499732</v>
      </c>
      <c r="M67" s="100">
        <f t="shared" si="3"/>
        <v>-4.7600000000093132</v>
      </c>
      <c r="N67" s="97">
        <f>N68+N69+N70</f>
        <v>1572363</v>
      </c>
      <c r="O67" s="97">
        <f>O68+O69+O70</f>
        <v>1568899.81</v>
      </c>
      <c r="P67" s="100">
        <f t="shared" si="4"/>
        <v>99.779746152764986</v>
      </c>
      <c r="Q67" s="100">
        <f t="shared" si="5"/>
        <v>-3463.1899999999441</v>
      </c>
    </row>
    <row r="68" spans="1:17" s="4" customFormat="1" ht="24">
      <c r="A68" s="99"/>
      <c r="B68" s="99"/>
      <c r="C68" s="99"/>
      <c r="D68" s="99" t="s">
        <v>53</v>
      </c>
      <c r="E68" s="70" t="s">
        <v>446</v>
      </c>
      <c r="F68" s="88">
        <v>1396080</v>
      </c>
      <c r="G68" s="88">
        <v>1396080</v>
      </c>
      <c r="H68" s="100">
        <f t="shared" si="0"/>
        <v>100</v>
      </c>
      <c r="I68" s="100">
        <f t="shared" si="1"/>
        <v>0</v>
      </c>
      <c r="J68" s="88">
        <v>1637013</v>
      </c>
      <c r="K68" s="88">
        <v>1637008.24</v>
      </c>
      <c r="L68" s="100">
        <f t="shared" si="2"/>
        <v>99.999709226499732</v>
      </c>
      <c r="M68" s="100">
        <f t="shared" si="3"/>
        <v>-4.7600000000093132</v>
      </c>
      <c r="N68" s="88">
        <v>344244</v>
      </c>
      <c r="O68" s="88">
        <v>344240.98</v>
      </c>
      <c r="P68" s="100">
        <f t="shared" si="4"/>
        <v>99.999122715283335</v>
      </c>
      <c r="Q68" s="100">
        <f t="shared" si="5"/>
        <v>-3.0200000000186265</v>
      </c>
    </row>
    <row r="69" spans="1:17" s="4" customFormat="1">
      <c r="A69" s="99"/>
      <c r="B69" s="99"/>
      <c r="C69" s="99"/>
      <c r="D69" s="99" t="s">
        <v>526</v>
      </c>
      <c r="E69" s="70" t="s">
        <v>527</v>
      </c>
      <c r="F69" s="88">
        <v>0</v>
      </c>
      <c r="G69" s="88">
        <v>0</v>
      </c>
      <c r="H69" s="88" t="e">
        <f t="shared" si="0"/>
        <v>#DIV/0!</v>
      </c>
      <c r="I69" s="88">
        <f t="shared" si="1"/>
        <v>0</v>
      </c>
      <c r="J69" s="88">
        <v>0</v>
      </c>
      <c r="K69" s="88">
        <v>0</v>
      </c>
      <c r="L69" s="88" t="e">
        <f t="shared" si="2"/>
        <v>#DIV/0!</v>
      </c>
      <c r="M69" s="88">
        <f t="shared" si="3"/>
        <v>0</v>
      </c>
      <c r="N69" s="88">
        <v>548229</v>
      </c>
      <c r="O69" s="88">
        <v>548228.82999999996</v>
      </c>
      <c r="P69" s="100">
        <f t="shared" ref="P69" si="12">O69/N69*100</f>
        <v>99.9999689910603</v>
      </c>
      <c r="Q69" s="100">
        <f t="shared" ref="Q69" si="13">O69-N69</f>
        <v>-0.17000000004190952</v>
      </c>
    </row>
    <row r="70" spans="1:17" s="4" customFormat="1">
      <c r="A70" s="99"/>
      <c r="B70" s="99"/>
      <c r="C70" s="99"/>
      <c r="D70" s="99" t="s">
        <v>627</v>
      </c>
      <c r="E70" s="70" t="s">
        <v>628</v>
      </c>
      <c r="F70" s="88">
        <v>0</v>
      </c>
      <c r="G70" s="88">
        <v>0</v>
      </c>
      <c r="H70" s="88" t="e">
        <f t="shared" si="0"/>
        <v>#DIV/0!</v>
      </c>
      <c r="I70" s="88">
        <f t="shared" si="1"/>
        <v>0</v>
      </c>
      <c r="J70" s="88">
        <v>0</v>
      </c>
      <c r="K70" s="88">
        <v>0</v>
      </c>
      <c r="L70" s="88" t="e">
        <f t="shared" si="2"/>
        <v>#DIV/0!</v>
      </c>
      <c r="M70" s="88">
        <f t="shared" si="3"/>
        <v>0</v>
      </c>
      <c r="N70" s="88">
        <v>679890</v>
      </c>
      <c r="O70" s="88">
        <v>676430</v>
      </c>
      <c r="P70" s="100">
        <f t="shared" ref="P70" si="14">O70/N70*100</f>
        <v>99.491094147582686</v>
      </c>
      <c r="Q70" s="100">
        <f t="shared" ref="Q70" si="15">O70-N70</f>
        <v>-3460</v>
      </c>
    </row>
    <row r="71" spans="1:17" s="9" customFormat="1" ht="14.25">
      <c r="A71" s="91" t="s">
        <v>2</v>
      </c>
      <c r="B71" s="91"/>
      <c r="C71" s="91"/>
      <c r="D71" s="91"/>
      <c r="E71" s="92" t="s">
        <v>463</v>
      </c>
      <c r="F71" s="93">
        <v>58433785.399999999</v>
      </c>
      <c r="G71" s="93">
        <v>58327705.050399996</v>
      </c>
      <c r="H71" s="94">
        <f t="shared" ref="H71:H114" si="16">G71/F71*100</f>
        <v>99.818460589410989</v>
      </c>
      <c r="I71" s="94">
        <f t="shared" ref="I71:I114" si="17">G71-F71</f>
        <v>-106080.34960000217</v>
      </c>
      <c r="J71" s="93">
        <v>94126366</v>
      </c>
      <c r="K71" s="93">
        <v>88516497.180000007</v>
      </c>
      <c r="L71" s="94">
        <f t="shared" ref="L71:L114" si="18">K71/J71*100</f>
        <v>94.040066499539577</v>
      </c>
      <c r="M71" s="94">
        <f t="shared" ref="M71:M114" si="19">K71-J71</f>
        <v>-5609868.8199999928</v>
      </c>
      <c r="N71" s="93">
        <f>N72</f>
        <v>81232725.900000006</v>
      </c>
      <c r="O71" s="93">
        <f>O72</f>
        <v>80984758.229999989</v>
      </c>
      <c r="P71" s="94">
        <f t="shared" si="4"/>
        <v>99.694744122824005</v>
      </c>
      <c r="Q71" s="94">
        <f t="shared" si="5"/>
        <v>-247967.67000001669</v>
      </c>
    </row>
    <row r="72" spans="1:17" s="9" customFormat="1" ht="14.25">
      <c r="A72" s="109"/>
      <c r="B72" s="109" t="s">
        <v>4</v>
      </c>
      <c r="C72" s="109"/>
      <c r="D72" s="109"/>
      <c r="E72" s="110" t="s">
        <v>85</v>
      </c>
      <c r="F72" s="111">
        <v>58433785.399999999</v>
      </c>
      <c r="G72" s="111">
        <v>58327705.050399996</v>
      </c>
      <c r="H72" s="94">
        <f t="shared" si="16"/>
        <v>99.818460589410989</v>
      </c>
      <c r="I72" s="94">
        <f t="shared" si="17"/>
        <v>-106080.34960000217</v>
      </c>
      <c r="J72" s="94">
        <v>94126366</v>
      </c>
      <c r="K72" s="94">
        <v>88516497.180000007</v>
      </c>
      <c r="L72" s="94">
        <f t="shared" si="18"/>
        <v>94.040066499539577</v>
      </c>
      <c r="M72" s="94">
        <f t="shared" si="19"/>
        <v>-5609868.8199999928</v>
      </c>
      <c r="N72" s="93">
        <f>N73+N80+N84+N87</f>
        <v>81232725.900000006</v>
      </c>
      <c r="O72" s="93">
        <f>O73+O80+O84+O87</f>
        <v>80984758.229999989</v>
      </c>
      <c r="P72" s="94">
        <f t="shared" si="4"/>
        <v>99.694744122824005</v>
      </c>
      <c r="Q72" s="94">
        <f t="shared" si="5"/>
        <v>-247967.67000001669</v>
      </c>
    </row>
    <row r="73" spans="1:17" s="6" customFormat="1" ht="24">
      <c r="A73" s="99"/>
      <c r="B73" s="99"/>
      <c r="C73" s="99" t="s">
        <v>10</v>
      </c>
      <c r="D73" s="99"/>
      <c r="E73" s="70" t="s">
        <v>420</v>
      </c>
      <c r="F73" s="88">
        <v>6978980.7999999998</v>
      </c>
      <c r="G73" s="88">
        <v>6904288.6915999996</v>
      </c>
      <c r="H73" s="100">
        <f t="shared" si="16"/>
        <v>98.929756213113521</v>
      </c>
      <c r="I73" s="98">
        <f t="shared" si="17"/>
        <v>-74692.108400000259</v>
      </c>
      <c r="J73" s="98">
        <v>11852638.5</v>
      </c>
      <c r="K73" s="98">
        <v>11780614.890000001</v>
      </c>
      <c r="L73" s="100">
        <f t="shared" si="18"/>
        <v>99.392341123033503</v>
      </c>
      <c r="M73" s="100">
        <f t="shared" si="19"/>
        <v>-72023.609999999404</v>
      </c>
      <c r="N73" s="97">
        <f>SUM(N74:N79)</f>
        <v>4874461.2</v>
      </c>
      <c r="O73" s="97">
        <f>SUM(O74:O79)</f>
        <v>4856699.62</v>
      </c>
      <c r="P73" s="100">
        <f t="shared" si="4"/>
        <v>99.63561962499567</v>
      </c>
      <c r="Q73" s="100">
        <f t="shared" si="5"/>
        <v>-17761.580000000075</v>
      </c>
    </row>
    <row r="74" spans="1:17" s="4" customFormat="1" ht="24">
      <c r="A74" s="99"/>
      <c r="B74" s="99"/>
      <c r="C74" s="99"/>
      <c r="D74" s="99" t="s">
        <v>54</v>
      </c>
      <c r="E74" s="70" t="s">
        <v>472</v>
      </c>
      <c r="F74" s="88">
        <v>360000</v>
      </c>
      <c r="G74" s="88">
        <v>359999.99952000001</v>
      </c>
      <c r="H74" s="100">
        <f t="shared" si="16"/>
        <v>99.99999986666667</v>
      </c>
      <c r="I74" s="100">
        <f t="shared" si="17"/>
        <v>-4.7999998787418008E-4</v>
      </c>
      <c r="J74" s="88">
        <v>0</v>
      </c>
      <c r="K74" s="88">
        <v>0</v>
      </c>
      <c r="L74" s="100" t="e">
        <f t="shared" si="18"/>
        <v>#DIV/0!</v>
      </c>
      <c r="M74" s="100">
        <f t="shared" si="19"/>
        <v>0</v>
      </c>
      <c r="N74" s="88">
        <v>23664</v>
      </c>
      <c r="O74" s="88">
        <v>23664</v>
      </c>
      <c r="P74" s="100">
        <f t="shared" si="4"/>
        <v>100</v>
      </c>
      <c r="Q74" s="100">
        <f t="shared" si="5"/>
        <v>0</v>
      </c>
    </row>
    <row r="75" spans="1:17" s="4" customFormat="1">
      <c r="A75" s="99"/>
      <c r="B75" s="99"/>
      <c r="C75" s="99"/>
      <c r="D75" s="99" t="s">
        <v>55</v>
      </c>
      <c r="E75" s="70" t="s">
        <v>421</v>
      </c>
      <c r="F75" s="88">
        <v>823835.4</v>
      </c>
      <c r="G75" s="88">
        <v>823831.94804000005</v>
      </c>
      <c r="H75" s="100">
        <f t="shared" si="16"/>
        <v>99.99958098911506</v>
      </c>
      <c r="I75" s="100">
        <f t="shared" si="17"/>
        <v>-3.4519599999766797</v>
      </c>
      <c r="J75" s="88">
        <v>1808316.4000000001</v>
      </c>
      <c r="K75" s="88">
        <v>1808239.89</v>
      </c>
      <c r="L75" s="100">
        <f t="shared" si="18"/>
        <v>99.995768992638673</v>
      </c>
      <c r="M75" s="100">
        <f t="shared" si="19"/>
        <v>-76.510000000242144</v>
      </c>
      <c r="N75" s="88">
        <v>404724.4</v>
      </c>
      <c r="O75" s="88">
        <v>404722.28</v>
      </c>
      <c r="P75" s="100">
        <f t="shared" si="4"/>
        <v>99.999476186758201</v>
      </c>
      <c r="Q75" s="100">
        <f t="shared" si="5"/>
        <v>-2.1199999999953434</v>
      </c>
    </row>
    <row r="76" spans="1:17" s="6" customFormat="1" ht="24">
      <c r="A76" s="95"/>
      <c r="B76" s="95"/>
      <c r="C76" s="95"/>
      <c r="D76" s="95" t="s">
        <v>56</v>
      </c>
      <c r="E76" s="96" t="s">
        <v>464</v>
      </c>
      <c r="F76" s="97">
        <v>2717379.1</v>
      </c>
      <c r="G76" s="97">
        <v>2674462.71215</v>
      </c>
      <c r="H76" s="98">
        <f t="shared" si="16"/>
        <v>98.420669834032353</v>
      </c>
      <c r="I76" s="98">
        <f t="shared" si="17"/>
        <v>-42916.387850000057</v>
      </c>
      <c r="J76" s="97">
        <v>6648162.7000000002</v>
      </c>
      <c r="K76" s="97">
        <v>6578582.2600000007</v>
      </c>
      <c r="L76" s="100">
        <f t="shared" si="18"/>
        <v>98.953388430159819</v>
      </c>
      <c r="M76" s="100">
        <f t="shared" si="19"/>
        <v>-69580.439999999478</v>
      </c>
      <c r="N76" s="88">
        <v>3213812.8</v>
      </c>
      <c r="O76" s="88">
        <v>3199953.74</v>
      </c>
      <c r="P76" s="100">
        <f t="shared" si="4"/>
        <v>99.56876579743539</v>
      </c>
      <c r="Q76" s="100">
        <f t="shared" si="5"/>
        <v>-13859.05999999959</v>
      </c>
    </row>
    <row r="77" spans="1:17" s="4" customFormat="1">
      <c r="A77" s="99"/>
      <c r="B77" s="99"/>
      <c r="C77" s="99"/>
      <c r="D77" s="99" t="s">
        <v>57</v>
      </c>
      <c r="E77" s="70" t="s">
        <v>422</v>
      </c>
      <c r="F77" s="88">
        <v>2399.1</v>
      </c>
      <c r="G77" s="88">
        <v>1980.38</v>
      </c>
      <c r="H77" s="98">
        <f t="shared" si="16"/>
        <v>82.54678837897545</v>
      </c>
      <c r="I77" s="98">
        <f t="shared" si="17"/>
        <v>-418.7199999999998</v>
      </c>
      <c r="J77" s="88">
        <v>55128</v>
      </c>
      <c r="K77" s="88">
        <v>54730.57</v>
      </c>
      <c r="L77" s="100">
        <f t="shared" si="18"/>
        <v>99.279077782615005</v>
      </c>
      <c r="M77" s="100">
        <f t="shared" si="19"/>
        <v>-397.43000000000029</v>
      </c>
      <c r="N77" s="88">
        <v>34885.1</v>
      </c>
      <c r="O77" s="88">
        <v>34833.950000000004</v>
      </c>
      <c r="P77" s="100">
        <f t="shared" si="4"/>
        <v>99.853375796543531</v>
      </c>
      <c r="Q77" s="100">
        <f t="shared" si="5"/>
        <v>-51.149999999994179</v>
      </c>
    </row>
    <row r="78" spans="1:17" s="6" customFormat="1">
      <c r="A78" s="99"/>
      <c r="B78" s="99"/>
      <c r="C78" s="99"/>
      <c r="D78" s="99" t="s">
        <v>58</v>
      </c>
      <c r="E78" s="70" t="s">
        <v>423</v>
      </c>
      <c r="F78" s="88">
        <v>1398120.8</v>
      </c>
      <c r="G78" s="88">
        <v>1380864.0773</v>
      </c>
      <c r="H78" s="98">
        <f t="shared" si="16"/>
        <v>98.765720193848779</v>
      </c>
      <c r="I78" s="98">
        <f t="shared" si="17"/>
        <v>-17256.722700000042</v>
      </c>
      <c r="J78" s="88">
        <v>734704</v>
      </c>
      <c r="K78" s="88">
        <v>734704</v>
      </c>
      <c r="L78" s="100">
        <f t="shared" si="18"/>
        <v>100</v>
      </c>
      <c r="M78" s="100">
        <f t="shared" si="19"/>
        <v>0</v>
      </c>
      <c r="N78" s="88">
        <v>418136.1</v>
      </c>
      <c r="O78" s="88">
        <v>414486.55</v>
      </c>
      <c r="P78" s="100">
        <f t="shared" ref="P78:P114" si="20">O78/N78*100</f>
        <v>99.127186100410853</v>
      </c>
      <c r="Q78" s="100">
        <f t="shared" ref="Q78:Q114" si="21">O78-N78</f>
        <v>-3649.5499999999884</v>
      </c>
    </row>
    <row r="79" spans="1:17" s="4" customFormat="1">
      <c r="A79" s="99"/>
      <c r="B79" s="99"/>
      <c r="C79" s="99"/>
      <c r="D79" s="99" t="s">
        <v>59</v>
      </c>
      <c r="E79" s="70" t="s">
        <v>424</v>
      </c>
      <c r="F79" s="88">
        <v>1677246.4</v>
      </c>
      <c r="G79" s="88">
        <v>1663149.5745999999</v>
      </c>
      <c r="H79" s="98">
        <f t="shared" si="16"/>
        <v>99.159525672554722</v>
      </c>
      <c r="I79" s="98">
        <f t="shared" si="17"/>
        <v>-14096.825399999972</v>
      </c>
      <c r="J79" s="88">
        <v>2606327.4000000004</v>
      </c>
      <c r="K79" s="88">
        <v>2604358.1700000004</v>
      </c>
      <c r="L79" s="100">
        <f t="shared" si="18"/>
        <v>99.924444258230949</v>
      </c>
      <c r="M79" s="100">
        <f t="shared" si="19"/>
        <v>-1969.2299999999814</v>
      </c>
      <c r="N79" s="88">
        <v>779238.8</v>
      </c>
      <c r="O79" s="88">
        <v>779039.1</v>
      </c>
      <c r="P79" s="100">
        <f t="shared" si="20"/>
        <v>99.974372426013673</v>
      </c>
      <c r="Q79" s="100">
        <f t="shared" si="21"/>
        <v>-199.70000000006985</v>
      </c>
    </row>
    <row r="80" spans="1:17" s="4" customFormat="1">
      <c r="A80" s="99"/>
      <c r="B80" s="99"/>
      <c r="C80" s="99" t="s">
        <v>60</v>
      </c>
      <c r="D80" s="99"/>
      <c r="E80" s="70" t="s">
        <v>465</v>
      </c>
      <c r="F80" s="88">
        <v>4541269.7</v>
      </c>
      <c r="G80" s="88">
        <v>4513651.8698000005</v>
      </c>
      <c r="H80" s="98">
        <f t="shared" si="16"/>
        <v>99.39184783057479</v>
      </c>
      <c r="I80" s="98">
        <f t="shared" si="17"/>
        <v>-27617.830199999735</v>
      </c>
      <c r="J80" s="88">
        <v>10918217.5</v>
      </c>
      <c r="K80" s="88">
        <v>10690252.309999999</v>
      </c>
      <c r="L80" s="100">
        <f t="shared" si="18"/>
        <v>97.912065866062832</v>
      </c>
      <c r="M80" s="100">
        <f t="shared" si="19"/>
        <v>-227965.19000000134</v>
      </c>
      <c r="N80" s="97">
        <f>SUM(N81:N83)</f>
        <v>4943635.6999999993</v>
      </c>
      <c r="O80" s="97">
        <f>SUM(O81:O83)</f>
        <v>4942266.7300000004</v>
      </c>
      <c r="P80" s="100">
        <f t="shared" si="20"/>
        <v>99.972308436885854</v>
      </c>
      <c r="Q80" s="100">
        <f t="shared" si="21"/>
        <v>-1368.9699999988079</v>
      </c>
    </row>
    <row r="81" spans="1:17" s="4" customFormat="1" ht="24">
      <c r="A81" s="99"/>
      <c r="B81" s="99"/>
      <c r="C81" s="99"/>
      <c r="D81" s="99" t="s">
        <v>61</v>
      </c>
      <c r="E81" s="70" t="s">
        <v>466</v>
      </c>
      <c r="F81" s="88">
        <v>3361308.7</v>
      </c>
      <c r="G81" s="88">
        <v>3333692.2759099999</v>
      </c>
      <c r="H81" s="98">
        <f t="shared" si="16"/>
        <v>99.178402623656652</v>
      </c>
      <c r="I81" s="98">
        <f t="shared" si="17"/>
        <v>-27616.424090000335</v>
      </c>
      <c r="J81" s="88">
        <v>8983753</v>
      </c>
      <c r="K81" s="88">
        <v>8755788.5299999993</v>
      </c>
      <c r="L81" s="100">
        <f t="shared" si="18"/>
        <v>97.462480658139199</v>
      </c>
      <c r="M81" s="100">
        <f t="shared" si="19"/>
        <v>-227964.47000000067</v>
      </c>
      <c r="N81" s="88">
        <v>4495285.0999999996</v>
      </c>
      <c r="O81" s="88">
        <v>4494208.12</v>
      </c>
      <c r="P81" s="100">
        <f t="shared" si="20"/>
        <v>99.976042008992948</v>
      </c>
      <c r="Q81" s="100">
        <f t="shared" si="21"/>
        <v>-1076.9799999995157</v>
      </c>
    </row>
    <row r="82" spans="1:17" s="4" customFormat="1">
      <c r="A82" s="99"/>
      <c r="B82" s="99"/>
      <c r="C82" s="99"/>
      <c r="D82" s="99" t="s">
        <v>62</v>
      </c>
      <c r="E82" s="70" t="s">
        <v>467</v>
      </c>
      <c r="F82" s="88">
        <v>0</v>
      </c>
      <c r="G82" s="88">
        <v>0</v>
      </c>
      <c r="H82" s="98" t="e">
        <f t="shared" si="16"/>
        <v>#DIV/0!</v>
      </c>
      <c r="I82" s="98">
        <f t="shared" si="17"/>
        <v>0</v>
      </c>
      <c r="J82" s="88">
        <v>0</v>
      </c>
      <c r="K82" s="88">
        <v>0</v>
      </c>
      <c r="L82" s="100" t="e">
        <f t="shared" si="18"/>
        <v>#DIV/0!</v>
      </c>
      <c r="M82" s="100">
        <f t="shared" si="19"/>
        <v>0</v>
      </c>
      <c r="N82" s="88">
        <v>0</v>
      </c>
      <c r="O82" s="88">
        <v>0</v>
      </c>
      <c r="P82" s="100" t="e">
        <f t="shared" si="20"/>
        <v>#DIV/0!</v>
      </c>
      <c r="Q82" s="100">
        <f t="shared" si="21"/>
        <v>0</v>
      </c>
    </row>
    <row r="83" spans="1:17" s="6" customFormat="1" ht="24">
      <c r="A83" s="95"/>
      <c r="B83" s="95"/>
      <c r="C83" s="95"/>
      <c r="D83" s="95" t="s">
        <v>63</v>
      </c>
      <c r="E83" s="96" t="s">
        <v>468</v>
      </c>
      <c r="F83" s="88">
        <v>1179961</v>
      </c>
      <c r="G83" s="88">
        <v>1179959.5938599999</v>
      </c>
      <c r="H83" s="98">
        <f t="shared" si="16"/>
        <v>99.999880831654593</v>
      </c>
      <c r="I83" s="98">
        <f t="shared" si="17"/>
        <v>-1.4061400000937283</v>
      </c>
      <c r="J83" s="88">
        <v>1934464.5</v>
      </c>
      <c r="K83" s="88">
        <v>1934463.78</v>
      </c>
      <c r="L83" s="100">
        <f t="shared" si="18"/>
        <v>99.999962780397368</v>
      </c>
      <c r="M83" s="100">
        <f t="shared" si="19"/>
        <v>-0.71999999997206032</v>
      </c>
      <c r="N83" s="88">
        <v>448350.60000000003</v>
      </c>
      <c r="O83" s="88">
        <v>448058.61</v>
      </c>
      <c r="P83" s="100">
        <f t="shared" si="20"/>
        <v>99.934874627133311</v>
      </c>
      <c r="Q83" s="100">
        <f t="shared" si="21"/>
        <v>-291.99000000004889</v>
      </c>
    </row>
    <row r="84" spans="1:17" s="4" customFormat="1">
      <c r="A84" s="99"/>
      <c r="B84" s="99"/>
      <c r="C84" s="99" t="s">
        <v>64</v>
      </c>
      <c r="D84" s="99"/>
      <c r="E84" s="70" t="s">
        <v>469</v>
      </c>
      <c r="F84" s="88">
        <v>22109705.899999999</v>
      </c>
      <c r="G84" s="88">
        <v>22105935.489</v>
      </c>
      <c r="H84" s="98">
        <f t="shared" si="16"/>
        <v>99.982946806180735</v>
      </c>
      <c r="I84" s="98">
        <f t="shared" si="17"/>
        <v>-3770.4109999984503</v>
      </c>
      <c r="J84" s="104">
        <v>41265210</v>
      </c>
      <c r="K84" s="104">
        <v>39524544.730000004</v>
      </c>
      <c r="L84" s="100">
        <f t="shared" si="18"/>
        <v>95.781760785901739</v>
      </c>
      <c r="M84" s="100">
        <f t="shared" si="19"/>
        <v>-1740665.2699999958</v>
      </c>
      <c r="N84" s="97">
        <f>SUM(N85:N86)</f>
        <v>36192662</v>
      </c>
      <c r="O84" s="97">
        <f>SUM(O85:O86)</f>
        <v>35963824.879999995</v>
      </c>
      <c r="P84" s="100">
        <f t="shared" si="20"/>
        <v>99.367725093003642</v>
      </c>
      <c r="Q84" s="100">
        <f t="shared" si="21"/>
        <v>-228837.12000000477</v>
      </c>
    </row>
    <row r="85" spans="1:17" s="4" customFormat="1">
      <c r="A85" s="99"/>
      <c r="B85" s="99"/>
      <c r="C85" s="99"/>
      <c r="D85" s="99" t="s">
        <v>65</v>
      </c>
      <c r="E85" s="70" t="s">
        <v>447</v>
      </c>
      <c r="F85" s="88">
        <v>22109705.899999999</v>
      </c>
      <c r="G85" s="88">
        <v>22105935.489</v>
      </c>
      <c r="H85" s="98">
        <f t="shared" si="16"/>
        <v>99.982946806180735</v>
      </c>
      <c r="I85" s="98">
        <f t="shared" si="17"/>
        <v>-3770.4109999984503</v>
      </c>
      <c r="J85" s="104">
        <v>41027681</v>
      </c>
      <c r="K85" s="104">
        <v>39379104.730000004</v>
      </c>
      <c r="L85" s="100">
        <f t="shared" si="18"/>
        <v>95.981795144600071</v>
      </c>
      <c r="M85" s="100">
        <f t="shared" si="19"/>
        <v>-1648576.2699999958</v>
      </c>
      <c r="N85" s="88">
        <v>35684943</v>
      </c>
      <c r="O85" s="88">
        <v>35456105.879999995</v>
      </c>
      <c r="P85" s="100">
        <f t="shared" si="20"/>
        <v>99.358729198474535</v>
      </c>
      <c r="Q85" s="100">
        <f t="shared" si="21"/>
        <v>-228837.12000000477</v>
      </c>
    </row>
    <row r="86" spans="1:17" s="4" customFormat="1">
      <c r="A86" s="99"/>
      <c r="B86" s="99"/>
      <c r="C86" s="99"/>
      <c r="D86" s="99" t="s">
        <v>66</v>
      </c>
      <c r="E86" s="70" t="s">
        <v>86</v>
      </c>
      <c r="F86" s="88">
        <v>0</v>
      </c>
      <c r="G86" s="88">
        <v>0</v>
      </c>
      <c r="H86" s="98" t="e">
        <f t="shared" si="16"/>
        <v>#DIV/0!</v>
      </c>
      <c r="I86" s="98">
        <f t="shared" si="17"/>
        <v>0</v>
      </c>
      <c r="J86" s="104">
        <v>237529</v>
      </c>
      <c r="K86" s="104">
        <v>145440</v>
      </c>
      <c r="L86" s="100">
        <f t="shared" si="18"/>
        <v>61.230418180516907</v>
      </c>
      <c r="M86" s="100">
        <f t="shared" si="19"/>
        <v>-92089</v>
      </c>
      <c r="N86" s="88">
        <v>507719</v>
      </c>
      <c r="O86" s="88">
        <v>507719</v>
      </c>
      <c r="P86" s="100">
        <f t="shared" si="20"/>
        <v>100</v>
      </c>
      <c r="Q86" s="100">
        <f t="shared" si="21"/>
        <v>0</v>
      </c>
    </row>
    <row r="87" spans="1:17" s="4" customFormat="1">
      <c r="A87" s="95"/>
      <c r="B87" s="95"/>
      <c r="C87" s="95" t="s">
        <v>67</v>
      </c>
      <c r="D87" s="95"/>
      <c r="E87" s="96" t="s">
        <v>448</v>
      </c>
      <c r="F87" s="97">
        <v>24803829</v>
      </c>
      <c r="G87" s="97">
        <v>24803829</v>
      </c>
      <c r="H87" s="98">
        <f t="shared" si="16"/>
        <v>100</v>
      </c>
      <c r="I87" s="98">
        <f t="shared" si="17"/>
        <v>0</v>
      </c>
      <c r="J87" s="104">
        <v>30090300</v>
      </c>
      <c r="K87" s="104">
        <v>26521085.25</v>
      </c>
      <c r="L87" s="100">
        <f t="shared" si="18"/>
        <v>88.138321153328476</v>
      </c>
      <c r="M87" s="100">
        <f t="shared" si="19"/>
        <v>-3569214.75</v>
      </c>
      <c r="N87" s="97">
        <f>SUM(N88)</f>
        <v>35221967</v>
      </c>
      <c r="O87" s="97">
        <f>SUM(O88)</f>
        <v>35221967</v>
      </c>
      <c r="P87" s="100">
        <f t="shared" si="20"/>
        <v>100</v>
      </c>
      <c r="Q87" s="100">
        <f t="shared" si="21"/>
        <v>0</v>
      </c>
    </row>
    <row r="88" spans="1:17" s="4" customFormat="1" ht="24">
      <c r="A88" s="99"/>
      <c r="B88" s="99"/>
      <c r="C88" s="99"/>
      <c r="D88" s="99" t="s">
        <v>68</v>
      </c>
      <c r="E88" s="70" t="s">
        <v>449</v>
      </c>
      <c r="F88" s="88">
        <v>24803829</v>
      </c>
      <c r="G88" s="88">
        <v>24803829</v>
      </c>
      <c r="H88" s="98">
        <f t="shared" si="16"/>
        <v>100</v>
      </c>
      <c r="I88" s="98">
        <f t="shared" si="17"/>
        <v>0</v>
      </c>
      <c r="J88" s="104">
        <v>30090300</v>
      </c>
      <c r="K88" s="104">
        <v>26521085.25</v>
      </c>
      <c r="L88" s="100">
        <f t="shared" si="18"/>
        <v>88.138321153328476</v>
      </c>
      <c r="M88" s="100">
        <f t="shared" si="19"/>
        <v>-3569214.75</v>
      </c>
      <c r="N88" s="88">
        <v>35221967</v>
      </c>
      <c r="O88" s="88">
        <v>35221967</v>
      </c>
      <c r="P88" s="100">
        <f t="shared" si="20"/>
        <v>100</v>
      </c>
      <c r="Q88" s="100">
        <f t="shared" si="21"/>
        <v>0</v>
      </c>
    </row>
    <row r="89" spans="1:17" s="9" customFormat="1" ht="14.25">
      <c r="A89" s="91" t="s">
        <v>3</v>
      </c>
      <c r="B89" s="91"/>
      <c r="C89" s="91"/>
      <c r="D89" s="91"/>
      <c r="E89" s="92" t="s">
        <v>87</v>
      </c>
      <c r="F89" s="93">
        <v>22655382.800000001</v>
      </c>
      <c r="G89" s="93">
        <v>22655382.800000001</v>
      </c>
      <c r="H89" s="102">
        <f t="shared" si="16"/>
        <v>100</v>
      </c>
      <c r="I89" s="102">
        <f t="shared" si="17"/>
        <v>0</v>
      </c>
      <c r="J89" s="93">
        <v>16446289</v>
      </c>
      <c r="K89" s="93">
        <v>10429867</v>
      </c>
      <c r="L89" s="94">
        <f t="shared" si="18"/>
        <v>63.417753391053758</v>
      </c>
      <c r="M89" s="94">
        <f t="shared" si="19"/>
        <v>-6016422</v>
      </c>
      <c r="N89" s="93">
        <f>N90</f>
        <v>20199654</v>
      </c>
      <c r="O89" s="93">
        <f>O90</f>
        <v>20199654</v>
      </c>
      <c r="P89" s="94">
        <f t="shared" si="20"/>
        <v>100</v>
      </c>
      <c r="Q89" s="94">
        <f t="shared" si="21"/>
        <v>0</v>
      </c>
    </row>
    <row r="90" spans="1:17" s="9" customFormat="1" ht="14.25">
      <c r="A90" s="91"/>
      <c r="B90" s="91" t="s">
        <v>5</v>
      </c>
      <c r="C90" s="91"/>
      <c r="D90" s="91"/>
      <c r="E90" s="92" t="s">
        <v>87</v>
      </c>
      <c r="F90" s="93">
        <v>22655382.800000001</v>
      </c>
      <c r="G90" s="93">
        <v>22655382.800000001</v>
      </c>
      <c r="H90" s="102">
        <f t="shared" si="16"/>
        <v>100</v>
      </c>
      <c r="I90" s="102">
        <f t="shared" si="17"/>
        <v>0</v>
      </c>
      <c r="J90" s="93">
        <v>16446289</v>
      </c>
      <c r="K90" s="93">
        <v>10429867</v>
      </c>
      <c r="L90" s="94">
        <f t="shared" si="18"/>
        <v>63.417753391053758</v>
      </c>
      <c r="M90" s="94">
        <f t="shared" si="19"/>
        <v>-6016422</v>
      </c>
      <c r="N90" s="93">
        <f>N91</f>
        <v>20199654</v>
      </c>
      <c r="O90" s="93">
        <f>O91</f>
        <v>20199654</v>
      </c>
      <c r="P90" s="94">
        <f t="shared" si="20"/>
        <v>100</v>
      </c>
      <c r="Q90" s="94">
        <f t="shared" si="21"/>
        <v>0</v>
      </c>
    </row>
    <row r="91" spans="1:17" s="6" customFormat="1">
      <c r="A91" s="95"/>
      <c r="B91" s="95"/>
      <c r="C91" s="95" t="s">
        <v>69</v>
      </c>
      <c r="D91" s="95"/>
      <c r="E91" s="96" t="s">
        <v>88</v>
      </c>
      <c r="F91" s="97">
        <v>22655382.800000001</v>
      </c>
      <c r="G91" s="97">
        <v>22655382.800000001</v>
      </c>
      <c r="H91" s="98">
        <f t="shared" si="16"/>
        <v>100</v>
      </c>
      <c r="I91" s="98">
        <f t="shared" si="17"/>
        <v>0</v>
      </c>
      <c r="J91" s="97">
        <v>16446289</v>
      </c>
      <c r="K91" s="97">
        <v>10429867</v>
      </c>
      <c r="L91" s="100">
        <f t="shared" si="18"/>
        <v>63.417753391053758</v>
      </c>
      <c r="M91" s="100">
        <f t="shared" si="19"/>
        <v>-6016422</v>
      </c>
      <c r="N91" s="97">
        <f>SUM(N92:N96)</f>
        <v>20199654</v>
      </c>
      <c r="O91" s="97">
        <f>SUM(O92:O96)</f>
        <v>20199654</v>
      </c>
      <c r="P91" s="100">
        <f t="shared" si="20"/>
        <v>100</v>
      </c>
      <c r="Q91" s="100">
        <f t="shared" si="21"/>
        <v>0</v>
      </c>
    </row>
    <row r="92" spans="1:17" s="4" customFormat="1" ht="36">
      <c r="A92" s="99"/>
      <c r="B92" s="99"/>
      <c r="C92" s="99"/>
      <c r="D92" s="99" t="s">
        <v>70</v>
      </c>
      <c r="E92" s="70" t="s">
        <v>450</v>
      </c>
      <c r="F92" s="88">
        <v>816356</v>
      </c>
      <c r="G92" s="88">
        <v>816356</v>
      </c>
      <c r="H92" s="98">
        <f t="shared" si="16"/>
        <v>100</v>
      </c>
      <c r="I92" s="98">
        <f t="shared" si="17"/>
        <v>0</v>
      </c>
      <c r="J92" s="97">
        <v>1016422</v>
      </c>
      <c r="K92" s="97">
        <v>0</v>
      </c>
      <c r="L92" s="100">
        <f t="shared" si="18"/>
        <v>0</v>
      </c>
      <c r="M92" s="100">
        <f t="shared" si="19"/>
        <v>-1016422</v>
      </c>
      <c r="N92" s="88">
        <v>495679</v>
      </c>
      <c r="O92" s="88">
        <v>495679</v>
      </c>
      <c r="P92" s="100">
        <f t="shared" si="20"/>
        <v>100</v>
      </c>
      <c r="Q92" s="100">
        <f t="shared" si="21"/>
        <v>0</v>
      </c>
    </row>
    <row r="93" spans="1:17" s="6" customFormat="1" ht="24">
      <c r="A93" s="99"/>
      <c r="B93" s="99"/>
      <c r="C93" s="99"/>
      <c r="D93" s="99" t="s">
        <v>71</v>
      </c>
      <c r="E93" s="70" t="s">
        <v>451</v>
      </c>
      <c r="F93" s="88">
        <v>6239973.7999999998</v>
      </c>
      <c r="G93" s="88">
        <v>6239973.7999999998</v>
      </c>
      <c r="H93" s="98">
        <f t="shared" si="16"/>
        <v>100</v>
      </c>
      <c r="I93" s="98">
        <f t="shared" si="17"/>
        <v>0</v>
      </c>
      <c r="J93" s="97">
        <v>7416867</v>
      </c>
      <c r="K93" s="97">
        <v>7416867</v>
      </c>
      <c r="L93" s="100">
        <f t="shared" si="18"/>
        <v>100</v>
      </c>
      <c r="M93" s="100">
        <f t="shared" si="19"/>
        <v>0</v>
      </c>
      <c r="N93" s="88">
        <v>11803975</v>
      </c>
      <c r="O93" s="88">
        <v>11803975</v>
      </c>
      <c r="P93" s="100">
        <f t="shared" si="20"/>
        <v>100</v>
      </c>
      <c r="Q93" s="100">
        <f t="shared" si="21"/>
        <v>0</v>
      </c>
    </row>
    <row r="94" spans="1:17" s="4" customFormat="1">
      <c r="A94" s="99"/>
      <c r="B94" s="99"/>
      <c r="C94" s="99"/>
      <c r="D94" s="99" t="s">
        <v>72</v>
      </c>
      <c r="E94" s="70" t="s">
        <v>452</v>
      </c>
      <c r="F94" s="88">
        <v>1000000</v>
      </c>
      <c r="G94" s="88">
        <v>1000000</v>
      </c>
      <c r="H94" s="98">
        <f t="shared" si="16"/>
        <v>100</v>
      </c>
      <c r="I94" s="98">
        <f t="shared" si="17"/>
        <v>0</v>
      </c>
      <c r="J94" s="97">
        <v>0</v>
      </c>
      <c r="K94" s="97">
        <v>0</v>
      </c>
      <c r="L94" s="100" t="e">
        <f t="shared" si="18"/>
        <v>#DIV/0!</v>
      </c>
      <c r="M94" s="100">
        <f t="shared" si="19"/>
        <v>0</v>
      </c>
      <c r="N94" s="88">
        <v>0</v>
      </c>
      <c r="O94" s="88">
        <v>0</v>
      </c>
      <c r="P94" s="100">
        <f>O96/N96*100</f>
        <v>100</v>
      </c>
      <c r="Q94" s="100">
        <f>O96-N96</f>
        <v>0</v>
      </c>
    </row>
    <row r="95" spans="1:17" s="4" customFormat="1">
      <c r="A95" s="99"/>
      <c r="B95" s="99"/>
      <c r="C95" s="99"/>
      <c r="D95" s="99" t="s">
        <v>244</v>
      </c>
      <c r="E95" s="70" t="s">
        <v>453</v>
      </c>
      <c r="F95" s="88">
        <v>2235000</v>
      </c>
      <c r="G95" s="88">
        <v>2235000</v>
      </c>
      <c r="H95" s="98">
        <f t="shared" si="16"/>
        <v>100</v>
      </c>
      <c r="I95" s="98">
        <f t="shared" si="17"/>
        <v>0</v>
      </c>
      <c r="J95" s="97">
        <v>0</v>
      </c>
      <c r="K95" s="97">
        <v>0</v>
      </c>
      <c r="L95" s="100" t="e">
        <f t="shared" si="18"/>
        <v>#DIV/0!</v>
      </c>
      <c r="M95" s="100">
        <f t="shared" si="19"/>
        <v>0</v>
      </c>
      <c r="N95" s="88">
        <v>0</v>
      </c>
      <c r="O95" s="88">
        <v>0</v>
      </c>
      <c r="P95" s="100" t="e">
        <f t="shared" si="20"/>
        <v>#DIV/0!</v>
      </c>
      <c r="Q95" s="100">
        <f t="shared" si="21"/>
        <v>0</v>
      </c>
    </row>
    <row r="96" spans="1:17" s="4" customFormat="1">
      <c r="A96" s="95"/>
      <c r="B96" s="95"/>
      <c r="C96" s="95"/>
      <c r="D96" s="95" t="s">
        <v>73</v>
      </c>
      <c r="E96" s="96" t="s">
        <v>387</v>
      </c>
      <c r="F96" s="88">
        <v>12364053</v>
      </c>
      <c r="G96" s="88">
        <v>12364053</v>
      </c>
      <c r="H96" s="98">
        <f t="shared" si="16"/>
        <v>100</v>
      </c>
      <c r="I96" s="98">
        <f t="shared" si="17"/>
        <v>0</v>
      </c>
      <c r="J96" s="97">
        <v>8013000</v>
      </c>
      <c r="K96" s="97">
        <v>3013000</v>
      </c>
      <c r="L96" s="100">
        <f t="shared" si="18"/>
        <v>37.601397728690877</v>
      </c>
      <c r="M96" s="100">
        <f t="shared" si="19"/>
        <v>-5000000</v>
      </c>
      <c r="N96" s="88">
        <v>7900000</v>
      </c>
      <c r="O96" s="88">
        <v>7900000</v>
      </c>
      <c r="P96" s="100">
        <f t="shared" ref="P96" si="22">O96/N96*100</f>
        <v>100</v>
      </c>
      <c r="Q96" s="100">
        <f t="shared" ref="Q96" si="23">O96-N96</f>
        <v>0</v>
      </c>
    </row>
    <row r="97" spans="1:17" s="9" customFormat="1" ht="14.25">
      <c r="A97" s="91" t="s">
        <v>4</v>
      </c>
      <c r="B97" s="91"/>
      <c r="C97" s="91"/>
      <c r="D97" s="91"/>
      <c r="E97" s="92" t="s">
        <v>425</v>
      </c>
      <c r="F97" s="101">
        <v>0</v>
      </c>
      <c r="G97" s="101">
        <v>0</v>
      </c>
      <c r="H97" s="94" t="e">
        <f t="shared" si="16"/>
        <v>#DIV/0!</v>
      </c>
      <c r="I97" s="94">
        <f t="shared" si="17"/>
        <v>0</v>
      </c>
      <c r="J97" s="93">
        <v>500000</v>
      </c>
      <c r="K97" s="93">
        <v>500000</v>
      </c>
      <c r="L97" s="94">
        <f t="shared" si="18"/>
        <v>100</v>
      </c>
      <c r="M97" s="94">
        <f t="shared" si="19"/>
        <v>0</v>
      </c>
      <c r="N97" s="93">
        <f t="shared" ref="N97:O99" si="24">N98</f>
        <v>0</v>
      </c>
      <c r="O97" s="93">
        <f t="shared" si="24"/>
        <v>0</v>
      </c>
      <c r="P97" s="94" t="e">
        <f t="shared" si="20"/>
        <v>#DIV/0!</v>
      </c>
      <c r="Q97" s="94">
        <f t="shared" si="21"/>
        <v>0</v>
      </c>
    </row>
    <row r="98" spans="1:17" s="9" customFormat="1" ht="14.25">
      <c r="A98" s="91"/>
      <c r="B98" s="91" t="s">
        <v>6</v>
      </c>
      <c r="C98" s="91"/>
      <c r="D98" s="91"/>
      <c r="E98" s="92" t="s">
        <v>425</v>
      </c>
      <c r="F98" s="101">
        <v>0</v>
      </c>
      <c r="G98" s="101">
        <v>0</v>
      </c>
      <c r="H98" s="94" t="e">
        <f t="shared" si="16"/>
        <v>#DIV/0!</v>
      </c>
      <c r="I98" s="94">
        <f t="shared" si="17"/>
        <v>0</v>
      </c>
      <c r="J98" s="93">
        <v>500000</v>
      </c>
      <c r="K98" s="93">
        <v>500000</v>
      </c>
      <c r="L98" s="94">
        <f t="shared" si="18"/>
        <v>100</v>
      </c>
      <c r="M98" s="94">
        <f t="shared" si="19"/>
        <v>0</v>
      </c>
      <c r="N98" s="93">
        <f t="shared" si="24"/>
        <v>0</v>
      </c>
      <c r="O98" s="93">
        <f t="shared" si="24"/>
        <v>0</v>
      </c>
      <c r="P98" s="94" t="e">
        <f t="shared" si="20"/>
        <v>#DIV/0!</v>
      </c>
      <c r="Q98" s="94">
        <f t="shared" si="21"/>
        <v>0</v>
      </c>
    </row>
    <row r="99" spans="1:17" s="6" customFormat="1">
      <c r="A99" s="99"/>
      <c r="B99" s="99"/>
      <c r="C99" s="99" t="s">
        <v>74</v>
      </c>
      <c r="D99" s="99"/>
      <c r="E99" s="70" t="s">
        <v>425</v>
      </c>
      <c r="F99" s="88">
        <v>0</v>
      </c>
      <c r="G99" s="88">
        <v>0</v>
      </c>
      <c r="H99" s="98" t="e">
        <f t="shared" si="16"/>
        <v>#DIV/0!</v>
      </c>
      <c r="I99" s="98">
        <f t="shared" si="17"/>
        <v>0</v>
      </c>
      <c r="J99" s="88">
        <v>500000</v>
      </c>
      <c r="K99" s="88">
        <v>500000</v>
      </c>
      <c r="L99" s="100">
        <f t="shared" si="18"/>
        <v>100</v>
      </c>
      <c r="M99" s="100">
        <f t="shared" si="19"/>
        <v>0</v>
      </c>
      <c r="N99" s="97">
        <f t="shared" si="24"/>
        <v>0</v>
      </c>
      <c r="O99" s="97">
        <f t="shared" si="24"/>
        <v>0</v>
      </c>
      <c r="P99" s="100" t="e">
        <f t="shared" si="20"/>
        <v>#DIV/0!</v>
      </c>
      <c r="Q99" s="100">
        <f t="shared" si="21"/>
        <v>0</v>
      </c>
    </row>
    <row r="100" spans="1:17" s="4" customFormat="1" ht="24">
      <c r="A100" s="99"/>
      <c r="B100" s="99"/>
      <c r="C100" s="99"/>
      <c r="D100" s="99" t="s">
        <v>75</v>
      </c>
      <c r="E100" s="70" t="s">
        <v>454</v>
      </c>
      <c r="F100" s="88">
        <v>0</v>
      </c>
      <c r="G100" s="88">
        <v>0</v>
      </c>
      <c r="H100" s="98" t="e">
        <f t="shared" si="16"/>
        <v>#DIV/0!</v>
      </c>
      <c r="I100" s="98">
        <f t="shared" si="17"/>
        <v>0</v>
      </c>
      <c r="J100" s="88">
        <v>500000</v>
      </c>
      <c r="K100" s="88">
        <v>500000</v>
      </c>
      <c r="L100" s="100">
        <f t="shared" si="18"/>
        <v>100</v>
      </c>
      <c r="M100" s="100">
        <f t="shared" si="19"/>
        <v>0</v>
      </c>
      <c r="N100" s="88">
        <v>0</v>
      </c>
      <c r="O100" s="88">
        <v>0</v>
      </c>
      <c r="P100" s="100" t="e">
        <f t="shared" si="20"/>
        <v>#DIV/0!</v>
      </c>
      <c r="Q100" s="100">
        <f t="shared" si="21"/>
        <v>0</v>
      </c>
    </row>
    <row r="101" spans="1:17" s="9" customFormat="1" ht="14.25">
      <c r="A101" s="91" t="s">
        <v>5</v>
      </c>
      <c r="B101" s="91"/>
      <c r="C101" s="91"/>
      <c r="D101" s="91"/>
      <c r="E101" s="92" t="s">
        <v>426</v>
      </c>
      <c r="F101" s="93">
        <v>8623573</v>
      </c>
      <c r="G101" s="93">
        <v>8623572.9269999992</v>
      </c>
      <c r="H101" s="94">
        <f t="shared" si="16"/>
        <v>99.999999153483117</v>
      </c>
      <c r="I101" s="94">
        <f t="shared" si="17"/>
        <v>-7.3000000789761543E-2</v>
      </c>
      <c r="J101" s="93">
        <v>13654717</v>
      </c>
      <c r="K101" s="93">
        <v>13654717</v>
      </c>
      <c r="L101" s="94">
        <f t="shared" si="18"/>
        <v>100</v>
      </c>
      <c r="M101" s="94">
        <f t="shared" si="19"/>
        <v>0</v>
      </c>
      <c r="N101" s="93">
        <f>N102</f>
        <v>29292360</v>
      </c>
      <c r="O101" s="93">
        <f>O102</f>
        <v>29292359.300000001</v>
      </c>
      <c r="P101" s="94">
        <f t="shared" si="20"/>
        <v>99.999997610298379</v>
      </c>
      <c r="Q101" s="94">
        <f t="shared" si="21"/>
        <v>-0.69999999925494194</v>
      </c>
    </row>
    <row r="102" spans="1:17" s="9" customFormat="1" ht="14.25">
      <c r="A102" s="91"/>
      <c r="B102" s="91" t="s">
        <v>7</v>
      </c>
      <c r="C102" s="91"/>
      <c r="D102" s="91"/>
      <c r="E102" s="92" t="s">
        <v>426</v>
      </c>
      <c r="F102" s="93">
        <v>8623573</v>
      </c>
      <c r="G102" s="93">
        <v>8623572.9269999992</v>
      </c>
      <c r="H102" s="94">
        <f t="shared" si="16"/>
        <v>99.999999153483117</v>
      </c>
      <c r="I102" s="94">
        <f t="shared" si="17"/>
        <v>-7.3000000789761543E-2</v>
      </c>
      <c r="J102" s="93">
        <v>13654717</v>
      </c>
      <c r="K102" s="93">
        <v>13654717</v>
      </c>
      <c r="L102" s="94">
        <f t="shared" si="18"/>
        <v>100</v>
      </c>
      <c r="M102" s="94">
        <f t="shared" si="19"/>
        <v>0</v>
      </c>
      <c r="N102" s="93">
        <f>N103</f>
        <v>29292360</v>
      </c>
      <c r="O102" s="93">
        <f>O103</f>
        <v>29292359.300000001</v>
      </c>
      <c r="P102" s="94">
        <f t="shared" si="20"/>
        <v>99.999997610298379</v>
      </c>
      <c r="Q102" s="94">
        <f t="shared" si="21"/>
        <v>-0.69999999925494194</v>
      </c>
    </row>
    <row r="103" spans="1:17" s="4" customFormat="1">
      <c r="A103" s="95"/>
      <c r="B103" s="95"/>
      <c r="C103" s="95" t="s">
        <v>89</v>
      </c>
      <c r="D103" s="95"/>
      <c r="E103" s="96" t="s">
        <v>427</v>
      </c>
      <c r="F103" s="97">
        <v>8623573</v>
      </c>
      <c r="G103" s="97">
        <v>8623572.9269999992</v>
      </c>
      <c r="H103" s="100">
        <f t="shared" si="16"/>
        <v>99.999999153483117</v>
      </c>
      <c r="I103" s="100">
        <f t="shared" si="17"/>
        <v>-7.3000000789761543E-2</v>
      </c>
      <c r="J103" s="88">
        <v>13654717</v>
      </c>
      <c r="K103" s="88">
        <v>13654717</v>
      </c>
      <c r="L103" s="100">
        <f t="shared" si="18"/>
        <v>100</v>
      </c>
      <c r="M103" s="100">
        <f t="shared" si="19"/>
        <v>0</v>
      </c>
      <c r="N103" s="97">
        <f>SUM(N104:N106)</f>
        <v>29292360</v>
      </c>
      <c r="O103" s="97">
        <f>SUM(O104:O106)</f>
        <v>29292359.300000001</v>
      </c>
      <c r="P103" s="100">
        <f t="shared" si="20"/>
        <v>99.999997610298379</v>
      </c>
      <c r="Q103" s="100">
        <f t="shared" si="21"/>
        <v>-0.69999999925494194</v>
      </c>
    </row>
    <row r="104" spans="1:17" s="4" customFormat="1">
      <c r="A104" s="99"/>
      <c r="B104" s="99"/>
      <c r="C104" s="99"/>
      <c r="D104" s="99" t="s">
        <v>90</v>
      </c>
      <c r="E104" s="70" t="s">
        <v>455</v>
      </c>
      <c r="F104" s="88">
        <v>2408514</v>
      </c>
      <c r="G104" s="88">
        <v>2408513.9270000001</v>
      </c>
      <c r="H104" s="100">
        <f t="shared" si="16"/>
        <v>99.999996969085501</v>
      </c>
      <c r="I104" s="100">
        <f t="shared" si="17"/>
        <v>-7.2999999858438969E-2</v>
      </c>
      <c r="J104" s="88">
        <v>13654717</v>
      </c>
      <c r="K104" s="88">
        <v>13654717</v>
      </c>
      <c r="L104" s="100">
        <f t="shared" si="18"/>
        <v>100</v>
      </c>
      <c r="M104" s="100">
        <f t="shared" si="19"/>
        <v>0</v>
      </c>
      <c r="N104" s="88">
        <v>12868091</v>
      </c>
      <c r="O104" s="88">
        <v>12868090.300000001</v>
      </c>
      <c r="P104" s="100">
        <f t="shared" si="20"/>
        <v>99.999994560187673</v>
      </c>
      <c r="Q104" s="100">
        <f t="shared" si="21"/>
        <v>-0.69999999925494194</v>
      </c>
    </row>
    <row r="105" spans="1:17" s="4" customFormat="1" ht="24">
      <c r="A105" s="99"/>
      <c r="B105" s="99"/>
      <c r="C105" s="99"/>
      <c r="D105" s="99" t="s">
        <v>91</v>
      </c>
      <c r="E105" s="70" t="s">
        <v>456</v>
      </c>
      <c r="F105" s="88">
        <v>6215059</v>
      </c>
      <c r="G105" s="88">
        <v>6215059</v>
      </c>
      <c r="H105" s="100">
        <f t="shared" si="16"/>
        <v>100</v>
      </c>
      <c r="I105" s="100">
        <f t="shared" si="17"/>
        <v>0</v>
      </c>
      <c r="J105" s="88">
        <v>0</v>
      </c>
      <c r="K105" s="88">
        <v>0</v>
      </c>
      <c r="L105" s="100" t="e">
        <f t="shared" si="18"/>
        <v>#DIV/0!</v>
      </c>
      <c r="M105" s="100">
        <f t="shared" si="19"/>
        <v>0</v>
      </c>
      <c r="N105" s="88">
        <v>16422423</v>
      </c>
      <c r="O105" s="88">
        <v>16422423</v>
      </c>
      <c r="P105" s="100">
        <f t="shared" si="20"/>
        <v>100</v>
      </c>
      <c r="Q105" s="100">
        <f t="shared" si="21"/>
        <v>0</v>
      </c>
    </row>
    <row r="106" spans="1:17" s="4" customFormat="1">
      <c r="A106" s="99"/>
      <c r="B106" s="99"/>
      <c r="C106" s="99"/>
      <c r="D106" s="99" t="s">
        <v>238</v>
      </c>
      <c r="E106" s="70" t="s">
        <v>457</v>
      </c>
      <c r="F106" s="88">
        <v>0</v>
      </c>
      <c r="G106" s="88">
        <v>0</v>
      </c>
      <c r="H106" s="100" t="e">
        <f t="shared" si="16"/>
        <v>#DIV/0!</v>
      </c>
      <c r="I106" s="100">
        <f t="shared" si="17"/>
        <v>0</v>
      </c>
      <c r="J106" s="88">
        <v>0</v>
      </c>
      <c r="K106" s="88">
        <v>0</v>
      </c>
      <c r="L106" s="100" t="e">
        <f t="shared" si="18"/>
        <v>#DIV/0!</v>
      </c>
      <c r="M106" s="100">
        <f t="shared" si="19"/>
        <v>0</v>
      </c>
      <c r="N106" s="88">
        <v>1846</v>
      </c>
      <c r="O106" s="88">
        <v>1846</v>
      </c>
      <c r="P106" s="100">
        <f t="shared" si="20"/>
        <v>100</v>
      </c>
      <c r="Q106" s="100">
        <f t="shared" si="21"/>
        <v>0</v>
      </c>
    </row>
    <row r="107" spans="1:17" s="108" customFormat="1" ht="24">
      <c r="A107" s="91" t="s">
        <v>6</v>
      </c>
      <c r="B107" s="91"/>
      <c r="C107" s="91"/>
      <c r="D107" s="91"/>
      <c r="E107" s="92" t="s">
        <v>389</v>
      </c>
      <c r="F107" s="93">
        <v>558705</v>
      </c>
      <c r="G107" s="93">
        <v>558704.47900000005</v>
      </c>
      <c r="H107" s="93">
        <f t="shared" si="16"/>
        <v>99.999906748641948</v>
      </c>
      <c r="I107" s="93">
        <f t="shared" si="17"/>
        <v>-0.52099999994970858</v>
      </c>
      <c r="J107" s="93">
        <v>767351</v>
      </c>
      <c r="K107" s="93">
        <v>767350.2</v>
      </c>
      <c r="L107" s="94">
        <f t="shared" si="18"/>
        <v>99.999895745232621</v>
      </c>
      <c r="M107" s="94">
        <f t="shared" si="19"/>
        <v>-0.80000000004656613</v>
      </c>
      <c r="N107" s="93">
        <f>N108</f>
        <v>1661916</v>
      </c>
      <c r="O107" s="93">
        <f>O108</f>
        <v>1661814.6</v>
      </c>
      <c r="P107" s="94">
        <f t="shared" si="20"/>
        <v>99.993898608593952</v>
      </c>
      <c r="Q107" s="94">
        <f t="shared" si="21"/>
        <v>-101.39999999990687</v>
      </c>
    </row>
    <row r="108" spans="1:17" s="108" customFormat="1" ht="24">
      <c r="A108" s="91"/>
      <c r="B108" s="91" t="s">
        <v>80</v>
      </c>
      <c r="C108" s="91"/>
      <c r="D108" s="91"/>
      <c r="E108" s="92" t="s">
        <v>389</v>
      </c>
      <c r="F108" s="93">
        <v>558705</v>
      </c>
      <c r="G108" s="93">
        <v>558704.47900000005</v>
      </c>
      <c r="H108" s="93">
        <f t="shared" si="16"/>
        <v>99.999906748641948</v>
      </c>
      <c r="I108" s="93">
        <f t="shared" si="17"/>
        <v>-0.52099999994970858</v>
      </c>
      <c r="J108" s="93">
        <v>767351</v>
      </c>
      <c r="K108" s="93">
        <v>767350.2</v>
      </c>
      <c r="L108" s="94">
        <f t="shared" si="18"/>
        <v>99.999895745232621</v>
      </c>
      <c r="M108" s="94">
        <f t="shared" si="19"/>
        <v>-0.80000000004656613</v>
      </c>
      <c r="N108" s="93">
        <f>N109</f>
        <v>1661916</v>
      </c>
      <c r="O108" s="93">
        <f>O109</f>
        <v>1661814.6</v>
      </c>
      <c r="P108" s="94">
        <f t="shared" si="20"/>
        <v>99.993898608593952</v>
      </c>
      <c r="Q108" s="94">
        <f t="shared" si="21"/>
        <v>-101.39999999990687</v>
      </c>
    </row>
    <row r="109" spans="1:17" ht="24">
      <c r="A109" s="99"/>
      <c r="B109" s="99"/>
      <c r="C109" s="99" t="s">
        <v>81</v>
      </c>
      <c r="D109" s="99"/>
      <c r="E109" s="70" t="s">
        <v>389</v>
      </c>
      <c r="F109" s="88">
        <v>558705</v>
      </c>
      <c r="G109" s="88">
        <v>558704.47900000005</v>
      </c>
      <c r="H109" s="88">
        <f t="shared" si="16"/>
        <v>99.999906748641948</v>
      </c>
      <c r="I109" s="88">
        <f t="shared" si="17"/>
        <v>-0.52099999994970858</v>
      </c>
      <c r="J109" s="88">
        <v>767351</v>
      </c>
      <c r="K109" s="88">
        <v>767350.2</v>
      </c>
      <c r="L109" s="100">
        <f t="shared" si="18"/>
        <v>99.999895745232621</v>
      </c>
      <c r="M109" s="100">
        <f t="shared" si="19"/>
        <v>-0.80000000004656613</v>
      </c>
      <c r="N109" s="97">
        <f>SUM(N110:N114)</f>
        <v>1661916</v>
      </c>
      <c r="O109" s="97">
        <f>SUM(O110:O114)</f>
        <v>1661814.6</v>
      </c>
      <c r="P109" s="100">
        <f t="shared" si="20"/>
        <v>99.993898608593952</v>
      </c>
      <c r="Q109" s="100">
        <f t="shared" si="21"/>
        <v>-101.39999999990687</v>
      </c>
    </row>
    <row r="110" spans="1:17" ht="24">
      <c r="A110" s="99"/>
      <c r="B110" s="99"/>
      <c r="C110" s="99"/>
      <c r="D110" s="99" t="s">
        <v>82</v>
      </c>
      <c r="E110" s="70" t="s">
        <v>389</v>
      </c>
      <c r="F110" s="88">
        <v>0</v>
      </c>
      <c r="G110" s="88">
        <v>0</v>
      </c>
      <c r="H110" s="88" t="e">
        <f t="shared" si="16"/>
        <v>#DIV/0!</v>
      </c>
      <c r="I110" s="88">
        <f t="shared" si="17"/>
        <v>0</v>
      </c>
      <c r="J110" s="88">
        <v>0</v>
      </c>
      <c r="K110" s="88">
        <v>0</v>
      </c>
      <c r="L110" s="100" t="e">
        <f t="shared" si="18"/>
        <v>#DIV/0!</v>
      </c>
      <c r="M110" s="100">
        <f t="shared" si="19"/>
        <v>0</v>
      </c>
      <c r="N110" s="88">
        <v>100</v>
      </c>
      <c r="O110" s="88">
        <v>0</v>
      </c>
      <c r="P110" s="100">
        <f t="shared" si="20"/>
        <v>0</v>
      </c>
      <c r="Q110" s="100">
        <f t="shared" si="21"/>
        <v>-100</v>
      </c>
    </row>
    <row r="111" spans="1:17" ht="24">
      <c r="A111" s="105"/>
      <c r="B111" s="105"/>
      <c r="C111" s="105"/>
      <c r="D111" s="99" t="s">
        <v>198</v>
      </c>
      <c r="E111" s="70" t="s">
        <v>458</v>
      </c>
      <c r="F111" s="88">
        <v>463589</v>
      </c>
      <c r="G111" s="88">
        <v>463589</v>
      </c>
      <c r="H111" s="88">
        <f t="shared" si="16"/>
        <v>100</v>
      </c>
      <c r="I111" s="88">
        <f t="shared" si="17"/>
        <v>0</v>
      </c>
      <c r="J111" s="88">
        <v>168351</v>
      </c>
      <c r="K111" s="88">
        <v>168350.2</v>
      </c>
      <c r="L111" s="100">
        <f t="shared" si="18"/>
        <v>99.99952480234748</v>
      </c>
      <c r="M111" s="100">
        <f t="shared" si="19"/>
        <v>-0.79999999998835847</v>
      </c>
      <c r="N111" s="88">
        <v>598495.19999999995</v>
      </c>
      <c r="O111" s="88">
        <v>598495.19999999995</v>
      </c>
      <c r="P111" s="100">
        <f t="shared" si="20"/>
        <v>100</v>
      </c>
      <c r="Q111" s="100">
        <f t="shared" si="21"/>
        <v>0</v>
      </c>
    </row>
    <row r="112" spans="1:17" ht="36">
      <c r="A112" s="105"/>
      <c r="B112" s="105"/>
      <c r="C112" s="105"/>
      <c r="D112" s="99" t="s">
        <v>241</v>
      </c>
      <c r="E112" s="70" t="s">
        <v>459</v>
      </c>
      <c r="F112" s="88">
        <v>48976</v>
      </c>
      <c r="G112" s="88">
        <v>48976</v>
      </c>
      <c r="H112" s="88">
        <f t="shared" si="16"/>
        <v>100</v>
      </c>
      <c r="I112" s="88">
        <f t="shared" si="17"/>
        <v>0</v>
      </c>
      <c r="J112" s="88">
        <v>521000</v>
      </c>
      <c r="K112" s="88">
        <v>521000</v>
      </c>
      <c r="L112" s="100">
        <f t="shared" si="18"/>
        <v>100</v>
      </c>
      <c r="M112" s="100">
        <f t="shared" si="19"/>
        <v>0</v>
      </c>
      <c r="N112" s="88">
        <v>951153.8</v>
      </c>
      <c r="O112" s="88">
        <v>951152.4</v>
      </c>
      <c r="P112" s="100">
        <f t="shared" ref="P112:P113" si="25">O112/N112*100</f>
        <v>99.999852810344663</v>
      </c>
      <c r="Q112" s="100">
        <f t="shared" ref="Q112:Q113" si="26">O112-N112</f>
        <v>-1.4000000000232831</v>
      </c>
    </row>
    <row r="113" spans="1:17" ht="24">
      <c r="A113" s="105"/>
      <c r="B113" s="105"/>
      <c r="C113" s="105"/>
      <c r="D113" s="99" t="s">
        <v>242</v>
      </c>
      <c r="E113" s="70" t="s">
        <v>470</v>
      </c>
      <c r="F113" s="88">
        <v>14883</v>
      </c>
      <c r="G113" s="88">
        <v>14883</v>
      </c>
      <c r="H113" s="88">
        <f t="shared" si="16"/>
        <v>100</v>
      </c>
      <c r="I113" s="88">
        <f t="shared" si="17"/>
        <v>0</v>
      </c>
      <c r="J113" s="88">
        <v>78000</v>
      </c>
      <c r="K113" s="88">
        <v>78000</v>
      </c>
      <c r="L113" s="100">
        <f t="shared" si="18"/>
        <v>100</v>
      </c>
      <c r="M113" s="100">
        <f t="shared" si="19"/>
        <v>0</v>
      </c>
      <c r="N113" s="88">
        <v>112167</v>
      </c>
      <c r="O113" s="88">
        <v>112167</v>
      </c>
      <c r="P113" s="100">
        <f t="shared" si="25"/>
        <v>100</v>
      </c>
      <c r="Q113" s="100">
        <f t="shared" si="26"/>
        <v>0</v>
      </c>
    </row>
    <row r="114" spans="1:17" ht="24">
      <c r="A114" s="105"/>
      <c r="B114" s="105"/>
      <c r="C114" s="105"/>
      <c r="D114" s="99" t="s">
        <v>205</v>
      </c>
      <c r="E114" s="70" t="s">
        <v>390</v>
      </c>
      <c r="F114" s="88">
        <v>31257</v>
      </c>
      <c r="G114" s="88">
        <v>31256.478999999999</v>
      </c>
      <c r="H114" s="88">
        <f t="shared" si="16"/>
        <v>99.998333173369161</v>
      </c>
      <c r="I114" s="88">
        <f t="shared" si="17"/>
        <v>-0.52100000000064028</v>
      </c>
      <c r="J114" s="88">
        <v>0</v>
      </c>
      <c r="K114" s="88">
        <v>0</v>
      </c>
      <c r="L114" s="100" t="e">
        <f t="shared" si="18"/>
        <v>#DIV/0!</v>
      </c>
      <c r="M114" s="100">
        <f t="shared" si="19"/>
        <v>0</v>
      </c>
      <c r="N114" s="88">
        <v>0</v>
      </c>
      <c r="O114" s="88">
        <v>0</v>
      </c>
      <c r="P114" s="100" t="e">
        <f t="shared" si="20"/>
        <v>#DIV/0!</v>
      </c>
      <c r="Q114" s="100">
        <f t="shared" si="21"/>
        <v>0</v>
      </c>
    </row>
  </sheetData>
  <mergeCells count="5">
    <mergeCell ref="A4:D4"/>
    <mergeCell ref="A5:D5"/>
    <mergeCell ref="A2:Q2"/>
    <mergeCell ref="A1:Q1"/>
    <mergeCell ref="A3:Q3"/>
  </mergeCells>
  <pageMargins left="0.2" right="0.23622047244094491" top="0.62992125984251968" bottom="0.51181102362204722" header="0.39370078740157483" footer="0.31496062992125984"/>
  <pageSetup paperSize="9" scale="70" fitToHeight="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4"/>
  <sheetViews>
    <sheetView showGridLines="0" tabSelected="1" workbookViewId="0">
      <selection activeCell="C30" sqref="C30"/>
    </sheetView>
  </sheetViews>
  <sheetFormatPr defaultColWidth="9.140625" defaultRowHeight="15.75"/>
  <cols>
    <col min="1" max="1" width="22.5703125" style="114" customWidth="1"/>
    <col min="2" max="2" width="13.85546875" style="114" customWidth="1"/>
    <col min="3" max="3" width="12.140625" style="114" customWidth="1"/>
    <col min="4" max="4" width="13.42578125" style="114" customWidth="1"/>
    <col min="5" max="5" width="12.140625" style="114" customWidth="1"/>
    <col min="6" max="6" width="9.28515625" style="114" customWidth="1"/>
    <col min="7" max="7" width="13.7109375" style="114" customWidth="1"/>
    <col min="8" max="8" width="12" style="114" customWidth="1"/>
    <col min="9" max="9" width="12.42578125" style="114" customWidth="1"/>
    <col min="10" max="10" width="11.7109375" style="114" customWidth="1"/>
    <col min="11" max="11" width="11" style="114" customWidth="1"/>
    <col min="12" max="12" width="12.5703125" style="114" customWidth="1"/>
    <col min="13" max="13" width="12" style="114" customWidth="1"/>
    <col min="14" max="14" width="12.28515625" style="114" customWidth="1"/>
    <col min="15" max="15" width="12.7109375" style="114" customWidth="1"/>
    <col min="16" max="16" width="7.5703125" style="114" bestFit="1" customWidth="1"/>
    <col min="17" max="17" width="13" style="114" customWidth="1"/>
    <col min="18" max="18" width="18.42578125" style="114" customWidth="1"/>
    <col min="19" max="16384" width="9.140625" style="114"/>
  </cols>
  <sheetData>
    <row r="1" spans="1:17">
      <c r="A1" s="247" t="s">
        <v>20</v>
      </c>
      <c r="B1" s="247"/>
      <c r="C1" s="247"/>
      <c r="D1" s="247"/>
      <c r="E1" s="247"/>
      <c r="F1" s="247"/>
      <c r="G1" s="247"/>
      <c r="H1" s="247"/>
      <c r="I1" s="247"/>
      <c r="J1" s="247"/>
      <c r="K1" s="247"/>
      <c r="L1" s="247"/>
      <c r="M1" s="247"/>
      <c r="N1" s="247"/>
      <c r="O1" s="247"/>
      <c r="P1" s="247"/>
      <c r="Q1" s="247"/>
    </row>
    <row r="2" spans="1:17" ht="18.75">
      <c r="A2" s="248" t="s">
        <v>210</v>
      </c>
      <c r="B2" s="248"/>
      <c r="C2" s="248"/>
      <c r="D2" s="248"/>
      <c r="E2" s="248"/>
      <c r="F2" s="248"/>
      <c r="G2" s="248"/>
      <c r="H2" s="248"/>
      <c r="I2" s="248"/>
      <c r="J2" s="248"/>
      <c r="K2" s="248"/>
      <c r="L2" s="248"/>
      <c r="M2" s="248"/>
      <c r="N2" s="248"/>
      <c r="O2" s="248"/>
      <c r="P2" s="248"/>
      <c r="Q2" s="248"/>
    </row>
    <row r="3" spans="1:17">
      <c r="A3" s="249"/>
      <c r="B3" s="249"/>
      <c r="C3" s="249"/>
      <c r="D3" s="249"/>
      <c r="E3" s="249"/>
      <c r="F3" s="249"/>
      <c r="G3" s="249"/>
      <c r="H3" s="249"/>
      <c r="I3" s="249"/>
      <c r="J3" s="249"/>
      <c r="K3" s="249"/>
      <c r="L3" s="249"/>
      <c r="M3" s="249"/>
      <c r="N3" s="249"/>
      <c r="O3" s="249"/>
      <c r="P3" s="249"/>
      <c r="Q3" s="249"/>
    </row>
    <row r="4" spans="1:17">
      <c r="A4" s="250" t="s">
        <v>211</v>
      </c>
      <c r="B4" s="250"/>
      <c r="C4" s="250"/>
      <c r="D4" s="250"/>
      <c r="E4" s="250"/>
      <c r="F4" s="250"/>
      <c r="G4" s="250"/>
      <c r="H4" s="250"/>
      <c r="I4" s="250"/>
      <c r="J4" s="250"/>
      <c r="K4" s="250"/>
      <c r="L4" s="250"/>
      <c r="M4" s="250"/>
      <c r="N4" s="250"/>
      <c r="O4" s="250"/>
      <c r="P4" s="250"/>
      <c r="Q4" s="250"/>
    </row>
    <row r="5" spans="1:17">
      <c r="A5" s="251" t="s">
        <v>228</v>
      </c>
      <c r="B5" s="240" t="s">
        <v>642</v>
      </c>
      <c r="C5" s="253"/>
      <c r="D5" s="253"/>
      <c r="E5" s="253"/>
      <c r="F5" s="253"/>
      <c r="G5" s="240" t="s">
        <v>643</v>
      </c>
      <c r="H5" s="253"/>
      <c r="I5" s="253"/>
      <c r="J5" s="253"/>
      <c r="K5" s="253"/>
      <c r="L5" s="240" t="s">
        <v>644</v>
      </c>
      <c r="M5" s="253"/>
      <c r="N5" s="253"/>
      <c r="O5" s="253"/>
      <c r="P5" s="253"/>
      <c r="Q5" s="240" t="s">
        <v>515</v>
      </c>
    </row>
    <row r="6" spans="1:17" s="115" customFormat="1" ht="63.75">
      <c r="A6" s="252"/>
      <c r="B6" s="113" t="s">
        <v>216</v>
      </c>
      <c r="C6" s="113" t="s">
        <v>212</v>
      </c>
      <c r="D6" s="113" t="s">
        <v>213</v>
      </c>
      <c r="E6" s="113" t="s">
        <v>214</v>
      </c>
      <c r="F6" s="113" t="s">
        <v>215</v>
      </c>
      <c r="G6" s="113" t="s">
        <v>216</v>
      </c>
      <c r="H6" s="113" t="s">
        <v>212</v>
      </c>
      <c r="I6" s="113" t="s">
        <v>213</v>
      </c>
      <c r="J6" s="113" t="s">
        <v>214</v>
      </c>
      <c r="K6" s="113" t="s">
        <v>215</v>
      </c>
      <c r="L6" s="113" t="s">
        <v>216</v>
      </c>
      <c r="M6" s="113" t="s">
        <v>212</v>
      </c>
      <c r="N6" s="113" t="s">
        <v>213</v>
      </c>
      <c r="O6" s="113" t="s">
        <v>214</v>
      </c>
      <c r="P6" s="113" t="s">
        <v>215</v>
      </c>
      <c r="Q6" s="253"/>
    </row>
    <row r="7" spans="1:17" s="115" customFormat="1" ht="15">
      <c r="A7" s="116">
        <v>1</v>
      </c>
      <c r="B7" s="116">
        <v>2</v>
      </c>
      <c r="C7" s="116">
        <v>3</v>
      </c>
      <c r="D7" s="116">
        <v>4</v>
      </c>
      <c r="E7" s="116">
        <v>5</v>
      </c>
      <c r="F7" s="116">
        <v>6</v>
      </c>
      <c r="G7" s="116">
        <v>7</v>
      </c>
      <c r="H7" s="116">
        <v>8</v>
      </c>
      <c r="I7" s="116">
        <v>9</v>
      </c>
      <c r="J7" s="116">
        <v>10</v>
      </c>
      <c r="K7" s="116">
        <v>11</v>
      </c>
      <c r="L7" s="116">
        <v>12</v>
      </c>
      <c r="M7" s="116">
        <v>13</v>
      </c>
      <c r="N7" s="116">
        <v>14</v>
      </c>
      <c r="O7" s="116">
        <v>15</v>
      </c>
      <c r="P7" s="116">
        <v>16</v>
      </c>
      <c r="Q7" s="116">
        <v>17</v>
      </c>
    </row>
    <row r="8" spans="1:17" s="115" customFormat="1" ht="15">
      <c r="A8" s="117" t="s">
        <v>217</v>
      </c>
      <c r="B8" s="118">
        <v>2272480</v>
      </c>
      <c r="C8" s="118">
        <v>1841680</v>
      </c>
      <c r="D8" s="118">
        <v>1957934.6498999998</v>
      </c>
      <c r="E8" s="118">
        <v>-314545.35010000016</v>
      </c>
      <c r="F8" s="118">
        <v>86.158498640252063</v>
      </c>
      <c r="G8" s="118">
        <v>2640919</v>
      </c>
      <c r="H8" s="118">
        <v>2539244</v>
      </c>
      <c r="I8" s="118">
        <v>2595677.9487000001</v>
      </c>
      <c r="J8" s="118">
        <v>-45241.051299999934</v>
      </c>
      <c r="K8" s="118">
        <v>98.286920147872763</v>
      </c>
      <c r="L8" s="118">
        <f>M8</f>
        <v>71363</v>
      </c>
      <c r="M8" s="118">
        <v>71363</v>
      </c>
      <c r="N8" s="118">
        <v>71362.5</v>
      </c>
      <c r="O8" s="118">
        <f>N8-L8</f>
        <v>-0.5</v>
      </c>
      <c r="P8" s="118">
        <f>N8/L8*100</f>
        <v>99.999299356809544</v>
      </c>
      <c r="Q8" s="119">
        <f>N8/I8*100</f>
        <v>2.7492817448998501</v>
      </c>
    </row>
    <row r="9" spans="1:17" s="115" customFormat="1" ht="15">
      <c r="A9" s="120" t="s">
        <v>218</v>
      </c>
      <c r="B9" s="121">
        <v>1332338</v>
      </c>
      <c r="C9" s="121">
        <v>1332338</v>
      </c>
      <c r="D9" s="118">
        <v>1135175.0201300001</v>
      </c>
      <c r="E9" s="118">
        <v>-197162.97986999992</v>
      </c>
      <c r="F9" s="118">
        <v>85.201729600897082</v>
      </c>
      <c r="G9" s="118">
        <v>1831906</v>
      </c>
      <c r="H9" s="121">
        <v>1625532</v>
      </c>
      <c r="I9" s="118">
        <v>1330457.99822</v>
      </c>
      <c r="J9" s="118">
        <v>-501448.00178000005</v>
      </c>
      <c r="K9" s="118">
        <v>72.626979671446023</v>
      </c>
      <c r="L9" s="118">
        <f t="shared" ref="L9:L20" si="0">M9</f>
        <v>666365</v>
      </c>
      <c r="M9" s="118">
        <v>666365</v>
      </c>
      <c r="N9" s="118">
        <v>530033.13430999999</v>
      </c>
      <c r="O9" s="118">
        <f t="shared" ref="O9:O20" si="1">N9-L9</f>
        <v>-136331.86569000001</v>
      </c>
      <c r="P9" s="118">
        <f t="shared" ref="P9:P19" si="2">N9/L9*100</f>
        <v>79.540962432000484</v>
      </c>
      <c r="Q9" s="119">
        <f t="shared" ref="Q9:Q20" si="3">N9/I9*100</f>
        <v>39.838396628764187</v>
      </c>
    </row>
    <row r="10" spans="1:17" s="115" customFormat="1" ht="15">
      <c r="A10" s="120" t="s">
        <v>220</v>
      </c>
      <c r="B10" s="121">
        <v>6455222</v>
      </c>
      <c r="C10" s="121">
        <v>5205720</v>
      </c>
      <c r="D10" s="118">
        <v>5056307.8937200001</v>
      </c>
      <c r="E10" s="118">
        <v>-1398914.1062799999</v>
      </c>
      <c r="F10" s="118">
        <v>78.328954352305786</v>
      </c>
      <c r="G10" s="118">
        <v>2993822</v>
      </c>
      <c r="H10" s="121">
        <v>2704536.6</v>
      </c>
      <c r="I10" s="118">
        <v>2224285.9278299999</v>
      </c>
      <c r="J10" s="118">
        <v>-769536.07217000006</v>
      </c>
      <c r="K10" s="118">
        <v>74.295864210697886</v>
      </c>
      <c r="L10" s="118">
        <f t="shared" si="0"/>
        <v>1598326</v>
      </c>
      <c r="M10" s="118">
        <v>1598326</v>
      </c>
      <c r="N10" s="118">
        <v>1598325.9999899999</v>
      </c>
      <c r="O10" s="118">
        <f t="shared" si="1"/>
        <v>-1.0000076144933701E-5</v>
      </c>
      <c r="P10" s="118">
        <f t="shared" si="2"/>
        <v>99.999999999374339</v>
      </c>
      <c r="Q10" s="119">
        <f t="shared" si="3"/>
        <v>71.857937866347839</v>
      </c>
    </row>
    <row r="11" spans="1:17" s="115" customFormat="1" ht="15">
      <c r="A11" s="120" t="s">
        <v>219</v>
      </c>
      <c r="B11" s="121">
        <v>2092408</v>
      </c>
      <c r="C11" s="121">
        <v>1902722</v>
      </c>
      <c r="D11" s="118">
        <v>2092404.3877399999</v>
      </c>
      <c r="E11" s="118">
        <v>-3.6122600000817329</v>
      </c>
      <c r="F11" s="118">
        <v>99.999827363496991</v>
      </c>
      <c r="G11" s="118">
        <v>760382</v>
      </c>
      <c r="H11" s="121">
        <v>641641</v>
      </c>
      <c r="I11" s="118">
        <v>492158.52066000004</v>
      </c>
      <c r="J11" s="118">
        <v>-268223.47933999996</v>
      </c>
      <c r="K11" s="118">
        <v>64.725167173867888</v>
      </c>
      <c r="L11" s="118">
        <f t="shared" si="0"/>
        <v>10813</v>
      </c>
      <c r="M11" s="118">
        <v>10813</v>
      </c>
      <c r="N11" s="118">
        <v>10812.5</v>
      </c>
      <c r="O11" s="118">
        <f t="shared" si="1"/>
        <v>-0.5</v>
      </c>
      <c r="P11" s="118">
        <f t="shared" si="2"/>
        <v>99.995375936372881</v>
      </c>
      <c r="Q11" s="119">
        <f t="shared" si="3"/>
        <v>2.1969547505750988</v>
      </c>
    </row>
    <row r="12" spans="1:17" s="115" customFormat="1" ht="15">
      <c r="A12" s="120" t="s">
        <v>221</v>
      </c>
      <c r="B12" s="121">
        <v>3638176</v>
      </c>
      <c r="C12" s="121">
        <v>2984991</v>
      </c>
      <c r="D12" s="118">
        <v>2972544.4204799999</v>
      </c>
      <c r="E12" s="118">
        <v>-665631.57952000014</v>
      </c>
      <c r="F12" s="118">
        <v>81.704250164917795</v>
      </c>
      <c r="G12" s="118">
        <v>1483781</v>
      </c>
      <c r="H12" s="121">
        <v>1437506</v>
      </c>
      <c r="I12" s="118">
        <v>1305978.0061899999</v>
      </c>
      <c r="J12" s="118">
        <v>-177802.99381000013</v>
      </c>
      <c r="K12" s="118">
        <v>88.016897789498572</v>
      </c>
      <c r="L12" s="118">
        <f t="shared" si="0"/>
        <v>0</v>
      </c>
      <c r="M12" s="118">
        <v>0</v>
      </c>
      <c r="N12" s="118">
        <v>0</v>
      </c>
      <c r="O12" s="118">
        <f t="shared" si="1"/>
        <v>0</v>
      </c>
      <c r="P12" s="118" t="e">
        <f t="shared" si="2"/>
        <v>#DIV/0!</v>
      </c>
      <c r="Q12" s="119">
        <f t="shared" si="3"/>
        <v>0</v>
      </c>
    </row>
    <row r="13" spans="1:17" s="115" customFormat="1" ht="15">
      <c r="A13" s="120" t="s">
        <v>222</v>
      </c>
      <c r="B13" s="121">
        <v>1533214</v>
      </c>
      <c r="C13" s="121">
        <v>1495101</v>
      </c>
      <c r="D13" s="118">
        <v>1531933.4816000001</v>
      </c>
      <c r="E13" s="118">
        <v>-1280.5183999999426</v>
      </c>
      <c r="F13" s="118">
        <v>99.91648143051134</v>
      </c>
      <c r="G13" s="118">
        <v>232662</v>
      </c>
      <c r="H13" s="121">
        <v>144662</v>
      </c>
      <c r="I13" s="118">
        <v>104868.48300000001</v>
      </c>
      <c r="J13" s="118">
        <v>-127793.51699999999</v>
      </c>
      <c r="K13" s="118">
        <v>45.073317946205229</v>
      </c>
      <c r="L13" s="118">
        <f t="shared" si="0"/>
        <v>138400</v>
      </c>
      <c r="M13" s="118">
        <v>138400</v>
      </c>
      <c r="N13" s="118">
        <v>138400</v>
      </c>
      <c r="O13" s="118">
        <f t="shared" si="1"/>
        <v>0</v>
      </c>
      <c r="P13" s="118">
        <f t="shared" si="2"/>
        <v>100</v>
      </c>
      <c r="Q13" s="119">
        <f t="shared" si="3"/>
        <v>131.97482793757968</v>
      </c>
    </row>
    <row r="14" spans="1:17" s="115" customFormat="1" ht="15">
      <c r="A14" s="120" t="s">
        <v>223</v>
      </c>
      <c r="B14" s="121">
        <v>3471083</v>
      </c>
      <c r="C14" s="121">
        <v>3148842</v>
      </c>
      <c r="D14" s="118">
        <v>3135632.1983700003</v>
      </c>
      <c r="E14" s="118">
        <v>-335450.80162999965</v>
      </c>
      <c r="F14" s="118">
        <v>90.335846142832082</v>
      </c>
      <c r="G14" s="118">
        <v>108092</v>
      </c>
      <c r="H14" s="121">
        <v>108092</v>
      </c>
      <c r="I14" s="118">
        <v>108090</v>
      </c>
      <c r="J14" s="118">
        <v>-2</v>
      </c>
      <c r="K14" s="118">
        <v>99.998149724308931</v>
      </c>
      <c r="L14" s="118">
        <f t="shared" si="0"/>
        <v>86500</v>
      </c>
      <c r="M14" s="118">
        <v>86500</v>
      </c>
      <c r="N14" s="118">
        <v>86500</v>
      </c>
      <c r="O14" s="118">
        <f t="shared" si="1"/>
        <v>0</v>
      </c>
      <c r="P14" s="118">
        <f t="shared" si="2"/>
        <v>100</v>
      </c>
      <c r="Q14" s="119">
        <f t="shared" si="3"/>
        <v>80.025904338976787</v>
      </c>
    </row>
    <row r="15" spans="1:17" s="115" customFormat="1" ht="15">
      <c r="A15" s="120" t="s">
        <v>224</v>
      </c>
      <c r="B15" s="121">
        <v>1691215</v>
      </c>
      <c r="C15" s="121">
        <v>1629562</v>
      </c>
      <c r="D15" s="118">
        <v>976072.78075999999</v>
      </c>
      <c r="E15" s="118">
        <v>-715142.21924000001</v>
      </c>
      <c r="F15" s="118">
        <v>57.714293023654598</v>
      </c>
      <c r="G15" s="118">
        <v>1444971</v>
      </c>
      <c r="H15" s="121">
        <v>1377985</v>
      </c>
      <c r="I15" s="118">
        <v>1315073</v>
      </c>
      <c r="J15" s="118">
        <v>-129898</v>
      </c>
      <c r="K15" s="118">
        <v>91.010338615792278</v>
      </c>
      <c r="L15" s="118">
        <f t="shared" si="0"/>
        <v>47575</v>
      </c>
      <c r="M15" s="118">
        <v>47575</v>
      </c>
      <c r="N15" s="118">
        <v>47575</v>
      </c>
      <c r="O15" s="118">
        <f t="shared" si="1"/>
        <v>0</v>
      </c>
      <c r="P15" s="118">
        <f t="shared" si="2"/>
        <v>100</v>
      </c>
      <c r="Q15" s="119">
        <f t="shared" si="3"/>
        <v>3.6176698936104685</v>
      </c>
    </row>
    <row r="16" spans="1:17" s="115" customFormat="1" ht="15">
      <c r="A16" s="120" t="s">
        <v>225</v>
      </c>
      <c r="B16" s="121">
        <v>3536340</v>
      </c>
      <c r="C16" s="121">
        <v>3112926</v>
      </c>
      <c r="D16" s="118">
        <v>3412569.6891900003</v>
      </c>
      <c r="E16" s="118">
        <v>-123770.3108099997</v>
      </c>
      <c r="F16" s="118">
        <v>96.500044938835075</v>
      </c>
      <c r="G16" s="118">
        <v>2739931</v>
      </c>
      <c r="H16" s="121">
        <v>2739931</v>
      </c>
      <c r="I16" s="118">
        <v>2673524.5394899999</v>
      </c>
      <c r="J16" s="118">
        <v>-66406.460510000121</v>
      </c>
      <c r="K16" s="118">
        <v>97.576345517095135</v>
      </c>
      <c r="L16" s="118">
        <f t="shared" si="0"/>
        <v>0</v>
      </c>
      <c r="M16" s="118">
        <v>0</v>
      </c>
      <c r="N16" s="118">
        <v>0</v>
      </c>
      <c r="O16" s="118">
        <f t="shared" si="1"/>
        <v>0</v>
      </c>
      <c r="P16" s="118" t="e">
        <f t="shared" si="2"/>
        <v>#DIV/0!</v>
      </c>
      <c r="Q16" s="119">
        <f t="shared" si="3"/>
        <v>0</v>
      </c>
    </row>
    <row r="17" spans="1:17" s="115" customFormat="1" ht="15.75" customHeight="1">
      <c r="A17" s="120" t="s">
        <v>226</v>
      </c>
      <c r="B17" s="121">
        <v>2495768</v>
      </c>
      <c r="C17" s="121">
        <v>2494278</v>
      </c>
      <c r="D17" s="118">
        <v>1881556.9575999998</v>
      </c>
      <c r="E17" s="118">
        <v>-614211.04240000015</v>
      </c>
      <c r="F17" s="118">
        <v>75.389898323882662</v>
      </c>
      <c r="G17" s="118">
        <v>1176115</v>
      </c>
      <c r="H17" s="121">
        <v>1086409</v>
      </c>
      <c r="I17" s="118">
        <v>782394.20866</v>
      </c>
      <c r="J17" s="118">
        <v>-393720.79134</v>
      </c>
      <c r="K17" s="118">
        <v>66.523614498582191</v>
      </c>
      <c r="L17" s="118">
        <f t="shared" si="0"/>
        <v>58388</v>
      </c>
      <c r="M17" s="118">
        <v>58388</v>
      </c>
      <c r="N17" s="118">
        <v>58387.5</v>
      </c>
      <c r="O17" s="118">
        <f t="shared" si="1"/>
        <v>-0.5</v>
      </c>
      <c r="P17" s="118">
        <f t="shared" si="2"/>
        <v>99.999143659656099</v>
      </c>
      <c r="Q17" s="119">
        <f t="shared" si="3"/>
        <v>7.4626702695051614</v>
      </c>
    </row>
    <row r="18" spans="1:17" s="115" customFormat="1" ht="15">
      <c r="A18" s="120" t="s">
        <v>227</v>
      </c>
      <c r="B18" s="121">
        <v>21173963</v>
      </c>
      <c r="C18" s="121">
        <v>18768014</v>
      </c>
      <c r="D18" s="118">
        <v>17570848.598470002</v>
      </c>
      <c r="E18" s="118">
        <v>-3603114.4015299976</v>
      </c>
      <c r="F18" s="118">
        <v>82.983278087668339</v>
      </c>
      <c r="G18" s="118">
        <v>7884433</v>
      </c>
      <c r="H18" s="121">
        <v>5528876.5</v>
      </c>
      <c r="I18" s="118">
        <v>5471170.1690499997</v>
      </c>
      <c r="J18" s="118">
        <v>-2413262.8309500003</v>
      </c>
      <c r="K18" s="118">
        <v>69.392056081267981</v>
      </c>
      <c r="L18" s="118">
        <f t="shared" si="0"/>
        <v>4812349</v>
      </c>
      <c r="M18" s="118">
        <v>4812349</v>
      </c>
      <c r="N18" s="118">
        <v>4811068.1445500003</v>
      </c>
      <c r="O18" s="118">
        <f t="shared" si="1"/>
        <v>-1280.8554499996826</v>
      </c>
      <c r="P18" s="118">
        <f t="shared" si="2"/>
        <v>99.973383986697556</v>
      </c>
      <c r="Q18" s="119">
        <f t="shared" si="3"/>
        <v>87.934902331604533</v>
      </c>
    </row>
    <row r="19" spans="1:17" s="144" customFormat="1" ht="14.25">
      <c r="A19" s="140" t="s">
        <v>234</v>
      </c>
      <c r="B19" s="141">
        <v>78577225</v>
      </c>
      <c r="C19" s="141">
        <v>73846889</v>
      </c>
      <c r="D19" s="141">
        <v>71746769.821759999</v>
      </c>
      <c r="E19" s="142">
        <v>-6830455.1782400012</v>
      </c>
      <c r="F19" s="142">
        <v>91.307334691139829</v>
      </c>
      <c r="G19" s="142">
        <v>74101306</v>
      </c>
      <c r="H19" s="141">
        <v>69455071.200000003</v>
      </c>
      <c r="I19" s="141">
        <v>63287671.190389998</v>
      </c>
      <c r="J19" s="142">
        <v>-10813634.809610002</v>
      </c>
      <c r="K19" s="142">
        <v>85.406957861700832</v>
      </c>
      <c r="L19" s="142">
        <f t="shared" si="0"/>
        <v>24206800</v>
      </c>
      <c r="M19" s="142">
        <v>24206800</v>
      </c>
      <c r="N19" s="142">
        <v>23980883.29346</v>
      </c>
      <c r="O19" s="142">
        <f t="shared" si="1"/>
        <v>-225916.70653999969</v>
      </c>
      <c r="P19" s="142">
        <f t="shared" si="2"/>
        <v>99.066722133697965</v>
      </c>
      <c r="Q19" s="143">
        <f t="shared" si="3"/>
        <v>37.891871896056443</v>
      </c>
    </row>
    <row r="20" spans="1:17" s="144" customFormat="1" ht="14.25">
      <c r="A20" s="140" t="s">
        <v>235</v>
      </c>
      <c r="B20" s="141">
        <v>78577191</v>
      </c>
      <c r="C20" s="141">
        <v>73846855</v>
      </c>
      <c r="D20" s="141">
        <v>69520034.899720013</v>
      </c>
      <c r="E20" s="142">
        <v>-9057156.1002799869</v>
      </c>
      <c r="F20" s="142">
        <v>88.4735557672455</v>
      </c>
      <c r="G20" s="142">
        <v>74101306</v>
      </c>
      <c r="H20" s="141">
        <v>69455079</v>
      </c>
      <c r="I20" s="141">
        <v>62979972.742190018</v>
      </c>
      <c r="J20" s="142">
        <v>-11121333.257809982</v>
      </c>
      <c r="K20" s="142">
        <v>84.991717611819169</v>
      </c>
      <c r="L20" s="118">
        <f t="shared" si="0"/>
        <v>24206800</v>
      </c>
      <c r="M20" s="142">
        <v>24206800</v>
      </c>
      <c r="N20" s="142">
        <v>23843269.072310001</v>
      </c>
      <c r="O20" s="142">
        <f t="shared" si="1"/>
        <v>-363530.92768999934</v>
      </c>
      <c r="P20" s="142">
        <f>N20/L20*100</f>
        <v>98.498228069426773</v>
      </c>
      <c r="Q20" s="143">
        <f t="shared" si="3"/>
        <v>37.858493794389176</v>
      </c>
    </row>
    <row r="21" spans="1:17" s="115" customFormat="1" ht="15"/>
    <row r="22" spans="1:17" s="115" customFormat="1" ht="15"/>
    <row r="23" spans="1:17" s="115" customFormat="1" ht="15"/>
    <row r="24" spans="1:17" s="115" customFormat="1" ht="15"/>
  </sheetData>
  <mergeCells count="9">
    <mergeCell ref="A1:Q1"/>
    <mergeCell ref="A2:Q2"/>
    <mergeCell ref="A3:Q3"/>
    <mergeCell ref="A4:Q4"/>
    <mergeCell ref="A5:A6"/>
    <mergeCell ref="B5:F5"/>
    <mergeCell ref="G5:K5"/>
    <mergeCell ref="L5:P5"/>
    <mergeCell ref="Q5:Q6"/>
  </mergeCells>
  <pageMargins left="0.23622047244094491" right="0.19685039370078741" top="0.74803149606299213" bottom="0.74803149606299213" header="0.31496062992125984" footer="0.31496062992125984"/>
  <pageSetup paperSize="9" scale="7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8"/>
  <sheetViews>
    <sheetView showGridLines="0" zoomScale="115" zoomScaleNormal="115" workbookViewId="0">
      <selection activeCell="M13" sqref="M13"/>
    </sheetView>
  </sheetViews>
  <sheetFormatPr defaultRowHeight="12.75"/>
  <cols>
    <col min="1" max="1" width="4.5703125" style="146" customWidth="1"/>
    <col min="2" max="2" width="6.5703125" style="147" customWidth="1"/>
    <col min="3" max="3" width="54.5703125" style="148" customWidth="1"/>
    <col min="4" max="4" width="15" style="148" customWidth="1"/>
    <col min="5" max="5" width="11.7109375" style="148" customWidth="1"/>
    <col min="6" max="6" width="12" style="148" customWidth="1"/>
    <col min="7" max="16384" width="9.140625" style="148"/>
  </cols>
  <sheetData>
    <row r="1" spans="1:6">
      <c r="F1" s="148" t="s">
        <v>493</v>
      </c>
    </row>
    <row r="2" spans="1:6" ht="64.5" customHeight="1">
      <c r="A2" s="256" t="s">
        <v>494</v>
      </c>
      <c r="B2" s="256"/>
      <c r="C2" s="256"/>
      <c r="D2" s="256"/>
      <c r="E2" s="256"/>
      <c r="F2" s="256"/>
    </row>
    <row r="3" spans="1:6" ht="14.25" customHeight="1" thickBot="1">
      <c r="A3" s="257" t="s">
        <v>495</v>
      </c>
      <c r="B3" s="257"/>
      <c r="C3" s="257"/>
      <c r="D3" s="257"/>
      <c r="E3" s="257"/>
      <c r="F3" s="257"/>
    </row>
    <row r="4" spans="1:6" ht="18.75" customHeight="1">
      <c r="A4" s="258" t="s">
        <v>496</v>
      </c>
      <c r="B4" s="259"/>
      <c r="C4" s="262" t="s">
        <v>497</v>
      </c>
      <c r="D4" s="262" t="s">
        <v>618</v>
      </c>
      <c r="E4" s="262"/>
      <c r="F4" s="262"/>
    </row>
    <row r="5" spans="1:6" ht="18" customHeight="1">
      <c r="A5" s="260"/>
      <c r="B5" s="261"/>
      <c r="C5" s="263"/>
      <c r="D5" s="263"/>
      <c r="E5" s="263"/>
      <c r="F5" s="263"/>
    </row>
    <row r="6" spans="1:6" s="151" customFormat="1" ht="33" customHeight="1">
      <c r="A6" s="149">
        <v>3</v>
      </c>
      <c r="B6" s="264" t="s">
        <v>498</v>
      </c>
      <c r="C6" s="255"/>
      <c r="D6" s="150"/>
      <c r="E6" s="150"/>
      <c r="F6" s="150"/>
    </row>
    <row r="7" spans="1:6" s="154" customFormat="1">
      <c r="A7" s="149" t="s">
        <v>499</v>
      </c>
      <c r="B7" s="265" t="s">
        <v>500</v>
      </c>
      <c r="C7" s="265"/>
      <c r="D7" s="152"/>
      <c r="E7" s="152"/>
      <c r="F7" s="153"/>
    </row>
    <row r="8" spans="1:6" s="154" customFormat="1" ht="38.25">
      <c r="A8" s="149"/>
      <c r="B8" s="170"/>
      <c r="C8" s="170" t="s">
        <v>501</v>
      </c>
      <c r="D8" s="152">
        <v>98098.426188000027</v>
      </c>
      <c r="E8" s="152"/>
      <c r="F8" s="153"/>
    </row>
    <row r="9" spans="1:6" s="154" customFormat="1" ht="64.5" customHeight="1">
      <c r="A9" s="149"/>
      <c r="B9" s="170"/>
      <c r="C9" s="170" t="s">
        <v>502</v>
      </c>
      <c r="D9" s="152">
        <v>1094682.1739400001</v>
      </c>
      <c r="E9" s="152"/>
      <c r="F9" s="153"/>
    </row>
    <row r="10" spans="1:6" s="157" customFormat="1" ht="25.5">
      <c r="A10" s="155"/>
      <c r="B10" s="171"/>
      <c r="C10" s="156" t="s">
        <v>239</v>
      </c>
      <c r="D10" s="152">
        <v>8391523.6899999995</v>
      </c>
      <c r="E10" s="152"/>
      <c r="F10" s="153"/>
    </row>
    <row r="11" spans="1:6" s="157" customFormat="1" ht="25.5">
      <c r="A11" s="155"/>
      <c r="B11" s="171"/>
      <c r="C11" s="158" t="s">
        <v>503</v>
      </c>
      <c r="D11" s="152">
        <v>2705224</v>
      </c>
      <c r="E11" s="152"/>
      <c r="F11" s="153"/>
    </row>
    <row r="12" spans="1:6" s="157" customFormat="1" ht="20.25" customHeight="1">
      <c r="A12" s="155"/>
      <c r="B12" s="171"/>
      <c r="C12" s="158" t="s">
        <v>504</v>
      </c>
      <c r="D12" s="152">
        <v>7738873</v>
      </c>
      <c r="E12" s="152"/>
      <c r="F12" s="153"/>
    </row>
    <row r="13" spans="1:6" s="157" customFormat="1" ht="25.5">
      <c r="A13" s="155"/>
      <c r="B13" s="171"/>
      <c r="C13" s="158" t="s">
        <v>505</v>
      </c>
      <c r="D13" s="152">
        <v>31909421.899999999</v>
      </c>
      <c r="E13" s="152"/>
      <c r="F13" s="153"/>
    </row>
    <row r="14" spans="1:6" s="157" customFormat="1" ht="25.5">
      <c r="A14" s="155"/>
      <c r="B14" s="171"/>
      <c r="C14" s="158" t="s">
        <v>506</v>
      </c>
      <c r="D14" s="152">
        <v>1201011.5999999999</v>
      </c>
      <c r="E14" s="152"/>
      <c r="F14" s="153"/>
    </row>
    <row r="15" spans="1:6" s="157" customFormat="1" ht="25.5">
      <c r="A15" s="155"/>
      <c r="B15" s="171"/>
      <c r="C15" s="158" t="s">
        <v>507</v>
      </c>
      <c r="D15" s="152">
        <v>19924112</v>
      </c>
      <c r="E15" s="152"/>
      <c r="F15" s="153"/>
    </row>
    <row r="16" spans="1:6" s="157" customFormat="1" ht="38.25">
      <c r="A16" s="155"/>
      <c r="B16" s="171"/>
      <c r="C16" s="158" t="s">
        <v>508</v>
      </c>
      <c r="D16" s="152">
        <v>9488818.5</v>
      </c>
      <c r="E16" s="152"/>
      <c r="F16" s="153"/>
    </row>
    <row r="17" spans="1:6" s="157" customFormat="1" ht="38.25">
      <c r="A17" s="155"/>
      <c r="B17" s="171"/>
      <c r="C17" s="158" t="s">
        <v>509</v>
      </c>
      <c r="D17" s="152">
        <v>0</v>
      </c>
      <c r="E17" s="152"/>
      <c r="F17" s="153"/>
    </row>
    <row r="18" spans="1:6" s="157" customFormat="1" ht="38.25" customHeight="1">
      <c r="A18" s="155"/>
      <c r="B18" s="171"/>
      <c r="C18" s="158" t="s">
        <v>510</v>
      </c>
      <c r="D18" s="152">
        <v>12215168.5</v>
      </c>
      <c r="E18" s="152"/>
      <c r="F18" s="153"/>
    </row>
    <row r="19" spans="1:6" s="157" customFormat="1">
      <c r="A19" s="155"/>
      <c r="B19" s="171"/>
      <c r="C19" s="158" t="s">
        <v>511</v>
      </c>
      <c r="D19" s="152">
        <v>113652046</v>
      </c>
      <c r="E19" s="152"/>
      <c r="F19" s="153"/>
    </row>
    <row r="20" spans="1:6" s="157" customFormat="1">
      <c r="A20" s="155"/>
      <c r="B20" s="266"/>
      <c r="C20" s="266"/>
      <c r="D20" s="152"/>
      <c r="E20" s="152"/>
      <c r="F20" s="153"/>
    </row>
    <row r="21" spans="1:6" s="157" customFormat="1" ht="15.75">
      <c r="A21" s="159"/>
      <c r="B21" s="267"/>
      <c r="C21" s="255"/>
      <c r="D21" s="150"/>
      <c r="E21" s="150"/>
      <c r="F21" s="150"/>
    </row>
    <row r="22" spans="1:6" s="157" customFormat="1" ht="15">
      <c r="A22" s="149"/>
      <c r="B22" s="254"/>
      <c r="C22" s="255"/>
      <c r="D22" s="152"/>
      <c r="E22" s="152"/>
      <c r="F22" s="152"/>
    </row>
    <row r="23" spans="1:6" s="157" customFormat="1" ht="15">
      <c r="A23" s="149"/>
      <c r="B23" s="254"/>
      <c r="C23" s="255"/>
      <c r="D23" s="152"/>
      <c r="E23" s="152"/>
      <c r="F23" s="152"/>
    </row>
    <row r="24" spans="1:6" s="160" customFormat="1" ht="15.75">
      <c r="A24" s="159"/>
      <c r="B24" s="269"/>
      <c r="C24" s="255"/>
      <c r="D24" s="150"/>
      <c r="E24" s="150"/>
      <c r="F24" s="150"/>
    </row>
    <row r="25" spans="1:6" s="161" customFormat="1" ht="15">
      <c r="A25" s="149"/>
      <c r="B25" s="254"/>
      <c r="C25" s="255"/>
      <c r="D25" s="152"/>
      <c r="E25" s="152"/>
      <c r="F25" s="153"/>
    </row>
    <row r="26" spans="1:6" s="161" customFormat="1" ht="15">
      <c r="A26" s="149"/>
      <c r="B26" s="254"/>
      <c r="C26" s="255"/>
      <c r="D26" s="153"/>
      <c r="E26" s="153"/>
      <c r="F26" s="153"/>
    </row>
    <row r="27" spans="1:6" s="160" customFormat="1" ht="15.75">
      <c r="A27" s="267"/>
      <c r="B27" s="267"/>
      <c r="C27" s="267"/>
      <c r="D27" s="150"/>
      <c r="E27" s="150"/>
      <c r="F27" s="150"/>
    </row>
    <row r="28" spans="1:6" s="151" customFormat="1">
      <c r="A28" s="162"/>
    </row>
    <row r="29" spans="1:6" ht="13.5">
      <c r="A29" s="270"/>
      <c r="B29" s="270"/>
      <c r="C29" s="270"/>
    </row>
    <row r="30" spans="1:6" ht="15.75">
      <c r="A30" s="268"/>
      <c r="B30" s="268"/>
      <c r="C30" s="268"/>
      <c r="D30" s="268"/>
    </row>
    <row r="31" spans="1:6" ht="27" customHeight="1">
      <c r="A31" s="268"/>
      <c r="B31" s="268"/>
      <c r="C31" s="268"/>
      <c r="D31" s="268"/>
      <c r="E31" s="255"/>
      <c r="F31" s="255"/>
    </row>
    <row r="32" spans="1:6">
      <c r="A32" s="163"/>
      <c r="B32" s="148"/>
    </row>
    <row r="34" spans="3:4">
      <c r="C34" s="164"/>
      <c r="D34" s="164"/>
    </row>
    <row r="36" spans="3:4">
      <c r="D36" s="165"/>
    </row>
    <row r="39" spans="3:4">
      <c r="D39" s="166"/>
    </row>
    <row r="45" spans="3:4">
      <c r="D45" s="167"/>
    </row>
    <row r="46" spans="3:4">
      <c r="D46" s="167"/>
    </row>
    <row r="47" spans="3:4">
      <c r="D47" s="168"/>
    </row>
    <row r="48" spans="3:4">
      <c r="D48" s="168"/>
    </row>
  </sheetData>
  <mergeCells count="20">
    <mergeCell ref="A31:F31"/>
    <mergeCell ref="B24:C24"/>
    <mergeCell ref="B25:C25"/>
    <mergeCell ref="B26:C26"/>
    <mergeCell ref="A27:C27"/>
    <mergeCell ref="A29:C29"/>
    <mergeCell ref="A30:D30"/>
    <mergeCell ref="B23:C23"/>
    <mergeCell ref="A2:F2"/>
    <mergeCell ref="A3:F3"/>
    <mergeCell ref="A4:B5"/>
    <mergeCell ref="C4:C5"/>
    <mergeCell ref="D4:D5"/>
    <mergeCell ref="E4:E5"/>
    <mergeCell ref="F4:F5"/>
    <mergeCell ref="B6:C6"/>
    <mergeCell ref="B7:C7"/>
    <mergeCell ref="B20:C20"/>
    <mergeCell ref="B21:C21"/>
    <mergeCell ref="B22:C22"/>
  </mergeCells>
  <pageMargins left="0.70866141732283472" right="0.70866141732283472" top="0.74803149606299213" bottom="0.74803149606299213" header="0.31496062992125984" footer="0.31496062992125984"/>
  <pageSetup paperSize="9" scale="85"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1</vt:i4>
      </vt:variant>
    </vt:vector>
  </HeadingPairs>
  <TitlesOfParts>
    <vt:vector size="10" baseType="lpstr">
      <vt:lpstr>1</vt:lpstr>
      <vt:lpstr>2</vt:lpstr>
      <vt:lpstr>3</vt:lpstr>
      <vt:lpstr>4</vt:lpstr>
      <vt:lpstr>5</vt:lpstr>
      <vt:lpstr>6</vt:lpstr>
      <vt:lpstr>7</vt:lpstr>
      <vt:lpstr>8</vt:lpstr>
      <vt:lpstr>9</vt:lpstr>
      <vt:lpstr>'1'!Область_печати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Алмагуль Кожбанова</dc:creator>
  <cp:lastModifiedBy>Гульмира</cp:lastModifiedBy>
  <cp:lastPrinted>2026-07-17T09:47:39Z</cp:lastPrinted>
  <dcterms:created xsi:type="dcterms:W3CDTF">2018-01-18T10:37:51Z</dcterms:created>
  <dcterms:modified xsi:type="dcterms:W3CDTF">2026-10-28T09:02:06Z</dcterms:modified>
</cp:coreProperties>
</file>