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.Bolatbaev\Desktop\000. ПСЭР по годам\ПСЭР на 2027-2029гг\2027-2029\1. ҚАЗ\"/>
    </mc:Choice>
  </mc:AlternateContent>
  <xr:revisionPtr revIDLastSave="0" documentId="13_ncr:1_{E59AC4BB-331B-4A46-90A2-F293479FE032}" xr6:coauthVersionLast="47" xr6:coauthVersionMax="47" xr10:uidLastSave="{00000000-0000-0000-0000-000000000000}"/>
  <bookViews>
    <workbookView xWindow="-120" yWindow="-120" windowWidth="38640" windowHeight="21120" tabRatio="894" xr2:uid="{00000000-000D-0000-FFFF-FFFF00000000}"/>
  </bookViews>
  <sheets>
    <sheet name="Облыс+Қос-3+Нысан-1" sheetId="5" r:id="rId1"/>
    <sheet name="Облыс+Қос-2+Нысан-1" sheetId="4" r:id="rId2"/>
    <sheet name="Область-2+форма-2" sheetId="53" r:id="rId3"/>
    <sheet name="Ақсу+Қос-3+Нысан-2" sheetId="30" r:id="rId4"/>
    <sheet name="Аксу+форма-2" sheetId="54" r:id="rId5"/>
    <sheet name="Алакөл+Қос-3+Нысан-2" sheetId="17" r:id="rId6"/>
    <sheet name="Алаколь+форма-2" sheetId="55" r:id="rId7"/>
    <sheet name="Ескелді+Прил-3+форма-2 " sheetId="8" r:id="rId8"/>
    <sheet name="Ескелді+форма 2 " sheetId="56" r:id="rId9"/>
    <sheet name="Қаратал+Қос-3+Нысан-2" sheetId="27" r:id="rId10"/>
    <sheet name="Каратал+форма-2  " sheetId="57" r:id="rId11"/>
    <sheet name="Кербұлақ+Қос-3+Нысан-2" sheetId="11" r:id="rId12"/>
    <sheet name="Кербулак+форма 2 " sheetId="59" r:id="rId13"/>
    <sheet name="Көксу+Қос-3+Нысан-2" sheetId="15" r:id="rId14"/>
    <sheet name="Коксу+форма-2" sheetId="60" r:id="rId15"/>
    <sheet name="Панфилов+Қос-3+Нысан-2" sheetId="13" r:id="rId16"/>
    <sheet name="Панфилов+форма-2 " sheetId="61" r:id="rId17"/>
    <sheet name="Саркан+Прил-3+форма-2" sheetId="23" r:id="rId18"/>
    <sheet name="Саркан+форма-2 " sheetId="62" r:id="rId19"/>
    <sheet name="Текели+Прил-3+форма-2" sheetId="19" r:id="rId20"/>
    <sheet name="Текели+форма 2 " sheetId="65" r:id="rId21"/>
    <sheet name="Талдык+Прил-3+форма-2" sheetId="9" r:id="rId22"/>
    <sheet name="Талдык+форма 2 " sheetId="63" r:id="rId23"/>
  </sheets>
  <externalReferences>
    <externalReference r:id="rId24"/>
  </externalReferences>
  <definedNames>
    <definedName name="_xlnm._FilterDatabase" localSheetId="4" hidden="1">'Аксу+форма-2'!$A$10:$O$306</definedName>
    <definedName name="_xlnm._FilterDatabase" localSheetId="6" hidden="1">'Алаколь+форма-2'!$A$10:$M$350</definedName>
    <definedName name="_xlnm._FilterDatabase" localSheetId="8" hidden="1">'Ескелді+форма 2 '!$A$10:$K$341</definedName>
    <definedName name="_xlnm._FilterDatabase" localSheetId="10" hidden="1">'Каратал+форма-2  '!$A$10:$O$307</definedName>
    <definedName name="_xlnm._FilterDatabase" localSheetId="12" hidden="1">'Кербулак+форма 2 '!$A$10:$K$278</definedName>
    <definedName name="_xlnm._FilterDatabase" localSheetId="14" hidden="1">'Коксу+форма-2'!$A$10:$M$351</definedName>
    <definedName name="_xlnm._FilterDatabase" localSheetId="2" hidden="1">'Область-2+форма-2'!$A$11:$K$2044</definedName>
    <definedName name="_xlnm._FilterDatabase" localSheetId="16" hidden="1">'Панфилов+форма-2 '!$A$10:$M$305</definedName>
    <definedName name="_xlnm._FilterDatabase" localSheetId="22" hidden="1">'Талдык+форма 2 '!$A$10:$M$74</definedName>
    <definedName name="_xlnm._FilterDatabase" localSheetId="20" hidden="1">'Текели+форма 2 '!$A$10:$M$351</definedName>
    <definedName name="_xlnm.Print_Titles" localSheetId="4">'Аксу+форма-2'!$8:$10</definedName>
    <definedName name="_xlnm.Print_Titles" localSheetId="3">'Ақсу+Қос-3+Нысан-2'!$10:$13</definedName>
    <definedName name="_xlnm.Print_Titles" localSheetId="6">'Алаколь+форма-2'!$8:$10</definedName>
    <definedName name="_xlnm.Print_Titles" localSheetId="5">'Алакөл+Қос-3+Нысан-2'!$10:$13</definedName>
    <definedName name="_xlnm.Print_Titles" localSheetId="7">'Ескелді+Прил-3+форма-2 '!$10:$13</definedName>
    <definedName name="_xlnm.Print_Titles" localSheetId="8">'Ескелді+форма 2 '!$8:$10</definedName>
    <definedName name="_xlnm.Print_Titles" localSheetId="10">'Каратал+форма-2  '!$8:$10</definedName>
    <definedName name="_xlnm.Print_Titles" localSheetId="12">'Кербулак+форма 2 '!$8:$10</definedName>
    <definedName name="_xlnm.Print_Titles" localSheetId="11">'Кербұлақ+Қос-3+Нысан-2'!$10:$13</definedName>
    <definedName name="_xlnm.Print_Titles" localSheetId="14">'Коксу+форма-2'!$8:$10</definedName>
    <definedName name="_xlnm.Print_Titles" localSheetId="13">'Көксу+Қос-3+Нысан-2'!$10:$13</definedName>
    <definedName name="_xlnm.Print_Titles" localSheetId="9">'Қаратал+Қос-3+Нысан-2'!$10:$13</definedName>
    <definedName name="_xlnm.Print_Titles" localSheetId="2">'Область-2+форма-2'!$9:$11</definedName>
    <definedName name="_xlnm.Print_Titles" localSheetId="1">'Облыс+Қос-2+Нысан-1'!$9:$12</definedName>
    <definedName name="_xlnm.Print_Titles" localSheetId="0">'Облыс+Қос-3+Нысан-1'!$10:$13</definedName>
    <definedName name="_xlnm.Print_Titles" localSheetId="15">'Панфилов+Қос-3+Нысан-2'!$10:$13</definedName>
    <definedName name="_xlnm.Print_Titles" localSheetId="16">'Панфилов+форма-2 '!$8:$10</definedName>
    <definedName name="_xlnm.Print_Titles" localSheetId="17">'Саркан+Прил-3+форма-2'!$10:$13</definedName>
    <definedName name="_xlnm.Print_Titles" localSheetId="21">'Талдык+Прил-3+форма-2'!$10:$13</definedName>
    <definedName name="_xlnm.Print_Titles" localSheetId="22">'Талдык+форма 2 '!$8:$10</definedName>
    <definedName name="_xlnm.Print_Titles" localSheetId="19">'Текели+Прил-3+форма-2'!$10:$13</definedName>
    <definedName name="_xlnm.Print_Titles" localSheetId="20">'Текели+форма 2 '!$8:$10</definedName>
    <definedName name="_xlnm.Print_Area" localSheetId="4">'Аксу+форма-2'!$A$1:$H$307</definedName>
    <definedName name="_xlnm.Print_Area" localSheetId="3">'Ақсу+Қос-3+Нысан-2'!$A$1:$F$48</definedName>
    <definedName name="_xlnm.Print_Area" localSheetId="6">'Алаколь+форма-2'!$A$1:$H$413</definedName>
    <definedName name="_xlnm.Print_Area" localSheetId="5">'Алакөл+Қос-3+Нысан-2'!$A$1:$F$48</definedName>
    <definedName name="_xlnm.Print_Area" localSheetId="7">'Ескелді+Прил-3+форма-2 '!$A$1:$F$48</definedName>
    <definedName name="_xlnm.Print_Area" localSheetId="8">'Ескелді+форма 2 '!$A$1:$H$261</definedName>
    <definedName name="_xlnm.Print_Area" localSheetId="10">'Каратал+форма-2  '!$A$1:$H$307</definedName>
    <definedName name="_xlnm.Print_Area" localSheetId="12">'Кербулак+форма 2 '!$A$1:$H$278</definedName>
    <definedName name="_xlnm.Print_Area" localSheetId="11">'Кербұлақ+Қос-3+Нысан-2'!$A$1:$F$48</definedName>
    <definedName name="_xlnm.Print_Area" localSheetId="14">'Коксу+форма-2'!$A$1:$H$350</definedName>
    <definedName name="_xlnm.Print_Area" localSheetId="13">'Көксу+Қос-3+Нысан-2'!$A$1:$F$48</definedName>
    <definedName name="_xlnm.Print_Area" localSheetId="9">'Қаратал+Қос-3+Нысан-2'!$A$1:$F$48</definedName>
    <definedName name="_xlnm.Print_Area" localSheetId="2">'Область-2+форма-2'!$A$1:$F$2044</definedName>
    <definedName name="_xlnm.Print_Area" localSheetId="1">'Облыс+Қос-2+Нысан-1'!$A$1:$G$64</definedName>
    <definedName name="_xlnm.Print_Area" localSheetId="0">'Облыс+Қос-3+Нысан-1'!$A$1:$F$50</definedName>
    <definedName name="_xlnm.Print_Area" localSheetId="15">'Панфилов+Қос-3+Нысан-2'!$A$1:$F$48</definedName>
    <definedName name="_xlnm.Print_Area" localSheetId="16">'Панфилов+форма-2 '!$A$1:$H$306</definedName>
    <definedName name="_xlnm.Print_Area" localSheetId="17">'Саркан+Прил-3+форма-2'!$A$1:$F$48</definedName>
    <definedName name="_xlnm.Print_Area" localSheetId="18">'Саркан+форма-2 '!$A$1:$H$307</definedName>
    <definedName name="_xlnm.Print_Area" localSheetId="21">'Талдык+Прил-3+форма-2'!$A$1:$F$48</definedName>
    <definedName name="_xlnm.Print_Area" localSheetId="22">'Талдык+форма 2 '!$A$1:$H$126</definedName>
    <definedName name="_xlnm.Print_Area" localSheetId="19">'Текели+Прил-3+форма-2'!$A$1:$F$48</definedName>
    <definedName name="_xlnm.Print_Area" localSheetId="20">'Текели+форма 2 '!$A$1:$H$377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50" i="65" l="1"/>
  <c r="A346" i="65"/>
  <c r="A345" i="65"/>
  <c r="A344" i="65"/>
  <c r="A341" i="65"/>
  <c r="A339" i="65"/>
  <c r="A338" i="65"/>
  <c r="A335" i="65"/>
  <c r="A331" i="65"/>
  <c r="A330" i="65"/>
  <c r="A329" i="65"/>
  <c r="A326" i="65"/>
  <c r="A324" i="65"/>
  <c r="A323" i="65"/>
  <c r="A320" i="65"/>
  <c r="A316" i="65"/>
  <c r="A315" i="65"/>
  <c r="A314" i="65"/>
  <c r="A311" i="65"/>
  <c r="A309" i="65"/>
  <c r="A308" i="65"/>
  <c r="A305" i="65"/>
  <c r="A301" i="65"/>
  <c r="A300" i="65"/>
  <c r="A299" i="65"/>
  <c r="A296" i="65"/>
  <c r="A294" i="65"/>
  <c r="A293" i="65"/>
  <c r="A290" i="65"/>
  <c r="A286" i="65"/>
  <c r="A285" i="65"/>
  <c r="A284" i="65"/>
  <c r="A281" i="65"/>
  <c r="A279" i="65"/>
  <c r="A278" i="65"/>
  <c r="A275" i="65"/>
  <c r="A271" i="65"/>
  <c r="A270" i="65"/>
  <c r="A269" i="65"/>
  <c r="A266" i="65"/>
  <c r="A264" i="65"/>
  <c r="A263" i="65"/>
  <c r="A260" i="65"/>
  <c r="A256" i="65"/>
  <c r="A255" i="65"/>
  <c r="A254" i="65"/>
  <c r="A251" i="65"/>
  <c r="A249" i="65"/>
  <c r="A248" i="65"/>
  <c r="A245" i="65"/>
  <c r="A241" i="65"/>
  <c r="A240" i="65"/>
  <c r="A239" i="65"/>
  <c r="A236" i="65"/>
  <c r="A234" i="65"/>
  <c r="A233" i="65"/>
  <c r="A230" i="65"/>
  <c r="A226" i="65"/>
  <c r="A225" i="65"/>
  <c r="A224" i="65"/>
  <c r="A221" i="65"/>
  <c r="A219" i="65"/>
  <c r="A218" i="65"/>
  <c r="A215" i="65"/>
  <c r="A211" i="65"/>
  <c r="A210" i="65"/>
  <c r="A209" i="65"/>
  <c r="A206" i="65"/>
  <c r="A204" i="65"/>
  <c r="A203" i="65"/>
  <c r="A200" i="65"/>
  <c r="A196" i="65"/>
  <c r="A195" i="65"/>
  <c r="A194" i="65"/>
  <c r="A191" i="65"/>
  <c r="A189" i="65"/>
  <c r="A188" i="65"/>
  <c r="A185" i="65"/>
  <c r="A181" i="65"/>
  <c r="A180" i="65"/>
  <c r="A179" i="65"/>
  <c r="A176" i="65"/>
  <c r="A174" i="65"/>
  <c r="A173" i="65"/>
  <c r="A170" i="65"/>
  <c r="A166" i="65"/>
  <c r="A165" i="65"/>
  <c r="A164" i="65"/>
  <c r="A161" i="65"/>
  <c r="A159" i="65"/>
  <c r="A158" i="65"/>
  <c r="A155" i="65"/>
  <c r="A151" i="65"/>
  <c r="A150" i="65"/>
  <c r="A149" i="65"/>
  <c r="A146" i="65"/>
  <c r="A144" i="65"/>
  <c r="A143" i="65"/>
  <c r="A140" i="65"/>
  <c r="A136" i="65"/>
  <c r="A135" i="65"/>
  <c r="A134" i="65"/>
  <c r="A131" i="65"/>
  <c r="A129" i="65"/>
  <c r="A128" i="65"/>
  <c r="A125" i="65"/>
  <c r="A121" i="65"/>
  <c r="A120" i="65"/>
  <c r="A119" i="65"/>
  <c r="A116" i="65"/>
  <c r="A114" i="65"/>
  <c r="A113" i="65"/>
  <c r="I111" i="65"/>
  <c r="A111" i="65"/>
  <c r="I110" i="65"/>
  <c r="A110" i="65"/>
  <c r="I109" i="65"/>
  <c r="A109" i="65"/>
  <c r="I108" i="65"/>
  <c r="A108" i="65"/>
  <c r="I107" i="65"/>
  <c r="A107" i="65"/>
  <c r="I106" i="65"/>
  <c r="A106" i="65"/>
  <c r="I105" i="65"/>
  <c r="A105" i="65"/>
  <c r="I104" i="65"/>
  <c r="A104" i="65"/>
  <c r="I103" i="65"/>
  <c r="A103" i="65"/>
  <c r="I102" i="65"/>
  <c r="A102" i="65"/>
  <c r="I101" i="65"/>
  <c r="A101" i="65"/>
  <c r="I100" i="65"/>
  <c r="A100" i="65"/>
  <c r="I99" i="65"/>
  <c r="A99" i="65"/>
  <c r="I98" i="65"/>
  <c r="A98" i="65"/>
  <c r="A96" i="65"/>
  <c r="A95" i="65"/>
  <c r="A94" i="65"/>
  <c r="A93" i="65"/>
  <c r="A92" i="65"/>
  <c r="I91" i="65"/>
  <c r="A91" i="65"/>
  <c r="A90" i="65"/>
  <c r="A89" i="65"/>
  <c r="A88" i="65"/>
  <c r="A87" i="65"/>
  <c r="A86" i="65"/>
  <c r="A85" i="65"/>
  <c r="A84" i="65"/>
  <c r="A83" i="65"/>
  <c r="A82" i="65"/>
  <c r="A81" i="65"/>
  <c r="A80" i="65"/>
  <c r="I79" i="65"/>
  <c r="A79" i="65"/>
  <c r="A78" i="65"/>
  <c r="A77" i="65"/>
  <c r="I70" i="65"/>
  <c r="A52" i="65"/>
  <c r="A49" i="65"/>
  <c r="A48" i="65"/>
  <c r="A47" i="65"/>
  <c r="A45" i="65"/>
  <c r="A44" i="65"/>
  <c r="A43" i="65"/>
  <c r="A42" i="65"/>
  <c r="A41" i="65"/>
  <c r="A40" i="65"/>
  <c r="A39" i="65"/>
  <c r="A36" i="65"/>
  <c r="A34" i="65"/>
  <c r="A30" i="65"/>
  <c r="A27" i="65"/>
  <c r="A26" i="65"/>
  <c r="A25" i="65"/>
  <c r="A24" i="65"/>
  <c r="A23" i="65"/>
  <c r="A22" i="65"/>
  <c r="A21" i="65"/>
  <c r="A20" i="65"/>
  <c r="A19" i="65"/>
  <c r="A18" i="65"/>
  <c r="A17" i="65"/>
  <c r="A16" i="65"/>
  <c r="A14" i="65"/>
  <c r="A13" i="65"/>
  <c r="A12" i="65"/>
  <c r="A126" i="63"/>
  <c r="A125" i="63"/>
  <c r="A121" i="63"/>
  <c r="A122" i="63" s="1"/>
  <c r="A123" i="63" s="1"/>
  <c r="A124" i="63" s="1"/>
  <c r="A120" i="63"/>
  <c r="A119" i="63"/>
  <c r="A116" i="63"/>
  <c r="A117" i="63" s="1"/>
  <c r="A118" i="63" s="1"/>
  <c r="A115" i="63"/>
  <c r="A114" i="63"/>
  <c r="A113" i="63"/>
  <c r="A111" i="63"/>
  <c r="A110" i="63"/>
  <c r="A108" i="63"/>
  <c r="A109" i="63" s="1"/>
  <c r="A107" i="63"/>
  <c r="A106" i="63"/>
  <c r="A104" i="63"/>
  <c r="A105" i="63" s="1"/>
  <c r="A102" i="63"/>
  <c r="A103" i="63" s="1"/>
  <c r="A101" i="63"/>
  <c r="A100" i="63"/>
  <c r="A99" i="63"/>
  <c r="A98" i="63"/>
  <c r="A96" i="63"/>
  <c r="A95" i="63"/>
  <c r="A94" i="63"/>
  <c r="A93" i="63"/>
  <c r="A92" i="63"/>
  <c r="A91" i="63"/>
  <c r="A90" i="63"/>
  <c r="A89" i="63"/>
  <c r="A88" i="63"/>
  <c r="A87" i="63"/>
  <c r="A86" i="63"/>
  <c r="A85" i="63"/>
  <c r="A84" i="63"/>
  <c r="A83" i="63"/>
  <c r="A82" i="63"/>
  <c r="A81" i="63"/>
  <c r="A79" i="63"/>
  <c r="A80" i="63" s="1"/>
  <c r="A77" i="63"/>
  <c r="A78" i="63" s="1"/>
  <c r="A75" i="63"/>
  <c r="A74" i="63"/>
  <c r="A73" i="63"/>
  <c r="A72" i="63"/>
  <c r="A71" i="63"/>
  <c r="A70" i="63"/>
  <c r="A69" i="63"/>
  <c r="A68" i="63"/>
  <c r="A67" i="63"/>
  <c r="A66" i="63"/>
  <c r="A65" i="63"/>
  <c r="A64" i="63"/>
  <c r="A63" i="63"/>
  <c r="A62" i="63"/>
  <c r="A61" i="63"/>
  <c r="A60" i="63"/>
  <c r="A59" i="63"/>
  <c r="A58" i="63"/>
  <c r="A57" i="63"/>
  <c r="A56" i="63"/>
  <c r="A52" i="63"/>
  <c r="A49" i="63"/>
  <c r="A48" i="63"/>
  <c r="A47" i="63"/>
  <c r="A45" i="63"/>
  <c r="A44" i="63"/>
  <c r="A43" i="63"/>
  <c r="A42" i="63"/>
  <c r="A41" i="63"/>
  <c r="A40" i="63"/>
  <c r="A39" i="63"/>
  <c r="A36" i="63"/>
  <c r="A34" i="63"/>
  <c r="A30" i="63"/>
  <c r="A27" i="63"/>
  <c r="A26" i="63"/>
  <c r="A25" i="63"/>
  <c r="A24" i="63"/>
  <c r="A23" i="63"/>
  <c r="A22" i="63"/>
  <c r="A21" i="63"/>
  <c r="A20" i="63"/>
  <c r="A19" i="63"/>
  <c r="A18" i="63"/>
  <c r="A17" i="63"/>
  <c r="A16" i="63"/>
  <c r="A14" i="63"/>
  <c r="A13" i="63"/>
  <c r="A12" i="63"/>
  <c r="A306" i="62"/>
  <c r="A302" i="62"/>
  <c r="A301" i="62"/>
  <c r="A300" i="62"/>
  <c r="A297" i="62"/>
  <c r="A295" i="62"/>
  <c r="A294" i="62"/>
  <c r="A291" i="62"/>
  <c r="A287" i="62"/>
  <c r="A286" i="62"/>
  <c r="A285" i="62"/>
  <c r="A282" i="62"/>
  <c r="A280" i="62"/>
  <c r="A279" i="62"/>
  <c r="A276" i="62"/>
  <c r="A272" i="62"/>
  <c r="A271" i="62"/>
  <c r="A270" i="62"/>
  <c r="A267" i="62"/>
  <c r="A265" i="62"/>
  <c r="A264" i="62"/>
  <c r="A261" i="62"/>
  <c r="A257" i="62"/>
  <c r="A256" i="62"/>
  <c r="A255" i="62"/>
  <c r="A252" i="62"/>
  <c r="A250" i="62"/>
  <c r="A249" i="62"/>
  <c r="J66" i="62"/>
  <c r="I66" i="62"/>
  <c r="J65" i="62"/>
  <c r="I65" i="62"/>
  <c r="J64" i="62"/>
  <c r="I64" i="62"/>
  <c r="J63" i="62"/>
  <c r="I63" i="62"/>
  <c r="J62" i="62"/>
  <c r="I62" i="62"/>
  <c r="J61" i="62"/>
  <c r="I61" i="62"/>
  <c r="J60" i="62"/>
  <c r="I60" i="62"/>
  <c r="J59" i="62"/>
  <c r="I59" i="62"/>
  <c r="J58" i="62"/>
  <c r="I58" i="62"/>
  <c r="J57" i="62"/>
  <c r="I57" i="62"/>
  <c r="J56" i="62"/>
  <c r="I56" i="62"/>
  <c r="J55" i="62"/>
  <c r="I55" i="62"/>
  <c r="J54" i="62"/>
  <c r="I54" i="62"/>
  <c r="A306" i="61"/>
  <c r="A305" i="61"/>
  <c r="A304" i="61"/>
  <c r="A303" i="61"/>
  <c r="A302" i="61"/>
  <c r="A301" i="61"/>
  <c r="A300" i="61"/>
  <c r="A299" i="61"/>
  <c r="A298" i="61"/>
  <c r="A297" i="61"/>
  <c r="A296" i="61"/>
  <c r="A295" i="61"/>
  <c r="A294" i="61"/>
  <c r="A293" i="61"/>
  <c r="A291" i="61"/>
  <c r="A290" i="61"/>
  <c r="A289" i="61"/>
  <c r="A288" i="61"/>
  <c r="A287" i="61"/>
  <c r="A286" i="61"/>
  <c r="A285" i="61"/>
  <c r="A284" i="61"/>
  <c r="A283" i="61"/>
  <c r="A282" i="61"/>
  <c r="A281" i="61"/>
  <c r="A280" i="61"/>
  <c r="A279" i="61"/>
  <c r="A278" i="61"/>
  <c r="A276" i="61"/>
  <c r="A275" i="61"/>
  <c r="A274" i="61"/>
  <c r="A273" i="61"/>
  <c r="A272" i="61"/>
  <c r="A271" i="61"/>
  <c r="A270" i="61"/>
  <c r="A269" i="61"/>
  <c r="A268" i="61"/>
  <c r="A267" i="61"/>
  <c r="A266" i="61"/>
  <c r="A265" i="61"/>
  <c r="A264" i="61"/>
  <c r="A263" i="61"/>
  <c r="A261" i="61"/>
  <c r="A260" i="61"/>
  <c r="A259" i="61"/>
  <c r="A258" i="61"/>
  <c r="A257" i="61"/>
  <c r="A256" i="61"/>
  <c r="A255" i="61"/>
  <c r="A254" i="61"/>
  <c r="A253" i="61"/>
  <c r="A252" i="61"/>
  <c r="A251" i="61"/>
  <c r="A250" i="61"/>
  <c r="A249" i="61"/>
  <c r="A248" i="61"/>
  <c r="A246" i="61"/>
  <c r="A245" i="61"/>
  <c r="A244" i="61"/>
  <c r="A243" i="61"/>
  <c r="A242" i="61"/>
  <c r="A241" i="61"/>
  <c r="A240" i="61"/>
  <c r="A239" i="61"/>
  <c r="A238" i="61"/>
  <c r="A237" i="61"/>
  <c r="A236" i="61"/>
  <c r="A235" i="61"/>
  <c r="A234" i="61"/>
  <c r="A233" i="61"/>
  <c r="A231" i="61"/>
  <c r="A230" i="61"/>
  <c r="A229" i="61"/>
  <c r="A228" i="61"/>
  <c r="A227" i="61"/>
  <c r="A226" i="61"/>
  <c r="A225" i="61"/>
  <c r="A224" i="61"/>
  <c r="A223" i="61"/>
  <c r="A222" i="61"/>
  <c r="A221" i="61"/>
  <c r="A220" i="61"/>
  <c r="A219" i="61"/>
  <c r="A218" i="61"/>
  <c r="A216" i="61"/>
  <c r="A215" i="61"/>
  <c r="A214" i="61"/>
  <c r="A213" i="61"/>
  <c r="A212" i="61"/>
  <c r="A211" i="61"/>
  <c r="A210" i="61"/>
  <c r="A209" i="61"/>
  <c r="A208" i="61"/>
  <c r="A207" i="61"/>
  <c r="A206" i="61"/>
  <c r="A205" i="61"/>
  <c r="A204" i="61"/>
  <c r="A203" i="61"/>
  <c r="A201" i="61"/>
  <c r="A200" i="61"/>
  <c r="A199" i="61"/>
  <c r="A198" i="61"/>
  <c r="A197" i="61"/>
  <c r="A196" i="61"/>
  <c r="A195" i="61"/>
  <c r="A194" i="61"/>
  <c r="A193" i="61"/>
  <c r="A192" i="61"/>
  <c r="A191" i="61"/>
  <c r="A190" i="61"/>
  <c r="A189" i="61"/>
  <c r="A188" i="61"/>
  <c r="A186" i="61"/>
  <c r="A185" i="61"/>
  <c r="A184" i="61"/>
  <c r="A183" i="61"/>
  <c r="A182" i="61"/>
  <c r="A181" i="61"/>
  <c r="A180" i="61"/>
  <c r="A179" i="61"/>
  <c r="A178" i="61"/>
  <c r="A177" i="61"/>
  <c r="A176" i="61"/>
  <c r="A175" i="61"/>
  <c r="A174" i="61"/>
  <c r="A173" i="61"/>
  <c r="A171" i="61"/>
  <c r="A170" i="61"/>
  <c r="A169" i="61"/>
  <c r="A168" i="61"/>
  <c r="A167" i="61"/>
  <c r="A166" i="61"/>
  <c r="A165" i="61"/>
  <c r="A164" i="61"/>
  <c r="A163" i="61"/>
  <c r="A162" i="61"/>
  <c r="A161" i="61"/>
  <c r="A160" i="61"/>
  <c r="A159" i="61"/>
  <c r="A158" i="61"/>
  <c r="A156" i="61"/>
  <c r="A155" i="61"/>
  <c r="A154" i="61"/>
  <c r="A153" i="61"/>
  <c r="A152" i="61"/>
  <c r="A151" i="61"/>
  <c r="A150" i="61"/>
  <c r="A149" i="61"/>
  <c r="A148" i="61"/>
  <c r="A147" i="61"/>
  <c r="A146" i="61"/>
  <c r="A145" i="61"/>
  <c r="A144" i="61"/>
  <c r="A143" i="61"/>
  <c r="A141" i="61"/>
  <c r="A140" i="61"/>
  <c r="A139" i="61"/>
  <c r="A138" i="61"/>
  <c r="A137" i="61"/>
  <c r="A136" i="61"/>
  <c r="A135" i="61"/>
  <c r="A134" i="61"/>
  <c r="A133" i="61"/>
  <c r="A132" i="61"/>
  <c r="A131" i="61"/>
  <c r="A130" i="61"/>
  <c r="A129" i="61"/>
  <c r="A128" i="61"/>
  <c r="A126" i="61"/>
  <c r="A125" i="61"/>
  <c r="A124" i="61"/>
  <c r="A123" i="61"/>
  <c r="A122" i="61"/>
  <c r="A121" i="61"/>
  <c r="A120" i="61"/>
  <c r="A119" i="61"/>
  <c r="A118" i="61"/>
  <c r="A117" i="61"/>
  <c r="A116" i="61"/>
  <c r="A115" i="61"/>
  <c r="A114" i="61"/>
  <c r="A113" i="61"/>
  <c r="A111" i="61"/>
  <c r="A110" i="61"/>
  <c r="A109" i="61"/>
  <c r="A108" i="61"/>
  <c r="A107" i="61"/>
  <c r="A106" i="61"/>
  <c r="A105" i="61"/>
  <c r="A104" i="61"/>
  <c r="A103" i="61"/>
  <c r="A102" i="61"/>
  <c r="A101" i="61"/>
  <c r="A100" i="61"/>
  <c r="A99" i="61"/>
  <c r="A98" i="61"/>
  <c r="A96" i="61"/>
  <c r="A95" i="61"/>
  <c r="A94" i="61"/>
  <c r="A93" i="61"/>
  <c r="A92" i="61"/>
  <c r="A91" i="61"/>
  <c r="A90" i="61"/>
  <c r="A89" i="61"/>
  <c r="A88" i="61"/>
  <c r="A87" i="61"/>
  <c r="A86" i="61"/>
  <c r="A85" i="61"/>
  <c r="A84" i="61"/>
  <c r="A83" i="61"/>
  <c r="A82" i="61"/>
  <c r="A81" i="61"/>
  <c r="A80" i="61"/>
  <c r="A79" i="61"/>
  <c r="A78" i="61"/>
  <c r="A77" i="61"/>
  <c r="A52" i="61"/>
  <c r="A49" i="61"/>
  <c r="A48" i="61"/>
  <c r="A47" i="61"/>
  <c r="A45" i="61"/>
  <c r="A44" i="61"/>
  <c r="A43" i="61"/>
  <c r="A42" i="61"/>
  <c r="A41" i="61"/>
  <c r="A40" i="61"/>
  <c r="A39" i="61"/>
  <c r="A36" i="61"/>
  <c r="A34" i="61"/>
  <c r="A30" i="61"/>
  <c r="A27" i="61"/>
  <c r="A26" i="61"/>
  <c r="A25" i="61"/>
  <c r="A24" i="61"/>
  <c r="A23" i="61"/>
  <c r="A22" i="61"/>
  <c r="A21" i="61"/>
  <c r="A20" i="61"/>
  <c r="A19" i="61"/>
  <c r="A18" i="61"/>
  <c r="A17" i="61"/>
  <c r="A16" i="61"/>
  <c r="A14" i="61"/>
  <c r="A13" i="61"/>
  <c r="A12" i="61"/>
  <c r="A350" i="60"/>
  <c r="A346" i="60"/>
  <c r="A345" i="60"/>
  <c r="A344" i="60"/>
  <c r="A341" i="60"/>
  <c r="A339" i="60"/>
  <c r="A338" i="60"/>
  <c r="A335" i="60"/>
  <c r="A331" i="60"/>
  <c r="A330" i="60"/>
  <c r="A329" i="60"/>
  <c r="A326" i="60"/>
  <c r="A324" i="60"/>
  <c r="A323" i="60"/>
  <c r="A320" i="60"/>
  <c r="A316" i="60"/>
  <c r="A315" i="60"/>
  <c r="A314" i="60"/>
  <c r="A311" i="60"/>
  <c r="A309" i="60"/>
  <c r="A308" i="60"/>
  <c r="A305" i="60"/>
  <c r="A301" i="60"/>
  <c r="A300" i="60"/>
  <c r="A299" i="60"/>
  <c r="A296" i="60"/>
  <c r="A294" i="60"/>
  <c r="A293" i="60"/>
  <c r="A290" i="60"/>
  <c r="A286" i="60"/>
  <c r="A285" i="60"/>
  <c r="A284" i="60"/>
  <c r="A281" i="60"/>
  <c r="A279" i="60"/>
  <c r="A278" i="60"/>
  <c r="A275" i="60"/>
  <c r="A271" i="60"/>
  <c r="A270" i="60"/>
  <c r="A269" i="60"/>
  <c r="A266" i="60"/>
  <c r="A264" i="60"/>
  <c r="A263" i="60"/>
  <c r="A260" i="60"/>
  <c r="A256" i="60"/>
  <c r="A255" i="60"/>
  <c r="A254" i="60"/>
  <c r="A251" i="60"/>
  <c r="A249" i="60"/>
  <c r="A248" i="60"/>
  <c r="A246" i="60"/>
  <c r="A245" i="60"/>
  <c r="A244" i="60"/>
  <c r="A243" i="60"/>
  <c r="A242" i="60"/>
  <c r="A241" i="60"/>
  <c r="A240" i="60"/>
  <c r="A239" i="60"/>
  <c r="A238" i="60"/>
  <c r="A237" i="60"/>
  <c r="A236" i="60"/>
  <c r="A235" i="60"/>
  <c r="A234" i="60"/>
  <c r="A233" i="60"/>
  <c r="A231" i="60"/>
  <c r="A230" i="60"/>
  <c r="A229" i="60"/>
  <c r="A228" i="60"/>
  <c r="A227" i="60"/>
  <c r="A226" i="60"/>
  <c r="A225" i="60"/>
  <c r="A224" i="60"/>
  <c r="A223" i="60"/>
  <c r="A222" i="60"/>
  <c r="A221" i="60"/>
  <c r="A220" i="60"/>
  <c r="A219" i="60"/>
  <c r="A218" i="60"/>
  <c r="A216" i="60"/>
  <c r="A215" i="60"/>
  <c r="A214" i="60"/>
  <c r="A213" i="60"/>
  <c r="A212" i="60"/>
  <c r="A211" i="60"/>
  <c r="A210" i="60"/>
  <c r="A209" i="60"/>
  <c r="A208" i="60"/>
  <c r="A207" i="60"/>
  <c r="A206" i="60"/>
  <c r="A205" i="60"/>
  <c r="A204" i="60"/>
  <c r="A203" i="60"/>
  <c r="A201" i="60"/>
  <c r="A200" i="60"/>
  <c r="A199" i="60"/>
  <c r="A198" i="60"/>
  <c r="A197" i="60"/>
  <c r="A196" i="60"/>
  <c r="A195" i="60"/>
  <c r="A194" i="60"/>
  <c r="A193" i="60"/>
  <c r="A192" i="60"/>
  <c r="A191" i="60"/>
  <c r="A190" i="60"/>
  <c r="A189" i="60"/>
  <c r="A188" i="60"/>
  <c r="A186" i="60"/>
  <c r="A185" i="60"/>
  <c r="A184" i="60"/>
  <c r="A183" i="60"/>
  <c r="A182" i="60"/>
  <c r="A181" i="60"/>
  <c r="A180" i="60"/>
  <c r="A179" i="60"/>
  <c r="A178" i="60"/>
  <c r="A177" i="60"/>
  <c r="A176" i="60"/>
  <c r="A175" i="60"/>
  <c r="A174" i="60"/>
  <c r="A173" i="60"/>
  <c r="A171" i="60"/>
  <c r="A170" i="60"/>
  <c r="A169" i="60"/>
  <c r="A168" i="60"/>
  <c r="A167" i="60"/>
  <c r="A166" i="60"/>
  <c r="A165" i="60"/>
  <c r="A164" i="60"/>
  <c r="A163" i="60"/>
  <c r="A162" i="60"/>
  <c r="A161" i="60"/>
  <c r="A160" i="60"/>
  <c r="A159" i="60"/>
  <c r="A158" i="60"/>
  <c r="A156" i="60"/>
  <c r="A155" i="60"/>
  <c r="A154" i="60"/>
  <c r="A153" i="60"/>
  <c r="A152" i="60"/>
  <c r="A151" i="60"/>
  <c r="A150" i="60"/>
  <c r="A149" i="60"/>
  <c r="A148" i="60"/>
  <c r="A147" i="60"/>
  <c r="A146" i="60"/>
  <c r="A145" i="60"/>
  <c r="A144" i="60"/>
  <c r="A143" i="60"/>
  <c r="A141" i="60"/>
  <c r="A140" i="60"/>
  <c r="A139" i="60"/>
  <c r="A138" i="60"/>
  <c r="A137" i="60"/>
  <c r="A136" i="60"/>
  <c r="A135" i="60"/>
  <c r="A134" i="60"/>
  <c r="A133" i="60"/>
  <c r="A132" i="60"/>
  <c r="A131" i="60"/>
  <c r="A130" i="60"/>
  <c r="A129" i="60"/>
  <c r="A128" i="60"/>
  <c r="A126" i="60"/>
  <c r="A125" i="60"/>
  <c r="A124" i="60"/>
  <c r="A123" i="60"/>
  <c r="A122" i="60"/>
  <c r="A121" i="60"/>
  <c r="A120" i="60"/>
  <c r="A119" i="60"/>
  <c r="A118" i="60"/>
  <c r="A117" i="60"/>
  <c r="A116" i="60"/>
  <c r="A115" i="60"/>
  <c r="A114" i="60"/>
  <c r="A113" i="60"/>
  <c r="A111" i="60"/>
  <c r="A110" i="60"/>
  <c r="A109" i="60"/>
  <c r="A108" i="60"/>
  <c r="A107" i="60"/>
  <c r="A106" i="60"/>
  <c r="A105" i="60"/>
  <c r="A104" i="60"/>
  <c r="A103" i="60"/>
  <c r="A102" i="60"/>
  <c r="A101" i="60"/>
  <c r="A100" i="60"/>
  <c r="A99" i="60"/>
  <c r="A98" i="60"/>
  <c r="A95" i="60"/>
  <c r="A94" i="60"/>
  <c r="A93" i="60"/>
  <c r="A92" i="60"/>
  <c r="A91" i="60"/>
  <c r="A90" i="60"/>
  <c r="A89" i="60"/>
  <c r="A88" i="60"/>
  <c r="A87" i="60"/>
  <c r="A86" i="60"/>
  <c r="A85" i="60"/>
  <c r="A84" i="60"/>
  <c r="A83" i="60"/>
  <c r="A82" i="60"/>
  <c r="A81" i="60"/>
  <c r="A80" i="60"/>
  <c r="A79" i="60"/>
  <c r="A78" i="60"/>
  <c r="A77" i="60"/>
  <c r="A52" i="60"/>
  <c r="A49" i="60"/>
  <c r="A48" i="60"/>
  <c r="A47" i="60"/>
  <c r="A45" i="60"/>
  <c r="A44" i="60"/>
  <c r="A43" i="60"/>
  <c r="A42" i="60"/>
  <c r="A41" i="60"/>
  <c r="A40" i="60"/>
  <c r="A39" i="60"/>
  <c r="A36" i="60"/>
  <c r="A34" i="60"/>
  <c r="A30" i="60"/>
  <c r="A27" i="60"/>
  <c r="A26" i="60"/>
  <c r="A25" i="60"/>
  <c r="A24" i="60"/>
  <c r="A23" i="60"/>
  <c r="A22" i="60"/>
  <c r="A21" i="60"/>
  <c r="A20" i="60"/>
  <c r="A19" i="60"/>
  <c r="A18" i="60"/>
  <c r="A17" i="60"/>
  <c r="A16" i="60"/>
  <c r="A14" i="60"/>
  <c r="A13" i="60"/>
  <c r="A12" i="60"/>
  <c r="H307" i="57"/>
  <c r="H306" i="57"/>
  <c r="A306" i="57"/>
  <c r="H305" i="57"/>
  <c r="H304" i="57"/>
  <c r="H303" i="57"/>
  <c r="H302" i="57"/>
  <c r="A302" i="57"/>
  <c r="H301" i="57"/>
  <c r="A301" i="57"/>
  <c r="H300" i="57"/>
  <c r="A300" i="57"/>
  <c r="H299" i="57"/>
  <c r="H298" i="57"/>
  <c r="H297" i="57"/>
  <c r="A297" i="57"/>
  <c r="H296" i="57"/>
  <c r="H295" i="57"/>
  <c r="A295" i="57"/>
  <c r="H294" i="57"/>
  <c r="A294" i="57"/>
  <c r="H293" i="57"/>
  <c r="H292" i="57"/>
  <c r="H291" i="57"/>
  <c r="A291" i="57"/>
  <c r="H290" i="57"/>
  <c r="H289" i="57"/>
  <c r="H288" i="57"/>
  <c r="H287" i="57"/>
  <c r="A287" i="57"/>
  <c r="H286" i="57"/>
  <c r="A286" i="57"/>
  <c r="H285" i="57"/>
  <c r="A285" i="57"/>
  <c r="H284" i="57"/>
  <c r="H283" i="57"/>
  <c r="H282" i="57"/>
  <c r="A282" i="57"/>
  <c r="H281" i="57"/>
  <c r="H280" i="57"/>
  <c r="A280" i="57"/>
  <c r="H279" i="57"/>
  <c r="A279" i="57"/>
  <c r="H278" i="57"/>
  <c r="H277" i="57"/>
  <c r="H276" i="57"/>
  <c r="A276" i="57"/>
  <c r="H275" i="57"/>
  <c r="H274" i="57"/>
  <c r="H273" i="57"/>
  <c r="H272" i="57"/>
  <c r="A272" i="57"/>
  <c r="H271" i="57"/>
  <c r="A271" i="57"/>
  <c r="H270" i="57"/>
  <c r="A270" i="57"/>
  <c r="H269" i="57"/>
  <c r="H268" i="57"/>
  <c r="H267" i="57"/>
  <c r="A267" i="57"/>
  <c r="H266" i="57"/>
  <c r="H265" i="57"/>
  <c r="A265" i="57"/>
  <c r="H264" i="57"/>
  <c r="A264" i="57"/>
  <c r="H263" i="57"/>
  <c r="H262" i="57"/>
  <c r="H261" i="57"/>
  <c r="A261" i="57"/>
  <c r="H260" i="57"/>
  <c r="H259" i="57"/>
  <c r="H258" i="57"/>
  <c r="H257" i="57"/>
  <c r="A257" i="57"/>
  <c r="H256" i="57"/>
  <c r="A256" i="57"/>
  <c r="H255" i="57"/>
  <c r="A255" i="57"/>
  <c r="H254" i="57"/>
  <c r="H253" i="57"/>
  <c r="H252" i="57"/>
  <c r="A252" i="57"/>
  <c r="H251" i="57"/>
  <c r="H250" i="57"/>
  <c r="A250" i="57"/>
  <c r="H249" i="57"/>
  <c r="A249" i="57"/>
  <c r="H248" i="57"/>
  <c r="H247" i="57"/>
  <c r="H246" i="57"/>
  <c r="A246" i="57"/>
  <c r="H245" i="57"/>
  <c r="H244" i="57"/>
  <c r="H243" i="57"/>
  <c r="H242" i="57"/>
  <c r="A242" i="57"/>
  <c r="H241" i="57"/>
  <c r="A241" i="57"/>
  <c r="H240" i="57"/>
  <c r="A240" i="57"/>
  <c r="H239" i="57"/>
  <c r="H238" i="57"/>
  <c r="H237" i="57"/>
  <c r="A237" i="57"/>
  <c r="H236" i="57"/>
  <c r="H235" i="57"/>
  <c r="A235" i="57"/>
  <c r="H234" i="57"/>
  <c r="A234" i="57"/>
  <c r="H233" i="57"/>
  <c r="H232" i="57"/>
  <c r="H231" i="57"/>
  <c r="A231" i="57"/>
  <c r="H230" i="57"/>
  <c r="H229" i="57"/>
  <c r="H228" i="57"/>
  <c r="H227" i="57"/>
  <c r="A227" i="57"/>
  <c r="H226" i="57"/>
  <c r="A226" i="57"/>
  <c r="H225" i="57"/>
  <c r="A225" i="57"/>
  <c r="H224" i="57"/>
  <c r="H223" i="57"/>
  <c r="H222" i="57"/>
  <c r="A222" i="57"/>
  <c r="H221" i="57"/>
  <c r="H220" i="57"/>
  <c r="A220" i="57"/>
  <c r="H219" i="57"/>
  <c r="A219" i="57"/>
  <c r="H218" i="57"/>
  <c r="H217" i="57"/>
  <c r="H216" i="57"/>
  <c r="A216" i="57"/>
  <c r="H215" i="57"/>
  <c r="H214" i="57"/>
  <c r="H213" i="57"/>
  <c r="H212" i="57"/>
  <c r="A212" i="57"/>
  <c r="H211" i="57"/>
  <c r="A211" i="57"/>
  <c r="H210" i="57"/>
  <c r="A210" i="57"/>
  <c r="H209" i="57"/>
  <c r="H208" i="57"/>
  <c r="H207" i="57"/>
  <c r="A207" i="57"/>
  <c r="H206" i="57"/>
  <c r="H205" i="57"/>
  <c r="A205" i="57"/>
  <c r="H204" i="57"/>
  <c r="A204" i="57"/>
  <c r="H203" i="57"/>
  <c r="A202" i="57"/>
  <c r="A201" i="57"/>
  <c r="A200" i="57"/>
  <c r="A199" i="57"/>
  <c r="A198" i="57"/>
  <c r="A197" i="57"/>
  <c r="A196" i="57"/>
  <c r="A195" i="57"/>
  <c r="A194" i="57"/>
  <c r="A193" i="57"/>
  <c r="A192" i="57"/>
  <c r="A191" i="57"/>
  <c r="A190" i="57"/>
  <c r="A189" i="57"/>
  <c r="A187" i="57"/>
  <c r="A186" i="57"/>
  <c r="A185" i="57"/>
  <c r="A184" i="57"/>
  <c r="A183" i="57"/>
  <c r="A182" i="57"/>
  <c r="A181" i="57"/>
  <c r="A180" i="57"/>
  <c r="A179" i="57"/>
  <c r="A178" i="57"/>
  <c r="A177" i="57"/>
  <c r="A176" i="57"/>
  <c r="A175" i="57"/>
  <c r="A174" i="57"/>
  <c r="A172" i="57"/>
  <c r="A171" i="57"/>
  <c r="A170" i="57"/>
  <c r="A169" i="57"/>
  <c r="A168" i="57"/>
  <c r="A167" i="57"/>
  <c r="A166" i="57"/>
  <c r="A165" i="57"/>
  <c r="A164" i="57"/>
  <c r="A163" i="57"/>
  <c r="A162" i="57"/>
  <c r="A161" i="57"/>
  <c r="A160" i="57"/>
  <c r="A159" i="57"/>
  <c r="A157" i="57"/>
  <c r="A156" i="57"/>
  <c r="A155" i="57"/>
  <c r="A154" i="57"/>
  <c r="A153" i="57"/>
  <c r="A152" i="57"/>
  <c r="A151" i="57"/>
  <c r="A150" i="57"/>
  <c r="A149" i="57"/>
  <c r="A148" i="57"/>
  <c r="A147" i="57"/>
  <c r="A146" i="57"/>
  <c r="A145" i="57"/>
  <c r="A144" i="57"/>
  <c r="A142" i="57"/>
  <c r="A141" i="57"/>
  <c r="A140" i="57"/>
  <c r="A139" i="57"/>
  <c r="A138" i="57"/>
  <c r="A137" i="57"/>
  <c r="A136" i="57"/>
  <c r="A135" i="57"/>
  <c r="A134" i="57"/>
  <c r="A133" i="57"/>
  <c r="A132" i="57"/>
  <c r="A131" i="57"/>
  <c r="A130" i="57"/>
  <c r="A129" i="57"/>
  <c r="A127" i="57"/>
  <c r="A126" i="57"/>
  <c r="A125" i="57"/>
  <c r="A124" i="57"/>
  <c r="A123" i="57"/>
  <c r="A122" i="57"/>
  <c r="A121" i="57"/>
  <c r="A120" i="57"/>
  <c r="A119" i="57"/>
  <c r="A118" i="57"/>
  <c r="A117" i="57"/>
  <c r="A116" i="57"/>
  <c r="A115" i="57"/>
  <c r="A114" i="57"/>
  <c r="A111" i="57"/>
  <c r="A110" i="57"/>
  <c r="A109" i="57"/>
  <c r="A108" i="57"/>
  <c r="A107" i="57"/>
  <c r="A106" i="57"/>
  <c r="A105" i="57"/>
  <c r="A104" i="57"/>
  <c r="A103" i="57"/>
  <c r="A102" i="57"/>
  <c r="A101" i="57"/>
  <c r="A100" i="57"/>
  <c r="A99" i="57"/>
  <c r="A97" i="57"/>
  <c r="A96" i="57"/>
  <c r="A95" i="57"/>
  <c r="A94" i="57"/>
  <c r="A93" i="57"/>
  <c r="A92" i="57"/>
  <c r="A91" i="57"/>
  <c r="A90" i="57"/>
  <c r="A89" i="57"/>
  <c r="A88" i="57"/>
  <c r="A87" i="57"/>
  <c r="A86" i="57"/>
  <c r="A85" i="57"/>
  <c r="A84" i="57"/>
  <c r="A82" i="57"/>
  <c r="A81" i="57"/>
  <c r="A80" i="57"/>
  <c r="A79" i="57"/>
  <c r="A78" i="57"/>
  <c r="A77" i="57"/>
  <c r="A76" i="57"/>
  <c r="A75" i="57"/>
  <c r="A74" i="57"/>
  <c r="A73" i="57"/>
  <c r="A72" i="57"/>
  <c r="A71" i="57"/>
  <c r="A70" i="57"/>
  <c r="A69" i="57"/>
  <c r="A67" i="57"/>
  <c r="A66" i="57"/>
  <c r="A65" i="57"/>
  <c r="A64" i="57"/>
  <c r="A63" i="57"/>
  <c r="A62" i="57"/>
  <c r="A61" i="57"/>
  <c r="A60" i="57"/>
  <c r="A59" i="57"/>
  <c r="A58" i="57"/>
  <c r="A57" i="57"/>
  <c r="A56" i="57"/>
  <c r="A55" i="57"/>
  <c r="A54" i="57"/>
  <c r="A52" i="57"/>
  <c r="A51" i="57"/>
  <c r="A50" i="57"/>
  <c r="A49" i="57"/>
  <c r="A48" i="57"/>
  <c r="A47" i="57"/>
  <c r="A46" i="57"/>
  <c r="A45" i="57"/>
  <c r="A44" i="57"/>
  <c r="A43" i="57"/>
  <c r="A42" i="57"/>
  <c r="A41" i="57"/>
  <c r="A40" i="57"/>
  <c r="A39" i="57"/>
  <c r="A38" i="57"/>
  <c r="A37" i="57"/>
  <c r="A36" i="57"/>
  <c r="A35" i="57"/>
  <c r="A34" i="57"/>
  <c r="A33" i="57"/>
  <c r="A261" i="56"/>
  <c r="A260" i="56"/>
  <c r="A259" i="56"/>
  <c r="A258" i="56"/>
  <c r="A257" i="56"/>
  <c r="A256" i="56"/>
  <c r="A255" i="56"/>
  <c r="A254" i="56"/>
  <c r="A253" i="56"/>
  <c r="A252" i="56"/>
  <c r="A251" i="56"/>
  <c r="A250" i="56"/>
  <c r="A249" i="56"/>
  <c r="A248" i="56"/>
  <c r="A246" i="56"/>
  <c r="A245" i="56"/>
  <c r="A244" i="56"/>
  <c r="A243" i="56"/>
  <c r="A242" i="56"/>
  <c r="A241" i="56"/>
  <c r="A240" i="56"/>
  <c r="A239" i="56"/>
  <c r="A238" i="56"/>
  <c r="A237" i="56"/>
  <c r="A236" i="56"/>
  <c r="A235" i="56"/>
  <c r="A234" i="56"/>
  <c r="A233" i="56"/>
  <c r="A231" i="56"/>
  <c r="A230" i="56"/>
  <c r="A229" i="56"/>
  <c r="A228" i="56"/>
  <c r="A227" i="56"/>
  <c r="A226" i="56"/>
  <c r="A225" i="56"/>
  <c r="A224" i="56"/>
  <c r="A223" i="56"/>
  <c r="A222" i="56"/>
  <c r="A221" i="56"/>
  <c r="A220" i="56"/>
  <c r="A219" i="56"/>
  <c r="A218" i="56"/>
  <c r="A216" i="56"/>
  <c r="A215" i="56"/>
  <c r="A214" i="56"/>
  <c r="A213" i="56"/>
  <c r="A212" i="56"/>
  <c r="A211" i="56"/>
  <c r="A210" i="56"/>
  <c r="A209" i="56"/>
  <c r="A208" i="56"/>
  <c r="A207" i="56"/>
  <c r="A206" i="56"/>
  <c r="A205" i="56"/>
  <c r="A204" i="56"/>
  <c r="A203" i="56"/>
  <c r="A201" i="56"/>
  <c r="A200" i="56"/>
  <c r="A199" i="56"/>
  <c r="A198" i="56"/>
  <c r="A197" i="56"/>
  <c r="A196" i="56"/>
  <c r="A195" i="56"/>
  <c r="A194" i="56"/>
  <c r="A193" i="56"/>
  <c r="A192" i="56"/>
  <c r="A191" i="56"/>
  <c r="A190" i="56"/>
  <c r="A189" i="56"/>
  <c r="A188" i="56"/>
  <c r="A186" i="56"/>
  <c r="A185" i="56"/>
  <c r="A184" i="56"/>
  <c r="A183" i="56"/>
  <c r="A182" i="56"/>
  <c r="A181" i="56"/>
  <c r="A180" i="56"/>
  <c r="A179" i="56"/>
  <c r="A178" i="56"/>
  <c r="A177" i="56"/>
  <c r="A176" i="56"/>
  <c r="A175" i="56"/>
  <c r="A174" i="56"/>
  <c r="A173" i="56"/>
  <c r="A171" i="56"/>
  <c r="A170" i="56"/>
  <c r="A169" i="56"/>
  <c r="A168" i="56"/>
  <c r="A167" i="56"/>
  <c r="A166" i="56"/>
  <c r="A165" i="56"/>
  <c r="A164" i="56"/>
  <c r="A163" i="56"/>
  <c r="A162" i="56"/>
  <c r="A161" i="56"/>
  <c r="A160" i="56"/>
  <c r="A159" i="56"/>
  <c r="A158" i="56"/>
  <c r="A156" i="56"/>
  <c r="A155" i="56"/>
  <c r="A154" i="56"/>
  <c r="A153" i="56"/>
  <c r="A152" i="56"/>
  <c r="A151" i="56"/>
  <c r="A150" i="56"/>
  <c r="A149" i="56"/>
  <c r="A148" i="56"/>
  <c r="A147" i="56"/>
  <c r="A146" i="56"/>
  <c r="A145" i="56"/>
  <c r="A144" i="56"/>
  <c r="A143" i="56"/>
  <c r="A141" i="56"/>
  <c r="A140" i="56"/>
  <c r="A139" i="56"/>
  <c r="A138" i="56"/>
  <c r="A137" i="56"/>
  <c r="A136" i="56"/>
  <c r="A135" i="56"/>
  <c r="A134" i="56"/>
  <c r="A133" i="56"/>
  <c r="A132" i="56"/>
  <c r="A131" i="56"/>
  <c r="A130" i="56"/>
  <c r="A129" i="56"/>
  <c r="A128" i="56"/>
  <c r="A126" i="56"/>
  <c r="A125" i="56"/>
  <c r="A124" i="56"/>
  <c r="A123" i="56"/>
  <c r="A122" i="56"/>
  <c r="A121" i="56"/>
  <c r="A120" i="56"/>
  <c r="A119" i="56"/>
  <c r="A118" i="56"/>
  <c r="A117" i="56"/>
  <c r="A116" i="56"/>
  <c r="A115" i="56"/>
  <c r="A114" i="56"/>
  <c r="A113" i="56"/>
  <c r="A111" i="56"/>
  <c r="A110" i="56"/>
  <c r="A109" i="56"/>
  <c r="A108" i="56"/>
  <c r="A107" i="56"/>
  <c r="A106" i="56"/>
  <c r="A105" i="56"/>
  <c r="A104" i="56"/>
  <c r="A103" i="56"/>
  <c r="A102" i="56"/>
  <c r="A101" i="56"/>
  <c r="A100" i="56"/>
  <c r="A99" i="56"/>
  <c r="A98" i="56"/>
  <c r="A96" i="56"/>
  <c r="A95" i="56"/>
  <c r="A94" i="56"/>
  <c r="A93" i="56"/>
  <c r="A92" i="56"/>
  <c r="A91" i="56"/>
  <c r="A90" i="56"/>
  <c r="A89" i="56"/>
  <c r="A88" i="56"/>
  <c r="A87" i="56"/>
  <c r="A86" i="56"/>
  <c r="A85" i="56"/>
  <c r="A84" i="56"/>
  <c r="A83" i="56"/>
  <c r="A82" i="56"/>
  <c r="A81" i="56"/>
  <c r="A80" i="56"/>
  <c r="A79" i="56"/>
  <c r="A78" i="56"/>
  <c r="A77" i="56"/>
  <c r="A52" i="56"/>
  <c r="A49" i="56"/>
  <c r="A48" i="56"/>
  <c r="A47" i="56"/>
  <c r="A45" i="56"/>
  <c r="A44" i="56"/>
  <c r="A43" i="56"/>
  <c r="A42" i="56"/>
  <c r="A41" i="56"/>
  <c r="A40" i="56"/>
  <c r="A39" i="56"/>
  <c r="A36" i="56"/>
  <c r="A34" i="56"/>
  <c r="A30" i="56"/>
  <c r="A27" i="56"/>
  <c r="A26" i="56"/>
  <c r="A25" i="56"/>
  <c r="A24" i="56"/>
  <c r="A23" i="56"/>
  <c r="A22" i="56"/>
  <c r="A21" i="56"/>
  <c r="A20" i="56"/>
  <c r="A19" i="56"/>
  <c r="A18" i="56"/>
  <c r="A17" i="56"/>
  <c r="A16" i="56"/>
  <c r="A14" i="56"/>
  <c r="A13" i="56"/>
  <c r="A12" i="56"/>
  <c r="A402" i="55"/>
  <c r="A403" i="55" s="1"/>
  <c r="A404" i="55" s="1"/>
  <c r="A405" i="55" s="1"/>
  <c r="A406" i="55" s="1"/>
  <c r="A407" i="55" s="1"/>
  <c r="A408" i="55" s="1"/>
  <c r="A409" i="55" s="1"/>
  <c r="A410" i="55" s="1"/>
  <c r="A411" i="55" s="1"/>
  <c r="A412" i="55" s="1"/>
  <c r="A413" i="55" s="1"/>
  <c r="A401" i="55"/>
  <c r="A388" i="55"/>
  <c r="A389" i="55" s="1"/>
  <c r="A390" i="55" s="1"/>
  <c r="A391" i="55" s="1"/>
  <c r="A392" i="55" s="1"/>
  <c r="A393" i="55" s="1"/>
  <c r="A394" i="55" s="1"/>
  <c r="A395" i="55" s="1"/>
  <c r="A396" i="55" s="1"/>
  <c r="A397" i="55" s="1"/>
  <c r="A398" i="55" s="1"/>
  <c r="A387" i="55"/>
  <c r="A386" i="55"/>
  <c r="A374" i="55"/>
  <c r="A375" i="55" s="1"/>
  <c r="A376" i="55" s="1"/>
  <c r="A377" i="55" s="1"/>
  <c r="A378" i="55" s="1"/>
  <c r="A379" i="55" s="1"/>
  <c r="A380" i="55" s="1"/>
  <c r="A381" i="55" s="1"/>
  <c r="A382" i="55" s="1"/>
  <c r="A383" i="55" s="1"/>
  <c r="A373" i="55"/>
  <c r="A372" i="55"/>
  <c r="A371" i="55"/>
  <c r="A356" i="55"/>
  <c r="A357" i="55" s="1"/>
  <c r="A358" i="55" s="1"/>
  <c r="A359" i="55" s="1"/>
  <c r="A360" i="55" s="1"/>
  <c r="A361" i="55" s="1"/>
  <c r="A362" i="55" s="1"/>
  <c r="A363" i="55" s="1"/>
  <c r="A364" i="55" s="1"/>
  <c r="A365" i="55" s="1"/>
  <c r="A366" i="55" s="1"/>
  <c r="A367" i="55" s="1"/>
  <c r="A368" i="55" s="1"/>
  <c r="A341" i="55"/>
  <c r="A342" i="55" s="1"/>
  <c r="A343" i="55" s="1"/>
  <c r="A344" i="55" s="1"/>
  <c r="A345" i="55" s="1"/>
  <c r="A346" i="55" s="1"/>
  <c r="A347" i="55" s="1"/>
  <c r="A348" i="55" s="1"/>
  <c r="A349" i="55" s="1"/>
  <c r="A350" i="55" s="1"/>
  <c r="A351" i="55" s="1"/>
  <c r="A352" i="55" s="1"/>
  <c r="A353" i="55" s="1"/>
  <c r="A326" i="55"/>
  <c r="A327" i="55" s="1"/>
  <c r="A328" i="55" s="1"/>
  <c r="A329" i="55" s="1"/>
  <c r="A330" i="55" s="1"/>
  <c r="A331" i="55" s="1"/>
  <c r="A332" i="55" s="1"/>
  <c r="A333" i="55" s="1"/>
  <c r="A334" i="55" s="1"/>
  <c r="A335" i="55" s="1"/>
  <c r="A336" i="55" s="1"/>
  <c r="A337" i="55" s="1"/>
  <c r="A338" i="55" s="1"/>
  <c r="A311" i="55"/>
  <c r="A312" i="55" s="1"/>
  <c r="A313" i="55" s="1"/>
  <c r="A314" i="55" s="1"/>
  <c r="A315" i="55" s="1"/>
  <c r="A316" i="55" s="1"/>
  <c r="A317" i="55" s="1"/>
  <c r="A318" i="55" s="1"/>
  <c r="A319" i="55" s="1"/>
  <c r="A320" i="55" s="1"/>
  <c r="A321" i="55" s="1"/>
  <c r="A322" i="55" s="1"/>
  <c r="A323" i="55" s="1"/>
  <c r="A296" i="55"/>
  <c r="A297" i="55" s="1"/>
  <c r="A298" i="55" s="1"/>
  <c r="A299" i="55" s="1"/>
  <c r="A300" i="55" s="1"/>
  <c r="A301" i="55" s="1"/>
  <c r="A302" i="55" s="1"/>
  <c r="A303" i="55" s="1"/>
  <c r="A304" i="55" s="1"/>
  <c r="A305" i="55" s="1"/>
  <c r="A306" i="55" s="1"/>
  <c r="A307" i="55" s="1"/>
  <c r="A308" i="55" s="1"/>
  <c r="A281" i="55"/>
  <c r="A282" i="55" s="1"/>
  <c r="A283" i="55" s="1"/>
  <c r="A284" i="55" s="1"/>
  <c r="A285" i="55" s="1"/>
  <c r="A286" i="55" s="1"/>
  <c r="A287" i="55" s="1"/>
  <c r="A288" i="55" s="1"/>
  <c r="A289" i="55" s="1"/>
  <c r="A290" i="55" s="1"/>
  <c r="A291" i="55" s="1"/>
  <c r="A292" i="55" s="1"/>
  <c r="A293" i="55" s="1"/>
  <c r="A267" i="55"/>
  <c r="A268" i="55" s="1"/>
  <c r="A269" i="55" s="1"/>
  <c r="A270" i="55" s="1"/>
  <c r="A271" i="55" s="1"/>
  <c r="A272" i="55" s="1"/>
  <c r="A273" i="55" s="1"/>
  <c r="A274" i="55" s="1"/>
  <c r="A275" i="55" s="1"/>
  <c r="A276" i="55" s="1"/>
  <c r="A277" i="55" s="1"/>
  <c r="A278" i="55" s="1"/>
  <c r="A266" i="55"/>
  <c r="A251" i="55"/>
  <c r="A252" i="55" s="1"/>
  <c r="A253" i="55" s="1"/>
  <c r="A254" i="55" s="1"/>
  <c r="A255" i="55" s="1"/>
  <c r="A256" i="55" s="1"/>
  <c r="A257" i="55" s="1"/>
  <c r="A258" i="55" s="1"/>
  <c r="A259" i="55" s="1"/>
  <c r="A260" i="55" s="1"/>
  <c r="A261" i="55" s="1"/>
  <c r="A262" i="55" s="1"/>
  <c r="A263" i="55" s="1"/>
  <c r="A236" i="55"/>
  <c r="A237" i="55" s="1"/>
  <c r="A238" i="55" s="1"/>
  <c r="A239" i="55" s="1"/>
  <c r="A240" i="55" s="1"/>
  <c r="A241" i="55" s="1"/>
  <c r="A242" i="55" s="1"/>
  <c r="A243" i="55" s="1"/>
  <c r="A244" i="55" s="1"/>
  <c r="A245" i="55" s="1"/>
  <c r="A246" i="55" s="1"/>
  <c r="A247" i="55" s="1"/>
  <c r="A248" i="55" s="1"/>
  <c r="A222" i="55"/>
  <c r="A223" i="55" s="1"/>
  <c r="A224" i="55" s="1"/>
  <c r="A225" i="55" s="1"/>
  <c r="A226" i="55" s="1"/>
  <c r="A227" i="55" s="1"/>
  <c r="A228" i="55" s="1"/>
  <c r="A229" i="55" s="1"/>
  <c r="A230" i="55" s="1"/>
  <c r="A231" i="55" s="1"/>
  <c r="A232" i="55" s="1"/>
  <c r="A233" i="55" s="1"/>
  <c r="A221" i="55"/>
  <c r="A206" i="55"/>
  <c r="A207" i="55" s="1"/>
  <c r="A208" i="55" s="1"/>
  <c r="A209" i="55" s="1"/>
  <c r="A210" i="55" s="1"/>
  <c r="A211" i="55" s="1"/>
  <c r="A212" i="55" s="1"/>
  <c r="A213" i="55" s="1"/>
  <c r="A214" i="55" s="1"/>
  <c r="A215" i="55" s="1"/>
  <c r="A216" i="55" s="1"/>
  <c r="A217" i="55" s="1"/>
  <c r="A218" i="55" s="1"/>
  <c r="A192" i="55"/>
  <c r="A193" i="55" s="1"/>
  <c r="A194" i="55" s="1"/>
  <c r="A195" i="55" s="1"/>
  <c r="A196" i="55" s="1"/>
  <c r="A197" i="55" s="1"/>
  <c r="A198" i="55" s="1"/>
  <c r="A199" i="55" s="1"/>
  <c r="A200" i="55" s="1"/>
  <c r="A201" i="55" s="1"/>
  <c r="A202" i="55" s="1"/>
  <c r="A203" i="55" s="1"/>
  <c r="A191" i="55"/>
  <c r="A176" i="55"/>
  <c r="A177" i="55" s="1"/>
  <c r="A178" i="55" s="1"/>
  <c r="A179" i="55" s="1"/>
  <c r="A180" i="55" s="1"/>
  <c r="A181" i="55" s="1"/>
  <c r="A182" i="55" s="1"/>
  <c r="A183" i="55" s="1"/>
  <c r="A184" i="55" s="1"/>
  <c r="A185" i="55" s="1"/>
  <c r="A186" i="55" s="1"/>
  <c r="A187" i="55" s="1"/>
  <c r="A188" i="55" s="1"/>
  <c r="A161" i="55"/>
  <c r="A162" i="55" s="1"/>
  <c r="A163" i="55" s="1"/>
  <c r="A164" i="55" s="1"/>
  <c r="A165" i="55" s="1"/>
  <c r="A166" i="55" s="1"/>
  <c r="A167" i="55" s="1"/>
  <c r="A168" i="55" s="1"/>
  <c r="A169" i="55" s="1"/>
  <c r="A170" i="55" s="1"/>
  <c r="A171" i="55" s="1"/>
  <c r="A172" i="55" s="1"/>
  <c r="A173" i="55" s="1"/>
  <c r="A146" i="55"/>
  <c r="A147" i="55" s="1"/>
  <c r="A148" i="55" s="1"/>
  <c r="A149" i="55" s="1"/>
  <c r="A150" i="55" s="1"/>
  <c r="A151" i="55" s="1"/>
  <c r="A152" i="55" s="1"/>
  <c r="A153" i="55" s="1"/>
  <c r="A154" i="55" s="1"/>
  <c r="A155" i="55" s="1"/>
  <c r="A156" i="55" s="1"/>
  <c r="A157" i="55" s="1"/>
  <c r="A158" i="55" s="1"/>
  <c r="A131" i="55"/>
  <c r="A132" i="55" s="1"/>
  <c r="A133" i="55" s="1"/>
  <c r="A134" i="55" s="1"/>
  <c r="A135" i="55" s="1"/>
  <c r="A136" i="55" s="1"/>
  <c r="A137" i="55" s="1"/>
  <c r="A138" i="55" s="1"/>
  <c r="A139" i="55" s="1"/>
  <c r="A140" i="55" s="1"/>
  <c r="A141" i="55" s="1"/>
  <c r="A142" i="55" s="1"/>
  <c r="A143" i="55" s="1"/>
  <c r="A116" i="55"/>
  <c r="A117" i="55" s="1"/>
  <c r="A118" i="55" s="1"/>
  <c r="A119" i="55" s="1"/>
  <c r="A120" i="55" s="1"/>
  <c r="A121" i="55" s="1"/>
  <c r="A122" i="55" s="1"/>
  <c r="A123" i="55" s="1"/>
  <c r="A124" i="55" s="1"/>
  <c r="A125" i="55" s="1"/>
  <c r="A126" i="55" s="1"/>
  <c r="A127" i="55" s="1"/>
  <c r="A128" i="55" s="1"/>
  <c r="A101" i="55"/>
  <c r="A102" i="55" s="1"/>
  <c r="A103" i="55" s="1"/>
  <c r="A104" i="55" s="1"/>
  <c r="A105" i="55" s="1"/>
  <c r="A106" i="55" s="1"/>
  <c r="A107" i="55" s="1"/>
  <c r="A108" i="55" s="1"/>
  <c r="A109" i="55" s="1"/>
  <c r="A110" i="55" s="1"/>
  <c r="A111" i="55" s="1"/>
  <c r="A112" i="55" s="1"/>
  <c r="A113" i="55" s="1"/>
  <c r="A87" i="55"/>
  <c r="A88" i="55" s="1"/>
  <c r="A89" i="55" s="1"/>
  <c r="A90" i="55" s="1"/>
  <c r="A91" i="55" s="1"/>
  <c r="A92" i="55" s="1"/>
  <c r="A93" i="55" s="1"/>
  <c r="A94" i="55" s="1"/>
  <c r="A95" i="55" s="1"/>
  <c r="A96" i="55" s="1"/>
  <c r="A97" i="55" s="1"/>
  <c r="A98" i="55" s="1"/>
  <c r="A86" i="55"/>
  <c r="A71" i="55"/>
  <c r="A72" i="55" s="1"/>
  <c r="A73" i="55" s="1"/>
  <c r="A74" i="55" s="1"/>
  <c r="A75" i="55" s="1"/>
  <c r="A76" i="55" s="1"/>
  <c r="A77" i="55" s="1"/>
  <c r="A78" i="55" s="1"/>
  <c r="A79" i="55" s="1"/>
  <c r="A80" i="55" s="1"/>
  <c r="A81" i="55" s="1"/>
  <c r="A82" i="55" s="1"/>
  <c r="A83" i="55" s="1"/>
  <c r="A56" i="55"/>
  <c r="A57" i="55" s="1"/>
  <c r="A58" i="55" s="1"/>
  <c r="A59" i="55" s="1"/>
  <c r="A60" i="55" s="1"/>
  <c r="A61" i="55" s="1"/>
  <c r="A62" i="55" s="1"/>
  <c r="A63" i="55" s="1"/>
  <c r="A64" i="55" s="1"/>
  <c r="A65" i="55" s="1"/>
  <c r="A66" i="55" s="1"/>
  <c r="A67" i="55" s="1"/>
  <c r="A68" i="55" s="1"/>
  <c r="A34" i="55"/>
  <c r="A35" i="55" s="1"/>
  <c r="A36" i="55" s="1"/>
  <c r="A37" i="55" s="1"/>
  <c r="A38" i="55" s="1"/>
  <c r="A39" i="55" s="1"/>
  <c r="A40" i="55" s="1"/>
  <c r="A41" i="55" s="1"/>
  <c r="A42" i="55" s="1"/>
  <c r="A43" i="55" s="1"/>
  <c r="A44" i="55" s="1"/>
  <c r="A45" i="55" s="1"/>
  <c r="A46" i="55" s="1"/>
  <c r="A47" i="55" s="1"/>
  <c r="A48" i="55" s="1"/>
  <c r="A49" i="55" s="1"/>
  <c r="A50" i="55" s="1"/>
  <c r="A51" i="55" s="1"/>
  <c r="A52" i="55" s="1"/>
  <c r="A53" i="55" s="1"/>
  <c r="A32" i="55"/>
  <c r="A31" i="55"/>
  <c r="A30" i="55"/>
  <c r="A29" i="55"/>
  <c r="A28" i="55"/>
  <c r="A27" i="55"/>
  <c r="A26" i="55"/>
  <c r="A25" i="55"/>
  <c r="A24" i="55"/>
  <c r="A23" i="55"/>
  <c r="A22" i="55"/>
  <c r="A21" i="55"/>
  <c r="A20" i="55"/>
  <c r="A19" i="55"/>
  <c r="A18" i="55"/>
  <c r="A17" i="55"/>
  <c r="A16" i="55"/>
  <c r="A15" i="55"/>
  <c r="A14" i="55"/>
  <c r="A13" i="55"/>
  <c r="A12" i="55"/>
  <c r="A296" i="54"/>
  <c r="A297" i="54" s="1"/>
  <c r="A298" i="54" s="1"/>
  <c r="A299" i="54" s="1"/>
  <c r="A300" i="54" s="1"/>
  <c r="A301" i="54" s="1"/>
  <c r="A302" i="54" s="1"/>
  <c r="A303" i="54" s="1"/>
  <c r="A304" i="54" s="1"/>
  <c r="A305" i="54" s="1"/>
  <c r="A306" i="54" s="1"/>
  <c r="A307" i="54" s="1"/>
  <c r="A295" i="54"/>
  <c r="A282" i="54"/>
  <c r="A283" i="54" s="1"/>
  <c r="A284" i="54" s="1"/>
  <c r="A285" i="54" s="1"/>
  <c r="A286" i="54" s="1"/>
  <c r="A287" i="54" s="1"/>
  <c r="A288" i="54" s="1"/>
  <c r="A289" i="54" s="1"/>
  <c r="A290" i="54" s="1"/>
  <c r="A291" i="54" s="1"/>
  <c r="A292" i="54" s="1"/>
  <c r="A281" i="54"/>
  <c r="A280" i="54"/>
  <c r="A265" i="54"/>
  <c r="A266" i="54" s="1"/>
  <c r="A267" i="54" s="1"/>
  <c r="A268" i="54" s="1"/>
  <c r="A269" i="54" s="1"/>
  <c r="A270" i="54" s="1"/>
  <c r="A271" i="54" s="1"/>
  <c r="A272" i="54" s="1"/>
  <c r="A273" i="54" s="1"/>
  <c r="A274" i="54" s="1"/>
  <c r="A275" i="54" s="1"/>
  <c r="A276" i="54" s="1"/>
  <c r="A277" i="54" s="1"/>
  <c r="A251" i="54"/>
  <c r="A252" i="54" s="1"/>
  <c r="A253" i="54" s="1"/>
  <c r="A254" i="54" s="1"/>
  <c r="A255" i="54" s="1"/>
  <c r="A256" i="54" s="1"/>
  <c r="A257" i="54" s="1"/>
  <c r="A258" i="54" s="1"/>
  <c r="A259" i="54" s="1"/>
  <c r="A260" i="54" s="1"/>
  <c r="A261" i="54" s="1"/>
  <c r="A262" i="54" s="1"/>
  <c r="A250" i="54"/>
  <c r="A235" i="54"/>
  <c r="A236" i="54" s="1"/>
  <c r="A237" i="54" s="1"/>
  <c r="A238" i="54" s="1"/>
  <c r="A239" i="54" s="1"/>
  <c r="A240" i="54" s="1"/>
  <c r="A241" i="54" s="1"/>
  <c r="A242" i="54" s="1"/>
  <c r="A243" i="54" s="1"/>
  <c r="A244" i="54" s="1"/>
  <c r="A245" i="54" s="1"/>
  <c r="A246" i="54" s="1"/>
  <c r="A247" i="54" s="1"/>
  <c r="A220" i="54"/>
  <c r="A221" i="54" s="1"/>
  <c r="A222" i="54" s="1"/>
  <c r="A223" i="54" s="1"/>
  <c r="A224" i="54" s="1"/>
  <c r="A225" i="54" s="1"/>
  <c r="A226" i="54" s="1"/>
  <c r="A227" i="54" s="1"/>
  <c r="A228" i="54" s="1"/>
  <c r="A229" i="54" s="1"/>
  <c r="A230" i="54" s="1"/>
  <c r="A231" i="54" s="1"/>
  <c r="A232" i="54" s="1"/>
  <c r="A205" i="54"/>
  <c r="A206" i="54" s="1"/>
  <c r="A207" i="54" s="1"/>
  <c r="A208" i="54" s="1"/>
  <c r="A209" i="54" s="1"/>
  <c r="A210" i="54" s="1"/>
  <c r="A211" i="54" s="1"/>
  <c r="A212" i="54" s="1"/>
  <c r="A213" i="54" s="1"/>
  <c r="A214" i="54" s="1"/>
  <c r="A215" i="54" s="1"/>
  <c r="A216" i="54" s="1"/>
  <c r="A217" i="54" s="1"/>
  <c r="A190" i="54"/>
  <c r="A191" i="54" s="1"/>
  <c r="A192" i="54" s="1"/>
  <c r="A193" i="54" s="1"/>
  <c r="A194" i="54" s="1"/>
  <c r="A195" i="54" s="1"/>
  <c r="A196" i="54" s="1"/>
  <c r="A197" i="54" s="1"/>
  <c r="A198" i="54" s="1"/>
  <c r="A199" i="54" s="1"/>
  <c r="A200" i="54" s="1"/>
  <c r="A201" i="54" s="1"/>
  <c r="A202" i="54" s="1"/>
  <c r="A175" i="54"/>
  <c r="A176" i="54" s="1"/>
  <c r="A177" i="54" s="1"/>
  <c r="A178" i="54" s="1"/>
  <c r="A179" i="54" s="1"/>
  <c r="A180" i="54" s="1"/>
  <c r="A181" i="54" s="1"/>
  <c r="A182" i="54" s="1"/>
  <c r="A183" i="54" s="1"/>
  <c r="A184" i="54" s="1"/>
  <c r="A185" i="54" s="1"/>
  <c r="A186" i="54" s="1"/>
  <c r="A187" i="54" s="1"/>
  <c r="A172" i="54"/>
  <c r="A170" i="54"/>
  <c r="A168" i="54"/>
  <c r="A166" i="54"/>
  <c r="A164" i="54"/>
  <c r="A162" i="54"/>
  <c r="A160" i="54"/>
  <c r="A157" i="54"/>
  <c r="A155" i="54"/>
  <c r="A153" i="54"/>
  <c r="A151" i="54"/>
  <c r="A149" i="54"/>
  <c r="A147" i="54"/>
  <c r="A145" i="54"/>
  <c r="A130" i="54"/>
  <c r="A131" i="54" s="1"/>
  <c r="A132" i="54" s="1"/>
  <c r="A133" i="54" s="1"/>
  <c r="A134" i="54" s="1"/>
  <c r="A135" i="54" s="1"/>
  <c r="A136" i="54" s="1"/>
  <c r="A137" i="54" s="1"/>
  <c r="A138" i="54" s="1"/>
  <c r="A139" i="54" s="1"/>
  <c r="A140" i="54" s="1"/>
  <c r="A141" i="54" s="1"/>
  <c r="A142" i="54" s="1"/>
  <c r="A116" i="54"/>
  <c r="A117" i="54" s="1"/>
  <c r="A118" i="54" s="1"/>
  <c r="A119" i="54" s="1"/>
  <c r="A120" i="54" s="1"/>
  <c r="A121" i="54" s="1"/>
  <c r="A122" i="54" s="1"/>
  <c r="A123" i="54" s="1"/>
  <c r="A124" i="54" s="1"/>
  <c r="A125" i="54" s="1"/>
  <c r="A126" i="54" s="1"/>
  <c r="A127" i="54" s="1"/>
  <c r="A115" i="54"/>
  <c r="A100" i="54"/>
  <c r="A101" i="54" s="1"/>
  <c r="A102" i="54" s="1"/>
  <c r="A103" i="54" s="1"/>
  <c r="A104" i="54" s="1"/>
  <c r="A105" i="54" s="1"/>
  <c r="A106" i="54" s="1"/>
  <c r="A107" i="54" s="1"/>
  <c r="A108" i="54" s="1"/>
  <c r="A109" i="54" s="1"/>
  <c r="A110" i="54" s="1"/>
  <c r="A111" i="54" s="1"/>
  <c r="A112" i="54" s="1"/>
  <c r="A85" i="54"/>
  <c r="A86" i="54" s="1"/>
  <c r="A87" i="54" s="1"/>
  <c r="A88" i="54" s="1"/>
  <c r="A89" i="54" s="1"/>
  <c r="A90" i="54" s="1"/>
  <c r="A91" i="54" s="1"/>
  <c r="A92" i="54" s="1"/>
  <c r="A93" i="54" s="1"/>
  <c r="A94" i="54" s="1"/>
  <c r="A95" i="54" s="1"/>
  <c r="A96" i="54" s="1"/>
  <c r="A97" i="54" s="1"/>
  <c r="A82" i="54"/>
  <c r="A80" i="54"/>
  <c r="A78" i="54"/>
  <c r="A76" i="54"/>
  <c r="A74" i="54"/>
  <c r="A72" i="54"/>
  <c r="A70" i="54"/>
  <c r="A67" i="54"/>
  <c r="A65" i="54"/>
  <c r="A63" i="54"/>
  <c r="A61" i="54"/>
  <c r="A59" i="54"/>
  <c r="A57" i="54"/>
  <c r="A55" i="54"/>
  <c r="A34" i="54"/>
  <c r="A35" i="54" s="1"/>
  <c r="A36" i="54" s="1"/>
  <c r="A37" i="54" s="1"/>
  <c r="A38" i="54" s="1"/>
  <c r="A39" i="54" s="1"/>
  <c r="A40" i="54" s="1"/>
  <c r="A41" i="54" s="1"/>
  <c r="A42" i="54" s="1"/>
  <c r="A43" i="54" s="1"/>
  <c r="A44" i="54" s="1"/>
  <c r="A45" i="54" s="1"/>
  <c r="A46" i="54" s="1"/>
  <c r="A47" i="54" s="1"/>
  <c r="A48" i="54" s="1"/>
  <c r="A49" i="54" s="1"/>
  <c r="A50" i="54" s="1"/>
  <c r="A51" i="54" s="1"/>
  <c r="A52" i="54" s="1"/>
  <c r="A31" i="54"/>
  <c r="A30" i="54"/>
  <c r="A29" i="54"/>
  <c r="A28" i="54"/>
  <c r="A27" i="54"/>
  <c r="A26" i="54"/>
  <c r="A25" i="54"/>
  <c r="A24" i="54"/>
  <c r="A23" i="54"/>
  <c r="A22" i="54"/>
  <c r="A21" i="54"/>
  <c r="A20" i="54"/>
  <c r="A19" i="54"/>
  <c r="A18" i="54"/>
  <c r="A17" i="54"/>
  <c r="A16" i="54"/>
  <c r="A15" i="54"/>
  <c r="A14" i="54"/>
  <c r="A13" i="54"/>
  <c r="A12" i="54"/>
  <c r="A2036" i="53"/>
  <c r="A2037" i="53" s="1"/>
  <c r="A2038" i="53" s="1"/>
  <c r="A2039" i="53" s="1"/>
  <c r="A2040" i="53" s="1"/>
  <c r="A2041" i="53" s="1"/>
  <c r="A2042" i="53" s="1"/>
  <c r="A2043" i="53" s="1"/>
  <c r="A2044" i="53" s="1"/>
  <c r="A2035" i="53"/>
  <c r="A2012" i="53"/>
  <c r="A2013" i="53" s="1"/>
  <c r="A2014" i="53" s="1"/>
  <c r="A2015" i="53" s="1"/>
  <c r="A2016" i="53" s="1"/>
  <c r="A2017" i="53" s="1"/>
  <c r="A2018" i="53" s="1"/>
  <c r="A2019" i="53" s="1"/>
  <c r="A2020" i="53" s="1"/>
  <c r="A2021" i="53" s="1"/>
  <c r="A2022" i="53" s="1"/>
  <c r="A2023" i="53" s="1"/>
  <c r="A2024" i="53" s="1"/>
  <c r="A2025" i="53" s="1"/>
  <c r="A2026" i="53" s="1"/>
  <c r="A2027" i="53" s="1"/>
  <c r="A2028" i="53" s="1"/>
  <c r="A2029" i="53" s="1"/>
  <c r="A2011" i="53"/>
  <c r="A1999" i="53"/>
  <c r="A2000" i="53" s="1"/>
  <c r="A2001" i="53" s="1"/>
  <c r="A2002" i="53" s="1"/>
  <c r="A2003" i="53" s="1"/>
  <c r="A2004" i="53" s="1"/>
  <c r="A2005" i="53" s="1"/>
  <c r="A2006" i="53" s="1"/>
  <c r="A2007" i="53" s="1"/>
  <c r="A2008" i="53" s="1"/>
  <c r="A1985" i="53"/>
  <c r="A1986" i="53" s="1"/>
  <c r="A1987" i="53" s="1"/>
  <c r="A1988" i="53" s="1"/>
  <c r="A1989" i="53" s="1"/>
  <c r="A1990" i="53" s="1"/>
  <c r="A1991" i="53" s="1"/>
  <c r="A1992" i="53" s="1"/>
  <c r="A1993" i="53" s="1"/>
  <c r="A1984" i="53"/>
  <c r="A1960" i="53"/>
  <c r="A1961" i="53" s="1"/>
  <c r="A1962" i="53" s="1"/>
  <c r="A1963" i="53" s="1"/>
  <c r="A1964" i="53" s="1"/>
  <c r="A1965" i="53" s="1"/>
  <c r="A1966" i="53" s="1"/>
  <c r="A1967" i="53" s="1"/>
  <c r="A1968" i="53" s="1"/>
  <c r="A1969" i="53" s="1"/>
  <c r="A1970" i="53" s="1"/>
  <c r="A1971" i="53" s="1"/>
  <c r="A1972" i="53" s="1"/>
  <c r="A1973" i="53" s="1"/>
  <c r="A1974" i="53" s="1"/>
  <c r="A1975" i="53" s="1"/>
  <c r="A1976" i="53" s="1"/>
  <c r="A1977" i="53" s="1"/>
  <c r="A1978" i="53" s="1"/>
  <c r="A1946" i="53"/>
  <c r="A1947" i="53" s="1"/>
  <c r="A1948" i="53" s="1"/>
  <c r="A1949" i="53" s="1"/>
  <c r="A1950" i="53" s="1"/>
  <c r="A1951" i="53" s="1"/>
  <c r="A1952" i="53" s="1"/>
  <c r="A1953" i="53" s="1"/>
  <c r="A1954" i="53" s="1"/>
  <c r="A1955" i="53" s="1"/>
  <c r="A1956" i="53" s="1"/>
  <c r="A1957" i="53" s="1"/>
  <c r="A1931" i="53"/>
  <c r="A1932" i="53" s="1"/>
  <c r="A1933" i="53" s="1"/>
  <c r="A1934" i="53" s="1"/>
  <c r="A1935" i="53" s="1"/>
  <c r="A1936" i="53" s="1"/>
  <c r="A1937" i="53" s="1"/>
  <c r="A1938" i="53" s="1"/>
  <c r="A1939" i="53" s="1"/>
  <c r="A1940" i="53" s="1"/>
  <c r="A1941" i="53" s="1"/>
  <c r="A1942" i="53" s="1"/>
  <c r="A1916" i="53"/>
  <c r="A1917" i="53" s="1"/>
  <c r="A1918" i="53" s="1"/>
  <c r="A1919" i="53" s="1"/>
  <c r="A1920" i="53" s="1"/>
  <c r="A1921" i="53" s="1"/>
  <c r="A1922" i="53" s="1"/>
  <c r="A1923" i="53" s="1"/>
  <c r="A1924" i="53" s="1"/>
  <c r="A1925" i="53" s="1"/>
  <c r="A1926" i="53" s="1"/>
  <c r="A1927" i="53" s="1"/>
  <c r="A1762" i="53"/>
  <c r="A1760" i="53"/>
  <c r="A1758" i="53"/>
  <c r="A1756" i="53"/>
  <c r="A1754" i="53"/>
  <c r="A1752" i="53"/>
  <c r="A1750" i="53"/>
  <c r="A1748" i="53"/>
  <c r="A1746" i="53"/>
  <c r="A1744" i="53"/>
  <c r="F1278" i="53"/>
  <c r="F1277" i="53"/>
  <c r="F1276" i="53"/>
  <c r="F1275" i="53"/>
  <c r="F1274" i="53"/>
  <c r="F1273" i="53"/>
  <c r="F1272" i="53"/>
  <c r="F1271" i="53"/>
  <c r="F1270" i="53"/>
  <c r="F1269" i="53"/>
  <c r="F1267" i="53"/>
  <c r="F1266" i="53"/>
  <c r="F115" i="53"/>
  <c r="E115" i="53"/>
  <c r="D115" i="53"/>
  <c r="A56" i="53"/>
  <c r="A54" i="53"/>
  <c r="A52" i="53"/>
  <c r="A50" i="53"/>
  <c r="A48" i="53"/>
  <c r="A46" i="53"/>
  <c r="A44" i="53"/>
  <c r="A42" i="53"/>
  <c r="A40" i="53"/>
  <c r="A38" i="53"/>
  <c r="A36" i="53"/>
  <c r="A34" i="53"/>
  <c r="A33" i="53"/>
  <c r="A32" i="53"/>
  <c r="A31" i="53"/>
  <c r="A30" i="53"/>
  <c r="A29" i="53"/>
  <c r="A28" i="53"/>
  <c r="A27" i="53"/>
  <c r="A26" i="53"/>
  <c r="A25" i="53"/>
  <c r="A24" i="53"/>
  <c r="A23" i="53"/>
  <c r="A22" i="53"/>
  <c r="A21" i="53"/>
  <c r="A20" i="53"/>
  <c r="A19" i="53"/>
  <c r="A18" i="53"/>
  <c r="A17" i="53"/>
  <c r="A16" i="53"/>
  <c r="A15" i="53"/>
  <c r="A14" i="53"/>
  <c r="A13" i="53"/>
  <c r="F18" i="5"/>
  <c r="E18" i="5"/>
  <c r="D18" i="5"/>
  <c r="F36" i="9"/>
  <c r="E36" i="9"/>
  <c r="D36" i="9"/>
  <c r="C36" i="9"/>
  <c r="F36" i="19"/>
  <c r="E36" i="19"/>
  <c r="D36" i="19"/>
  <c r="C36" i="19"/>
  <c r="F36" i="23"/>
  <c r="E36" i="23"/>
  <c r="D36" i="23"/>
  <c r="C36" i="23"/>
  <c r="F36" i="13"/>
  <c r="E36" i="13"/>
  <c r="D36" i="13"/>
  <c r="C36" i="13"/>
  <c r="F36" i="15"/>
  <c r="E36" i="15"/>
  <c r="D36" i="15"/>
  <c r="C36" i="15"/>
  <c r="F36" i="11"/>
  <c r="E36" i="11"/>
  <c r="D36" i="11"/>
  <c r="C36" i="11"/>
  <c r="F36" i="27"/>
  <c r="E36" i="27"/>
  <c r="D36" i="27"/>
  <c r="C36" i="27"/>
  <c r="F36" i="8"/>
  <c r="E36" i="8"/>
  <c r="D36" i="8"/>
  <c r="C36" i="8"/>
  <c r="F36" i="17"/>
  <c r="E36" i="17"/>
  <c r="D36" i="17"/>
  <c r="C36" i="17"/>
  <c r="F36" i="30"/>
  <c r="E36" i="30"/>
  <c r="D36" i="30"/>
  <c r="C36" i="30"/>
  <c r="E46" i="9" l="1"/>
  <c r="F46" i="9" s="1"/>
  <c r="D46" i="9"/>
  <c r="C43" i="9"/>
  <c r="D46" i="19"/>
  <c r="E46" i="19" s="1"/>
  <c r="F46" i="19" s="1"/>
  <c r="C44" i="19"/>
  <c r="C40" i="19"/>
  <c r="C43" i="19" s="1"/>
  <c r="E46" i="23"/>
  <c r="F46" i="23" s="1"/>
  <c r="D46" i="23"/>
  <c r="D46" i="13"/>
  <c r="E46" i="13" s="1"/>
  <c r="F46" i="13" s="1"/>
  <c r="E44" i="13"/>
  <c r="D44" i="13"/>
  <c r="E43" i="13"/>
  <c r="D43" i="13"/>
  <c r="D46" i="15"/>
  <c r="E46" i="15" s="1"/>
  <c r="F46" i="15" s="1"/>
  <c r="E43" i="15"/>
  <c r="D46" i="11"/>
  <c r="E46" i="11" s="1"/>
  <c r="F46" i="11" s="1"/>
  <c r="D46" i="27"/>
  <c r="E46" i="27" s="1"/>
  <c r="F46" i="27" s="1"/>
  <c r="D46" i="8"/>
  <c r="E46" i="8" s="1"/>
  <c r="F46" i="8" s="1"/>
  <c r="D46" i="17"/>
  <c r="E46" i="17" s="1"/>
  <c r="F46" i="17" s="1"/>
  <c r="D46" i="30"/>
  <c r="E46" i="30" s="1"/>
  <c r="F46" i="30" s="1"/>
  <c r="E62" i="4"/>
  <c r="F62" i="4" s="1"/>
  <c r="G62" i="4" s="1"/>
  <c r="D48" i="5"/>
  <c r="E48" i="5" s="1"/>
  <c r="F48" i="5" s="1"/>
  <c r="G26" i="5" l="1"/>
  <c r="H28" i="5" s="1"/>
  <c r="G23" i="5"/>
  <c r="I24" i="5" s="1"/>
  <c r="H21" i="5"/>
</calcChain>
</file>

<file path=xl/sharedStrings.xml><?xml version="1.0" encoding="utf-8"?>
<sst xmlns="http://schemas.openxmlformats.org/spreadsheetml/2006/main" count="5749" uniqueCount="350">
  <si>
    <t>№</t>
  </si>
  <si>
    <t>Прочие услуги, в % к предыдущему году</t>
  </si>
  <si>
    <t>Операции с недвижимым имуществом, в % к предыдущему году</t>
  </si>
  <si>
    <t>Добыча сырой нефти, в миллион тоннах</t>
  </si>
  <si>
    <t>Наименование ______________________  Адрес ___________________________________________</t>
  </si>
  <si>
    <t>Место для печати_____________________________________________________________________</t>
  </si>
  <si>
    <t>Адрес электронной почты______________________</t>
  </si>
  <si>
    <t>Исполнитель_________________________________</t>
  </si>
  <si>
    <t>*Объемы горнодобывающей и обрабатывающей промышленности, снабжении электроэнергией и водоснабжении в разрезе районов статистическая отчетность не ведется.</t>
  </si>
  <si>
    <t>Көрсеткіштер</t>
  </si>
  <si>
    <t>Бағалау</t>
  </si>
  <si>
    <t>2026 жыл</t>
  </si>
  <si>
    <t>2027 жыл</t>
  </si>
  <si>
    <t>2028 жыл</t>
  </si>
  <si>
    <t>Облыс, республикалық маңызы бар қала, астана бойынша барлық экономикалық қызметі түрлері бойынша ЖӨӨ</t>
  </si>
  <si>
    <t>Ауыл, орман және балық шаруашылығы, алдыңғы жылға қарағанда %-бен</t>
  </si>
  <si>
    <t xml:space="preserve">Ауыл шаруашылығы, алдыңғы жылға
 қарағанда %-бен </t>
  </si>
  <si>
    <t>Өсімдік шаруашылығы, алдыңғы жылға қарағанда %-бен</t>
  </si>
  <si>
    <t>Астық (күрішті қосқанда) және бұршақ тұқымдас дақылдарды өңделгеннен кейiнгi салмағында жалпы жинау, мың тонна</t>
  </si>
  <si>
    <t>Мал шаруашылығы, алдыңғы жылға қарағанда %-бен</t>
  </si>
  <si>
    <t>Орман шаруашылығы, алдыңғы жылға қарағанда %-бен</t>
  </si>
  <si>
    <t>Балық аулау және балық өсіру, алдыңғы жылға қарағанда %-бен</t>
  </si>
  <si>
    <t>Өнеркәсіп, алдыңғы жылға қарағанда %-бен</t>
  </si>
  <si>
    <t>Тау-кен өндіру өнеркәсібі және карьерлерді игеру, алдыңғы жылға қарағанда %-бен</t>
  </si>
  <si>
    <t>Өңдеу өнеркәсібі, алдыңғы жылға қарағанда %-бен</t>
  </si>
  <si>
    <t>Тамақ өнімдерін өндіру, алдыңғы жылға қарағанда %-бен</t>
  </si>
  <si>
    <t>Сусындар өндіру, алдыңғы жылға қарағанда %-бен</t>
  </si>
  <si>
    <t>Тоқыма бұйымдарын өндіру, алдыңғы жылға қарағанда %-бен</t>
  </si>
  <si>
    <t>Киім өндіру, алдыңғы жылға қарағанда %-бен</t>
  </si>
  <si>
    <t>Былғары және оған жататын өнімдерді өндіру, алдыңғы жылға қарағанда %-бен</t>
  </si>
  <si>
    <t>Жиһаздан басқа ағаш және тоз бұйымдарын өндіру; сабаннан және өруге арналған материалдан жасалған бұйымдарды өндіру, алдыңғы жылға қарағанда %-бен</t>
  </si>
  <si>
    <t>Кағаз және қағаздан жасалған өнімдерді өндіру, алдыңғы жылға қарағанда %-бен</t>
  </si>
  <si>
    <t>Химия өнеркәсібі өнімдерін өндіру, алдыңғы жылға қарағанда %-бен</t>
  </si>
  <si>
    <t>Негізгі фармацевтикалық өнімдер мен фармацевтикалық препараттар өндіру, алдыңғы жылға қарғанда %-бен</t>
  </si>
  <si>
    <t>Резеңке және пластмасса бұйымдарын өндіру, алдыңғы жылға қарағанда %-бен</t>
  </si>
  <si>
    <t>Өзге де металл емес минералды өнімдер өндіру, алдыңғы жылға қарағанда %-бен</t>
  </si>
  <si>
    <t>Металлургия өнеркәсібінің өнімдерін өндіру, алдыңғы жылға қарағанда %-бен</t>
  </si>
  <si>
    <t>Қара металлургия өнімдерін өндіру, алдыңғы жылға қарағанда %-бен</t>
  </si>
  <si>
    <t>Машиналар мен жабдықтардан басқа дайын металл бұйымдарын өндіру, алдыңғы жылға қарағанда %-бен</t>
  </si>
  <si>
    <t>Машина жасау өнімдерін өндіру, алдыңғы жылға қарағанда %-бен</t>
  </si>
  <si>
    <t>Жиһаз өндіру, алдыңғы жылға қарағанда %-бен</t>
  </si>
  <si>
    <t>Өзге де дайын бұйымдар өндіру, алдыңғы жылға қарағанда %-бен</t>
  </si>
  <si>
    <t>Электр энергиясымен, газбен, бумен, ыстық сумен және ауаны кондициялаумен жабдықтау, алдыңғы жылға қарағанда %-бен</t>
  </si>
  <si>
    <t>Сумен жабдықтау; су бұру; қалдықтарды жинау, өңдеу және жою, ластануды жою бойынша қызмет, алдыңғы жылға қарағанда %-бен</t>
  </si>
  <si>
    <t>Құрылыс, алдыңғы жылға қарағанда %-бен</t>
  </si>
  <si>
    <t>Көтерме және бөлшек сауда; автомобиль мен мотоциклдерді жөндеу, алдыңғы жылға қарағанда %-бен</t>
  </si>
  <si>
    <t>Көлік және қоймалау, алдыңғы жылға қарағанда %-бен</t>
  </si>
  <si>
    <t>Ақпарат және байланыс, алдыңғы жылға қарағанда %-бен</t>
  </si>
  <si>
    <t>Әлеуметтік саланың көрсеткіштері</t>
  </si>
  <si>
    <t>Халықтың орташа жылдық саны, мың адам</t>
  </si>
  <si>
    <t>ерлер, мың адам</t>
  </si>
  <si>
    <t>әйелдер, мың адам</t>
  </si>
  <si>
    <t>Жұмыс күші (15 және одан жоғары жастағы), мың адам</t>
  </si>
  <si>
    <t>Жұмыссыз халық (15 және одан жоғары жастағы), мың адам</t>
  </si>
  <si>
    <t>Жұмыссыздық деңгейі, %-бен</t>
  </si>
  <si>
    <t>ерлер, %-бен</t>
  </si>
  <si>
    <t>әйелдер, %-бен</t>
  </si>
  <si>
    <t>Бір жұмыскердің орташа айлық жалақысы, теңге</t>
  </si>
  <si>
    <t>Нақты жалақы индексi, алдыңғы жылға қарағанда %</t>
  </si>
  <si>
    <t>Зейнеткерлердiң саны, мың адам</t>
  </si>
  <si>
    <t>Болжам</t>
  </si>
  <si>
    <t>Болжамды кезең жылы</t>
  </si>
  <si>
    <t>ЖӨӨ нақты өзгеруі, алдыңғы жылға қарағанда %-бен</t>
  </si>
  <si>
    <t>алдыңғы жылға қарағанда %-бен</t>
  </si>
  <si>
    <t>Өнеркәсіп, миллион теңге</t>
  </si>
  <si>
    <t>Тау-кен өндіру өнеркәсібі және карьерлерді игеру, миллион теңге</t>
  </si>
  <si>
    <t>Өңдеу өнеркәсібі, миллион теңге</t>
  </si>
  <si>
    <t>Құрылыс, миллион теңге</t>
  </si>
  <si>
    <t>2-Нысан</t>
  </si>
  <si>
    <t>Ақсу ауданының әлеуметтік-экономикалық даму болжамы</t>
  </si>
  <si>
    <t>Экономиканың негізгі салалары өндірісінің көлемі</t>
  </si>
  <si>
    <t>Ауыл, орман және балық шаруашылығының жалпы шығарылымы, миллион теңге</t>
  </si>
  <si>
    <t>Электр энергиясымен, газбен, бумен, ыстық сумен және ауаны кондициялаумен жабдықтау, миллион теңге</t>
  </si>
  <si>
    <t>Сумен жабдықтау; су бұру; қалдықтарды жинау, өңдеу және жою, ластануды жою бойынша қызмет, миллион теңге</t>
  </si>
  <si>
    <t>Бөлшек сауда, миллион теңге</t>
  </si>
  <si>
    <t>Көтерме сауда, миллион теңге</t>
  </si>
  <si>
    <t xml:space="preserve">Алакөл ауданының әлеуметтік-экономикалық даму болжамы </t>
  </si>
  <si>
    <t xml:space="preserve">Ескелді ауданының әлеуметтік-экономикалық даму болжамы </t>
  </si>
  <si>
    <t xml:space="preserve">Қаратал ауданының әлеуметтік-экономикалық даму болжамы </t>
  </si>
  <si>
    <t xml:space="preserve">Кербұлақ ауданының әлеуметтік-экономикалық даму болжамы </t>
  </si>
  <si>
    <t>Көксу ауданының әлеуметтік-экономикалық даму болжамы</t>
  </si>
  <si>
    <t>Панфилов ауданының әлеуметтік-экономикалық даму болжамы</t>
  </si>
  <si>
    <t>Әлеуметтік-экономикалық даму
 болжамына  1-қосымша</t>
  </si>
  <si>
    <t>Сарқан ауданының әлеуметтік-экономикалық даму болжамы</t>
  </si>
  <si>
    <t>Текелі қаласының әлеуметтік-экономикалық даму болжамы</t>
  </si>
  <si>
    <t>Талдықоған қаласының әлеуметтік-экономикалық даму болжамы</t>
  </si>
  <si>
    <t>2 нысан</t>
  </si>
  <si>
    <t>бюджеттік параметрлерінің болжамы</t>
  </si>
  <si>
    <t>Прогноз</t>
  </si>
  <si>
    <t>Облыстың, республикалық маңызы бар қаланың, астананың шоғырландырылған бюджеті</t>
  </si>
  <si>
    <t>Түсімдер</t>
  </si>
  <si>
    <t>ЖӨӨ-ге қатысты %-бен</t>
  </si>
  <si>
    <t>Кірістер (трансферттерді есептемегенде)</t>
  </si>
  <si>
    <t>Салықтық түсімдер</t>
  </si>
  <si>
    <t>Салықтық емес түсімдер</t>
  </si>
  <si>
    <t>Негізгі капиталды сатудан түсетін түсімдер</t>
  </si>
  <si>
    <t>Арнаулы түсімдер</t>
  </si>
  <si>
    <t>Трансферттер түсімдері</t>
  </si>
  <si>
    <t>Субвенциялар</t>
  </si>
  <si>
    <t>Ағымдағы нысаналы трансферттер</t>
  </si>
  <si>
    <t>Нысаналы даму трансферттері</t>
  </si>
  <si>
    <t>Бюджеттік кредиттерді өтеу</t>
  </si>
  <si>
    <t>Мемлекеттің қаржылық активтерін сатудан түсетін түсімдер</t>
  </si>
  <si>
    <t>Шығыстар</t>
  </si>
  <si>
    <t>Тапшылық/профицит</t>
  </si>
  <si>
    <t>19.</t>
  </si>
  <si>
    <t>20.</t>
  </si>
  <si>
    <t>алдыңғы жылға қарағанда %</t>
  </si>
  <si>
    <t>Облыстық бюджет</t>
  </si>
  <si>
    <t xml:space="preserve">Поступления </t>
  </si>
  <si>
    <t>22.</t>
  </si>
  <si>
    <t>в % к ВРП</t>
  </si>
  <si>
    <t xml:space="preserve">Доходы (без учета трансферта) </t>
  </si>
  <si>
    <t>24.</t>
  </si>
  <si>
    <t>25.</t>
  </si>
  <si>
    <t>% к предыдущему году</t>
  </si>
  <si>
    <t xml:space="preserve">Налоговые поступления </t>
  </si>
  <si>
    <t xml:space="preserve">Неналоговые поступления </t>
  </si>
  <si>
    <t xml:space="preserve">Поступления от продажи основного капитала </t>
  </si>
  <si>
    <t xml:space="preserve">Поступление трансфертов </t>
  </si>
  <si>
    <t xml:space="preserve">Субвенции </t>
  </si>
  <si>
    <t xml:space="preserve">Целевые текущие трансферты </t>
  </si>
  <si>
    <t xml:space="preserve">Целевые трансферты на развития </t>
  </si>
  <si>
    <t>33.</t>
  </si>
  <si>
    <t>Трансферты из других областей</t>
  </si>
  <si>
    <t xml:space="preserve">Погашение бюджетных кредитов </t>
  </si>
  <si>
    <t xml:space="preserve">Поступления от продажи финансовых активов государства </t>
  </si>
  <si>
    <t xml:space="preserve">Расходы </t>
  </si>
  <si>
    <t>36.</t>
  </si>
  <si>
    <t>37.</t>
  </si>
  <si>
    <t xml:space="preserve">Дефицит/профицит </t>
  </si>
  <si>
    <t>39.</t>
  </si>
  <si>
    <t>40.</t>
  </si>
  <si>
    <t>Ауданның (республикалық маңызы бар қаланың) шоғырланғандырылған бюджеті (аудан (облыстық
маңызы бар қала) бөлінісінде)</t>
  </si>
  <si>
    <t xml:space="preserve">Нысаналы даму трансферттері
</t>
  </si>
  <si>
    <t>Ақсу аудандық (қалалық) бюджет (аудандық (қалалық) бюджеттер бөлінісінде)</t>
  </si>
  <si>
    <t>Ақсу ауылдық округінің бюджеті</t>
  </si>
  <si>
    <t>Есеболатов ауылдық округінің бюджеті</t>
  </si>
  <si>
    <t>Жансүгіров ауылдық округінің бюджеті</t>
  </si>
  <si>
    <t>Қапал ауылдық округінің бюджеті</t>
  </si>
  <si>
    <t>Қарашілік ауылдық округінің бюджеті</t>
  </si>
  <si>
    <t>Қызылағаш ауылдық округінің бюджеті</t>
  </si>
  <si>
    <t>Матай ауылдық округінің бюджеті</t>
  </si>
  <si>
    <t>Арасан ауылдық округінің бюджеті</t>
  </si>
  <si>
    <t>Б. Сырттанов ауылдық округінің бюджеті</t>
  </si>
  <si>
    <t>Егінсу ауылдық округінің бюджеті</t>
  </si>
  <si>
    <t>Жаңалық ауылдық округінің бюджеті</t>
  </si>
  <si>
    <t>Қаракөз ауылдық округінің бюджеті</t>
  </si>
  <si>
    <t>Қарасу ауылдық округінің бюджеті</t>
  </si>
  <si>
    <t>Қошкентал ауылдық округінің бюджеті</t>
  </si>
  <si>
    <t>Молалы ауылдық округінің бюджеті</t>
  </si>
  <si>
    <t>Ойтоған ауылдық округінің бюджеті</t>
  </si>
  <si>
    <t>Суықсай ауылдық округінің бюджеті</t>
  </si>
  <si>
    <t>Алакөл аудандық (қалалық) бюджет (аудандық (қалалық) бюджеттер бөлінісінде)</t>
  </si>
  <si>
    <t xml:space="preserve">Ұшарал қалалық округі бюджеті </t>
  </si>
  <si>
    <t>Ағымдағы даму трансферттер</t>
  </si>
  <si>
    <t>Қабанбай ауылдық округі бюджеті</t>
  </si>
  <si>
    <t>Бескөл ауылдық округі бюджеті</t>
  </si>
  <si>
    <t>Достық ауылдық округі бюджеті</t>
  </si>
  <si>
    <t>Ыргайты ауылдық округі бюджеті</t>
  </si>
  <si>
    <t>Теректі ауылдық округі бюджеті</t>
  </si>
  <si>
    <t>Жағатал ауылдық округі бюджеті</t>
  </si>
  <si>
    <t>Көлбай ауылдық округі бюджеті</t>
  </si>
  <si>
    <t>Ақжар ауылдық округі бюджеті</t>
  </si>
  <si>
    <t>Жанама ауылдық округі бюджеті</t>
  </si>
  <si>
    <t>Жыланды ауылдық округі бюджеті</t>
  </si>
  <si>
    <t>Екпенді ауылдық округі бюджеті</t>
  </si>
  <si>
    <t>Тоқжайлау ауылдық округі бюджеті</t>
  </si>
  <si>
    <t>Жайпақ ауылдық округі бюджеті</t>
  </si>
  <si>
    <t>Қайнар ауылдық округі бюджеті</t>
  </si>
  <si>
    <t>Актүбек ауылдық округі бюджеті</t>
  </si>
  <si>
    <t>Ынталы ауылдық округі бюджеті</t>
  </si>
  <si>
    <t>Қамысқала ауылдық округі бюджеті</t>
  </si>
  <si>
    <t>Архарлы ауылдық округі бюджеті</t>
  </si>
  <si>
    <t>Қызылащы ауылдық округі бюджеті</t>
  </si>
  <si>
    <t>Еңбекші ауылдық округі бюджеті</t>
  </si>
  <si>
    <t>Үшбұлақ ауылдық округі бюджеті</t>
  </si>
  <si>
    <t>Сапақ ауылдық округі бюджеті</t>
  </si>
  <si>
    <t>Лепсі ауылдық округі бюджеті</t>
  </si>
  <si>
    <t>Ескелді аудандық (қалалық) бюджет (аудандық (қалалық) бюджеттер бөлінісінде)</t>
  </si>
  <si>
    <t>Алдабергенов ауылдық округі бюджеті</t>
  </si>
  <si>
    <t>Акынсара ауылдық округі бюджеті</t>
  </si>
  <si>
    <t>Бақтыбай ауылдық округі бюджеті</t>
  </si>
  <si>
    <t>Қарабұлақ ауылдық округі бюджеті</t>
  </si>
  <si>
    <t>Каратал ауылдық округі бюджеті</t>
  </si>
  <si>
    <t>Төленгіт ауылдық округі бюджеті</t>
  </si>
  <si>
    <t>Сырымбет ауылдық округі бюджеті</t>
  </si>
  <si>
    <t>Қайнарлы ауылдық округі бюджеті</t>
  </si>
  <si>
    <t>Қоңыр ауылдық округі бюджеті</t>
  </si>
  <si>
    <t>Көкжазык ауылдық округі бюджеті</t>
  </si>
  <si>
    <t>Жалгызагаш ауылдық округі бюджеті</t>
  </si>
  <si>
    <t>Қаратал аудандық (қалалық) бюджет (аудандық (қалалық) бюджеттер бөлінісінде)</t>
  </si>
  <si>
    <t>Үштөбе ауылдық округі бюджеті</t>
  </si>
  <si>
    <t>Бастөбе ауылдық округі бюджеті</t>
  </si>
  <si>
    <t xml:space="preserve">Балпық би ауылдық округі бюджеті </t>
  </si>
  <si>
    <t>Жолбарыс батыр ауылдық округі бюджеті</t>
  </si>
  <si>
    <t>Ескелді ауылдық округі бюджеті</t>
  </si>
  <si>
    <t>Елтай ауылдық округі бюджеті</t>
  </si>
  <si>
    <t>Тастөбе ауылдық округі бюджеті</t>
  </si>
  <si>
    <t>Айтүби ауылдық округі бюджеті</t>
  </si>
  <si>
    <t>Байшегір ауылдық округі бюджеті</t>
  </si>
  <si>
    <t>Қызылбалық ауылдық округі бюджеті</t>
  </si>
  <si>
    <t>Кербұлақ аудандық (қалалық) бюджет (аудандық (қалалық) бюджеттер бөлінісінде)</t>
  </si>
  <si>
    <t>Алтынемел ауылдық округінің бюджеті</t>
  </si>
  <si>
    <t>Жайнақ ауылдық округі бюджеті</t>
  </si>
  <si>
    <t>Қоғалы ауылдық округі бюджеті</t>
  </si>
  <si>
    <t>Талдыбұлақ ауылдық округінің бюджеті</t>
  </si>
  <si>
    <t>Шұбар ауылдық округі бюджеті</t>
  </si>
  <si>
    <t>Көксу ауылдық округінің бюджеті</t>
  </si>
  <si>
    <t>Қарашоқы ауылдық округі бюджеті</t>
  </si>
  <si>
    <t>Бесаша ауылдық округі бюджеті</t>
  </si>
  <si>
    <t>Шанхай ауылдық округі бюджеті</t>
  </si>
  <si>
    <t>Сарыөзек ауылдық округі бюджеті</t>
  </si>
  <si>
    <t>Қаспан ауылдық округі бюджеті</t>
  </si>
  <si>
    <t>Кызылжар ауылдық округі бюджеті</t>
  </si>
  <si>
    <t>Сарыбұлақ ауылдық округі бюджеті</t>
  </si>
  <si>
    <t>Сарыбастау ауылдық округі бюджеті</t>
  </si>
  <si>
    <t>Жоламан ауылдық округі бюджеті</t>
  </si>
  <si>
    <t>Көксу аудандық (қалалық) бюджет (аудандық (қалалық) бюджеттер бөлінісінде)</t>
  </si>
  <si>
    <t>Балпық ауылдық округі бюджеті</t>
  </si>
  <si>
    <t>Жарлыөзек ауылдық округі бюджеті</t>
  </si>
  <si>
    <t>Лабасы ауылдық округі бюджеті</t>
  </si>
  <si>
    <t>Мұқыры ауылдық округі бюджеті</t>
  </si>
  <si>
    <t>Мұканшы ауылдық округі бюджеті</t>
  </si>
  <si>
    <t>Алғабас ауылдық округі бюджеті</t>
  </si>
  <si>
    <t xml:space="preserve"> Айнабулақ ауылдық округі бюджеті</t>
  </si>
  <si>
    <t>Қаблиса ауылдық округі бюджеті</t>
  </si>
  <si>
    <t>Мұсабек ауылдық округі бюджеті</t>
  </si>
  <si>
    <t>Панфилов аудандық (қалалық) бюджет (аудандық (қалалық) бюджеттер бөлінісінде)</t>
  </si>
  <si>
    <t>Жаркент қаласының бюджеті</t>
  </si>
  <si>
    <t>Айдарлы ауылдық округі бюджеті</t>
  </si>
  <si>
    <t>Басқұншы  ауылдық округі бюджеті</t>
  </si>
  <si>
    <t>Бірлік ауылдық округі бюджеті</t>
  </si>
  <si>
    <t>Жаскент ауылдық округі бюджеті</t>
  </si>
  <si>
    <t>Көктал ауылдық округі бюджеті</t>
  </si>
  <si>
    <t>Қоңырөлең ауылдық округі бюджеті</t>
  </si>
  <si>
    <t>Атамекен ауылдық округі бюджеті</t>
  </si>
  <si>
    <t>Сарыбел ауылдық округі бюджеті</t>
  </si>
  <si>
    <t>Талды ауылдық округі бюджеті</t>
  </si>
  <si>
    <t>Үлкенағаш ауылдық округі бюджеті</t>
  </si>
  <si>
    <t>Үлкеншыған ауылдық округі бюджеті</t>
  </si>
  <si>
    <t>Үшарал ауылдық округі бюджеті</t>
  </si>
  <si>
    <t>Шолақай ауылдық округі бюджеті</t>
  </si>
  <si>
    <t>Сарқан аудандық (қалалық) бюджет (аудандық (қалалық) бюджеттер бөлінісінде)</t>
  </si>
  <si>
    <t>Алмалы ауылдық округі бюджеті</t>
  </si>
  <si>
    <t>Аманбөктер ауылдық округі бюджеті</t>
  </si>
  <si>
    <t>Амангелді ауылдық округі бюджеті</t>
  </si>
  <si>
    <t>Бақалы ауылдық округі бюджеті</t>
  </si>
  <si>
    <t>Екіаша ауылдық округі бюджеті</t>
  </si>
  <si>
    <t>Қарабөгет ауылдық округі бюджеті</t>
  </si>
  <si>
    <t>Қарашыған ауылдық округі бюджеті</t>
  </si>
  <si>
    <t>Қойлық ауылдық округі бюджеті</t>
  </si>
  <si>
    <t>Коктерекский  сельский округ</t>
  </si>
  <si>
    <t>Черкас ауылдық округі бюджеті</t>
  </si>
  <si>
    <t>Сарқан қаласы бюджеті</t>
  </si>
  <si>
    <t>Шатырбайский сельский округ</t>
  </si>
  <si>
    <t>Талдықорған қалалық (қалалық) бюджет (аудандық (қалалық) бюджеттер бөлінісінде)</t>
  </si>
  <si>
    <t>Еркін ауылдық округі бюджеті</t>
  </si>
  <si>
    <t>Өтенай ауылдық округі бюджеті</t>
  </si>
  <si>
    <t>Текелі қалалық (қалалық) бюджет (аудандық (қалалық) бюджеттер бөлінісінде)</t>
  </si>
  <si>
    <t>Рудничный ауылдық округі бюджеті</t>
  </si>
  <si>
    <t>Ауданының (республикалық маңызы бар қаланың) шоғырландырылған бюджеті (аудан (облыстық маңызы бар қала) бөлінісінде)</t>
  </si>
  <si>
    <t>Алакөл ауданының (республикалық маңызы бар қаланың) шоғырландырылған бюджеті (аудан (облыстық маңызы бар қала) бөлінісінде)</t>
  </si>
  <si>
    <t>Ескелді ауданының (республикалық маңызы бар қаланың) шоғырландырылған бюджеті (аудан (облыстық маңызы бар қала) бөлінісінде)</t>
  </si>
  <si>
    <t>Целевые трансферты на развитие</t>
  </si>
  <si>
    <t>Областной бюджет</t>
  </si>
  <si>
    <t xml:space="preserve">Консолидированный бюджет района (города областного значения)
 (в разрезе районов (городов областного значения) </t>
  </si>
  <si>
    <t>Қаратал ауданының (республикалық маңызы бар қаланың) шоғырландырылған бюджеті (аудан (облыстық маңызы бар қала) бөлінісінде)</t>
  </si>
  <si>
    <t>Бюджет Жаналыкского  сельского округа</t>
  </si>
  <si>
    <t xml:space="preserve"> Поступления </t>
  </si>
  <si>
    <t xml:space="preserve"> Доходы (без учета трансферта) </t>
  </si>
  <si>
    <t xml:space="preserve"> Налоговые поступления </t>
  </si>
  <si>
    <t xml:space="preserve"> Неналоговые поступления </t>
  </si>
  <si>
    <t xml:space="preserve"> Поступления от продажи основного капитала </t>
  </si>
  <si>
    <t xml:space="preserve"> Поступление трансфертов </t>
  </si>
  <si>
    <t xml:space="preserve"> Субвенции </t>
  </si>
  <si>
    <t xml:space="preserve"> Целевые текущие трансферты </t>
  </si>
  <si>
    <t xml:space="preserve"> Целевые трансферты на развития </t>
  </si>
  <si>
    <t xml:space="preserve"> Погашение бюджетных кредитов </t>
  </si>
  <si>
    <t xml:space="preserve"> Поступления от продажи финансовых активов государства </t>
  </si>
  <si>
    <t xml:space="preserve"> Расходы </t>
  </si>
  <si>
    <t>Бюджет Каракозского  сельского округа</t>
  </si>
  <si>
    <t xml:space="preserve"> Целевые трансферты на развития  </t>
  </si>
  <si>
    <t>Бюджет Карасуского  сельского округа</t>
  </si>
  <si>
    <t>Бюджет Кошкенталского  сельского округа</t>
  </si>
  <si>
    <t>Бюджет Молалинского  сельского округа</t>
  </si>
  <si>
    <t>Бюджет Ойтоганского  сельского округа</t>
  </si>
  <si>
    <t>Бюджет Суыксайского  сельского округа</t>
  </si>
  <si>
    <t>Кербұлақ ауданының (республикалық маңызы бар қаланың) шоғырландырылған бюджеті (аудан (облыстық маңызы бар қала) бөлінісінде)</t>
  </si>
  <si>
    <t>Консолидированный бюджет области, города республиканского значения, столицы</t>
  </si>
  <si>
    <t>Көксу ауданының (республикалық маңызы бар қаланың) шоғырландырылған бюджеті (аудан (облыстық маңызы бар қала) бөлінісінде)</t>
  </si>
  <si>
    <t>Адрес электронной почты_____________________________________________________________</t>
  </si>
  <si>
    <t>Исполнитель__________________________________________________________________________________________</t>
  </si>
  <si>
    <t>Панфилов ауданының (республикалық маңызы бар қаланың) шоғырландырылған бюджеті (аудан (облыстық маңызы бар қала) бөлінісінде)</t>
  </si>
  <si>
    <t>Сарқан ауданының (республикалық маңызы бар қаланың) шоғырландырылған бюджеті (аудан (облыстық маңызы бар қала) бөлінісінде)</t>
  </si>
  <si>
    <t>Көктерек ауылдық округі бюджеті</t>
  </si>
  <si>
    <t>Шатырбай ауылдық округі бюджеті</t>
  </si>
  <si>
    <t>Текелі қаласының (республикалық маңызы бар қаланың) шоғырландырылған бюджеті (аудан (облыстық маңызы бар қала) бөлінісінде)</t>
  </si>
  <si>
    <t>,</t>
  </si>
  <si>
    <t>Бюджет Есеболатовского  сельского округа</t>
  </si>
  <si>
    <t>Бюджет Жансугуровского  сельского округа</t>
  </si>
  <si>
    <r>
      <t xml:space="preserve"> Целевые трансферты на развития</t>
    </r>
    <r>
      <rPr>
        <b/>
        <sz val="14"/>
        <rFont val="Times New Roman"/>
        <family val="1"/>
        <charset val="204"/>
      </rPr>
      <t xml:space="preserve">  </t>
    </r>
  </si>
  <si>
    <t>Бюджет Капальского  сельского округа</t>
  </si>
  <si>
    <r>
      <t xml:space="preserve"> Целевые трансферты на развития</t>
    </r>
    <r>
      <rPr>
        <b/>
        <sz val="14"/>
        <rFont val="Times New Roman"/>
        <family val="1"/>
        <charset val="204"/>
      </rPr>
      <t xml:space="preserve">    </t>
    </r>
  </si>
  <si>
    <t>Бюджет Карашиликского  сельского округа</t>
  </si>
  <si>
    <r>
      <t xml:space="preserve"> Целевые трансферты на развития   </t>
    </r>
    <r>
      <rPr>
        <b/>
        <sz val="14"/>
        <rFont val="Times New Roman"/>
        <family val="1"/>
        <charset val="204"/>
      </rPr>
      <t xml:space="preserve"> </t>
    </r>
  </si>
  <si>
    <t>Бюджет Кызылагашского сельского округа</t>
  </si>
  <si>
    <t xml:space="preserve"> Целевые трансферты на развития    </t>
  </si>
  <si>
    <t>Бюджет Матайского  сельского округа</t>
  </si>
  <si>
    <t>Бюджет Арасанского  сельского округа</t>
  </si>
  <si>
    <t>Бюджет Б. Сырттановского  сельского округа</t>
  </si>
  <si>
    <t>Бюджет Егинсуского  сельского округа</t>
  </si>
  <si>
    <t>Талдықорған қаласының (республикалық маңызы бар қаланың) шоғырландырылған бюджеті (аудан (облыстық маңызы бар қала) бөлінісінде)</t>
  </si>
  <si>
    <t>2-нысан</t>
  </si>
  <si>
    <t>Жетісу облысының 2027–2029 жылдарға арналған әлеуметтік-экономикалық
 даму көрсеткіштерінің болжамы</t>
  </si>
  <si>
    <t>2029 жыл</t>
  </si>
  <si>
    <t>млн теңге</t>
  </si>
  <si>
    <t>Жетісу облысының  2027-2029 жылға арналған</t>
  </si>
  <si>
    <t xml:space="preserve">2027 жыл </t>
  </si>
  <si>
    <t>Өзге облыстардан нысаналы трансферттер</t>
  </si>
  <si>
    <t>Ақсу ауданының 2027-2029 жылға арналған</t>
  </si>
  <si>
    <t>Алакөл ауданының  2027-2029 жылға арналған</t>
  </si>
  <si>
    <t>Ескелді ауданының  2027-2029 жылға арналған</t>
  </si>
  <si>
    <t>Қаратал ауданының  2027-2029 жылға арналған</t>
  </si>
  <si>
    <t>Кербұлақ ауданының  2027-2029 жылға арналған</t>
  </si>
  <si>
    <t>Шұбар ауылдық округінің бюджеті</t>
  </si>
  <si>
    <t>Көксу ауданының  2027-2029 жылға арналған</t>
  </si>
  <si>
    <t>Панфилов ауданының  2027-2029 жылға арналған</t>
  </si>
  <si>
    <t>Сарқан ауданының  2027-2029 жылға арналған</t>
  </si>
  <si>
    <t>Талдықорған қаласының  2027-2029 жылға арналған</t>
  </si>
  <si>
    <t>Текелі қаласының  2027-2029 жылға арналған</t>
  </si>
  <si>
    <t>Ауыл, орман және балық шаруашылығы, млн теңге</t>
  </si>
  <si>
    <t>Өнеркәсіп, млн теңге</t>
  </si>
  <si>
    <t>Тау-кен өндіру өнеркәсібі және карьерлерді игеру, млн теңге</t>
  </si>
  <si>
    <t>Өңдеу өнеркәсібі, млн теңге</t>
  </si>
  <si>
    <t>Құрылыс, млн теңге</t>
  </si>
  <si>
    <t>Көтерме және бөлшек сауда, млн теңге</t>
  </si>
  <si>
    <t>Көлік және қоймалау, млн теңге</t>
  </si>
  <si>
    <t>Ақпарат және байланыс, млн тенге</t>
  </si>
  <si>
    <t>Әлеуметтік-экономикалық даму
 болжамына  2-қосымша</t>
  </si>
  <si>
    <t>Жетісу облысының 2027-2029 жылдарға арналған әлеуметтік-экономикалық дамудың болжамдық параметрлерін есептеуге қажетті көрсеткіштер тізбесі</t>
  </si>
  <si>
    <t>нақты 
2024 жылға</t>
  </si>
  <si>
    <t>нақты 
2025 жылға</t>
  </si>
  <si>
    <t>2027  жыл</t>
  </si>
  <si>
    <t>нақты
2025 жылға</t>
  </si>
  <si>
    <t>нақты
2024 жылға</t>
  </si>
  <si>
    <t>нақты
 2025 жылға</t>
  </si>
  <si>
    <r>
      <rPr>
        <b/>
        <sz val="14"/>
        <color theme="1"/>
        <rFont val="Times New Roman"/>
        <family val="1"/>
        <charset val="204"/>
      </rPr>
      <t>ЖӨӨ</t>
    </r>
    <r>
      <rPr>
        <sz val="14"/>
        <color theme="1"/>
        <rFont val="Times New Roman"/>
        <family val="1"/>
        <charset val="204"/>
      </rPr>
      <t xml:space="preserve">, </t>
    </r>
    <r>
      <rPr>
        <i/>
        <sz val="14"/>
        <color theme="1"/>
        <rFont val="Times New Roman"/>
        <family val="1"/>
        <charset val="204"/>
      </rPr>
      <t>млрд теңге</t>
    </r>
  </si>
  <si>
    <r>
      <t xml:space="preserve">Халықтың жан басына шаққанда </t>
    </r>
    <r>
      <rPr>
        <b/>
        <sz val="14"/>
        <color theme="1"/>
        <rFont val="Times New Roman"/>
        <family val="1"/>
        <charset val="204"/>
      </rPr>
      <t>ЖӨӨ</t>
    </r>
    <r>
      <rPr>
        <sz val="14"/>
        <color theme="1"/>
        <rFont val="Times New Roman"/>
        <family val="1"/>
        <charset val="204"/>
      </rPr>
      <t>, есептік бағам бойынша АҚШ доллары</t>
    </r>
  </si>
  <si>
    <t>1 нысан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</si>
</sst>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р_._-;\-* #,##0.00\ _р_._-;_-* &quot;-&quot;??\ _р_._-;_-@_-"/>
    <numFmt numFmtId="165" formatCode="0.0"/>
    <numFmt numFmtId="166" formatCode="#,##0.0"/>
    <numFmt numFmtId="167" formatCode="0.0_ "/>
    <numFmt numFmtId="168" formatCode="#\ ##0"/>
    <numFmt numFmtId="169" formatCode="_-* #,##0\ _р_._-;\-* #,##0\ _р_._-;_-* &quot;-&quot;??\ _р_._-;_-@_-"/>
    <numFmt numFmtId="170" formatCode="0.0000_ "/>
    <numFmt numFmtId="171" formatCode="#.##"/>
    <numFmt numFmtId="172" formatCode="#\ "/>
  </numFmts>
  <fonts count="4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4"/>
      <color rgb="FF000000"/>
      <name val="Arial"/>
      <family val="2"/>
      <charset val="204"/>
    </font>
    <font>
      <sz val="14"/>
      <color rgb="FF00000A"/>
      <name val="Times New Roman"/>
      <family val="1"/>
      <charset val="204"/>
    </font>
    <font>
      <sz val="14"/>
      <color theme="1" tint="4.9989318521683403E-2"/>
      <name val="Times New Roman"/>
      <family val="1"/>
      <charset val="204"/>
    </font>
    <font>
      <b/>
      <sz val="14"/>
      <color rgb="FF00000A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4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1"/>
      <color rgb="FF0000CC"/>
      <name val="Calibri"/>
      <family val="2"/>
      <scheme val="minor"/>
    </font>
    <font>
      <b/>
      <sz val="12"/>
      <name val="Times New Roman"/>
      <family val="1"/>
      <charset val="204"/>
    </font>
    <font>
      <b/>
      <sz val="14"/>
      <color theme="0"/>
      <name val="Arial"/>
      <family val="2"/>
      <charset val="204"/>
    </font>
    <font>
      <b/>
      <sz val="12"/>
      <color rgb="FF00000A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4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5" fillId="0" borderId="0" applyNumberFormat="0" applyFill="0" applyBorder="0">
      <protection locked="0"/>
    </xf>
  </cellStyleXfs>
  <cellXfs count="313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3" fontId="5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3" fontId="10" fillId="0" borderId="0" xfId="0" applyNumberFormat="1" applyFont="1" applyAlignment="1">
      <alignment horizontal="right" vertical="center"/>
    </xf>
    <xf numFmtId="0" fontId="0" fillId="0" borderId="9" xfId="0" applyBorder="1"/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11" fillId="0" borderId="0" xfId="0" applyFont="1"/>
    <xf numFmtId="3" fontId="10" fillId="0" borderId="0" xfId="0" applyNumberFormat="1" applyFont="1" applyAlignment="1">
      <alignment horizontal="center" vertical="center"/>
    </xf>
    <xf numFmtId="165" fontId="3" fillId="0" borderId="0" xfId="0" applyNumberFormat="1" applyFont="1"/>
    <xf numFmtId="1" fontId="1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/>
    <xf numFmtId="0" fontId="15" fillId="0" borderId="0" xfId="12" applyFont="1" applyAlignment="1">
      <alignment horizontal="center"/>
    </xf>
    <xf numFmtId="0" fontId="15" fillId="0" borderId="0" xfId="12" applyFont="1"/>
    <xf numFmtId="168" fontId="15" fillId="0" borderId="0" xfId="12" applyNumberFormat="1" applyFont="1" applyAlignment="1">
      <alignment horizontal="center"/>
    </xf>
    <xf numFmtId="168" fontId="18" fillId="0" borderId="0" xfId="12" applyNumberFormat="1" applyFont="1" applyAlignment="1">
      <alignment horizontal="center" vertical="center"/>
    </xf>
    <xf numFmtId="0" fontId="14" fillId="0" borderId="0" xfId="12"/>
    <xf numFmtId="0" fontId="14" fillId="0" borderId="1" xfId="12" applyBorder="1"/>
    <xf numFmtId="0" fontId="18" fillId="0" borderId="0" xfId="12" applyFont="1" applyAlignment="1">
      <alignment horizontal="center" vertical="center"/>
    </xf>
    <xf numFmtId="0" fontId="17" fillId="0" borderId="0" xfId="12" applyFont="1" applyAlignment="1">
      <alignment horizontal="center" vertical="center" wrapText="1"/>
    </xf>
    <xf numFmtId="168" fontId="21" fillId="0" borderId="0" xfId="12" applyNumberFormat="1" applyFont="1" applyAlignment="1">
      <alignment horizontal="center" vertical="center"/>
    </xf>
    <xf numFmtId="0" fontId="17" fillId="2" borderId="1" xfId="12" applyFont="1" applyFill="1" applyBorder="1" applyAlignment="1">
      <alignment horizontal="center" vertical="center" wrapText="1"/>
    </xf>
    <xf numFmtId="0" fontId="22" fillId="0" borderId="1" xfId="12" applyFont="1" applyBorder="1" applyAlignment="1">
      <alignment horizontal="center" vertical="center" wrapText="1"/>
    </xf>
    <xf numFmtId="168" fontId="19" fillId="0" borderId="0" xfId="12" applyNumberFormat="1" applyFont="1" applyAlignment="1">
      <alignment vertical="center" wrapText="1"/>
    </xf>
    <xf numFmtId="168" fontId="20" fillId="0" borderId="0" xfId="12" applyNumberFormat="1" applyFont="1" applyAlignment="1">
      <alignment vertical="center"/>
    </xf>
    <xf numFmtId="0" fontId="23" fillId="0" borderId="0" xfId="12" applyFont="1" applyAlignment="1">
      <alignment vertical="center" wrapText="1"/>
    </xf>
    <xf numFmtId="0" fontId="17" fillId="0" borderId="0" xfId="12" applyFont="1" applyAlignment="1">
      <alignment horizontal="center" vertical="center"/>
    </xf>
    <xf numFmtId="0" fontId="14" fillId="0" borderId="9" xfId="12" applyBorder="1"/>
    <xf numFmtId="168" fontId="20" fillId="0" borderId="0" xfId="12" applyNumberFormat="1" applyFont="1" applyAlignment="1">
      <alignment horizontal="right" vertical="center"/>
    </xf>
    <xf numFmtId="0" fontId="24" fillId="0" borderId="0" xfId="12" applyFont="1"/>
    <xf numFmtId="0" fontId="3" fillId="0" borderId="1" xfId="0" applyFont="1" applyBorder="1" applyAlignment="1">
      <alignment horizontal="left" vertical="center" wrapText="1"/>
    </xf>
    <xf numFmtId="166" fontId="9" fillId="0" borderId="1" xfId="0" applyNumberFormat="1" applyFont="1" applyBorder="1" applyAlignment="1">
      <alignment horizontal="center" vertical="center"/>
    </xf>
    <xf numFmtId="166" fontId="0" fillId="0" borderId="0" xfId="0" applyNumberFormat="1"/>
    <xf numFmtId="0" fontId="27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166" fontId="9" fillId="3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164" fontId="0" fillId="0" borderId="0" xfId="13" applyFont="1"/>
    <xf numFmtId="164" fontId="0" fillId="0" borderId="1" xfId="13" applyFont="1" applyBorder="1"/>
    <xf numFmtId="3" fontId="0" fillId="0" borderId="0" xfId="0" applyNumberFormat="1"/>
    <xf numFmtId="0" fontId="28" fillId="0" borderId="1" xfId="0" applyFont="1" applyBorder="1" applyAlignment="1">
      <alignment horizontal="left" vertical="top" wrapText="1"/>
    </xf>
    <xf numFmtId="0" fontId="31" fillId="0" borderId="0" xfId="0" applyFont="1"/>
    <xf numFmtId="0" fontId="31" fillId="0" borderId="1" xfId="0" applyFont="1" applyBorder="1"/>
    <xf numFmtId="3" fontId="31" fillId="0" borderId="0" xfId="0" applyNumberFormat="1" applyFont="1"/>
    <xf numFmtId="0" fontId="27" fillId="0" borderId="1" xfId="0" applyFont="1" applyBorder="1" applyAlignment="1">
      <alignment horizontal="left" vertical="top" wrapText="1"/>
    </xf>
    <xf numFmtId="166" fontId="9" fillId="3" borderId="1" xfId="0" applyNumberFormat="1" applyFont="1" applyFill="1" applyBorder="1" applyAlignment="1">
      <alignment horizontal="center" vertical="center"/>
    </xf>
    <xf numFmtId="3" fontId="32" fillId="0" borderId="0" xfId="0" applyNumberFormat="1" applyFont="1" applyAlignment="1">
      <alignment vertical="center" wrapText="1"/>
    </xf>
    <xf numFmtId="0" fontId="32" fillId="0" borderId="0" xfId="0" applyFont="1" applyAlignment="1">
      <alignment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/>
    </xf>
    <xf numFmtId="3" fontId="33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  <xf numFmtId="165" fontId="0" fillId="0" borderId="0" xfId="0" applyNumberFormat="1"/>
    <xf numFmtId="0" fontId="3" fillId="0" borderId="1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10" xfId="0" applyFont="1" applyBorder="1" applyAlignment="1">
      <alignment horizontal="center"/>
    </xf>
    <xf numFmtId="0" fontId="0" fillId="0" borderId="6" xfId="0" applyBorder="1"/>
    <xf numFmtId="3" fontId="0" fillId="0" borderId="1" xfId="0" applyNumberFormat="1" applyBorder="1"/>
    <xf numFmtId="3" fontId="31" fillId="0" borderId="1" xfId="0" applyNumberFormat="1" applyFont="1" applyBorder="1"/>
    <xf numFmtId="3" fontId="32" fillId="0" borderId="1" xfId="0" applyNumberFormat="1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3" fontId="33" fillId="0" borderId="1" xfId="0" applyNumberFormat="1" applyFont="1" applyBorder="1" applyAlignment="1">
      <alignment vertical="center" wrapText="1"/>
    </xf>
    <xf numFmtId="165" fontId="0" fillId="0" borderId="1" xfId="0" applyNumberFormat="1" applyBorder="1"/>
    <xf numFmtId="0" fontId="3" fillId="0" borderId="0" xfId="10" applyFont="1" applyAlignment="1">
      <alignment horizontal="center"/>
    </xf>
    <xf numFmtId="0" fontId="3" fillId="0" borderId="0" xfId="10" applyFont="1"/>
    <xf numFmtId="168" fontId="3" fillId="0" borderId="0" xfId="10" applyNumberFormat="1" applyFont="1" applyAlignment="1">
      <alignment horizontal="center"/>
    </xf>
    <xf numFmtId="168" fontId="4" fillId="0" borderId="0" xfId="10" applyNumberFormat="1" applyFont="1" applyAlignment="1">
      <alignment horizontal="center" vertical="center"/>
    </xf>
    <xf numFmtId="0" fontId="2" fillId="0" borderId="0" xfId="10"/>
    <xf numFmtId="0" fontId="2" fillId="0" borderId="1" xfId="10" applyBorder="1"/>
    <xf numFmtId="168" fontId="10" fillId="0" borderId="0" xfId="10" applyNumberFormat="1" applyFont="1" applyAlignment="1">
      <alignment horizontal="center" vertical="center"/>
    </xf>
    <xf numFmtId="0" fontId="34" fillId="0" borderId="0" xfId="10" applyFont="1" applyAlignment="1">
      <alignment horizontal="center" vertical="center"/>
    </xf>
    <xf numFmtId="0" fontId="6" fillId="2" borderId="1" xfId="10" applyFont="1" applyFill="1" applyBorder="1" applyAlignment="1">
      <alignment horizontal="center" vertical="center" wrapText="1"/>
    </xf>
    <xf numFmtId="0" fontId="6" fillId="2" borderId="0" xfId="10" applyFont="1" applyFill="1" applyAlignment="1">
      <alignment horizontal="center" vertical="center" wrapText="1"/>
    </xf>
    <xf numFmtId="0" fontId="6" fillId="7" borderId="4" xfId="10" applyFont="1" applyFill="1" applyBorder="1" applyAlignment="1">
      <alignment horizontal="center" vertical="center" wrapText="1"/>
    </xf>
    <xf numFmtId="0" fontId="2" fillId="0" borderId="2" xfId="10" applyBorder="1"/>
    <xf numFmtId="0" fontId="12" fillId="0" borderId="1" xfId="10" applyFont="1" applyBorder="1" applyAlignment="1">
      <alignment horizontal="center" vertical="center" wrapText="1"/>
    </xf>
    <xf numFmtId="168" fontId="28" fillId="0" borderId="2" xfId="10" applyNumberFormat="1" applyFont="1" applyBorder="1" applyAlignment="1">
      <alignment horizontal="center" vertical="center"/>
    </xf>
    <xf numFmtId="168" fontId="2" fillId="0" borderId="2" xfId="10" applyNumberFormat="1" applyBorder="1"/>
    <xf numFmtId="168" fontId="2" fillId="0" borderId="0" xfId="10" applyNumberFormat="1"/>
    <xf numFmtId="168" fontId="30" fillId="0" borderId="2" xfId="10" applyNumberFormat="1" applyFont="1" applyBorder="1" applyAlignment="1">
      <alignment horizontal="center" vertical="center"/>
    </xf>
    <xf numFmtId="168" fontId="28" fillId="0" borderId="0" xfId="10" applyNumberFormat="1" applyFont="1" applyAlignment="1">
      <alignment horizontal="center" vertical="center"/>
    </xf>
    <xf numFmtId="0" fontId="34" fillId="8" borderId="0" xfId="10" applyFont="1" applyFill="1" applyAlignment="1">
      <alignment horizontal="center" vertical="center" wrapText="1"/>
    </xf>
    <xf numFmtId="167" fontId="30" fillId="0" borderId="0" xfId="10" applyNumberFormat="1" applyFont="1" applyAlignment="1">
      <alignment horizontal="center"/>
    </xf>
    <xf numFmtId="170" fontId="2" fillId="0" borderId="0" xfId="10" applyNumberFormat="1"/>
    <xf numFmtId="168" fontId="30" fillId="9" borderId="0" xfId="10" applyNumberFormat="1" applyFont="1" applyFill="1" applyAlignment="1">
      <alignment horizontal="center"/>
    </xf>
    <xf numFmtId="0" fontId="35" fillId="0" borderId="0" xfId="10" applyFont="1"/>
    <xf numFmtId="0" fontId="35" fillId="0" borderId="1" xfId="10" applyFont="1" applyBorder="1"/>
    <xf numFmtId="171" fontId="35" fillId="0" borderId="0" xfId="10" applyNumberFormat="1" applyFont="1"/>
    <xf numFmtId="168" fontId="35" fillId="0" borderId="0" xfId="10" applyNumberFormat="1" applyFont="1"/>
    <xf numFmtId="172" fontId="25" fillId="0" borderId="0" xfId="10" applyNumberFormat="1" applyFont="1"/>
    <xf numFmtId="168" fontId="25" fillId="0" borderId="0" xfId="10" applyNumberFormat="1" applyFont="1"/>
    <xf numFmtId="172" fontId="35" fillId="0" borderId="0" xfId="10" applyNumberFormat="1" applyFont="1"/>
    <xf numFmtId="167" fontId="9" fillId="0" borderId="0" xfId="10" applyNumberFormat="1" applyFont="1"/>
    <xf numFmtId="0" fontId="2" fillId="0" borderId="3" xfId="10" applyBorder="1"/>
    <xf numFmtId="0" fontId="3" fillId="0" borderId="1" xfId="10" applyFont="1" applyBorder="1"/>
    <xf numFmtId="0" fontId="3" fillId="0" borderId="2" xfId="10" applyFont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165" fontId="9" fillId="3" borderId="1" xfId="0" applyNumberFormat="1" applyFont="1" applyFill="1" applyBorder="1" applyAlignment="1">
      <alignment horizontal="center" wrapText="1"/>
    </xf>
    <xf numFmtId="0" fontId="31" fillId="0" borderId="2" xfId="0" applyFont="1" applyBorder="1"/>
    <xf numFmtId="0" fontId="34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166" fontId="6" fillId="2" borderId="0" xfId="0" applyNumberFormat="1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16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9" fontId="3" fillId="0" borderId="0" xfId="13" applyNumberFormat="1" applyFont="1" applyFill="1" applyBorder="1" applyAlignment="1">
      <alignment horizontal="center" vertical="center" wrapText="1"/>
    </xf>
    <xf numFmtId="3" fontId="28" fillId="0" borderId="0" xfId="0" applyNumberFormat="1" applyFont="1" applyAlignment="1">
      <alignment horizontal="center" vertical="center" wrapText="1"/>
    </xf>
    <xf numFmtId="3" fontId="30" fillId="0" borderId="0" xfId="0" applyNumberFormat="1" applyFont="1" applyAlignment="1">
      <alignment horizontal="center" vertical="center" wrapText="1"/>
    </xf>
    <xf numFmtId="3" fontId="28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9" fillId="4" borderId="0" xfId="0" applyFont="1" applyFill="1" applyAlignment="1">
      <alignment horizontal="center" vertical="center" wrapText="1"/>
    </xf>
    <xf numFmtId="166" fontId="28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/>
    </xf>
    <xf numFmtId="3" fontId="9" fillId="6" borderId="0" xfId="0" applyNumberFormat="1" applyFont="1" applyFill="1" applyAlignment="1">
      <alignment horizontal="center"/>
    </xf>
    <xf numFmtId="3" fontId="31" fillId="10" borderId="0" xfId="0" applyNumberFormat="1" applyFont="1" applyFill="1"/>
    <xf numFmtId="3" fontId="4" fillId="0" borderId="0" xfId="0" applyNumberFormat="1" applyFont="1" applyAlignment="1">
      <alignment horizontal="center" vertical="center" wrapText="1"/>
    </xf>
    <xf numFmtId="3" fontId="37" fillId="10" borderId="0" xfId="0" applyNumberFormat="1" applyFont="1" applyFill="1"/>
    <xf numFmtId="3" fontId="3" fillId="6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center" vertical="center" wrapText="1"/>
    </xf>
    <xf numFmtId="166" fontId="9" fillId="0" borderId="0" xfId="0" applyNumberFormat="1" applyFont="1" applyAlignment="1">
      <alignment horizontal="center" vertical="center" wrapText="1"/>
    </xf>
    <xf numFmtId="166" fontId="3" fillId="3" borderId="0" xfId="0" applyNumberFormat="1" applyFont="1" applyFill="1" applyAlignment="1">
      <alignment horizontal="left" vertical="center"/>
    </xf>
    <xf numFmtId="166" fontId="4" fillId="3" borderId="0" xfId="0" applyNumberFormat="1" applyFont="1" applyFill="1" applyAlignment="1">
      <alignment horizontal="center" vertical="center" wrapText="1"/>
    </xf>
    <xf numFmtId="3" fontId="4" fillId="3" borderId="0" xfId="0" applyNumberFormat="1" applyFont="1" applyFill="1" applyAlignment="1">
      <alignment horizontal="center" vertical="center" wrapText="1"/>
    </xf>
    <xf numFmtId="165" fontId="27" fillId="0" borderId="1" xfId="0" applyNumberFormat="1" applyFont="1" applyBorder="1" applyAlignment="1">
      <alignment vertical="center" wrapText="1"/>
    </xf>
    <xf numFmtId="1" fontId="27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165" fontId="31" fillId="0" borderId="0" xfId="0" applyNumberFormat="1" applyFont="1"/>
    <xf numFmtId="3" fontId="38" fillId="0" borderId="0" xfId="0" applyNumberFormat="1" applyFont="1" applyAlignment="1">
      <alignment vertical="center" wrapText="1"/>
    </xf>
    <xf numFmtId="0" fontId="39" fillId="0" borderId="0" xfId="0" applyFont="1"/>
    <xf numFmtId="4" fontId="39" fillId="0" borderId="0" xfId="0" applyNumberFormat="1" applyFont="1"/>
    <xf numFmtId="4" fontId="31" fillId="0" borderId="0" xfId="0" applyNumberFormat="1" applyFont="1"/>
    <xf numFmtId="3" fontId="37" fillId="0" borderId="0" xfId="0" applyNumberFormat="1" applyFont="1"/>
    <xf numFmtId="1" fontId="0" fillId="0" borderId="0" xfId="0" applyNumberFormat="1"/>
    <xf numFmtId="3" fontId="9" fillId="0" borderId="1" xfId="0" applyNumberFormat="1" applyFont="1" applyBorder="1" applyAlignment="1">
      <alignment vertical="center" wrapText="1"/>
    </xf>
    <xf numFmtId="0" fontId="40" fillId="3" borderId="1" xfId="1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1" fontId="4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44" fillId="0" borderId="0" xfId="0" applyFont="1" applyAlignment="1">
      <alignment horizontal="center" vertical="center"/>
    </xf>
    <xf numFmtId="0" fontId="44" fillId="2" borderId="1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0" xfId="10" applyFont="1" applyAlignment="1">
      <alignment horizontal="center"/>
    </xf>
    <xf numFmtId="0" fontId="44" fillId="0" borderId="0" xfId="10" applyFont="1" applyAlignment="1">
      <alignment horizontal="center" vertical="center"/>
    </xf>
    <xf numFmtId="0" fontId="44" fillId="2" borderId="1" xfId="10" applyFont="1" applyFill="1" applyBorder="1" applyAlignment="1">
      <alignment horizontal="center" vertical="center" wrapText="1"/>
    </xf>
    <xf numFmtId="0" fontId="12" fillId="0" borderId="1" xfId="10" applyFont="1" applyBorder="1" applyAlignment="1">
      <alignment horizontal="center"/>
    </xf>
    <xf numFmtId="165" fontId="9" fillId="3" borderId="1" xfId="13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43" fillId="0" borderId="0" xfId="0" applyFont="1"/>
    <xf numFmtId="165" fontId="3" fillId="0" borderId="1" xfId="0" applyNumberFormat="1" applyFont="1" applyBorder="1" applyAlignment="1">
      <alignment horizontal="center" vertical="center"/>
    </xf>
    <xf numFmtId="3" fontId="9" fillId="0" borderId="1" xfId="16" applyNumberFormat="1" applyFont="1" applyFill="1" applyBorder="1" applyAlignment="1">
      <alignment horizontal="center" vertic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/>
    </xf>
    <xf numFmtId="166" fontId="9" fillId="0" borderId="13" xfId="0" applyNumberFormat="1" applyFont="1" applyBorder="1" applyAlignment="1">
      <alignment horizontal="center" vertical="center"/>
    </xf>
    <xf numFmtId="165" fontId="9" fillId="0" borderId="13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wrapText="1"/>
    </xf>
    <xf numFmtId="167" fontId="3" fillId="0" borderId="1" xfId="1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10" applyFont="1" applyBorder="1" applyAlignment="1">
      <alignment horizontal="center" vertical="center"/>
    </xf>
    <xf numFmtId="166" fontId="3" fillId="0" borderId="1" xfId="1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2" fontId="9" fillId="3" borderId="1" xfId="13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2" fontId="28" fillId="0" borderId="1" xfId="0" applyNumberFormat="1" applyFont="1" applyBorder="1" applyAlignment="1">
      <alignment horizontal="center" vertical="center"/>
    </xf>
    <xf numFmtId="2" fontId="9" fillId="3" borderId="1" xfId="13" applyNumberFormat="1" applyFont="1" applyFill="1" applyBorder="1" applyAlignment="1">
      <alignment horizontal="center" vertical="center"/>
    </xf>
    <xf numFmtId="2" fontId="9" fillId="3" borderId="1" xfId="1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2" fontId="9" fillId="3" borderId="1" xfId="11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10" fillId="0" borderId="0" xfId="0" applyNumberFormat="1" applyFont="1" applyAlignment="1">
      <alignment horizontal="right" vertical="center"/>
    </xf>
    <xf numFmtId="2" fontId="3" fillId="0" borderId="0" xfId="10" applyNumberFormat="1" applyFont="1" applyAlignment="1">
      <alignment horizontal="center" vertical="center"/>
    </xf>
    <xf numFmtId="2" fontId="4" fillId="0" borderId="0" xfId="10" applyNumberFormat="1" applyFont="1" applyAlignment="1">
      <alignment horizontal="center" vertical="center"/>
    </xf>
    <xf numFmtId="2" fontId="6" fillId="0" borderId="0" xfId="10" applyNumberFormat="1" applyFont="1" applyAlignment="1">
      <alignment horizontal="center" vertical="center" wrapText="1"/>
    </xf>
    <xf numFmtId="2" fontId="7" fillId="0" borderId="0" xfId="10" applyNumberFormat="1" applyFont="1" applyAlignment="1">
      <alignment horizontal="center" vertical="center"/>
    </xf>
    <xf numFmtId="2" fontId="6" fillId="2" borderId="1" xfId="10" applyNumberFormat="1" applyFont="1" applyFill="1" applyBorder="1" applyAlignment="1">
      <alignment horizontal="center" vertical="center" wrapText="1"/>
    </xf>
    <xf numFmtId="2" fontId="28" fillId="0" borderId="1" xfId="0" applyNumberFormat="1" applyFont="1" applyBorder="1" applyAlignment="1">
      <alignment horizontal="center" vertical="center" wrapText="1"/>
    </xf>
    <xf numFmtId="2" fontId="9" fillId="3" borderId="1" xfId="10" applyNumberFormat="1" applyFont="1" applyFill="1" applyBorder="1" applyAlignment="1">
      <alignment horizontal="center" vertical="center" wrapText="1"/>
    </xf>
    <xf numFmtId="2" fontId="36" fillId="3" borderId="1" xfId="10" applyNumberFormat="1" applyFont="1" applyFill="1" applyBorder="1" applyAlignment="1">
      <alignment horizontal="center" vertical="center"/>
    </xf>
    <xf numFmtId="2" fontId="3" fillId="0" borderId="1" xfId="10" applyNumberFormat="1" applyFont="1" applyBorder="1" applyAlignment="1">
      <alignment horizontal="center" vertical="center"/>
    </xf>
    <xf numFmtId="2" fontId="3" fillId="0" borderId="10" xfId="1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 wrapText="1"/>
    </xf>
    <xf numFmtId="2" fontId="3" fillId="0" borderId="1" xfId="13" applyNumberFormat="1" applyFont="1" applyFill="1" applyBorder="1" applyAlignment="1">
      <alignment horizontal="center" vertical="center" wrapText="1"/>
    </xf>
    <xf numFmtId="2" fontId="30" fillId="0" borderId="1" xfId="0" applyNumberFormat="1" applyFont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2" fontId="9" fillId="6" borderId="1" xfId="0" applyNumberFormat="1" applyFont="1" applyFill="1" applyBorder="1" applyAlignment="1">
      <alignment horizontal="center" vertical="center"/>
    </xf>
    <xf numFmtId="2" fontId="9" fillId="6" borderId="10" xfId="0" applyNumberFormat="1" applyFont="1" applyFill="1" applyBorder="1" applyAlignment="1">
      <alignment horizontal="center" vertical="center"/>
    </xf>
    <xf numFmtId="2" fontId="4" fillId="3" borderId="10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3" fillId="3" borderId="10" xfId="0" applyNumberFormat="1" applyFont="1" applyFill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 wrapText="1"/>
    </xf>
    <xf numFmtId="2" fontId="27" fillId="0" borderId="1" xfId="15" applyNumberFormat="1" applyFont="1" applyBorder="1" applyAlignment="1">
      <alignment horizontal="center" vertical="center" wrapText="1"/>
    </xf>
    <xf numFmtId="2" fontId="3" fillId="0" borderId="1" xfId="15" applyNumberFormat="1" applyFont="1" applyBorder="1" applyAlignment="1">
      <alignment horizontal="center" vertical="center" wrapText="1"/>
    </xf>
    <xf numFmtId="2" fontId="28" fillId="0" borderId="1" xfId="15" applyNumberFormat="1" applyFont="1" applyBorder="1" applyAlignment="1">
      <alignment horizontal="center" vertical="center" wrapText="1"/>
    </xf>
    <xf numFmtId="2" fontId="28" fillId="0" borderId="1" xfId="15" applyNumberFormat="1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3" fillId="3" borderId="1" xfId="1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6" fillId="2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3" fontId="10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64" fontId="6" fillId="4" borderId="1" xfId="13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left" vertical="center" wrapText="1"/>
    </xf>
    <xf numFmtId="0" fontId="6" fillId="5" borderId="1" xfId="12" applyFont="1" applyFill="1" applyBorder="1" applyAlignment="1">
      <alignment horizontal="center" vertical="center" wrapText="1"/>
    </xf>
    <xf numFmtId="0" fontId="17" fillId="5" borderId="1" xfId="12" applyFont="1" applyFill="1" applyBorder="1" applyAlignment="1">
      <alignment horizontal="center" vertical="center" wrapText="1"/>
    </xf>
    <xf numFmtId="168" fontId="5" fillId="0" borderId="0" xfId="12" applyNumberFormat="1" applyFont="1" applyAlignment="1">
      <alignment horizontal="right" vertical="center" wrapText="1"/>
    </xf>
    <xf numFmtId="168" fontId="19" fillId="0" borderId="0" xfId="12" applyNumberFormat="1" applyFont="1" applyAlignment="1">
      <alignment horizontal="right" vertical="center" wrapText="1"/>
    </xf>
    <xf numFmtId="168" fontId="10" fillId="0" borderId="0" xfId="12" applyNumberFormat="1" applyFont="1" applyAlignment="1">
      <alignment horizontal="right" vertical="center"/>
    </xf>
    <xf numFmtId="168" fontId="20" fillId="0" borderId="0" xfId="12" applyNumberFormat="1" applyFont="1" applyAlignment="1">
      <alignment horizontal="right" vertical="center"/>
    </xf>
    <xf numFmtId="0" fontId="8" fillId="0" borderId="0" xfId="12" applyFont="1" applyAlignment="1">
      <alignment horizontal="center" vertical="center" wrapText="1"/>
    </xf>
    <xf numFmtId="0" fontId="23" fillId="0" borderId="0" xfId="12" applyFont="1" applyAlignment="1">
      <alignment horizontal="center" vertical="center" wrapText="1"/>
    </xf>
    <xf numFmtId="0" fontId="17" fillId="2" borderId="9" xfId="12" applyFont="1" applyFill="1" applyBorder="1" applyAlignment="1">
      <alignment horizontal="left" vertical="center" wrapText="1"/>
    </xf>
    <xf numFmtId="0" fontId="17" fillId="2" borderId="12" xfId="12" applyFont="1" applyFill="1" applyBorder="1" applyAlignment="1">
      <alignment horizontal="left" vertical="center" wrapText="1"/>
    </xf>
    <xf numFmtId="0" fontId="17" fillId="2" borderId="3" xfId="12" applyFont="1" applyFill="1" applyBorder="1" applyAlignment="1">
      <alignment horizontal="left" vertical="center" wrapText="1"/>
    </xf>
    <xf numFmtId="0" fontId="44" fillId="2" borderId="1" xfId="10" applyFont="1" applyFill="1" applyBorder="1" applyAlignment="1">
      <alignment horizontal="center" vertical="center" wrapText="1"/>
    </xf>
    <xf numFmtId="0" fontId="26" fillId="2" borderId="0" xfId="1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2" fontId="5" fillId="0" borderId="0" xfId="0" applyNumberFormat="1" applyFont="1" applyAlignment="1">
      <alignment horizontal="center" vertical="center" wrapText="1"/>
    </xf>
    <xf numFmtId="0" fontId="44" fillId="2" borderId="9" xfId="0" applyFont="1" applyFill="1" applyBorder="1" applyAlignment="1">
      <alignment horizontal="center" vertical="center" wrapText="1"/>
    </xf>
    <xf numFmtId="0" fontId="44" fillId="2" borderId="3" xfId="0" applyFont="1" applyFill="1" applyBorder="1" applyAlignment="1">
      <alignment horizontal="center" vertical="center" wrapText="1"/>
    </xf>
    <xf numFmtId="2" fontId="6" fillId="2" borderId="9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0" fontId="41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2" fontId="10" fillId="0" borderId="0" xfId="10" applyNumberFormat="1" applyFont="1" applyAlignment="1">
      <alignment horizontal="right" vertical="center"/>
    </xf>
    <xf numFmtId="3" fontId="10" fillId="0" borderId="0" xfId="0" applyNumberFormat="1" applyFont="1" applyAlignment="1">
      <alignment vertical="center"/>
    </xf>
    <xf numFmtId="2" fontId="10" fillId="0" borderId="0" xfId="0" applyNumberFormat="1" applyFont="1" applyAlignment="1">
      <alignment horizontal="right" vertical="center"/>
    </xf>
    <xf numFmtId="2" fontId="10" fillId="0" borderId="14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vertical="center" wrapText="1"/>
    </xf>
  </cellXfs>
  <cellStyles count="17">
    <cellStyle name="Normal" xfId="16" xr:uid="{826BFEBD-F95F-4E80-8B7A-9ED8A0E8B805}"/>
    <cellStyle name="Обычный" xfId="0" builtinId="0"/>
    <cellStyle name="Обычный 2" xfId="12" xr:uid="{F444D4A6-4AB1-48A7-B460-2488A4A3CD53}"/>
    <cellStyle name="Обычный 2 2" xfId="10" xr:uid="{CB81A295-09ED-4252-9809-CB6722804179}"/>
    <cellStyle name="Обычный 2 2 2" xfId="14" xr:uid="{7E6F5CD0-F5C5-4FDB-801F-4F4EBD1B7767}"/>
    <cellStyle name="Обычный 5" xfId="9" xr:uid="{00000000-0005-0000-0000-000001000000}"/>
    <cellStyle name="Финансовый" xfId="15" builtinId="3"/>
    <cellStyle name="Финансовый 2" xfId="1" xr:uid="{00000000-0005-0000-0000-000003000000}"/>
    <cellStyle name="Финансовый 2 2" xfId="2" xr:uid="{00000000-0005-0000-0000-000004000000}"/>
    <cellStyle name="Финансовый 2 3" xfId="3" xr:uid="{00000000-0005-0000-0000-000005000000}"/>
    <cellStyle name="Финансовый 2 4" xfId="4" xr:uid="{00000000-0005-0000-0000-000006000000}"/>
    <cellStyle name="Финансовый 2 5" xfId="5" xr:uid="{00000000-0005-0000-0000-000007000000}"/>
    <cellStyle name="Финансовый 2 6" xfId="6" xr:uid="{00000000-0005-0000-0000-000008000000}"/>
    <cellStyle name="Финансовый 2 7" xfId="7" xr:uid="{00000000-0005-0000-0000-000009000000}"/>
    <cellStyle name="Финансовый 2 8" xfId="8" xr:uid="{00000000-0005-0000-0000-00000A000000}"/>
    <cellStyle name="Финансовый 3" xfId="11" xr:uid="{B36C12CE-8929-4D1F-9FC3-FAE98EB02F92}"/>
    <cellStyle name="Финансовый 3 2" xfId="13" xr:uid="{CC895BD5-1FD3-4311-AA9A-70482EA632B4}"/>
  </cellStyles>
  <dxfs count="34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086;&#1073;&#1083;&#1072;&#1089;&#1090;&#1085;&#1099;&#1077;%20&#1059;&#1087;&#1088;&#1072;&#1074;&#1083;&#1077;&#1085;&#1080;&#1080;/&#1059;&#1057;&#1061;/&#1059;&#1057;&#1061;%20+&#1055;&#1088;&#1080;&#1083;1-2+&#1055;&#1057;&#1069;&#1056;0914125130.xlsx" TargetMode="External"/><Relationship Id="rId2" Type="http://schemas.openxmlformats.org/officeDocument/2006/relationships/externalLinkPath" Target="file:///C:\Users\A.Bolatbaev\Desktop\000.%20&#1055;&#1057;&#1069;&#1056;%20&#1087;&#1086;%20&#1075;&#1086;&#1076;&#1072;&#1084;\&#1055;&#1057;&#1069;&#1056;%20&#1085;&#1072;%202027-2029&#1075;&#1075;\2027-2029\&#1086;&#1073;&#1083;&#1072;&#1089;&#1090;&#1085;&#1099;&#1077;%20&#1059;&#1087;&#1088;&#1072;&#1074;&#1083;&#1077;&#1085;&#1080;&#1080;\&#1059;&#1057;&#1061;\&#1059;&#1057;&#1061;%20+&#1055;&#1088;&#1080;&#1083;1-2+&#1055;&#1057;&#1069;&#1056;0914125130.xlsx" TargetMode="External"/><Relationship Id="rId1" Type="http://schemas.openxmlformats.org/officeDocument/2006/relationships/externalLinkPath" Target="/Users/A.Bolatbaev/Desktop/000.%20&#1055;&#1057;&#1069;&#1056;%20&#1087;&#1086;%20&#1075;&#1086;&#1076;&#1072;&#1084;/&#1055;&#1057;&#1069;&#1056;%20&#1085;&#1072;%202027-2029&#1075;&#1075;/2027-2029/&#1086;&#1073;&#1083;&#1072;&#1089;&#1090;&#1085;&#1099;&#1077;%20&#1059;&#1087;&#1088;&#1072;&#1074;&#1083;&#1077;&#1085;&#1080;&#1080;/&#1059;&#1057;&#1061;/&#1059;&#1057;&#1061;%20+&#1055;&#1088;&#1080;&#1083;1-2+&#1055;&#1057;&#1069;&#1056;09141251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Область+Прил-3+форма-1"/>
      <sheetName val="Область+Прил-2+форма-1"/>
      <sheetName val="Аксу+Прил-3+форма-2"/>
      <sheetName val="Алакол+Прил-3+форма-2"/>
      <sheetName val="Ескелді+Прил-3+форма-2 "/>
      <sheetName val="Каратал+Прил-3+форма-2"/>
      <sheetName val="Кербулак+Прил-3+форма-2"/>
      <sheetName val="Коксу+Прил-3+форма-2"/>
      <sheetName val="Панфилов+Прил-3+форма-2"/>
      <sheetName val="Саркан+Прил-3+форма-2"/>
      <sheetName val="Текели+Прил-3+форма-2"/>
      <sheetName val="Талдык+Прил-3+форма-2"/>
    </sheetNames>
    <sheetDataSet>
      <sheetData sheetId="0"/>
      <sheetData sheetId="1"/>
      <sheetData sheetId="2">
        <row r="15">
          <cell r="D15">
            <v>54789.289252635004</v>
          </cell>
          <cell r="E15">
            <v>54901.97850527001</v>
          </cell>
          <cell r="F15">
            <v>55014.667757905016</v>
          </cell>
        </row>
      </sheetData>
      <sheetData sheetId="3">
        <row r="15">
          <cell r="D15">
            <v>70228.415971629482</v>
          </cell>
          <cell r="E15">
            <v>70337.431943258969</v>
          </cell>
          <cell r="F15">
            <v>70446.447914888457</v>
          </cell>
        </row>
      </sheetData>
      <sheetData sheetId="4">
        <row r="15">
          <cell r="D15">
            <v>54279.655240874345</v>
          </cell>
          <cell r="E15">
            <v>54387.410481748688</v>
          </cell>
          <cell r="F15">
            <v>54495.165722623031</v>
          </cell>
        </row>
      </sheetData>
      <sheetData sheetId="5">
        <row r="15">
          <cell r="D15">
            <v>52335.125635706761</v>
          </cell>
          <cell r="E15">
            <v>52441.551271413526</v>
          </cell>
          <cell r="F15">
            <v>52547.97690712029</v>
          </cell>
        </row>
      </sheetData>
      <sheetData sheetId="6">
        <row r="15">
          <cell r="D15">
            <v>61926.739873141873</v>
          </cell>
          <cell r="E15">
            <v>62041.379746283746</v>
          </cell>
          <cell r="F15">
            <v>62156.01961942562</v>
          </cell>
        </row>
      </sheetData>
      <sheetData sheetId="7">
        <row r="15">
          <cell r="D15">
            <v>50883.288230221115</v>
          </cell>
          <cell r="E15">
            <v>50991.676460442228</v>
          </cell>
          <cell r="F15">
            <v>51100.064690663341</v>
          </cell>
        </row>
      </sheetData>
      <sheetData sheetId="8">
        <row r="15">
          <cell r="D15">
            <v>58497.684136008713</v>
          </cell>
          <cell r="E15">
            <v>58605.468272017424</v>
          </cell>
          <cell r="F15">
            <v>58713.252408026136</v>
          </cell>
        </row>
      </sheetData>
      <sheetData sheetId="9">
        <row r="15">
          <cell r="D15">
            <v>71765.314835316502</v>
          </cell>
          <cell r="E15">
            <v>71869.429670633006</v>
          </cell>
          <cell r="F15">
            <v>71973.54450594951</v>
          </cell>
        </row>
      </sheetData>
      <sheetData sheetId="10">
        <row r="15">
          <cell r="D15">
            <v>4575.5961538461543</v>
          </cell>
          <cell r="E15">
            <v>4685.6923076923085</v>
          </cell>
          <cell r="F15">
            <v>4795.7884615384628</v>
          </cell>
        </row>
      </sheetData>
      <sheetData sheetId="11">
        <row r="15">
          <cell r="D15">
            <v>41485.399167861673</v>
          </cell>
          <cell r="E15">
            <v>41592.698335723348</v>
          </cell>
          <cell r="F15">
            <v>41699.997503585022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5B0FC-63C8-4BD1-A804-DC432CD3C34B}">
  <sheetPr>
    <tabColor rgb="FF00B050"/>
  </sheetPr>
  <dimension ref="A1:I50"/>
  <sheetViews>
    <sheetView tabSelected="1" view="pageBreakPreview" zoomScaleNormal="100" zoomScaleSheetLayoutView="100" workbookViewId="0">
      <selection activeCell="L22" sqref="L22"/>
    </sheetView>
  </sheetViews>
  <sheetFormatPr defaultRowHeight="15" x14ac:dyDescent="0.25"/>
  <cols>
    <col min="1" max="1" width="5.140625" customWidth="1"/>
    <col min="2" max="2" width="52.85546875" customWidth="1"/>
    <col min="3" max="3" width="13.85546875" customWidth="1"/>
    <col min="4" max="5" width="13.7109375" customWidth="1"/>
    <col min="6" max="6" width="13.85546875" customWidth="1"/>
    <col min="7" max="7" width="0.5703125" customWidth="1"/>
  </cols>
  <sheetData>
    <row r="1" spans="1:7" ht="12.75" customHeight="1" x14ac:dyDescent="0.25"/>
    <row r="2" spans="1:7" ht="15" customHeight="1" x14ac:dyDescent="0.25">
      <c r="C2" s="259" t="s">
        <v>82</v>
      </c>
      <c r="D2" s="259"/>
      <c r="E2" s="259"/>
      <c r="F2" s="259"/>
    </row>
    <row r="3" spans="1:7" x14ac:dyDescent="0.25">
      <c r="C3" s="259"/>
      <c r="D3" s="259"/>
      <c r="E3" s="259"/>
      <c r="F3" s="259"/>
    </row>
    <row r="4" spans="1:7" x14ac:dyDescent="0.25">
      <c r="C4" s="19"/>
      <c r="D4" s="19"/>
      <c r="E4" s="19"/>
      <c r="F4" s="19"/>
    </row>
    <row r="5" spans="1:7" ht="15.75" x14ac:dyDescent="0.25">
      <c r="C5" s="19"/>
      <c r="D5" s="19"/>
      <c r="E5" s="260"/>
      <c r="F5" s="260"/>
    </row>
    <row r="7" spans="1:7" x14ac:dyDescent="0.25">
      <c r="A7" s="261" t="s">
        <v>314</v>
      </c>
      <c r="B7" s="261"/>
      <c r="C7" s="261"/>
      <c r="D7" s="261"/>
      <c r="E7" s="261"/>
      <c r="F7" s="261"/>
      <c r="G7" s="261"/>
    </row>
    <row r="8" spans="1:7" ht="18" customHeight="1" x14ac:dyDescent="0.25">
      <c r="A8" s="261"/>
      <c r="B8" s="261"/>
      <c r="C8" s="261"/>
      <c r="D8" s="261"/>
      <c r="E8" s="261"/>
      <c r="F8" s="261"/>
      <c r="G8" s="261"/>
    </row>
    <row r="9" spans="1:7" ht="11.25" customHeight="1" x14ac:dyDescent="0.25"/>
    <row r="10" spans="1:7" ht="19.5" customHeight="1" x14ac:dyDescent="0.25">
      <c r="A10" s="262" t="s">
        <v>0</v>
      </c>
      <c r="B10" s="262" t="s">
        <v>9</v>
      </c>
      <c r="C10" s="262" t="s">
        <v>11</v>
      </c>
      <c r="D10" s="265" t="s">
        <v>61</v>
      </c>
      <c r="E10" s="266"/>
      <c r="F10" s="267"/>
    </row>
    <row r="11" spans="1:7" ht="46.5" customHeight="1" x14ac:dyDescent="0.25">
      <c r="A11" s="263"/>
      <c r="B11" s="263"/>
      <c r="C11" s="263"/>
      <c r="D11" s="22" t="s">
        <v>12</v>
      </c>
      <c r="E11" s="22" t="s">
        <v>13</v>
      </c>
      <c r="F11" s="22" t="s">
        <v>315</v>
      </c>
    </row>
    <row r="12" spans="1:7" ht="20.25" customHeight="1" x14ac:dyDescent="0.25">
      <c r="A12" s="264"/>
      <c r="B12" s="264"/>
      <c r="C12" s="25" t="s">
        <v>10</v>
      </c>
      <c r="D12" s="265" t="s">
        <v>60</v>
      </c>
      <c r="E12" s="266"/>
      <c r="F12" s="267"/>
    </row>
    <row r="13" spans="1:7" ht="15" customHeight="1" x14ac:dyDescent="0.25">
      <c r="A13" s="25">
        <v>1</v>
      </c>
      <c r="B13" s="25">
        <v>2</v>
      </c>
      <c r="C13" s="25">
        <v>3</v>
      </c>
      <c r="D13" s="25">
        <v>4</v>
      </c>
      <c r="E13" s="25">
        <v>5</v>
      </c>
      <c r="F13" s="25">
        <v>6</v>
      </c>
    </row>
    <row r="14" spans="1:7" ht="18.75" x14ac:dyDescent="0.25">
      <c r="A14" s="21">
        <v>1</v>
      </c>
      <c r="B14" s="51" t="s">
        <v>347</v>
      </c>
      <c r="C14" s="197">
        <v>2738.6</v>
      </c>
      <c r="D14" s="197">
        <v>2921.1</v>
      </c>
      <c r="E14" s="197">
        <v>3135.1</v>
      </c>
      <c r="F14" s="197">
        <v>3297.8</v>
      </c>
    </row>
    <row r="15" spans="1:7" ht="37.5" x14ac:dyDescent="0.25">
      <c r="A15" s="21">
        <v>2</v>
      </c>
      <c r="B15" s="51" t="s">
        <v>62</v>
      </c>
      <c r="C15" s="13">
        <v>104</v>
      </c>
      <c r="D15" s="12">
        <v>103.6</v>
      </c>
      <c r="E15" s="13">
        <v>104</v>
      </c>
      <c r="F15" s="12">
        <v>104.2</v>
      </c>
    </row>
    <row r="16" spans="1:7" ht="42" customHeight="1" x14ac:dyDescent="0.25">
      <c r="A16" s="21">
        <v>3</v>
      </c>
      <c r="B16" s="51" t="s">
        <v>348</v>
      </c>
      <c r="C16" s="197">
        <v>7579.2</v>
      </c>
      <c r="D16" s="198">
        <v>8041.9</v>
      </c>
      <c r="E16" s="197">
        <v>8619.9</v>
      </c>
      <c r="F16" s="197">
        <v>9055.6</v>
      </c>
    </row>
    <row r="17" spans="1:9" ht="38.25" customHeight="1" x14ac:dyDescent="0.25">
      <c r="A17" s="257" t="s">
        <v>14</v>
      </c>
      <c r="B17" s="257"/>
      <c r="C17" s="257"/>
      <c r="D17" s="257"/>
      <c r="E17" s="257"/>
      <c r="F17" s="257"/>
    </row>
    <row r="18" spans="1:9" ht="39.75" customHeight="1" x14ac:dyDescent="0.25">
      <c r="A18" s="21">
        <v>4</v>
      </c>
      <c r="B18" s="51" t="s">
        <v>331</v>
      </c>
      <c r="C18" s="16">
        <v>519678.3</v>
      </c>
      <c r="D18" s="16">
        <f>'[1]Аксу+Прил-3+форма-2'!D15+'[1]Алакол+Прил-3+форма-2'!D15+'[1]Ескелді+Прил-3+форма-2 '!D15+'[1]Каратал+Прил-3+форма-2'!D15+'[1]Кербулак+Прил-3+форма-2'!D15+'[1]Коксу+Прил-3+форма-2'!D15+'[1]Панфилов+Прил-3+форма-2'!D15+'[1]Саркан+Прил-3+форма-2'!D15+'[1]Талдык+Прил-3+форма-2'!D15+'[1]Текели+Прил-3+форма-2'!D15</f>
        <v>520766.50849724165</v>
      </c>
      <c r="E18" s="16">
        <f>'[1]Аксу+Прил-3+форма-2'!E15+'[1]Алакол+Прил-3+форма-2'!E15+'[1]Ескелді+Прил-3+форма-2 '!E15+'[1]Каратал+Прил-3+форма-2'!E15+'[1]Кербулак+Прил-3+форма-2'!E15+'[1]Коксу+Прил-3+форма-2'!E15+'[1]Панфилов+Прил-3+форма-2'!E15+'[1]Саркан+Прил-3+форма-2'!E15+'[1]Талдык+Прил-3+форма-2'!E15+'[1]Текели+Прил-3+форма-2'!E15</f>
        <v>521854.71699448331</v>
      </c>
      <c r="F18" s="16">
        <f>'[1]Аксу+Прил-3+форма-2'!F15+'[1]Алакол+Прил-3+форма-2'!F15+'[1]Ескелді+Прил-3+форма-2 '!F15+'[1]Каратал+Прил-3+форма-2'!F15+'[1]Кербулак+Прил-3+форма-2'!F15+'[1]Коксу+Прил-3+форма-2'!F15+'[1]Панфилов+Прил-3+форма-2'!F15+'[1]Саркан+Прил-3+форма-2'!F15+'[1]Талдык+Прил-3+форма-2'!F15+'[1]Текели+Прил-3+форма-2'!F15</f>
        <v>522942.92549172486</v>
      </c>
    </row>
    <row r="19" spans="1:9" ht="18.75" x14ac:dyDescent="0.3">
      <c r="A19" s="21">
        <v>5</v>
      </c>
      <c r="B19" s="51" t="s">
        <v>63</v>
      </c>
      <c r="C19" s="190">
        <v>105.6</v>
      </c>
      <c r="D19" s="187">
        <v>105.8</v>
      </c>
      <c r="E19" s="187">
        <v>106.1</v>
      </c>
      <c r="F19" s="187">
        <v>106.7</v>
      </c>
    </row>
    <row r="20" spans="1:9" ht="18.75" x14ac:dyDescent="0.25">
      <c r="A20" s="21">
        <v>6</v>
      </c>
      <c r="B20" s="51" t="s">
        <v>332</v>
      </c>
      <c r="C20" s="11">
        <v>484631</v>
      </c>
      <c r="D20" s="11">
        <v>549757.69999999995</v>
      </c>
      <c r="E20" s="11">
        <v>621763.5</v>
      </c>
      <c r="F20" s="11">
        <v>707594</v>
      </c>
    </row>
    <row r="21" spans="1:9" ht="18.75" x14ac:dyDescent="0.25">
      <c r="A21" s="21">
        <v>7</v>
      </c>
      <c r="B21" s="51" t="s">
        <v>63</v>
      </c>
      <c r="C21" s="13">
        <v>115.8</v>
      </c>
      <c r="D21" s="13">
        <v>105.1</v>
      </c>
      <c r="E21" s="13">
        <v>105.8</v>
      </c>
      <c r="F21" s="13">
        <v>106.1</v>
      </c>
      <c r="H21">
        <f>C21+D21+E21+F21/4</f>
        <v>353.22499999999997</v>
      </c>
    </row>
    <row r="22" spans="1:9" ht="39.75" customHeight="1" x14ac:dyDescent="0.25">
      <c r="A22" s="21">
        <v>8</v>
      </c>
      <c r="B22" s="51" t="s">
        <v>333</v>
      </c>
      <c r="C22" s="183">
        <v>13367.900000000001</v>
      </c>
      <c r="D22" s="183">
        <v>15770.300000000001</v>
      </c>
      <c r="E22" s="183">
        <v>18684.2</v>
      </c>
      <c r="F22" s="183">
        <v>22143.599999999999</v>
      </c>
    </row>
    <row r="23" spans="1:9" ht="18.75" x14ac:dyDescent="0.25">
      <c r="A23" s="21">
        <v>9</v>
      </c>
      <c r="B23" s="51" t="s">
        <v>63</v>
      </c>
      <c r="C23" s="184">
        <v>107.5</v>
      </c>
      <c r="D23" s="184">
        <v>103</v>
      </c>
      <c r="E23" s="184">
        <v>106</v>
      </c>
      <c r="F23" s="184">
        <v>106.5</v>
      </c>
      <c r="G23" s="53">
        <f>C23+D23+E23+F23</f>
        <v>423</v>
      </c>
    </row>
    <row r="24" spans="1:9" ht="18.75" hidden="1" x14ac:dyDescent="0.25">
      <c r="A24" s="21">
        <v>10</v>
      </c>
      <c r="B24" s="51" t="s">
        <v>3</v>
      </c>
      <c r="C24" s="15"/>
      <c r="D24" s="15"/>
      <c r="E24" s="15"/>
      <c r="F24" s="15"/>
      <c r="I24">
        <f>G23/4</f>
        <v>105.75</v>
      </c>
    </row>
    <row r="25" spans="1:9" ht="25.5" customHeight="1" x14ac:dyDescent="0.25">
      <c r="A25" s="21">
        <v>10</v>
      </c>
      <c r="B25" s="51" t="s">
        <v>334</v>
      </c>
      <c r="C25" s="183">
        <v>369974.4</v>
      </c>
      <c r="D25" s="183">
        <v>419228.9</v>
      </c>
      <c r="E25" s="183">
        <v>472139.2</v>
      </c>
      <c r="F25" s="183">
        <v>529346.69999999995</v>
      </c>
    </row>
    <row r="26" spans="1:9" ht="18.75" x14ac:dyDescent="0.25">
      <c r="A26" s="21">
        <v>11</v>
      </c>
      <c r="B26" s="51" t="s">
        <v>63</v>
      </c>
      <c r="C26" s="184">
        <v>117.5</v>
      </c>
      <c r="D26" s="184">
        <v>105.7</v>
      </c>
      <c r="E26" s="184">
        <v>106.4</v>
      </c>
      <c r="F26" s="184">
        <v>106.6</v>
      </c>
      <c r="G26" s="53">
        <f>C26+D26+E26+F26</f>
        <v>436.20000000000005</v>
      </c>
    </row>
    <row r="27" spans="1:9" ht="18.75" x14ac:dyDescent="0.25">
      <c r="A27" s="21">
        <v>12</v>
      </c>
      <c r="B27" s="51" t="s">
        <v>335</v>
      </c>
      <c r="C27" s="183">
        <v>407500</v>
      </c>
      <c r="D27" s="183">
        <v>412700</v>
      </c>
      <c r="E27" s="183">
        <v>419960</v>
      </c>
      <c r="F27" s="183">
        <v>429300</v>
      </c>
    </row>
    <row r="28" spans="1:9" ht="18.75" x14ac:dyDescent="0.25">
      <c r="A28" s="21">
        <v>13</v>
      </c>
      <c r="B28" s="51" t="s">
        <v>63</v>
      </c>
      <c r="C28" s="184">
        <v>100.5</v>
      </c>
      <c r="D28" s="184">
        <v>102</v>
      </c>
      <c r="E28" s="184">
        <v>102.5</v>
      </c>
      <c r="F28" s="184">
        <v>103</v>
      </c>
      <c r="H28">
        <f>G26/4</f>
        <v>109.05000000000001</v>
      </c>
    </row>
    <row r="29" spans="1:9" ht="18.75" x14ac:dyDescent="0.25">
      <c r="A29" s="21">
        <v>14</v>
      </c>
      <c r="B29" s="51" t="s">
        <v>336</v>
      </c>
      <c r="C29" s="17">
        <v>1089135</v>
      </c>
      <c r="D29" s="17">
        <v>1155222.1000000001</v>
      </c>
      <c r="E29" s="17">
        <v>1182132.8999999999</v>
      </c>
      <c r="F29" s="17">
        <v>1206882.3999999999</v>
      </c>
    </row>
    <row r="30" spans="1:9" ht="18.75" x14ac:dyDescent="0.25">
      <c r="A30" s="21">
        <v>15</v>
      </c>
      <c r="B30" s="51" t="s">
        <v>63</v>
      </c>
      <c r="C30" s="17">
        <v>101.2</v>
      </c>
      <c r="D30" s="17">
        <v>102</v>
      </c>
      <c r="E30" s="17">
        <v>102.7</v>
      </c>
      <c r="F30" s="17">
        <v>103</v>
      </c>
    </row>
    <row r="31" spans="1:9" ht="18.75" x14ac:dyDescent="0.3">
      <c r="A31" s="21">
        <v>16</v>
      </c>
      <c r="B31" s="51" t="s">
        <v>337</v>
      </c>
      <c r="C31" s="187">
        <v>242469</v>
      </c>
      <c r="D31" s="187">
        <v>254970</v>
      </c>
      <c r="E31" s="187">
        <v>268969</v>
      </c>
      <c r="F31" s="187">
        <v>283970</v>
      </c>
    </row>
    <row r="32" spans="1:9" ht="18.75" x14ac:dyDescent="0.3">
      <c r="A32" s="21">
        <v>17</v>
      </c>
      <c r="B32" s="51" t="s">
        <v>63</v>
      </c>
      <c r="C32" s="190">
        <v>115</v>
      </c>
      <c r="D32" s="190">
        <v>118.6</v>
      </c>
      <c r="E32" s="190">
        <v>118.9</v>
      </c>
      <c r="F32" s="190">
        <v>119</v>
      </c>
    </row>
    <row r="33" spans="1:6" ht="18.75" x14ac:dyDescent="0.25">
      <c r="A33" s="21">
        <v>18</v>
      </c>
      <c r="B33" s="51" t="s">
        <v>338</v>
      </c>
      <c r="C33" s="183">
        <v>22155.9</v>
      </c>
      <c r="D33" s="183">
        <v>25805.9</v>
      </c>
      <c r="E33" s="183">
        <v>30105.9</v>
      </c>
      <c r="F33" s="183">
        <v>35285.9</v>
      </c>
    </row>
    <row r="34" spans="1:6" ht="18.75" x14ac:dyDescent="0.25">
      <c r="A34" s="21">
        <v>19</v>
      </c>
      <c r="B34" s="51" t="s">
        <v>63</v>
      </c>
      <c r="C34" s="184">
        <v>110.5</v>
      </c>
      <c r="D34" s="184">
        <v>111</v>
      </c>
      <c r="E34" s="184">
        <v>112</v>
      </c>
      <c r="F34" s="184">
        <v>113</v>
      </c>
    </row>
    <row r="35" spans="1:6" ht="18.75" customHeight="1" x14ac:dyDescent="0.25">
      <c r="A35" s="257" t="s">
        <v>48</v>
      </c>
      <c r="B35" s="257"/>
      <c r="C35" s="257"/>
      <c r="D35" s="257"/>
      <c r="E35" s="257"/>
      <c r="F35" s="257"/>
    </row>
    <row r="36" spans="1:6" ht="18.75" x14ac:dyDescent="0.3">
      <c r="A36" s="21">
        <v>20</v>
      </c>
      <c r="B36" s="18" t="s">
        <v>49</v>
      </c>
      <c r="C36" s="13">
        <v>692</v>
      </c>
      <c r="D36" s="13">
        <v>696.40000000000009</v>
      </c>
      <c r="E36" s="13">
        <v>697.3</v>
      </c>
      <c r="F36" s="13">
        <v>698.2</v>
      </c>
    </row>
    <row r="37" spans="1:6" ht="18.75" x14ac:dyDescent="0.3">
      <c r="A37" s="21">
        <v>21</v>
      </c>
      <c r="B37" s="18" t="s">
        <v>50</v>
      </c>
      <c r="C37" s="189">
        <v>342.70000000000005</v>
      </c>
      <c r="D37" s="189">
        <v>344.90000000000003</v>
      </c>
      <c r="E37" s="189">
        <v>345.40000000000003</v>
      </c>
      <c r="F37" s="189">
        <v>345.9</v>
      </c>
    </row>
    <row r="38" spans="1:6" ht="18.75" x14ac:dyDescent="0.3">
      <c r="A38" s="21">
        <v>22</v>
      </c>
      <c r="B38" s="18" t="s">
        <v>51</v>
      </c>
      <c r="C38" s="189">
        <v>349.2</v>
      </c>
      <c r="D38" s="189">
        <v>351.49999999999994</v>
      </c>
      <c r="E38" s="189">
        <v>351.9</v>
      </c>
      <c r="F38" s="189">
        <v>352.29999999999995</v>
      </c>
    </row>
    <row r="39" spans="1:6" ht="37.5" x14ac:dyDescent="0.3">
      <c r="A39" s="21">
        <v>23</v>
      </c>
      <c r="B39" s="18" t="s">
        <v>52</v>
      </c>
      <c r="C39" s="180">
        <v>309.05199999999996</v>
      </c>
      <c r="D39" s="180">
        <v>309.47300000000001</v>
      </c>
      <c r="E39" s="180">
        <v>309.99599999999998</v>
      </c>
      <c r="F39" s="180">
        <v>310.51899999999995</v>
      </c>
    </row>
    <row r="40" spans="1:6" ht="18.75" x14ac:dyDescent="0.3">
      <c r="A40" s="21">
        <v>24</v>
      </c>
      <c r="B40" s="18" t="s">
        <v>50</v>
      </c>
      <c r="C40" s="180">
        <v>168.143</v>
      </c>
      <c r="D40" s="180">
        <v>168.39999999999998</v>
      </c>
      <c r="E40" s="180">
        <v>168.75900000000001</v>
      </c>
      <c r="F40" s="180">
        <v>169.11799999999999</v>
      </c>
    </row>
    <row r="41" spans="1:6" ht="18.75" x14ac:dyDescent="0.3">
      <c r="A41" s="21">
        <v>25</v>
      </c>
      <c r="B41" s="18" t="s">
        <v>51</v>
      </c>
      <c r="C41" s="180">
        <v>140.90899999999999</v>
      </c>
      <c r="D41" s="180">
        <v>141.07300000000001</v>
      </c>
      <c r="E41" s="180">
        <v>141.23699999999999</v>
      </c>
      <c r="F41" s="180">
        <v>141.40100000000001</v>
      </c>
    </row>
    <row r="42" spans="1:6" ht="37.5" x14ac:dyDescent="0.3">
      <c r="A42" s="21">
        <v>26</v>
      </c>
      <c r="B42" s="18" t="s">
        <v>53</v>
      </c>
      <c r="C42" s="180">
        <v>14.507000000000003</v>
      </c>
      <c r="D42" s="180">
        <v>14.428000000000001</v>
      </c>
      <c r="E42" s="180">
        <v>14.394</v>
      </c>
      <c r="F42" s="180">
        <v>14.341999999999997</v>
      </c>
    </row>
    <row r="43" spans="1:6" ht="18.75" x14ac:dyDescent="0.3">
      <c r="A43" s="21">
        <v>27</v>
      </c>
      <c r="B43" s="18" t="s">
        <v>50</v>
      </c>
      <c r="C43" s="180">
        <v>8.3170000000000002</v>
      </c>
      <c r="D43" s="180">
        <v>8.2899999999999991</v>
      </c>
      <c r="E43" s="180">
        <v>8.26</v>
      </c>
      <c r="F43" s="180">
        <v>8.2119999999999997</v>
      </c>
    </row>
    <row r="44" spans="1:6" ht="18.75" x14ac:dyDescent="0.3">
      <c r="A44" s="21">
        <v>28</v>
      </c>
      <c r="B44" s="18" t="s">
        <v>51</v>
      </c>
      <c r="C44" s="180">
        <v>6.1899999999999995</v>
      </c>
      <c r="D44" s="180">
        <v>6.1379999999999999</v>
      </c>
      <c r="E44" s="180">
        <v>6.1340000000000012</v>
      </c>
      <c r="F44" s="180">
        <v>6.13</v>
      </c>
    </row>
    <row r="45" spans="1:6" ht="18.75" x14ac:dyDescent="0.3">
      <c r="A45" s="21">
        <v>29</v>
      </c>
      <c r="B45" s="18" t="s">
        <v>54</v>
      </c>
      <c r="C45" s="180">
        <v>4.6940320722726288</v>
      </c>
      <c r="D45" s="180">
        <v>4.6621191509437017</v>
      </c>
      <c r="E45" s="180">
        <v>4.64328571981574</v>
      </c>
      <c r="F45" s="180">
        <v>4.6187189833794386</v>
      </c>
    </row>
    <row r="46" spans="1:6" ht="18.75" x14ac:dyDescent="0.3">
      <c r="A46" s="21">
        <v>30</v>
      </c>
      <c r="B46" s="18" t="s">
        <v>55</v>
      </c>
      <c r="C46" s="180">
        <v>4.9463849223577547</v>
      </c>
      <c r="D46" s="180">
        <v>4.9228028503562946</v>
      </c>
      <c r="E46" s="180">
        <v>4.8945537719469776</v>
      </c>
      <c r="F46" s="180">
        <v>4.8557811705436436</v>
      </c>
    </row>
    <row r="47" spans="1:6" ht="18.75" x14ac:dyDescent="0.3">
      <c r="A47" s="21">
        <v>31</v>
      </c>
      <c r="B47" s="18" t="s">
        <v>56</v>
      </c>
      <c r="C47" s="180">
        <v>4.3929060599393939</v>
      </c>
      <c r="D47" s="180">
        <v>4.3509388756175875</v>
      </c>
      <c r="E47" s="180">
        <v>4.3430545820146289</v>
      </c>
      <c r="F47" s="180">
        <v>4.335188577167064</v>
      </c>
    </row>
    <row r="48" spans="1:6" ht="37.5" x14ac:dyDescent="0.3">
      <c r="A48" s="21">
        <v>32</v>
      </c>
      <c r="B48" s="18" t="s">
        <v>57</v>
      </c>
      <c r="C48" s="181">
        <v>360779</v>
      </c>
      <c r="D48" s="181">
        <f>C48*105%</f>
        <v>378817.95</v>
      </c>
      <c r="E48" s="181">
        <f>D48*102.9%</f>
        <v>389803.67055000004</v>
      </c>
      <c r="F48" s="181">
        <f>E48*104%</f>
        <v>405395.81737200008</v>
      </c>
    </row>
    <row r="49" spans="1:6" ht="37.5" x14ac:dyDescent="0.3">
      <c r="A49" s="21">
        <v>33</v>
      </c>
      <c r="B49" s="18" t="s">
        <v>58</v>
      </c>
      <c r="C49" s="13">
        <v>104.8</v>
      </c>
      <c r="D49" s="13">
        <v>105.1</v>
      </c>
      <c r="E49" s="13">
        <v>103.6</v>
      </c>
      <c r="F49" s="13">
        <v>103</v>
      </c>
    </row>
    <row r="50" spans="1:6" ht="18.75" x14ac:dyDescent="0.3">
      <c r="A50" s="21">
        <v>34</v>
      </c>
      <c r="B50" s="18" t="s">
        <v>59</v>
      </c>
      <c r="C50" s="13">
        <v>98.83</v>
      </c>
      <c r="D50" s="13">
        <v>100</v>
      </c>
      <c r="E50" s="13">
        <v>101.3</v>
      </c>
      <c r="F50" s="13">
        <v>102.6</v>
      </c>
    </row>
  </sheetData>
  <mergeCells count="10">
    <mergeCell ref="C2:F3"/>
    <mergeCell ref="E5:F5"/>
    <mergeCell ref="A7:G8"/>
    <mergeCell ref="A35:F35"/>
    <mergeCell ref="A10:A12"/>
    <mergeCell ref="B10:B12"/>
    <mergeCell ref="C10:C11"/>
    <mergeCell ref="D10:F10"/>
    <mergeCell ref="D12:F12"/>
    <mergeCell ref="A17:F17"/>
  </mergeCells>
  <pageMargins left="0.35433070866141736" right="0.35433070866141736" top="0.98425196850393704" bottom="0.98425196850393704" header="0.51181102362204722" footer="0.51181102362204722"/>
  <pageSetup paperSize="9" scale="85" orientation="portrait" verticalDpi="0" r:id="rId1"/>
  <headerFooter>
    <oddFooter>&amp;C&amp;P</oddFooter>
  </headerFooter>
  <rowBreaks count="1" manualBreakCount="1">
    <brk id="3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96620-9006-4447-B3AD-94EB40296F7F}">
  <sheetPr>
    <tabColor rgb="FF00B050"/>
  </sheetPr>
  <dimension ref="A1:AK74"/>
  <sheetViews>
    <sheetView view="pageBreakPreview" zoomScaleNormal="100" zoomScaleSheetLayoutView="100" workbookViewId="0">
      <selection activeCell="N26" sqref="N26"/>
    </sheetView>
  </sheetViews>
  <sheetFormatPr defaultRowHeight="15" x14ac:dyDescent="0.25"/>
  <cols>
    <col min="1" max="1" width="4.42578125" customWidth="1"/>
    <col min="2" max="2" width="25.42578125" customWidth="1"/>
    <col min="3" max="3" width="35.140625" customWidth="1"/>
    <col min="4" max="4" width="15" customWidth="1"/>
    <col min="5" max="5" width="13.5703125" customWidth="1"/>
    <col min="6" max="6" width="13" customWidth="1"/>
    <col min="7" max="7" width="13.42578125" customWidth="1"/>
  </cols>
  <sheetData>
    <row r="1" spans="1:37" s="1" customFormat="1" ht="36.75" customHeight="1" x14ac:dyDescent="0.3">
      <c r="A1" s="3"/>
      <c r="B1" s="4"/>
      <c r="C1" s="5"/>
      <c r="D1" s="259" t="s">
        <v>339</v>
      </c>
      <c r="E1" s="259"/>
      <c r="F1" s="259"/>
      <c r="G1" s="259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" customFormat="1" ht="15" customHeight="1" x14ac:dyDescent="0.3">
      <c r="A2" s="3"/>
      <c r="B2" s="4"/>
      <c r="C2" s="5"/>
      <c r="D2" s="6"/>
      <c r="E2" s="6"/>
      <c r="F2" s="6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" customFormat="1" ht="15" customHeight="1" x14ac:dyDescent="0.3">
      <c r="A3" s="3"/>
      <c r="B3" s="4"/>
      <c r="C3" s="5"/>
      <c r="D3" s="6"/>
      <c r="E3" s="6"/>
      <c r="F3" s="260"/>
      <c r="G3" s="260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" customFormat="1" ht="15" customHeight="1" x14ac:dyDescent="0.3">
      <c r="A4" s="7"/>
      <c r="B4" s="4"/>
      <c r="C4" s="5"/>
      <c r="D4" s="5"/>
      <c r="E4" s="5"/>
      <c r="F4" s="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" customFormat="1" ht="15" customHeight="1" x14ac:dyDescent="0.25">
      <c r="A5" s="261" t="s">
        <v>340</v>
      </c>
      <c r="B5" s="261"/>
      <c r="C5" s="261"/>
      <c r="D5" s="261"/>
      <c r="E5" s="261"/>
      <c r="F5" s="261"/>
      <c r="G5" s="261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" customFormat="1" ht="36" customHeight="1" x14ac:dyDescent="0.25">
      <c r="A6" s="261"/>
      <c r="B6" s="261"/>
      <c r="C6" s="261"/>
      <c r="D6" s="261"/>
      <c r="E6" s="261"/>
      <c r="F6" s="261"/>
      <c r="G6" s="261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" customFormat="1" ht="15" customHeight="1" x14ac:dyDescent="0.25">
      <c r="A7" s="20"/>
      <c r="B7" s="20"/>
      <c r="C7" s="20"/>
      <c r="D7" s="20"/>
      <c r="E7" s="20"/>
      <c r="F7" s="20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4" customFormat="1" ht="15" customHeight="1" x14ac:dyDescent="0.3">
      <c r="A8" s="3"/>
      <c r="B8" s="4"/>
      <c r="C8" s="8"/>
      <c r="D8" s="9"/>
      <c r="E8" s="9"/>
      <c r="F8" s="260" t="s">
        <v>316</v>
      </c>
      <c r="G8" s="260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1" customFormat="1" ht="21.75" customHeight="1" x14ac:dyDescent="0.25">
      <c r="A9" s="252" t="s">
        <v>0</v>
      </c>
      <c r="B9" s="270" t="s">
        <v>9</v>
      </c>
      <c r="C9" s="271"/>
      <c r="D9" s="26" t="s">
        <v>11</v>
      </c>
      <c r="E9" s="22" t="s">
        <v>12</v>
      </c>
      <c r="F9" s="22" t="s">
        <v>13</v>
      </c>
      <c r="G9" s="22" t="s">
        <v>315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 s="2"/>
    </row>
    <row r="10" spans="1:37" ht="27.75" customHeight="1" x14ac:dyDescent="0.25">
      <c r="A10" s="252"/>
      <c r="B10" s="272"/>
      <c r="C10" s="273"/>
      <c r="D10" s="26" t="s">
        <v>10</v>
      </c>
      <c r="E10" s="252" t="s">
        <v>61</v>
      </c>
      <c r="F10" s="252"/>
      <c r="G10" s="252"/>
    </row>
    <row r="11" spans="1:37" ht="18.75" customHeight="1" x14ac:dyDescent="0.25">
      <c r="A11" s="252">
        <v>1</v>
      </c>
      <c r="B11" s="270">
        <v>2</v>
      </c>
      <c r="C11" s="271"/>
      <c r="D11" s="252">
        <v>3</v>
      </c>
      <c r="E11" s="252">
        <v>4</v>
      </c>
      <c r="F11" s="252">
        <v>5</v>
      </c>
      <c r="G11" s="252">
        <v>6</v>
      </c>
    </row>
    <row r="12" spans="1:37" ht="3.75" hidden="1" customHeight="1" x14ac:dyDescent="0.25">
      <c r="A12" s="252">
        <v>1</v>
      </c>
      <c r="B12" s="272"/>
      <c r="C12" s="273"/>
      <c r="D12" s="252"/>
      <c r="E12" s="252"/>
      <c r="F12" s="252">
        <v>5</v>
      </c>
      <c r="G12" s="252">
        <v>6</v>
      </c>
    </row>
    <row r="13" spans="1:37" ht="42" customHeight="1" x14ac:dyDescent="0.25">
      <c r="A13" s="275" t="s">
        <v>14</v>
      </c>
      <c r="B13" s="276"/>
      <c r="C13" s="276"/>
      <c r="D13" s="276"/>
      <c r="E13" s="276"/>
      <c r="F13" s="276"/>
      <c r="G13" s="277"/>
    </row>
    <row r="14" spans="1:37" ht="38.25" customHeight="1" x14ac:dyDescent="0.25">
      <c r="A14" s="21">
        <v>1</v>
      </c>
      <c r="B14" s="268" t="s">
        <v>15</v>
      </c>
      <c r="C14" s="268"/>
      <c r="D14" s="12">
        <v>105.6</v>
      </c>
      <c r="E14" s="13">
        <v>105.8</v>
      </c>
      <c r="F14" s="12">
        <v>106.1</v>
      </c>
      <c r="G14" s="12">
        <v>106.7</v>
      </c>
    </row>
    <row r="15" spans="1:37" ht="37.5" customHeight="1" x14ac:dyDescent="0.25">
      <c r="A15" s="21">
        <v>2</v>
      </c>
      <c r="B15" s="268" t="s">
        <v>16</v>
      </c>
      <c r="C15" s="268"/>
      <c r="D15" s="12">
        <v>105.6</v>
      </c>
      <c r="E15" s="13">
        <v>105.7</v>
      </c>
      <c r="F15" s="12">
        <v>105.8</v>
      </c>
      <c r="G15" s="12">
        <v>105.9</v>
      </c>
    </row>
    <row r="16" spans="1:37" ht="36" customHeight="1" x14ac:dyDescent="0.25">
      <c r="A16" s="21">
        <v>3</v>
      </c>
      <c r="B16" s="268" t="s">
        <v>17</v>
      </c>
      <c r="C16" s="268"/>
      <c r="D16" s="13">
        <v>105</v>
      </c>
      <c r="E16" s="12">
        <v>105.1</v>
      </c>
      <c r="F16" s="12">
        <v>105.2</v>
      </c>
      <c r="G16" s="12">
        <v>105.3</v>
      </c>
    </row>
    <row r="17" spans="1:7" ht="57" customHeight="1" x14ac:dyDescent="0.25">
      <c r="A17" s="21">
        <v>4</v>
      </c>
      <c r="B17" s="268" t="s">
        <v>18</v>
      </c>
      <c r="C17" s="268"/>
      <c r="D17" s="11">
        <v>932300</v>
      </c>
      <c r="E17" s="11">
        <v>950000</v>
      </c>
      <c r="F17" s="11">
        <v>930000</v>
      </c>
      <c r="G17" s="11">
        <v>935000</v>
      </c>
    </row>
    <row r="18" spans="1:7" ht="36.75" customHeight="1" x14ac:dyDescent="0.3">
      <c r="A18" s="21">
        <v>5</v>
      </c>
      <c r="B18" s="268" t="s">
        <v>19</v>
      </c>
      <c r="C18" s="268"/>
      <c r="D18" s="12">
        <v>104.5</v>
      </c>
      <c r="E18" s="187">
        <v>104.6</v>
      </c>
      <c r="F18" s="187">
        <v>104.7</v>
      </c>
      <c r="G18" s="187">
        <v>104.8</v>
      </c>
    </row>
    <row r="19" spans="1:7" ht="36" customHeight="1" x14ac:dyDescent="0.25">
      <c r="A19" s="21">
        <v>6</v>
      </c>
      <c r="B19" s="268" t="s">
        <v>20</v>
      </c>
      <c r="C19" s="268"/>
      <c r="D19" s="13">
        <v>100</v>
      </c>
      <c r="E19" s="13">
        <v>100</v>
      </c>
      <c r="F19" s="13">
        <v>100</v>
      </c>
      <c r="G19" s="13">
        <v>100</v>
      </c>
    </row>
    <row r="20" spans="1:7" ht="36.75" customHeight="1" x14ac:dyDescent="0.25">
      <c r="A20" s="21">
        <v>7</v>
      </c>
      <c r="B20" s="268" t="s">
        <v>21</v>
      </c>
      <c r="C20" s="268"/>
      <c r="D20" s="13">
        <v>208.3</v>
      </c>
      <c r="E20" s="13">
        <v>140</v>
      </c>
      <c r="F20" s="13">
        <v>128.6</v>
      </c>
      <c r="G20" s="12">
        <v>111.2</v>
      </c>
    </row>
    <row r="21" spans="1:7" ht="21.75" customHeight="1" x14ac:dyDescent="0.25">
      <c r="A21" s="21">
        <v>8</v>
      </c>
      <c r="B21" s="268" t="s">
        <v>22</v>
      </c>
      <c r="C21" s="268"/>
      <c r="D21" s="13">
        <v>115.8</v>
      </c>
      <c r="E21" s="13">
        <v>105.1</v>
      </c>
      <c r="F21" s="13">
        <v>105.8</v>
      </c>
      <c r="G21" s="13">
        <v>106.1</v>
      </c>
    </row>
    <row r="22" spans="1:7" ht="40.5" customHeight="1" x14ac:dyDescent="0.25">
      <c r="A22" s="21">
        <v>9</v>
      </c>
      <c r="B22" s="268" t="s">
        <v>23</v>
      </c>
      <c r="C22" s="268"/>
      <c r="D22" s="185">
        <v>107.5</v>
      </c>
      <c r="E22" s="185">
        <v>103</v>
      </c>
      <c r="F22" s="185">
        <v>106</v>
      </c>
      <c r="G22" s="185">
        <v>106.5</v>
      </c>
    </row>
    <row r="23" spans="1:7" ht="24.75" customHeight="1" x14ac:dyDescent="0.25">
      <c r="A23" s="21">
        <v>10</v>
      </c>
      <c r="B23" s="268" t="s">
        <v>24</v>
      </c>
      <c r="C23" s="268"/>
      <c r="D23" s="185">
        <v>117.5</v>
      </c>
      <c r="E23" s="185">
        <v>105.7</v>
      </c>
      <c r="F23" s="185">
        <v>106.4</v>
      </c>
      <c r="G23" s="185">
        <v>106.6</v>
      </c>
    </row>
    <row r="24" spans="1:7" ht="39" customHeight="1" x14ac:dyDescent="0.25">
      <c r="A24" s="21">
        <v>11</v>
      </c>
      <c r="B24" s="268" t="s">
        <v>25</v>
      </c>
      <c r="C24" s="268"/>
      <c r="D24" s="13">
        <v>103.5</v>
      </c>
      <c r="E24" s="13">
        <v>103.9</v>
      </c>
      <c r="F24" s="13">
        <v>104</v>
      </c>
      <c r="G24" s="13">
        <v>104.1</v>
      </c>
    </row>
    <row r="25" spans="1:7" ht="26.25" customHeight="1" x14ac:dyDescent="0.25">
      <c r="A25" s="21">
        <v>12</v>
      </c>
      <c r="B25" s="268" t="s">
        <v>26</v>
      </c>
      <c r="C25" s="268"/>
      <c r="D25" s="13">
        <v>102</v>
      </c>
      <c r="E25" s="13">
        <v>102.5</v>
      </c>
      <c r="F25" s="13">
        <v>102.7</v>
      </c>
      <c r="G25" s="13">
        <v>102.9</v>
      </c>
    </row>
    <row r="26" spans="1:7" ht="38.25" customHeight="1" x14ac:dyDescent="0.25">
      <c r="A26" s="21">
        <v>13</v>
      </c>
      <c r="B26" s="268" t="s">
        <v>27</v>
      </c>
      <c r="C26" s="268"/>
      <c r="D26" s="13">
        <v>103.5</v>
      </c>
      <c r="E26" s="13">
        <v>103.7</v>
      </c>
      <c r="F26" s="13">
        <v>103.9</v>
      </c>
      <c r="G26" s="13">
        <v>104.1</v>
      </c>
    </row>
    <row r="27" spans="1:7" ht="18.75" x14ac:dyDescent="0.25">
      <c r="A27" s="21">
        <v>14</v>
      </c>
      <c r="B27" s="268" t="s">
        <v>28</v>
      </c>
      <c r="C27" s="268"/>
      <c r="D27" s="13">
        <v>105.5</v>
      </c>
      <c r="E27" s="13">
        <v>102.6</v>
      </c>
      <c r="F27" s="13">
        <v>104.9</v>
      </c>
      <c r="G27" s="13">
        <v>105</v>
      </c>
    </row>
    <row r="28" spans="1:7" ht="39.75" customHeight="1" x14ac:dyDescent="0.25">
      <c r="A28" s="21">
        <v>15</v>
      </c>
      <c r="B28" s="268" t="s">
        <v>29</v>
      </c>
      <c r="C28" s="268"/>
      <c r="D28" s="13">
        <v>100</v>
      </c>
      <c r="E28" s="13">
        <v>100.2</v>
      </c>
      <c r="F28" s="13">
        <v>100.3</v>
      </c>
      <c r="G28" s="13">
        <v>100.4</v>
      </c>
    </row>
    <row r="29" spans="1:7" ht="75" customHeight="1" x14ac:dyDescent="0.25">
      <c r="A29" s="21">
        <v>16</v>
      </c>
      <c r="B29" s="268" t="s">
        <v>30</v>
      </c>
      <c r="C29" s="268"/>
      <c r="D29" s="13">
        <v>100</v>
      </c>
      <c r="E29" s="13">
        <v>100.1</v>
      </c>
      <c r="F29" s="13">
        <v>100.2</v>
      </c>
      <c r="G29" s="13">
        <v>100.3</v>
      </c>
    </row>
    <row r="30" spans="1:7" ht="39" customHeight="1" x14ac:dyDescent="0.25">
      <c r="A30" s="21">
        <v>17</v>
      </c>
      <c r="B30" s="268" t="s">
        <v>31</v>
      </c>
      <c r="C30" s="268"/>
      <c r="D30" s="13">
        <v>100</v>
      </c>
      <c r="E30" s="13">
        <v>100.5</v>
      </c>
      <c r="F30" s="13">
        <v>100.8</v>
      </c>
      <c r="G30" s="13">
        <v>101.2</v>
      </c>
    </row>
    <row r="31" spans="1:7" ht="44.25" customHeight="1" x14ac:dyDescent="0.25">
      <c r="A31" s="21">
        <v>18</v>
      </c>
      <c r="B31" s="268" t="s">
        <v>32</v>
      </c>
      <c r="C31" s="268"/>
      <c r="D31" s="13">
        <v>103.2</v>
      </c>
      <c r="E31" s="13">
        <v>103.5</v>
      </c>
      <c r="F31" s="13">
        <v>103</v>
      </c>
      <c r="G31" s="13">
        <v>104</v>
      </c>
    </row>
    <row r="32" spans="1:7" ht="54" customHeight="1" x14ac:dyDescent="0.25">
      <c r="A32" s="21">
        <v>19</v>
      </c>
      <c r="B32" s="268" t="s">
        <v>33</v>
      </c>
      <c r="C32" s="268"/>
      <c r="D32" s="13">
        <v>35.5</v>
      </c>
      <c r="E32" s="13">
        <v>100.3</v>
      </c>
      <c r="F32" s="13">
        <v>100.5</v>
      </c>
      <c r="G32" s="13">
        <v>100.8</v>
      </c>
    </row>
    <row r="33" spans="1:7" ht="39.75" customHeight="1" x14ac:dyDescent="0.25">
      <c r="A33" s="21">
        <v>20</v>
      </c>
      <c r="B33" s="268" t="s">
        <v>34</v>
      </c>
      <c r="C33" s="268"/>
      <c r="D33" s="13">
        <v>105.5</v>
      </c>
      <c r="E33" s="13">
        <v>103.8</v>
      </c>
      <c r="F33" s="13">
        <v>104</v>
      </c>
      <c r="G33" s="13">
        <v>103.8</v>
      </c>
    </row>
    <row r="34" spans="1:7" ht="42" customHeight="1" x14ac:dyDescent="0.25">
      <c r="A34" s="21">
        <v>21</v>
      </c>
      <c r="B34" s="268" t="s">
        <v>35</v>
      </c>
      <c r="C34" s="268"/>
      <c r="D34" s="13">
        <v>104.8</v>
      </c>
      <c r="E34" s="13">
        <v>104.5</v>
      </c>
      <c r="F34" s="13">
        <v>104.9</v>
      </c>
      <c r="G34" s="13">
        <v>105</v>
      </c>
    </row>
    <row r="35" spans="1:7" ht="44.25" customHeight="1" x14ac:dyDescent="0.25">
      <c r="A35" s="21">
        <v>22</v>
      </c>
      <c r="B35" s="268" t="s">
        <v>36</v>
      </c>
      <c r="C35" s="268"/>
      <c r="D35" s="13">
        <v>210</v>
      </c>
      <c r="E35" s="13">
        <v>102.5</v>
      </c>
      <c r="F35" s="13">
        <v>102.8</v>
      </c>
      <c r="G35" s="13">
        <v>103</v>
      </c>
    </row>
    <row r="36" spans="1:7" ht="39" customHeight="1" x14ac:dyDescent="0.25">
      <c r="A36" s="21">
        <v>23</v>
      </c>
      <c r="B36" s="268" t="s">
        <v>37</v>
      </c>
      <c r="C36" s="268"/>
      <c r="D36" s="13">
        <v>110.2</v>
      </c>
      <c r="E36" s="13">
        <v>104.9</v>
      </c>
      <c r="F36" s="13">
        <v>105.1</v>
      </c>
      <c r="G36" s="13">
        <v>105</v>
      </c>
    </row>
    <row r="37" spans="1:7" ht="57" customHeight="1" x14ac:dyDescent="0.25">
      <c r="A37" s="21">
        <v>24</v>
      </c>
      <c r="B37" s="268" t="s">
        <v>38</v>
      </c>
      <c r="C37" s="268"/>
      <c r="D37" s="13">
        <v>108.6</v>
      </c>
      <c r="E37" s="13">
        <v>107.5</v>
      </c>
      <c r="F37" s="13">
        <v>107.9</v>
      </c>
      <c r="G37" s="13">
        <v>108</v>
      </c>
    </row>
    <row r="38" spans="1:7" ht="37.5" customHeight="1" x14ac:dyDescent="0.25">
      <c r="A38" s="21">
        <v>25</v>
      </c>
      <c r="B38" s="268" t="s">
        <v>39</v>
      </c>
      <c r="C38" s="268"/>
      <c r="D38" s="13">
        <v>104</v>
      </c>
      <c r="E38" s="13">
        <v>105</v>
      </c>
      <c r="F38" s="13">
        <v>103.2</v>
      </c>
      <c r="G38" s="13">
        <v>103.5</v>
      </c>
    </row>
    <row r="39" spans="1:7" ht="18.75" x14ac:dyDescent="0.25">
      <c r="A39" s="21">
        <v>26</v>
      </c>
      <c r="B39" s="268" t="s">
        <v>40</v>
      </c>
      <c r="C39" s="268"/>
      <c r="D39" s="13">
        <v>100</v>
      </c>
      <c r="E39" s="13">
        <v>100.9</v>
      </c>
      <c r="F39" s="13">
        <v>101</v>
      </c>
      <c r="G39" s="13">
        <v>101.3</v>
      </c>
    </row>
    <row r="40" spans="1:7" ht="18.75" x14ac:dyDescent="0.25">
      <c r="A40" s="21">
        <v>27</v>
      </c>
      <c r="B40" s="268" t="s">
        <v>41</v>
      </c>
      <c r="C40" s="268"/>
      <c r="D40" s="13">
        <v>84.5</v>
      </c>
      <c r="E40" s="13">
        <v>100.5</v>
      </c>
      <c r="F40" s="13">
        <v>101</v>
      </c>
      <c r="G40" s="13">
        <v>101.5</v>
      </c>
    </row>
    <row r="41" spans="1:7" ht="61.5" customHeight="1" x14ac:dyDescent="0.25">
      <c r="A41" s="21">
        <v>28</v>
      </c>
      <c r="B41" s="268" t="s">
        <v>42</v>
      </c>
      <c r="C41" s="268"/>
      <c r="D41" s="13">
        <v>108.3</v>
      </c>
      <c r="E41" s="13">
        <v>105</v>
      </c>
      <c r="F41" s="13">
        <v>105.9</v>
      </c>
      <c r="G41" s="13">
        <v>106.1</v>
      </c>
    </row>
    <row r="42" spans="1:7" ht="56.25" customHeight="1" x14ac:dyDescent="0.25">
      <c r="A42" s="21">
        <v>29</v>
      </c>
      <c r="B42" s="268" t="s">
        <v>43</v>
      </c>
      <c r="C42" s="268"/>
      <c r="D42" s="13">
        <v>100.6</v>
      </c>
      <c r="E42" s="13">
        <v>101</v>
      </c>
      <c r="F42" s="13">
        <v>101.5</v>
      </c>
      <c r="G42" s="13">
        <v>102.1</v>
      </c>
    </row>
    <row r="43" spans="1:7" ht="25.5" customHeight="1" x14ac:dyDescent="0.25">
      <c r="A43" s="21">
        <v>30</v>
      </c>
      <c r="B43" s="268" t="s">
        <v>44</v>
      </c>
      <c r="C43" s="268"/>
      <c r="D43" s="13">
        <v>100.5</v>
      </c>
      <c r="E43" s="13">
        <v>102</v>
      </c>
      <c r="F43" s="12">
        <v>102.5</v>
      </c>
      <c r="G43" s="13">
        <v>103</v>
      </c>
    </row>
    <row r="44" spans="1:7" ht="54.75" customHeight="1" x14ac:dyDescent="0.25">
      <c r="A44" s="21">
        <v>31</v>
      </c>
      <c r="B44" s="268" t="s">
        <v>45</v>
      </c>
      <c r="C44" s="268"/>
      <c r="D44" s="13">
        <v>101.2</v>
      </c>
      <c r="E44" s="13">
        <v>102</v>
      </c>
      <c r="F44" s="13">
        <v>102.7</v>
      </c>
      <c r="G44" s="12">
        <v>103</v>
      </c>
    </row>
    <row r="45" spans="1:7" ht="38.25" customHeight="1" x14ac:dyDescent="0.3">
      <c r="A45" s="21">
        <v>32</v>
      </c>
      <c r="B45" s="268" t="s">
        <v>46</v>
      </c>
      <c r="C45" s="268"/>
      <c r="D45" s="190">
        <v>115</v>
      </c>
      <c r="E45" s="190">
        <v>118.6</v>
      </c>
      <c r="F45" s="190">
        <v>118.9</v>
      </c>
      <c r="G45" s="190">
        <v>119</v>
      </c>
    </row>
    <row r="46" spans="1:7" ht="35.25" customHeight="1" x14ac:dyDescent="0.25">
      <c r="A46" s="21">
        <v>33</v>
      </c>
      <c r="B46" s="268" t="s">
        <v>47</v>
      </c>
      <c r="C46" s="268"/>
      <c r="D46" s="13">
        <v>110.5</v>
      </c>
      <c r="E46" s="13">
        <v>111</v>
      </c>
      <c r="F46" s="13">
        <v>112</v>
      </c>
      <c r="G46" s="13">
        <v>113</v>
      </c>
    </row>
    <row r="47" spans="1:7" ht="18.75" hidden="1" x14ac:dyDescent="0.3">
      <c r="A47" s="21">
        <v>34</v>
      </c>
      <c r="B47" s="268" t="s">
        <v>2</v>
      </c>
      <c r="C47" s="268"/>
      <c r="D47" s="18"/>
      <c r="E47" s="18"/>
      <c r="F47" s="18"/>
      <c r="G47" s="18"/>
    </row>
    <row r="48" spans="1:7" ht="18.75" hidden="1" x14ac:dyDescent="0.3">
      <c r="A48" s="21">
        <v>35</v>
      </c>
      <c r="B48" s="268" t="s">
        <v>1</v>
      </c>
      <c r="C48" s="268"/>
      <c r="D48" s="18"/>
      <c r="E48" s="18"/>
      <c r="F48" s="18"/>
      <c r="G48" s="18"/>
    </row>
    <row r="49" spans="1:7" ht="18.75" customHeight="1" x14ac:dyDescent="0.25">
      <c r="A49" s="275" t="s">
        <v>48</v>
      </c>
      <c r="B49" s="276"/>
      <c r="C49" s="276"/>
      <c r="D49" s="276"/>
      <c r="E49" s="276"/>
      <c r="F49" s="276"/>
      <c r="G49" s="277"/>
    </row>
    <row r="50" spans="1:7" ht="35.25" customHeight="1" x14ac:dyDescent="0.25">
      <c r="A50" s="21">
        <v>35</v>
      </c>
      <c r="B50" s="280" t="s">
        <v>49</v>
      </c>
      <c r="C50" s="281"/>
      <c r="D50" s="13">
        <v>692</v>
      </c>
      <c r="E50" s="13">
        <v>696.40000000000009</v>
      </c>
      <c r="F50" s="13">
        <v>697.3</v>
      </c>
      <c r="G50" s="13">
        <v>698.2</v>
      </c>
    </row>
    <row r="51" spans="1:7" ht="18.75" customHeight="1" x14ac:dyDescent="0.25">
      <c r="A51" s="21">
        <v>36</v>
      </c>
      <c r="B51" s="280" t="s">
        <v>50</v>
      </c>
      <c r="C51" s="281"/>
      <c r="D51" s="189">
        <v>342.70000000000005</v>
      </c>
      <c r="E51" s="189">
        <v>344.90000000000003</v>
      </c>
      <c r="F51" s="189">
        <v>345.40000000000003</v>
      </c>
      <c r="G51" s="189">
        <v>345.9</v>
      </c>
    </row>
    <row r="52" spans="1:7" ht="18.75" customHeight="1" x14ac:dyDescent="0.25">
      <c r="A52" s="21">
        <v>37</v>
      </c>
      <c r="B52" s="280" t="s">
        <v>51</v>
      </c>
      <c r="C52" s="281"/>
      <c r="D52" s="189">
        <v>349.2</v>
      </c>
      <c r="E52" s="189">
        <v>351.49999999999994</v>
      </c>
      <c r="F52" s="189">
        <v>351.9</v>
      </c>
      <c r="G52" s="189">
        <v>352.29999999999995</v>
      </c>
    </row>
    <row r="53" spans="1:7" ht="39" customHeight="1" x14ac:dyDescent="0.25">
      <c r="A53" s="21">
        <v>38</v>
      </c>
      <c r="B53" s="278" t="s">
        <v>52</v>
      </c>
      <c r="C53" s="279"/>
      <c r="D53" s="13">
        <v>309.10000000000002</v>
      </c>
      <c r="E53" s="13">
        <v>309.5</v>
      </c>
      <c r="F53" s="13">
        <v>310</v>
      </c>
      <c r="G53" s="13">
        <v>310.5</v>
      </c>
    </row>
    <row r="54" spans="1:7" ht="18.75" customHeight="1" x14ac:dyDescent="0.25">
      <c r="A54" s="21">
        <v>39</v>
      </c>
      <c r="B54" s="278" t="s">
        <v>50</v>
      </c>
      <c r="C54" s="279"/>
      <c r="D54" s="13">
        <v>168.1</v>
      </c>
      <c r="E54" s="13">
        <v>168.4</v>
      </c>
      <c r="F54" s="13">
        <v>168.8</v>
      </c>
      <c r="G54" s="13">
        <v>169.1</v>
      </c>
    </row>
    <row r="55" spans="1:7" ht="18.75" customHeight="1" x14ac:dyDescent="0.25">
      <c r="A55" s="21">
        <v>40</v>
      </c>
      <c r="B55" s="278" t="s">
        <v>51</v>
      </c>
      <c r="C55" s="279"/>
      <c r="D55" s="13">
        <v>140.9</v>
      </c>
      <c r="E55" s="13">
        <v>141.1</v>
      </c>
      <c r="F55" s="13">
        <v>141.19999999999999</v>
      </c>
      <c r="G55" s="13">
        <v>141.4</v>
      </c>
    </row>
    <row r="56" spans="1:7" ht="45.75" customHeight="1" x14ac:dyDescent="0.25">
      <c r="A56" s="21">
        <v>41</v>
      </c>
      <c r="B56" s="278" t="s">
        <v>53</v>
      </c>
      <c r="C56" s="279"/>
      <c r="D56" s="13">
        <v>14.5</v>
      </c>
      <c r="E56" s="13">
        <v>14.4</v>
      </c>
      <c r="F56" s="13">
        <v>14.4</v>
      </c>
      <c r="G56" s="13">
        <v>14.3</v>
      </c>
    </row>
    <row r="57" spans="1:7" ht="18.75" customHeight="1" x14ac:dyDescent="0.25">
      <c r="A57" s="21">
        <v>42</v>
      </c>
      <c r="B57" s="278" t="s">
        <v>50</v>
      </c>
      <c r="C57" s="279"/>
      <c r="D57" s="182">
        <v>8.3000000000000007</v>
      </c>
      <c r="E57" s="182">
        <v>8.3000000000000007</v>
      </c>
      <c r="F57" s="182">
        <v>8.3000000000000007</v>
      </c>
      <c r="G57" s="182">
        <v>8.1999999999999993</v>
      </c>
    </row>
    <row r="58" spans="1:7" ht="18.75" customHeight="1" x14ac:dyDescent="0.25">
      <c r="A58" s="21">
        <v>43</v>
      </c>
      <c r="B58" s="280" t="s">
        <v>51</v>
      </c>
      <c r="C58" s="281"/>
      <c r="D58" s="182">
        <v>6.2</v>
      </c>
      <c r="E58" s="182">
        <v>6.1</v>
      </c>
      <c r="F58" s="182">
        <v>6.1</v>
      </c>
      <c r="G58" s="182">
        <v>6.1</v>
      </c>
    </row>
    <row r="59" spans="1:7" ht="18.75" customHeight="1" x14ac:dyDescent="0.25">
      <c r="A59" s="21">
        <v>44</v>
      </c>
      <c r="B59" s="280" t="s">
        <v>54</v>
      </c>
      <c r="C59" s="281"/>
      <c r="D59" s="13">
        <v>4.7</v>
      </c>
      <c r="E59" s="13">
        <v>4.7</v>
      </c>
      <c r="F59" s="13">
        <v>4.5999999999999996</v>
      </c>
      <c r="G59" s="13">
        <v>4.5999999999999996</v>
      </c>
    </row>
    <row r="60" spans="1:7" ht="18.75" x14ac:dyDescent="0.25">
      <c r="A60" s="21">
        <v>45</v>
      </c>
      <c r="B60" s="280" t="s">
        <v>55</v>
      </c>
      <c r="C60" s="281"/>
      <c r="D60" s="13">
        <v>4.9000000000000004</v>
      </c>
      <c r="E60" s="13">
        <v>4.9000000000000004</v>
      </c>
      <c r="F60" s="13">
        <v>4.9000000000000004</v>
      </c>
      <c r="G60" s="13">
        <v>4.9000000000000004</v>
      </c>
    </row>
    <row r="61" spans="1:7" ht="18.75" x14ac:dyDescent="0.25">
      <c r="A61" s="21">
        <v>46</v>
      </c>
      <c r="B61" s="280" t="s">
        <v>56</v>
      </c>
      <c r="C61" s="281"/>
      <c r="D61" s="13">
        <v>4.4000000000000004</v>
      </c>
      <c r="E61" s="13">
        <v>4.4000000000000004</v>
      </c>
      <c r="F61" s="13">
        <v>4.3</v>
      </c>
      <c r="G61" s="13">
        <v>4.3</v>
      </c>
    </row>
    <row r="62" spans="1:7" ht="27.75" customHeight="1" x14ac:dyDescent="0.25">
      <c r="A62" s="21">
        <v>47</v>
      </c>
      <c r="B62" s="280" t="s">
        <v>57</v>
      </c>
      <c r="C62" s="281"/>
      <c r="D62" s="181">
        <v>360779</v>
      </c>
      <c r="E62" s="181">
        <f>D62*105%</f>
        <v>378817.95</v>
      </c>
      <c r="F62" s="181">
        <f>E62*102.9%</f>
        <v>389803.67055000004</v>
      </c>
      <c r="G62" s="181">
        <f>F62*104%</f>
        <v>405395.81737200008</v>
      </c>
    </row>
    <row r="63" spans="1:7" ht="18.75" customHeight="1" x14ac:dyDescent="0.25">
      <c r="A63" s="21">
        <v>48</v>
      </c>
      <c r="B63" s="280" t="s">
        <v>58</v>
      </c>
      <c r="C63" s="281"/>
      <c r="D63" s="13">
        <v>104.8</v>
      </c>
      <c r="E63" s="13">
        <v>105.1</v>
      </c>
      <c r="F63" s="13">
        <v>103.6</v>
      </c>
      <c r="G63" s="13">
        <v>103</v>
      </c>
    </row>
    <row r="64" spans="1:7" ht="25.5" customHeight="1" x14ac:dyDescent="0.25">
      <c r="A64" s="21">
        <v>49</v>
      </c>
      <c r="B64" s="280" t="s">
        <v>59</v>
      </c>
      <c r="C64" s="281"/>
      <c r="D64" s="13">
        <v>98.83</v>
      </c>
      <c r="E64" s="13">
        <v>100</v>
      </c>
      <c r="F64" s="13">
        <v>101.3</v>
      </c>
      <c r="G64" s="13">
        <v>102.6</v>
      </c>
    </row>
    <row r="65" spans="1:7" ht="34.5" customHeight="1" x14ac:dyDescent="0.3">
      <c r="A65" s="274" t="s">
        <v>4</v>
      </c>
      <c r="B65" s="274"/>
      <c r="C65" s="274"/>
      <c r="D65" s="274"/>
      <c r="E65" s="274"/>
      <c r="F65" s="274"/>
      <c r="G65" s="274"/>
    </row>
    <row r="66" spans="1:7" ht="34.5" customHeight="1" x14ac:dyDescent="0.3">
      <c r="A66" s="27"/>
      <c r="B66" s="27"/>
      <c r="C66" s="27"/>
      <c r="D66" s="27"/>
      <c r="E66" s="27"/>
      <c r="F66" s="27"/>
      <c r="G66" s="27"/>
    </row>
    <row r="67" spans="1:7" ht="30.75" customHeight="1" x14ac:dyDescent="0.3">
      <c r="A67" s="269" t="s">
        <v>6</v>
      </c>
      <c r="B67" s="269"/>
      <c r="C67" s="269"/>
      <c r="D67" s="269"/>
      <c r="E67" s="269"/>
      <c r="F67" s="269"/>
      <c r="G67" s="269"/>
    </row>
    <row r="69" spans="1:7" ht="18.75" x14ac:dyDescent="0.3">
      <c r="A69" s="269" t="s">
        <v>7</v>
      </c>
      <c r="B69" s="269"/>
      <c r="C69" s="269"/>
      <c r="D69" s="269"/>
      <c r="E69" s="269"/>
      <c r="F69" s="269"/>
      <c r="G69" s="269"/>
    </row>
    <row r="71" spans="1:7" x14ac:dyDescent="0.25">
      <c r="A71" s="255"/>
      <c r="B71" s="255"/>
      <c r="C71" s="255"/>
      <c r="D71" s="255"/>
      <c r="E71" s="255"/>
      <c r="F71" s="255"/>
      <c r="G71" s="255"/>
    </row>
    <row r="73" spans="1:7" x14ac:dyDescent="0.25">
      <c r="A73" s="255"/>
      <c r="B73" s="255"/>
      <c r="C73" s="255"/>
      <c r="D73" s="255"/>
      <c r="E73" s="255"/>
      <c r="F73" s="255"/>
      <c r="G73" s="255"/>
    </row>
    <row r="74" spans="1:7" ht="18.75" x14ac:dyDescent="0.3">
      <c r="A74" s="269" t="s">
        <v>5</v>
      </c>
      <c r="B74" s="269"/>
      <c r="C74" s="269"/>
      <c r="D74" s="269"/>
      <c r="E74" s="269"/>
      <c r="F74" s="269"/>
      <c r="G74" s="269"/>
    </row>
  </sheetData>
  <mergeCells count="71">
    <mergeCell ref="B57:C57"/>
    <mergeCell ref="B46:C46"/>
    <mergeCell ref="B47:C47"/>
    <mergeCell ref="B48:C48"/>
    <mergeCell ref="B50:C50"/>
    <mergeCell ref="A49:G49"/>
    <mergeCell ref="B64:C64"/>
    <mergeCell ref="B58:C58"/>
    <mergeCell ref="B59:C59"/>
    <mergeCell ref="B60:C60"/>
    <mergeCell ref="B61:C61"/>
    <mergeCell ref="B62:C62"/>
    <mergeCell ref="B63:C63"/>
    <mergeCell ref="B36:C36"/>
    <mergeCell ref="B37:C37"/>
    <mergeCell ref="B56:C56"/>
    <mergeCell ref="B38:C38"/>
    <mergeCell ref="B39:C39"/>
    <mergeCell ref="B40:C40"/>
    <mergeCell ref="B41:C41"/>
    <mergeCell ref="B42:C42"/>
    <mergeCell ref="B51:C51"/>
    <mergeCell ref="B52:C52"/>
    <mergeCell ref="B53:C53"/>
    <mergeCell ref="B54:C54"/>
    <mergeCell ref="B55:C55"/>
    <mergeCell ref="B43:C43"/>
    <mergeCell ref="B44:C44"/>
    <mergeCell ref="B45:C45"/>
    <mergeCell ref="B31:C31"/>
    <mergeCell ref="B32:C32"/>
    <mergeCell ref="B33:C33"/>
    <mergeCell ref="B34:C34"/>
    <mergeCell ref="B35:C35"/>
    <mergeCell ref="D1:G1"/>
    <mergeCell ref="F3:G3"/>
    <mergeCell ref="A5:G6"/>
    <mergeCell ref="E10:G10"/>
    <mergeCell ref="A9:A10"/>
    <mergeCell ref="F8:G8"/>
    <mergeCell ref="B9:C10"/>
    <mergeCell ref="F11:F12"/>
    <mergeCell ref="G11:G12"/>
    <mergeCell ref="B14:C14"/>
    <mergeCell ref="B16:C16"/>
    <mergeCell ref="B17:C17"/>
    <mergeCell ref="B15:C15"/>
    <mergeCell ref="A13:G13"/>
    <mergeCell ref="A74:G74"/>
    <mergeCell ref="B11:C12"/>
    <mergeCell ref="B22:C22"/>
    <mergeCell ref="A67:G67"/>
    <mergeCell ref="A65:G65"/>
    <mergeCell ref="A11:A12"/>
    <mergeCell ref="D11:D12"/>
    <mergeCell ref="E11:E12"/>
    <mergeCell ref="A69:G69"/>
    <mergeCell ref="A71:G71"/>
    <mergeCell ref="A73:G73"/>
    <mergeCell ref="B18:C18"/>
    <mergeCell ref="B19:C19"/>
    <mergeCell ref="B20:C20"/>
    <mergeCell ref="B21:C21"/>
    <mergeCell ref="B23:C23"/>
    <mergeCell ref="B29:C29"/>
    <mergeCell ref="B30:C30"/>
    <mergeCell ref="B24:C24"/>
    <mergeCell ref="B25:C25"/>
    <mergeCell ref="B26:C26"/>
    <mergeCell ref="B27:C27"/>
    <mergeCell ref="B28:C28"/>
  </mergeCells>
  <pageMargins left="0.35433070866141736" right="0.35433070866141736" top="0.98425196850393704" bottom="0.98425196850393704" header="0.51181102362204722" footer="0.51181102362204722"/>
  <pageSetup paperSize="9" scale="80" orientation="portrait" verticalDpi="0" r:id="rId1"/>
  <headerFooter>
    <oddFooter>&amp;C&amp;P</oddFooter>
  </headerFooter>
  <rowBreaks count="2" manualBreakCount="2">
    <brk id="29" max="6" man="1"/>
    <brk id="5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0D23-9F30-43C6-B2E1-320B261F8B68}">
  <sheetPr>
    <tabColor rgb="FF0070C0"/>
  </sheetPr>
  <dimension ref="A1:AH2063"/>
  <sheetViews>
    <sheetView view="pageBreakPreview" topLeftCell="A2021" zoomScaleNormal="100" zoomScaleSheetLayoutView="100" workbookViewId="0">
      <selection activeCell="B2053" sqref="B2053"/>
    </sheetView>
  </sheetViews>
  <sheetFormatPr defaultRowHeight="18.75" x14ac:dyDescent="0.3"/>
  <cols>
    <col min="1" max="1" width="7.5703125" style="170" customWidth="1"/>
    <col min="2" max="2" width="61.85546875" style="78" customWidth="1"/>
    <col min="3" max="3" width="16" style="218" customWidth="1"/>
    <col min="4" max="4" width="16.85546875" style="218" customWidth="1"/>
    <col min="5" max="5" width="16.28515625" style="219" customWidth="1"/>
    <col min="6" max="6" width="18" style="218" customWidth="1"/>
    <col min="7" max="7" width="6.85546875" style="2" customWidth="1"/>
    <col min="8" max="9" width="11.85546875" style="1" customWidth="1"/>
    <col min="10" max="16384" width="9.140625" style="1"/>
  </cols>
  <sheetData>
    <row r="1" spans="1:34" ht="15" customHeight="1" x14ac:dyDescent="0.3">
      <c r="A1" s="165"/>
      <c r="B1" s="4"/>
      <c r="C1" s="199"/>
      <c r="D1" s="200"/>
      <c r="E1" s="200"/>
      <c r="F1" s="200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1:34" ht="75" customHeight="1" x14ac:dyDescent="0.3">
      <c r="A2" s="165"/>
      <c r="B2" s="4"/>
      <c r="C2" s="199"/>
      <c r="D2" s="259" t="s">
        <v>339</v>
      </c>
      <c r="E2" s="259"/>
      <c r="F2" s="259"/>
      <c r="G2" s="31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34" ht="15" customHeight="1" x14ac:dyDescent="0.3">
      <c r="A3" s="165"/>
      <c r="B3" s="4"/>
      <c r="C3" s="199"/>
      <c r="D3" s="200"/>
      <c r="E3" s="200"/>
      <c r="F3" s="200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 ht="15" customHeight="1" x14ac:dyDescent="0.3">
      <c r="A4" s="165"/>
      <c r="B4" s="4"/>
      <c r="C4" s="199"/>
      <c r="D4" s="200"/>
      <c r="E4" s="200"/>
      <c r="F4" s="220" t="s">
        <v>349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 ht="15" customHeight="1" x14ac:dyDescent="0.3">
      <c r="A5" s="166"/>
      <c r="B5" s="4"/>
      <c r="C5" s="199"/>
      <c r="D5" s="199"/>
      <c r="E5" s="199"/>
      <c r="F5" s="199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ht="15" customHeight="1" x14ac:dyDescent="0.25">
      <c r="A6" s="250" t="s">
        <v>317</v>
      </c>
      <c r="B6" s="250"/>
      <c r="C6" s="250"/>
      <c r="D6" s="250"/>
      <c r="E6" s="250"/>
      <c r="F6" s="250"/>
      <c r="G6" s="250"/>
      <c r="H6" s="250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ht="15" customHeight="1" x14ac:dyDescent="0.25">
      <c r="A7" s="250" t="s">
        <v>87</v>
      </c>
      <c r="B7" s="250"/>
      <c r="C7" s="250"/>
      <c r="D7" s="250"/>
      <c r="E7" s="250"/>
      <c r="F7" s="250"/>
      <c r="G7" s="250"/>
      <c r="H7" s="250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ht="15" customHeight="1" x14ac:dyDescent="0.3">
      <c r="A8" s="165"/>
      <c r="B8" s="4"/>
      <c r="C8" s="202"/>
      <c r="D8" s="203"/>
      <c r="E8" s="203"/>
      <c r="F8" s="220" t="s">
        <v>316</v>
      </c>
      <c r="G8" s="80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8.75" customHeight="1" x14ac:dyDescent="0.25">
      <c r="A9" s="251" t="s">
        <v>0</v>
      </c>
      <c r="B9" s="252" t="s">
        <v>9</v>
      </c>
      <c r="C9" s="204" t="s">
        <v>11</v>
      </c>
      <c r="D9" s="204" t="s">
        <v>318</v>
      </c>
      <c r="E9" s="204" t="s">
        <v>13</v>
      </c>
      <c r="F9" s="204" t="s">
        <v>315</v>
      </c>
      <c r="G9" s="1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20.25" customHeight="1" x14ac:dyDescent="0.25">
      <c r="A10" s="251"/>
      <c r="B10" s="252"/>
      <c r="C10" s="204" t="s">
        <v>10</v>
      </c>
      <c r="D10" s="253" t="s">
        <v>61</v>
      </c>
      <c r="E10" s="253"/>
      <c r="F10" s="253"/>
      <c r="G10" s="1"/>
      <c r="I10" s="256"/>
      <c r="J10" s="256"/>
      <c r="K10" s="256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21.75" customHeight="1" x14ac:dyDescent="0.25">
      <c r="A11" s="167">
        <v>1</v>
      </c>
      <c r="B11" s="10">
        <v>2</v>
      </c>
      <c r="C11" s="204">
        <v>3</v>
      </c>
      <c r="D11" s="204">
        <v>4</v>
      </c>
      <c r="E11" s="204">
        <v>5</v>
      </c>
      <c r="F11" s="204">
        <v>6</v>
      </c>
      <c r="G11" s="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20.25" customHeight="1" x14ac:dyDescent="0.25">
      <c r="A12" s="257" t="s">
        <v>89</v>
      </c>
      <c r="B12" s="257"/>
      <c r="C12" s="257"/>
      <c r="D12" s="257"/>
      <c r="E12" s="257"/>
      <c r="F12" s="257"/>
      <c r="G12" s="1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8" customHeight="1" x14ac:dyDescent="0.25">
      <c r="A13" s="21">
        <f>_xlfn.AGGREGATE(3,3,$B$13:B13)</f>
        <v>1</v>
      </c>
      <c r="B13" s="54" t="s">
        <v>90</v>
      </c>
      <c r="C13" s="205">
        <v>571290.54275299993</v>
      </c>
      <c r="D13" s="205">
        <v>565773.82799999998</v>
      </c>
      <c r="E13" s="205">
        <v>610241.25300000003</v>
      </c>
      <c r="F13" s="205">
        <v>641641.40364999999</v>
      </c>
      <c r="G13" s="1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8" customHeight="1" x14ac:dyDescent="0.25">
      <c r="A14" s="21">
        <f>_xlfn.AGGREGATE(3,3,$B$13:B14)</f>
        <v>2</v>
      </c>
      <c r="B14" s="54" t="s">
        <v>91</v>
      </c>
      <c r="C14" s="205">
        <v>20.860328160448628</v>
      </c>
      <c r="D14" s="206">
        <v>19.368393687487568</v>
      </c>
      <c r="E14" s="206">
        <v>19.464816039302111</v>
      </c>
      <c r="F14" s="206">
        <v>19.456532001443378</v>
      </c>
      <c r="G14" s="1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8" customHeight="1" x14ac:dyDescent="0.25">
      <c r="A15" s="21">
        <f>_xlfn.AGGREGATE(3,3,$B$13:B15)</f>
        <v>3</v>
      </c>
      <c r="B15" s="54" t="s">
        <v>92</v>
      </c>
      <c r="C15" s="205">
        <v>146229.24275299997</v>
      </c>
      <c r="D15" s="205">
        <v>139790.67500000002</v>
      </c>
      <c r="E15" s="205">
        <v>156338.59599999999</v>
      </c>
      <c r="F15" s="205">
        <v>157035.56066000002</v>
      </c>
      <c r="G15" s="1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20.25" customHeight="1" x14ac:dyDescent="0.25">
      <c r="A16" s="21">
        <f>_xlfn.AGGREGATE(3,3,$B$13:B16)</f>
        <v>4</v>
      </c>
      <c r="B16" s="55" t="s">
        <v>91</v>
      </c>
      <c r="C16" s="205">
        <v>5.3394722338337992</v>
      </c>
      <c r="D16" s="206">
        <v>4.7855179812941548</v>
      </c>
      <c r="E16" s="206">
        <v>4.9867195900352748</v>
      </c>
      <c r="F16" s="206">
        <v>4.7617990266297134</v>
      </c>
      <c r="G16" s="1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8" customHeight="1" x14ac:dyDescent="0.25">
      <c r="A17" s="21">
        <f>_xlfn.AGGREGATE(3,3,$B$13:B17)</f>
        <v>5</v>
      </c>
      <c r="B17" s="55" t="s">
        <v>63</v>
      </c>
      <c r="C17" s="205">
        <v>108.1</v>
      </c>
      <c r="D17" s="206"/>
      <c r="E17" s="206"/>
      <c r="F17" s="206"/>
      <c r="G17" s="1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8" customHeight="1" x14ac:dyDescent="0.25">
      <c r="A18" s="21">
        <f>_xlfn.AGGREGATE(3,3,$B$13:B18)</f>
        <v>6</v>
      </c>
      <c r="B18" s="55" t="s">
        <v>93</v>
      </c>
      <c r="C18" s="205">
        <v>122085.16599999998</v>
      </c>
      <c r="D18" s="205">
        <v>129786.568</v>
      </c>
      <c r="E18" s="205">
        <v>146381.95800000001</v>
      </c>
      <c r="F18" s="205">
        <v>146381.95800000001</v>
      </c>
      <c r="G18" s="1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8" customHeight="1" x14ac:dyDescent="0.25">
      <c r="A19" s="21">
        <f>_xlfn.AGGREGATE(3,3,$B$13:B19)</f>
        <v>7</v>
      </c>
      <c r="B19" s="55" t="s">
        <v>94</v>
      </c>
      <c r="C19" s="205">
        <v>6557.8625280000006</v>
      </c>
      <c r="D19" s="205">
        <v>4154.3069999999998</v>
      </c>
      <c r="E19" s="205">
        <v>4782.3590000000004</v>
      </c>
      <c r="F19" s="205">
        <v>5117.1241300000002</v>
      </c>
      <c r="G19" s="1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21" customHeight="1" x14ac:dyDescent="0.25">
      <c r="A20" s="21">
        <f>_xlfn.AGGREGATE(3,3,$B$13:B20)</f>
        <v>8</v>
      </c>
      <c r="B20" s="55" t="s">
        <v>95</v>
      </c>
      <c r="C20" s="205">
        <v>16796.914225000004</v>
      </c>
      <c r="D20" s="205">
        <v>4980.4340000000002</v>
      </c>
      <c r="E20" s="205">
        <v>4208.6120000000001</v>
      </c>
      <c r="F20" s="205">
        <v>4503.2148400000005</v>
      </c>
      <c r="G20" s="1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8" customHeight="1" x14ac:dyDescent="0.25">
      <c r="A21" s="21">
        <f>_xlfn.AGGREGATE(3,3,$B$13:B21)</f>
        <v>9</v>
      </c>
      <c r="B21" s="55" t="s">
        <v>96</v>
      </c>
      <c r="C21" s="205">
        <v>789.8</v>
      </c>
      <c r="D21" s="205">
        <v>869.36599999999999</v>
      </c>
      <c r="E21" s="205">
        <v>965.66700000000003</v>
      </c>
      <c r="F21" s="205">
        <v>1033.26369</v>
      </c>
      <c r="G21" s="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8" customHeight="1" x14ac:dyDescent="0.25">
      <c r="A22" s="21">
        <f>_xlfn.AGGREGATE(3,3,$B$13:B22)</f>
        <v>10</v>
      </c>
      <c r="B22" s="55" t="s">
        <v>97</v>
      </c>
      <c r="C22" s="205">
        <v>419823.6</v>
      </c>
      <c r="D22" s="205">
        <v>419810.49400000001</v>
      </c>
      <c r="E22" s="205">
        <v>447842.67300000001</v>
      </c>
      <c r="F22" s="205">
        <v>478121.66011</v>
      </c>
      <c r="G22" s="1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8" customHeight="1" x14ac:dyDescent="0.25">
      <c r="A23" s="21">
        <f>_xlfn.AGGREGATE(3,3,$B$13:B23)</f>
        <v>11</v>
      </c>
      <c r="B23" s="55" t="s">
        <v>98</v>
      </c>
      <c r="C23" s="205">
        <v>381884.6</v>
      </c>
      <c r="D23" s="206">
        <v>403575.49099999998</v>
      </c>
      <c r="E23" s="206">
        <v>446842.67300000001</v>
      </c>
      <c r="F23" s="206">
        <v>478121.66011</v>
      </c>
      <c r="G23" s="1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ht="18" customHeight="1" x14ac:dyDescent="0.25">
      <c r="A24" s="21">
        <f>_xlfn.AGGREGATE(3,3,$B$13:B24)</f>
        <v>12</v>
      </c>
      <c r="B24" s="55" t="s">
        <v>99</v>
      </c>
      <c r="C24" s="205">
        <v>14132.9</v>
      </c>
      <c r="D24" s="206">
        <v>4452.3140000000003</v>
      </c>
      <c r="E24" s="206"/>
      <c r="F24" s="206"/>
      <c r="G24" s="1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5.75" customHeight="1" x14ac:dyDescent="0.25">
      <c r="A25" s="21">
        <f>_xlfn.AGGREGATE(3,3,$B$13:B25)</f>
        <v>13</v>
      </c>
      <c r="B25" s="55" t="s">
        <v>100</v>
      </c>
      <c r="C25" s="205">
        <v>23806.1</v>
      </c>
      <c r="D25" s="206">
        <v>11782.689</v>
      </c>
      <c r="E25" s="206">
        <v>1000</v>
      </c>
      <c r="F25" s="206"/>
      <c r="G25" s="1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5.75" customHeight="1" x14ac:dyDescent="0.25">
      <c r="A26" s="21">
        <f>_xlfn.AGGREGATE(3,3,$B$13:B26)</f>
        <v>14</v>
      </c>
      <c r="B26" s="55" t="s">
        <v>319</v>
      </c>
      <c r="C26" s="205"/>
      <c r="D26" s="206"/>
      <c r="E26" s="206"/>
      <c r="F26" s="206"/>
      <c r="G26" s="1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8" customHeight="1" x14ac:dyDescent="0.25">
      <c r="A27" s="21">
        <f>_xlfn.AGGREGATE(3,3,$B$13:B27)</f>
        <v>15</v>
      </c>
      <c r="B27" s="55" t="s">
        <v>101</v>
      </c>
      <c r="C27" s="205">
        <v>5237.7</v>
      </c>
      <c r="D27" s="205">
        <v>6172.6589999999997</v>
      </c>
      <c r="E27" s="205">
        <v>6059.9840000000004</v>
      </c>
      <c r="F27" s="205">
        <v>6484.1828800000003</v>
      </c>
      <c r="G27" s="1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38.25" customHeight="1" x14ac:dyDescent="0.25">
      <c r="A28" s="21">
        <f>_xlfn.AGGREGATE(3,3,$B$13:B28)</f>
        <v>16</v>
      </c>
      <c r="B28" s="55" t="s">
        <v>102</v>
      </c>
      <c r="C28" s="205"/>
      <c r="D28" s="206"/>
      <c r="E28" s="206"/>
      <c r="F28" s="206"/>
      <c r="G28" s="1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8" customHeight="1" x14ac:dyDescent="0.25">
      <c r="A29" s="21">
        <f>_xlfn.AGGREGATE(3,3,$B$13:B29)</f>
        <v>17</v>
      </c>
      <c r="B29" s="54" t="s">
        <v>103</v>
      </c>
      <c r="C29" s="205">
        <v>626726.29999999993</v>
      </c>
      <c r="D29" s="206">
        <v>570851.66</v>
      </c>
      <c r="E29" s="206">
        <v>619545.49199999997</v>
      </c>
      <c r="F29" s="206">
        <v>662913.67643999995</v>
      </c>
      <c r="G29" s="1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ht="19.5" customHeight="1" x14ac:dyDescent="0.25">
      <c r="A30" s="21">
        <f>_xlfn.AGGREGATE(3,3,$B$13:B30)</f>
        <v>18</v>
      </c>
      <c r="B30" s="54" t="s">
        <v>91</v>
      </c>
      <c r="C30" s="205">
        <v>22.884531261068421</v>
      </c>
      <c r="D30" s="206">
        <v>19.542225427995234</v>
      </c>
      <c r="E30" s="206">
        <v>19.761592600425057</v>
      </c>
      <c r="F30" s="206">
        <v>20.101572446040109</v>
      </c>
      <c r="G30" s="1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18" customHeight="1" x14ac:dyDescent="0.25">
      <c r="A31" s="21">
        <f>_xlfn.AGGREGATE(3,3,$B$13:B31)</f>
        <v>19</v>
      </c>
      <c r="B31" s="54" t="s">
        <v>63</v>
      </c>
      <c r="C31" s="205">
        <v>97.632583207370701</v>
      </c>
      <c r="D31" s="206">
        <v>91.084682420380332</v>
      </c>
      <c r="E31" s="206">
        <v>108.53003247813974</v>
      </c>
      <c r="F31" s="206">
        <v>107</v>
      </c>
      <c r="G31" s="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x14ac:dyDescent="0.25">
      <c r="A32" s="21">
        <f>_xlfn.AGGREGATE(3,3,$B$13:B32)</f>
        <v>20</v>
      </c>
      <c r="B32" s="54" t="s">
        <v>104</v>
      </c>
      <c r="C32" s="205">
        <v>-55435.757247000001</v>
      </c>
      <c r="D32" s="206">
        <v>-5077.8320000000531</v>
      </c>
      <c r="E32" s="206">
        <v>-9304.2389999999432</v>
      </c>
      <c r="F32" s="206">
        <v>-21272.272789999959</v>
      </c>
      <c r="G32" s="1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x14ac:dyDescent="0.25">
      <c r="A33" s="21">
        <f>_xlfn.AGGREGATE(3,3,$B$13:B33)</f>
        <v>21</v>
      </c>
      <c r="B33" s="54" t="s">
        <v>91</v>
      </c>
      <c r="C33" s="206">
        <v>-2.0242031006197951</v>
      </c>
      <c r="D33" s="206">
        <v>-0.17383174050766345</v>
      </c>
      <c r="E33" s="206">
        <v>-0.29677656112294837</v>
      </c>
      <c r="F33" s="206">
        <v>-0.64504044459673238</v>
      </c>
      <c r="G33" s="1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x14ac:dyDescent="0.25">
      <c r="A34" s="21">
        <f>_xlfn.AGGREGATE(3,3,$B$13:B34)</f>
        <v>22</v>
      </c>
      <c r="B34" s="54" t="s">
        <v>107</v>
      </c>
      <c r="C34" s="206">
        <v>99.121515268778253</v>
      </c>
      <c r="D34" s="206">
        <v>9.1598496208416957</v>
      </c>
      <c r="E34" s="206">
        <v>183.23250946466615</v>
      </c>
      <c r="F34" s="206">
        <v>228.62990503575938</v>
      </c>
      <c r="G34" s="1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61" customFormat="1" ht="20.25" customHeight="1" x14ac:dyDescent="0.25">
      <c r="A35" s="282" t="s">
        <v>108</v>
      </c>
      <c r="B35" s="282"/>
      <c r="C35" s="282"/>
      <c r="D35" s="282"/>
      <c r="E35" s="282"/>
      <c r="F35" s="282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</row>
    <row r="36" spans="1:34" ht="18" customHeight="1" x14ac:dyDescent="0.25">
      <c r="A36" s="21">
        <f>_xlfn.AGGREGATE(3,3,$B$13:B36)</f>
        <v>23</v>
      </c>
      <c r="B36" s="54" t="s">
        <v>90</v>
      </c>
      <c r="C36" s="205">
        <v>506968.5</v>
      </c>
      <c r="D36" s="205">
        <v>508290.35300000006</v>
      </c>
      <c r="E36" s="205">
        <v>543750.60600000003</v>
      </c>
      <c r="F36" s="205">
        <v>550674.22135000001</v>
      </c>
      <c r="G36" s="1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8" customHeight="1" x14ac:dyDescent="0.25">
      <c r="A37" s="21">
        <v>24</v>
      </c>
      <c r="B37" s="54" t="s">
        <v>91</v>
      </c>
      <c r="C37" s="205">
        <v>18.511647726650324</v>
      </c>
      <c r="D37" s="205">
        <v>17.400535650892689</v>
      </c>
      <c r="E37" s="205">
        <v>17.343969233507458</v>
      </c>
      <c r="F37" s="205">
        <v>16.698128501555573</v>
      </c>
      <c r="G37" s="1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8" customHeight="1" x14ac:dyDescent="0.25">
      <c r="A38" s="21">
        <f>_xlfn.AGGREGATE(3,3,$B$13:B38)</f>
        <v>25</v>
      </c>
      <c r="B38" s="54" t="s">
        <v>92</v>
      </c>
      <c r="C38" s="205">
        <v>38363.100000000006</v>
      </c>
      <c r="D38" s="205">
        <v>53399.096000000005</v>
      </c>
      <c r="E38" s="205">
        <v>61827.456999999995</v>
      </c>
      <c r="F38" s="205">
        <v>66155.378990000012</v>
      </c>
      <c r="G38" s="1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ht="18" customHeight="1" x14ac:dyDescent="0.25">
      <c r="A39" s="21">
        <v>25</v>
      </c>
      <c r="B39" s="54" t="s">
        <v>91</v>
      </c>
      <c r="C39" s="205">
        <v>1.4008053614815499</v>
      </c>
      <c r="D39" s="205">
        <v>1.8280356260734332</v>
      </c>
      <c r="E39" s="205">
        <v>1.9721054103873592</v>
      </c>
      <c r="F39" s="205">
        <v>2.0060336522308679</v>
      </c>
      <c r="G39" s="1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ht="18" customHeight="1" x14ac:dyDescent="0.25">
      <c r="A40" s="21">
        <f>_xlfn.AGGREGATE(3,3,$B$13:B40)</f>
        <v>27</v>
      </c>
      <c r="B40" s="54" t="s">
        <v>63</v>
      </c>
      <c r="C40" s="205">
        <v>50.889240836992464</v>
      </c>
      <c r="D40" s="205">
        <v>139.19390247399193</v>
      </c>
      <c r="E40" s="205">
        <v>115.78371476550838</v>
      </c>
      <c r="F40" s="205">
        <v>107.00000000000003</v>
      </c>
      <c r="G40" s="1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ht="18" customHeight="1" x14ac:dyDescent="0.25">
      <c r="A41" s="21">
        <v>26</v>
      </c>
      <c r="B41" s="54" t="s">
        <v>93</v>
      </c>
      <c r="C41" s="205">
        <v>35291.5</v>
      </c>
      <c r="D41" s="205">
        <v>45031.218000000001</v>
      </c>
      <c r="E41" s="205">
        <v>53353.262999999999</v>
      </c>
      <c r="F41" s="205">
        <v>57087.991410000002</v>
      </c>
      <c r="G41" s="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ht="18" customHeight="1" x14ac:dyDescent="0.25">
      <c r="A42" s="21">
        <f>_xlfn.AGGREGATE(3,3,$B$13:B42)</f>
        <v>29</v>
      </c>
      <c r="B42" s="54" t="s">
        <v>94</v>
      </c>
      <c r="C42" s="205">
        <v>2174.8999999999996</v>
      </c>
      <c r="D42" s="205">
        <v>7402.2560000000003</v>
      </c>
      <c r="E42" s="205">
        <v>7421.8969999999999</v>
      </c>
      <c r="F42" s="205">
        <v>7941.4297900000001</v>
      </c>
      <c r="G42" s="1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ht="18" customHeight="1" x14ac:dyDescent="0.25">
      <c r="A43" s="21">
        <v>27</v>
      </c>
      <c r="B43" s="54" t="s">
        <v>95</v>
      </c>
      <c r="C43" s="205">
        <v>106.9</v>
      </c>
      <c r="D43" s="205">
        <v>96.256</v>
      </c>
      <c r="E43" s="205">
        <v>86.63</v>
      </c>
      <c r="F43" s="205">
        <v>92.694099999999992</v>
      </c>
      <c r="G43" s="1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ht="18" customHeight="1" x14ac:dyDescent="0.25">
      <c r="A44" s="21">
        <f>_xlfn.AGGREGATE(3,3,$B$13:B44)</f>
        <v>31</v>
      </c>
      <c r="B44" s="55" t="s">
        <v>96</v>
      </c>
      <c r="C44" s="205">
        <v>789.8</v>
      </c>
      <c r="D44" s="205">
        <v>869.36599999999999</v>
      </c>
      <c r="E44" s="205">
        <v>965.66700000000003</v>
      </c>
      <c r="F44" s="205">
        <v>1033.26369</v>
      </c>
      <c r="G44" s="1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ht="18" customHeight="1" x14ac:dyDescent="0.25">
      <c r="A45" s="21">
        <v>28</v>
      </c>
      <c r="B45" s="54" t="s">
        <v>97</v>
      </c>
      <c r="C45" s="205">
        <v>449625.39999999997</v>
      </c>
      <c r="D45" s="207">
        <v>447383.72600000002</v>
      </c>
      <c r="E45" s="207">
        <v>475944.47399999999</v>
      </c>
      <c r="F45" s="207">
        <v>478121.66011</v>
      </c>
      <c r="G45" s="1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 ht="18" customHeight="1" x14ac:dyDescent="0.25">
      <c r="A46" s="21">
        <f>_xlfn.AGGREGATE(3,3,$B$13:B46)</f>
        <v>33</v>
      </c>
      <c r="B46" s="54" t="s">
        <v>98</v>
      </c>
      <c r="C46" s="205">
        <v>381884.6</v>
      </c>
      <c r="D46" s="205">
        <v>403575.49099999998</v>
      </c>
      <c r="E46" s="205">
        <v>446842.67300000001</v>
      </c>
      <c r="F46" s="205">
        <v>478121.66011</v>
      </c>
      <c r="G46" s="1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ht="18" customHeight="1" x14ac:dyDescent="0.25">
      <c r="A47" s="21">
        <v>29</v>
      </c>
      <c r="B47" s="54" t="s">
        <v>99</v>
      </c>
      <c r="C47" s="205">
        <v>14132.9</v>
      </c>
      <c r="D47" s="205">
        <v>4452.3140000000003</v>
      </c>
      <c r="E47" s="205"/>
      <c r="F47" s="205"/>
      <c r="G47" s="1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 ht="18" customHeight="1" x14ac:dyDescent="0.25">
      <c r="A48" s="21">
        <f>_xlfn.AGGREGATE(3,3,$B$13:B48)</f>
        <v>35</v>
      </c>
      <c r="B48" s="54" t="s">
        <v>100</v>
      </c>
      <c r="C48" s="205">
        <v>23806.1</v>
      </c>
      <c r="D48" s="205">
        <v>11782.689</v>
      </c>
      <c r="E48" s="205">
        <v>1000</v>
      </c>
      <c r="F48" s="205"/>
      <c r="G48" s="1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18" customHeight="1" x14ac:dyDescent="0.25">
      <c r="A49" s="21">
        <v>30</v>
      </c>
      <c r="B49" s="54" t="s">
        <v>319</v>
      </c>
      <c r="C49" s="205"/>
      <c r="D49" s="205"/>
      <c r="E49" s="205"/>
      <c r="F49" s="205"/>
      <c r="G49" s="1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18" customHeight="1" x14ac:dyDescent="0.25">
      <c r="A50" s="21">
        <f>_xlfn.AGGREGATE(3,3,$B$13:B50)</f>
        <v>37</v>
      </c>
      <c r="B50" s="54" t="s">
        <v>101</v>
      </c>
      <c r="C50" s="205">
        <v>18980</v>
      </c>
      <c r="D50" s="205">
        <v>7507.5309999999999</v>
      </c>
      <c r="E50" s="205">
        <v>5978.6750000000002</v>
      </c>
      <c r="F50" s="205">
        <v>6397.1822499999998</v>
      </c>
      <c r="G50" s="1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34.5" customHeight="1" x14ac:dyDescent="0.25">
      <c r="A51" s="21">
        <v>31</v>
      </c>
      <c r="B51" s="54" t="s">
        <v>102</v>
      </c>
      <c r="C51" s="205"/>
      <c r="D51" s="205"/>
      <c r="E51" s="205"/>
      <c r="F51" s="205"/>
      <c r="G51" s="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ht="18" customHeight="1" x14ac:dyDescent="0.25">
      <c r="A52" s="21">
        <f>_xlfn.AGGREGATE(3,3,$B$13:B52)</f>
        <v>39</v>
      </c>
      <c r="B52" s="54" t="s">
        <v>103</v>
      </c>
      <c r="C52" s="205">
        <v>565774.79999999993</v>
      </c>
      <c r="D52" s="205">
        <v>513368.16499999998</v>
      </c>
      <c r="E52" s="205">
        <v>553054.81400000001</v>
      </c>
      <c r="F52" s="205">
        <v>591768.65098000003</v>
      </c>
      <c r="G52" s="1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ht="18" customHeight="1" x14ac:dyDescent="0.25">
      <c r="A53" s="21">
        <v>32</v>
      </c>
      <c r="B53" s="54" t="s">
        <v>91</v>
      </c>
      <c r="C53" s="205">
        <v>20.65892415449094</v>
      </c>
      <c r="D53" s="205">
        <v>17.574366706731219</v>
      </c>
      <c r="E53" s="205">
        <v>17.640744805825907</v>
      </c>
      <c r="F53" s="205">
        <v>17.944237435032843</v>
      </c>
      <c r="G53" s="1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 ht="18" customHeight="1" x14ac:dyDescent="0.25">
      <c r="A54" s="21">
        <f>_xlfn.AGGREGATE(3,3,$B$13:B54)</f>
        <v>41</v>
      </c>
      <c r="B54" s="54" t="s">
        <v>63</v>
      </c>
      <c r="C54" s="205">
        <v>95.335398196590461</v>
      </c>
      <c r="D54" s="205">
        <v>90.737191723632804</v>
      </c>
      <c r="E54" s="205">
        <v>107.73064083551031</v>
      </c>
      <c r="F54" s="205">
        <v>107</v>
      </c>
      <c r="G54" s="1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ht="18" customHeight="1" x14ac:dyDescent="0.25">
      <c r="A55" s="21">
        <v>33</v>
      </c>
      <c r="B55" s="54" t="s">
        <v>104</v>
      </c>
      <c r="C55" s="205">
        <v>-58806.29999999993</v>
      </c>
      <c r="D55" s="205">
        <v>-5077.811999999918</v>
      </c>
      <c r="E55" s="205">
        <v>-9304.2079999999842</v>
      </c>
      <c r="F55" s="205">
        <v>-41094.429630000028</v>
      </c>
      <c r="G55" s="1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ht="18" customHeight="1" x14ac:dyDescent="0.25">
      <c r="A56" s="21">
        <f>_xlfn.AGGREGATE(3,3,$B$13:B56)</f>
        <v>43</v>
      </c>
      <c r="B56" s="54" t="s">
        <v>91</v>
      </c>
      <c r="C56" s="208">
        <v>-2.1472764278406165</v>
      </c>
      <c r="D56" s="208">
        <v>-0.17383105583853031</v>
      </c>
      <c r="E56" s="208">
        <v>-0.29677557231844942</v>
      </c>
      <c r="F56" s="208">
        <v>-1.2461089334772677</v>
      </c>
      <c r="G56" s="1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ht="18" customHeight="1" x14ac:dyDescent="0.25">
      <c r="A57" s="21">
        <v>34</v>
      </c>
      <c r="B57" s="54" t="s">
        <v>107</v>
      </c>
      <c r="C57" s="208">
        <v>133.2020452206018</v>
      </c>
      <c r="D57" s="208">
        <v>8.6348095357128809</v>
      </c>
      <c r="E57" s="208">
        <v>183.23262066417846</v>
      </c>
      <c r="F57" s="208">
        <v>441.67574101954835</v>
      </c>
      <c r="G57" s="1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ht="40.5" customHeight="1" x14ac:dyDescent="0.25">
      <c r="A58" s="257" t="s">
        <v>133</v>
      </c>
      <c r="B58" s="257"/>
      <c r="C58" s="257"/>
      <c r="D58" s="257"/>
      <c r="E58" s="257"/>
      <c r="F58" s="257"/>
      <c r="G58" s="1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1:34" ht="18" customHeight="1" x14ac:dyDescent="0.25">
      <c r="A59" s="21">
        <v>35</v>
      </c>
      <c r="B59" s="55" t="s">
        <v>90</v>
      </c>
      <c r="C59" s="209">
        <v>184235.76925300001</v>
      </c>
      <c r="D59" s="209">
        <v>164534.62400595608</v>
      </c>
      <c r="E59" s="209">
        <v>176882.09287706594</v>
      </c>
      <c r="F59" s="209">
        <v>189263.83937846054</v>
      </c>
      <c r="G59" s="81"/>
      <c r="H59" s="81"/>
      <c r="I59" s="62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 ht="18" customHeight="1" x14ac:dyDescent="0.25">
      <c r="A60" s="21">
        <v>36</v>
      </c>
      <c r="B60" s="55" t="s">
        <v>91</v>
      </c>
      <c r="C60" s="209">
        <v>6.7272575299253718</v>
      </c>
      <c r="D60" s="209">
        <v>5.6325888813826515</v>
      </c>
      <c r="E60" s="209">
        <v>5.6419938533700513</v>
      </c>
      <c r="F60" s="209">
        <v>5.7390591171883409</v>
      </c>
      <c r="G60" s="1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</row>
    <row r="61" spans="1:34" ht="18" customHeight="1" x14ac:dyDescent="0.25">
      <c r="A61" s="21">
        <v>37</v>
      </c>
      <c r="B61" s="55" t="s">
        <v>92</v>
      </c>
      <c r="C61" s="209">
        <v>107866.64275299999</v>
      </c>
      <c r="D61" s="209">
        <v>96951.987100000028</v>
      </c>
      <c r="E61" s="209">
        <v>103745.54240500001</v>
      </c>
      <c r="F61" s="209">
        <v>111007.73037335</v>
      </c>
      <c r="G61" s="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 ht="18" customHeight="1" x14ac:dyDescent="0.25">
      <c r="A62" s="21">
        <v>38</v>
      </c>
      <c r="B62" s="55" t="s">
        <v>91</v>
      </c>
      <c r="C62" s="209">
        <v>3.9386851295494192</v>
      </c>
      <c r="D62" s="209">
        <v>3.3190016257468464</v>
      </c>
      <c r="E62" s="209">
        <v>3.3091632004284404</v>
      </c>
      <c r="F62" s="209">
        <v>3.3660942796559548</v>
      </c>
      <c r="G62" s="1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  <row r="63" spans="1:34" ht="18" customHeight="1" x14ac:dyDescent="0.25">
      <c r="A63" s="21">
        <v>39</v>
      </c>
      <c r="B63" s="55" t="s">
        <v>107</v>
      </c>
      <c r="C63" s="209"/>
      <c r="D63" s="209">
        <v>89.881342948632366</v>
      </c>
      <c r="E63" s="209">
        <v>107.00713364233872</v>
      </c>
      <c r="F63" s="209">
        <v>106.99999999999999</v>
      </c>
      <c r="G63" s="1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</row>
    <row r="64" spans="1:34" ht="18" customHeight="1" x14ac:dyDescent="0.25">
      <c r="A64" s="21">
        <v>40</v>
      </c>
      <c r="B64" s="55" t="s">
        <v>93</v>
      </c>
      <c r="C64" s="209">
        <v>86793.665999999983</v>
      </c>
      <c r="D64" s="209">
        <v>84462.099450000009</v>
      </c>
      <c r="E64" s="209">
        <v>91784.489122500017</v>
      </c>
      <c r="F64" s="209">
        <v>98209.40336107499</v>
      </c>
      <c r="G64" s="1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</row>
    <row r="65" spans="1:34" ht="18" customHeight="1" x14ac:dyDescent="0.25">
      <c r="A65" s="21">
        <v>41</v>
      </c>
      <c r="B65" s="55" t="s">
        <v>94</v>
      </c>
      <c r="C65" s="209">
        <v>4382.9625280000009</v>
      </c>
      <c r="D65" s="209">
        <v>4042.4483500000001</v>
      </c>
      <c r="E65" s="209">
        <v>4668.9140175000002</v>
      </c>
      <c r="F65" s="209">
        <v>4995.7379987249997</v>
      </c>
      <c r="G65" s="1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</row>
    <row r="66" spans="1:34" ht="18" customHeight="1" x14ac:dyDescent="0.25">
      <c r="A66" s="21">
        <v>42</v>
      </c>
      <c r="B66" s="55" t="s">
        <v>95</v>
      </c>
      <c r="C66" s="209">
        <v>16690.014225000003</v>
      </c>
      <c r="D66" s="209">
        <v>7922.1643000000004</v>
      </c>
      <c r="E66" s="209">
        <v>6730.2355150000012</v>
      </c>
      <c r="F66" s="209">
        <v>7201.3520010500015</v>
      </c>
      <c r="G66" s="1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</row>
    <row r="67" spans="1:34" ht="18" customHeight="1" x14ac:dyDescent="0.25">
      <c r="A67" s="21">
        <v>43</v>
      </c>
      <c r="B67" s="55" t="s">
        <v>97</v>
      </c>
      <c r="C67" s="209">
        <v>75283.412500000006</v>
      </c>
      <c r="D67" s="209">
        <v>66555.27655595605</v>
      </c>
      <c r="E67" s="209">
        <v>72132.644604565925</v>
      </c>
      <c r="F67" s="209">
        <v>77181.929726885559</v>
      </c>
      <c r="G67" s="1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</row>
    <row r="68" spans="1:34" ht="18" customHeight="1" x14ac:dyDescent="0.25">
      <c r="A68" s="21">
        <v>44</v>
      </c>
      <c r="B68" s="55" t="s">
        <v>98</v>
      </c>
      <c r="C68" s="209">
        <v>6291.255000000001</v>
      </c>
      <c r="D68" s="209">
        <v>6568.5152434139181</v>
      </c>
      <c r="E68" s="209">
        <v>7001.1401135457872</v>
      </c>
      <c r="F68" s="209">
        <v>7491.2199214939938</v>
      </c>
      <c r="G68" s="1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</row>
    <row r="69" spans="1:34" ht="18" customHeight="1" x14ac:dyDescent="0.25">
      <c r="A69" s="21">
        <v>45</v>
      </c>
      <c r="B69" s="55" t="s">
        <v>99</v>
      </c>
      <c r="C69" s="209">
        <v>44445.020499999999</v>
      </c>
      <c r="D69" s="209">
        <v>31798.513421944059</v>
      </c>
      <c r="E69" s="209">
        <v>31362.513559174822</v>
      </c>
      <c r="F69" s="209">
        <v>33557.889508317072</v>
      </c>
      <c r="G69" s="1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</row>
    <row r="70" spans="1:34" ht="18" customHeight="1" x14ac:dyDescent="0.25">
      <c r="A70" s="21">
        <v>46</v>
      </c>
      <c r="B70" s="63" t="s">
        <v>134</v>
      </c>
      <c r="C70" s="209">
        <v>24547.136999999999</v>
      </c>
      <c r="D70" s="209">
        <v>28188.247890598068</v>
      </c>
      <c r="E70" s="209">
        <v>33768.990931845321</v>
      </c>
      <c r="F70" s="209">
        <v>36132.820297074497</v>
      </c>
      <c r="G70" s="1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</row>
    <row r="71" spans="1:34" ht="18" customHeight="1" x14ac:dyDescent="0.25">
      <c r="A71" s="21">
        <v>47</v>
      </c>
      <c r="B71" s="55" t="s">
        <v>101</v>
      </c>
      <c r="C71" s="209">
        <v>1085.7139999999999</v>
      </c>
      <c r="D71" s="209">
        <v>1027.3603499999999</v>
      </c>
      <c r="E71" s="209">
        <v>1003.9058675</v>
      </c>
      <c r="F71" s="209">
        <v>1074.179278225</v>
      </c>
      <c r="G71" s="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</row>
    <row r="72" spans="1:34" ht="33.75" customHeight="1" x14ac:dyDescent="0.25">
      <c r="A72" s="21">
        <v>48</v>
      </c>
      <c r="B72" s="55" t="s">
        <v>102</v>
      </c>
      <c r="C72" s="209"/>
      <c r="D72" s="209"/>
      <c r="E72" s="209"/>
      <c r="F72" s="209"/>
      <c r="G72" s="1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</row>
    <row r="73" spans="1:34" ht="18" customHeight="1" x14ac:dyDescent="0.25">
      <c r="A73" s="21">
        <v>49</v>
      </c>
      <c r="B73" s="55" t="s">
        <v>103</v>
      </c>
      <c r="C73" s="209">
        <v>228789.95910494652</v>
      </c>
      <c r="D73" s="209">
        <v>169752.80087650704</v>
      </c>
      <c r="E73" s="209">
        <v>183011.52519459909</v>
      </c>
      <c r="F73" s="209">
        <v>195822.33195822101</v>
      </c>
      <c r="G73" s="1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</row>
    <row r="74" spans="1:34" ht="18" customHeight="1" x14ac:dyDescent="0.25">
      <c r="A74" s="21">
        <v>50</v>
      </c>
      <c r="B74" s="55" t="s">
        <v>91</v>
      </c>
      <c r="C74" s="209">
        <v>8.3541267876515093</v>
      </c>
      <c r="D74" s="209">
        <v>5.8112251119008516</v>
      </c>
      <c r="E74" s="209">
        <v>5.8375038617472397</v>
      </c>
      <c r="F74" s="209">
        <v>5.9379326936649361</v>
      </c>
      <c r="G74" s="1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</row>
    <row r="75" spans="1:34" ht="18" customHeight="1" x14ac:dyDescent="0.25">
      <c r="A75" s="21">
        <v>51</v>
      </c>
      <c r="B75" s="55" t="s">
        <v>107</v>
      </c>
      <c r="C75" s="209"/>
      <c r="D75" s="209">
        <v>74.195913815711208</v>
      </c>
      <c r="E75" s="209">
        <v>107.81060710022545</v>
      </c>
      <c r="F75" s="209">
        <v>106.99999999999999</v>
      </c>
      <c r="G75" s="1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</row>
    <row r="76" spans="1:34" ht="18" customHeight="1" x14ac:dyDescent="0.25">
      <c r="A76" s="21">
        <v>52</v>
      </c>
      <c r="B76" s="55" t="s">
        <v>104</v>
      </c>
      <c r="C76" s="209">
        <v>-44554.189851946518</v>
      </c>
      <c r="D76" s="209">
        <v>-5218.1768705509603</v>
      </c>
      <c r="E76" s="209">
        <v>-6129.4323175331519</v>
      </c>
      <c r="F76" s="209">
        <v>-6558.4925797604665</v>
      </c>
      <c r="G76" s="1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</row>
    <row r="77" spans="1:34" ht="18" customHeight="1" x14ac:dyDescent="0.25">
      <c r="A77" s="21">
        <v>53</v>
      </c>
      <c r="B77" s="55" t="s">
        <v>91</v>
      </c>
      <c r="C77" s="209">
        <v>-1.6268692577261361</v>
      </c>
      <c r="D77" s="209">
        <v>-0.17863623051820074</v>
      </c>
      <c r="E77" s="209">
        <v>-0.19551000837718849</v>
      </c>
      <c r="F77" s="209">
        <v>-0.19887357647659565</v>
      </c>
      <c r="G77" s="1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</row>
    <row r="78" spans="1:34" ht="16.5" customHeight="1" x14ac:dyDescent="0.25">
      <c r="A78" s="258" t="s">
        <v>135</v>
      </c>
      <c r="B78" s="258"/>
      <c r="C78" s="258"/>
      <c r="D78" s="258"/>
      <c r="E78" s="258"/>
      <c r="F78" s="258"/>
      <c r="G78" s="1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</row>
    <row r="79" spans="1:34" ht="16.5" customHeight="1" x14ac:dyDescent="0.25">
      <c r="A79" s="21">
        <v>54</v>
      </c>
      <c r="B79" s="54" t="s">
        <v>90</v>
      </c>
      <c r="C79" s="210">
        <v>4997.3940000000002</v>
      </c>
      <c r="D79" s="210">
        <v>6219.4289059560433</v>
      </c>
      <c r="E79" s="210">
        <v>6412.3332720659346</v>
      </c>
      <c r="F79" s="210">
        <v>6861.1966011105487</v>
      </c>
      <c r="G79" s="1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</row>
    <row r="80" spans="1:34" ht="16.5" customHeight="1" x14ac:dyDescent="0.25">
      <c r="A80" s="21">
        <v>55</v>
      </c>
      <c r="B80" s="54" t="s">
        <v>91</v>
      </c>
      <c r="C80" s="210">
        <v>0.18247681518531422</v>
      </c>
      <c r="D80" s="210">
        <v>0.21291254844311522</v>
      </c>
      <c r="E80" s="210">
        <v>0.20453367731181485</v>
      </c>
      <c r="F80" s="210">
        <v>0.20805248925382674</v>
      </c>
      <c r="G80" s="1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</row>
    <row r="81" spans="1:34" ht="16.5" customHeight="1" x14ac:dyDescent="0.25">
      <c r="A81" s="21">
        <v>56</v>
      </c>
      <c r="B81" s="54" t="s">
        <v>92</v>
      </c>
      <c r="C81" s="210">
        <v>2031.6769999999999</v>
      </c>
      <c r="D81" s="210">
        <v>1953.77</v>
      </c>
      <c r="E81" s="210">
        <v>1962.123</v>
      </c>
      <c r="F81" s="210">
        <v>2099.4716100000001</v>
      </c>
      <c r="G81" s="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</row>
    <row r="82" spans="1:34" ht="16.5" customHeight="1" x14ac:dyDescent="0.25">
      <c r="A82" s="21">
        <v>57</v>
      </c>
      <c r="B82" s="54" t="s">
        <v>91</v>
      </c>
      <c r="C82" s="210">
        <v>7.4185455148274002E-2</v>
      </c>
      <c r="D82" s="210">
        <v>6.6884300160315269E-2</v>
      </c>
      <c r="E82" s="210">
        <v>6.2585679112525633E-2</v>
      </c>
      <c r="F82" s="210">
        <v>6.3662407590468859E-2</v>
      </c>
      <c r="G82" s="1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</row>
    <row r="83" spans="1:34" ht="16.5" customHeight="1" x14ac:dyDescent="0.25">
      <c r="A83" s="21">
        <v>58</v>
      </c>
      <c r="B83" s="54" t="s">
        <v>107</v>
      </c>
      <c r="C83" s="210">
        <v>273.58268506461587</v>
      </c>
      <c r="D83" s="210">
        <v>96.165384556698726</v>
      </c>
      <c r="E83" s="210">
        <v>100.42753241169638</v>
      </c>
      <c r="F83" s="210">
        <v>107</v>
      </c>
      <c r="G83" s="1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</row>
    <row r="84" spans="1:34" ht="16.5" customHeight="1" x14ac:dyDescent="0.25">
      <c r="A84" s="21">
        <v>59</v>
      </c>
      <c r="B84" s="54" t="s">
        <v>93</v>
      </c>
      <c r="C84" s="210">
        <v>1850.6510000000001</v>
      </c>
      <c r="D84" s="210">
        <v>1737.35</v>
      </c>
      <c r="E84" s="210">
        <v>1740.8</v>
      </c>
      <c r="F84" s="210">
        <v>1862.6559999999999</v>
      </c>
      <c r="G84" s="1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</row>
    <row r="85" spans="1:34" ht="16.5" customHeight="1" x14ac:dyDescent="0.25">
      <c r="A85" s="21">
        <v>60</v>
      </c>
      <c r="B85" s="54" t="s">
        <v>94</v>
      </c>
      <c r="C85" s="210">
        <v>142.572</v>
      </c>
      <c r="D85" s="210">
        <v>154.41999999999999</v>
      </c>
      <c r="E85" s="210">
        <v>155.82300000000001</v>
      </c>
      <c r="F85" s="210">
        <v>166.73061000000001</v>
      </c>
      <c r="G85" s="1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</row>
    <row r="86" spans="1:34" ht="16.5" customHeight="1" x14ac:dyDescent="0.25">
      <c r="A86" s="21">
        <v>61</v>
      </c>
      <c r="B86" s="54" t="s">
        <v>95</v>
      </c>
      <c r="C86" s="210">
        <v>38.454000000000001</v>
      </c>
      <c r="D86" s="210">
        <v>62</v>
      </c>
      <c r="E86" s="210">
        <v>65.5</v>
      </c>
      <c r="F86" s="210">
        <v>70.085000000000008</v>
      </c>
      <c r="G86" s="1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</row>
    <row r="87" spans="1:34" ht="16.5" customHeight="1" x14ac:dyDescent="0.25">
      <c r="A87" s="21">
        <v>62</v>
      </c>
      <c r="B87" s="54" t="s">
        <v>97</v>
      </c>
      <c r="C87" s="210">
        <v>2828.44</v>
      </c>
      <c r="D87" s="210">
        <v>4120.6589059560438</v>
      </c>
      <c r="E87" s="210">
        <v>4293.7102720659341</v>
      </c>
      <c r="F87" s="210">
        <v>4594.2699911105492</v>
      </c>
      <c r="G87" s="81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</row>
    <row r="88" spans="1:34" ht="16.5" customHeight="1" x14ac:dyDescent="0.25">
      <c r="A88" s="21">
        <v>63</v>
      </c>
      <c r="B88" s="54" t="s">
        <v>98</v>
      </c>
      <c r="C88" s="210">
        <v>1383.6130000000001</v>
      </c>
      <c r="D88" s="210">
        <v>1819.3052434139192</v>
      </c>
      <c r="E88" s="210">
        <v>1895.7088635457872</v>
      </c>
      <c r="F88" s="210">
        <v>2028.4084839939924</v>
      </c>
      <c r="G88" s="1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</row>
    <row r="89" spans="1:34" ht="16.5" customHeight="1" x14ac:dyDescent="0.25">
      <c r="A89" s="21">
        <v>64</v>
      </c>
      <c r="B89" s="54" t="s">
        <v>99</v>
      </c>
      <c r="C89" s="210">
        <v>1420.1990000000001</v>
      </c>
      <c r="D89" s="210">
        <v>599.47642194405603</v>
      </c>
      <c r="E89" s="210">
        <v>624.65205917482524</v>
      </c>
      <c r="F89" s="210">
        <v>668.37770331706304</v>
      </c>
      <c r="G89" s="1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</row>
    <row r="90" spans="1:34" ht="17.25" customHeight="1" x14ac:dyDescent="0.25">
      <c r="A90" s="21">
        <v>65</v>
      </c>
      <c r="B90" s="54" t="s">
        <v>100</v>
      </c>
      <c r="C90" s="210"/>
      <c r="D90" s="210">
        <v>1701.8772405980687</v>
      </c>
      <c r="E90" s="210">
        <v>1773.3493493453213</v>
      </c>
      <c r="F90" s="210">
        <v>1897.4838037994939</v>
      </c>
      <c r="G90" s="81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</row>
    <row r="91" spans="1:34" ht="16.5" customHeight="1" x14ac:dyDescent="0.25">
      <c r="A91" s="21">
        <v>66</v>
      </c>
      <c r="B91" s="54" t="s">
        <v>101</v>
      </c>
      <c r="C91" s="210">
        <v>137.27699999999999</v>
      </c>
      <c r="D91" s="210">
        <v>145</v>
      </c>
      <c r="E91" s="210">
        <v>156.5</v>
      </c>
      <c r="F91" s="210">
        <v>167.45500000000001</v>
      </c>
      <c r="G91" s="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</row>
    <row r="92" spans="1:34" ht="36" customHeight="1" x14ac:dyDescent="0.25">
      <c r="A92" s="21">
        <v>67</v>
      </c>
      <c r="B92" s="54" t="s">
        <v>102</v>
      </c>
      <c r="C92" s="210"/>
      <c r="D92" s="210"/>
      <c r="E92" s="210"/>
      <c r="F92" s="210">
        <v>0</v>
      </c>
      <c r="G92" s="1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</row>
    <row r="93" spans="1:34" ht="16.5" customHeight="1" x14ac:dyDescent="0.25">
      <c r="A93" s="21">
        <v>68</v>
      </c>
      <c r="B93" s="54" t="s">
        <v>103</v>
      </c>
      <c r="C93" s="210">
        <v>6228.3</v>
      </c>
      <c r="D93" s="210">
        <v>5738.1170000000002</v>
      </c>
      <c r="E93" s="210">
        <v>6452.9539999999997</v>
      </c>
      <c r="F93" s="210">
        <v>6904.6607800000002</v>
      </c>
      <c r="G93" s="1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</row>
    <row r="94" spans="1:34" ht="16.5" customHeight="1" x14ac:dyDescent="0.25">
      <c r="A94" s="21">
        <v>69</v>
      </c>
      <c r="B94" s="54" t="s">
        <v>91</v>
      </c>
      <c r="C94" s="210">
        <v>0.22742260226403851</v>
      </c>
      <c r="D94" s="210">
        <v>0.19643557828352767</v>
      </c>
      <c r="E94" s="210">
        <v>0.20582935339521971</v>
      </c>
      <c r="F94" s="210">
        <v>0.20937045624078937</v>
      </c>
      <c r="G94" s="1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</row>
    <row r="95" spans="1:34" ht="16.5" customHeight="1" x14ac:dyDescent="0.25">
      <c r="A95" s="21">
        <v>70</v>
      </c>
      <c r="B95" s="54" t="s">
        <v>107</v>
      </c>
      <c r="C95" s="211">
        <v>55.947504581222383</v>
      </c>
      <c r="D95" s="211">
        <v>92.129746479777779</v>
      </c>
      <c r="E95" s="211">
        <v>112.45769300277423</v>
      </c>
      <c r="F95" s="211">
        <v>107</v>
      </c>
      <c r="G95" s="1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</row>
    <row r="96" spans="1:34" ht="16.5" customHeight="1" x14ac:dyDescent="0.25">
      <c r="A96" s="21">
        <v>71</v>
      </c>
      <c r="B96" s="54" t="s">
        <v>104</v>
      </c>
      <c r="C96" s="210">
        <v>-1230.9059999999999</v>
      </c>
      <c r="D96" s="210">
        <v>481.31190595604312</v>
      </c>
      <c r="E96" s="210">
        <v>-40.620727934065144</v>
      </c>
      <c r="F96" s="210">
        <v>-43.464178889451432</v>
      </c>
      <c r="G96" s="1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</row>
    <row r="97" spans="1:34" ht="16.5" hidden="1" customHeight="1" x14ac:dyDescent="0.25">
      <c r="A97" s="21">
        <v>72</v>
      </c>
      <c r="B97" s="54" t="s">
        <v>91</v>
      </c>
      <c r="C97" s="210"/>
      <c r="D97" s="210"/>
      <c r="E97" s="210"/>
      <c r="F97" s="210"/>
      <c r="G97" s="1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</row>
    <row r="98" spans="1:34" ht="16.5" hidden="1" customHeight="1" x14ac:dyDescent="0.25">
      <c r="A98" s="21">
        <v>73</v>
      </c>
      <c r="B98" s="54" t="s">
        <v>107</v>
      </c>
      <c r="C98" s="211">
        <v>98.130123624698228</v>
      </c>
      <c r="D98" s="211">
        <v>-39.102247121717106</v>
      </c>
      <c r="E98" s="211">
        <v>0</v>
      </c>
      <c r="F98" s="211">
        <v>0</v>
      </c>
      <c r="G98" s="1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</row>
    <row r="99" spans="1:34" ht="16.5" customHeight="1" x14ac:dyDescent="0.25">
      <c r="A99" s="21">
        <v>74</v>
      </c>
      <c r="B99" s="54" t="s">
        <v>91</v>
      </c>
      <c r="C99" s="211">
        <v>-4.4945787078724306E-2</v>
      </c>
      <c r="D99" s="211">
        <v>1.647697015958758E-2</v>
      </c>
      <c r="E99" s="211">
        <v>-1.2956760834048667E-3</v>
      </c>
      <c r="F99" s="211">
        <v>-1.317966986962643E-3</v>
      </c>
      <c r="G99" s="1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</row>
    <row r="100" spans="1:34" ht="16.5" customHeight="1" x14ac:dyDescent="0.25">
      <c r="A100" s="21">
        <v>75</v>
      </c>
      <c r="B100" s="54" t="s">
        <v>107</v>
      </c>
      <c r="C100" s="211">
        <v>98.130123624698228</v>
      </c>
      <c r="D100" s="211">
        <v>-39.102247121717106</v>
      </c>
      <c r="E100" s="211">
        <v>-8.4395851071622818</v>
      </c>
      <c r="F100" s="211">
        <v>107.00000000000425</v>
      </c>
      <c r="G100" s="1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</row>
    <row r="101" spans="1:34" s="65" customFormat="1" ht="16.5" customHeight="1" x14ac:dyDescent="0.25">
      <c r="A101" s="254" t="s">
        <v>136</v>
      </c>
      <c r="B101" s="254"/>
      <c r="C101" s="254"/>
      <c r="D101" s="254"/>
      <c r="E101" s="254"/>
      <c r="F101" s="25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</row>
    <row r="102" spans="1:34" s="65" customFormat="1" ht="16.5" customHeight="1" x14ac:dyDescent="0.25">
      <c r="A102" s="21">
        <v>76</v>
      </c>
      <c r="B102" s="54" t="s">
        <v>90</v>
      </c>
      <c r="C102" s="211">
        <v>59.755000000000003</v>
      </c>
      <c r="D102" s="211">
        <v>58.546999999999997</v>
      </c>
      <c r="E102" s="211">
        <v>61.242000000000004</v>
      </c>
      <c r="F102" s="211">
        <v>65.528940000000006</v>
      </c>
      <c r="G102" s="82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</row>
    <row r="103" spans="1:34" s="65" customFormat="1" x14ac:dyDescent="0.25">
      <c r="A103" s="21">
        <v>77</v>
      </c>
      <c r="B103" s="54" t="s">
        <v>92</v>
      </c>
      <c r="C103" s="211">
        <v>9.0399999999999991</v>
      </c>
      <c r="D103" s="211">
        <v>10.055</v>
      </c>
      <c r="E103" s="211">
        <v>11</v>
      </c>
      <c r="F103" s="211">
        <v>11.77</v>
      </c>
      <c r="G103" s="82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</row>
    <row r="104" spans="1:34" s="65" customFormat="1" x14ac:dyDescent="0.25">
      <c r="A104" s="21">
        <v>78</v>
      </c>
      <c r="B104" s="54" t="s">
        <v>107</v>
      </c>
      <c r="C104" s="210">
        <v>69.882498453927028</v>
      </c>
      <c r="D104" s="210">
        <v>111.22787610619469</v>
      </c>
      <c r="E104" s="210">
        <v>109.3983092988563</v>
      </c>
      <c r="F104" s="210">
        <v>107</v>
      </c>
      <c r="G104" s="82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</row>
    <row r="105" spans="1:34" s="65" customFormat="1" x14ac:dyDescent="0.25">
      <c r="A105" s="21">
        <v>79</v>
      </c>
      <c r="B105" s="54" t="s">
        <v>93</v>
      </c>
      <c r="C105" s="211">
        <v>9.0399999999999991</v>
      </c>
      <c r="D105" s="211">
        <v>10.055</v>
      </c>
      <c r="E105" s="211">
        <v>11</v>
      </c>
      <c r="F105" s="211">
        <v>11.77</v>
      </c>
      <c r="G105" s="82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</row>
    <row r="106" spans="1:34" s="65" customFormat="1" x14ac:dyDescent="0.25">
      <c r="A106" s="21">
        <v>80</v>
      </c>
      <c r="B106" s="54" t="s">
        <v>94</v>
      </c>
      <c r="C106" s="211"/>
      <c r="D106" s="211"/>
      <c r="E106" s="211"/>
      <c r="F106" s="211">
        <v>0</v>
      </c>
      <c r="G106" s="82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</row>
    <row r="107" spans="1:34" s="65" customFormat="1" x14ac:dyDescent="0.25">
      <c r="A107" s="21">
        <v>81</v>
      </c>
      <c r="B107" s="54" t="s">
        <v>95</v>
      </c>
      <c r="C107" s="211"/>
      <c r="D107" s="211"/>
      <c r="E107" s="211"/>
      <c r="F107" s="211">
        <v>0</v>
      </c>
      <c r="G107" s="82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</row>
    <row r="108" spans="1:34" s="65" customFormat="1" x14ac:dyDescent="0.25">
      <c r="A108" s="21">
        <v>82</v>
      </c>
      <c r="B108" s="54" t="s">
        <v>97</v>
      </c>
      <c r="C108" s="211">
        <v>42.283000000000001</v>
      </c>
      <c r="D108" s="211">
        <v>48.491999999999997</v>
      </c>
      <c r="E108" s="211">
        <v>50.242000000000004</v>
      </c>
      <c r="F108" s="211">
        <v>53.758940000000003</v>
      </c>
      <c r="G108" s="82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</row>
    <row r="109" spans="1:34" s="65" customFormat="1" ht="16.5" customHeight="1" x14ac:dyDescent="0.25">
      <c r="A109" s="21">
        <v>83</v>
      </c>
      <c r="B109" s="54" t="s">
        <v>98</v>
      </c>
      <c r="C109" s="211">
        <v>35.843000000000004</v>
      </c>
      <c r="D109" s="211">
        <v>39.552</v>
      </c>
      <c r="E109" s="211">
        <v>39.142000000000003</v>
      </c>
      <c r="F109" s="211">
        <v>41.88194</v>
      </c>
      <c r="G109" s="82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</row>
    <row r="110" spans="1:34" s="65" customFormat="1" ht="16.5" customHeight="1" x14ac:dyDescent="0.25">
      <c r="A110" s="21">
        <v>84</v>
      </c>
      <c r="B110" s="54" t="s">
        <v>99</v>
      </c>
      <c r="C110" s="211">
        <v>6.44</v>
      </c>
      <c r="D110" s="211">
        <v>8.94</v>
      </c>
      <c r="E110" s="211">
        <v>11.1</v>
      </c>
      <c r="F110" s="211">
        <v>11.876999999999999</v>
      </c>
      <c r="G110" s="82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</row>
    <row r="111" spans="1:34" s="65" customFormat="1" ht="16.5" customHeight="1" x14ac:dyDescent="0.25">
      <c r="A111" s="21">
        <v>85</v>
      </c>
      <c r="B111" s="67" t="s">
        <v>134</v>
      </c>
      <c r="C111" s="211"/>
      <c r="D111" s="211"/>
      <c r="E111" s="211"/>
      <c r="F111" s="211">
        <v>0</v>
      </c>
      <c r="G111" s="82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</row>
    <row r="112" spans="1:34" s="65" customFormat="1" ht="16.5" customHeight="1" x14ac:dyDescent="0.25">
      <c r="A112" s="21">
        <v>86</v>
      </c>
      <c r="B112" s="54" t="s">
        <v>101</v>
      </c>
      <c r="C112" s="211"/>
      <c r="D112" s="211"/>
      <c r="E112" s="211"/>
      <c r="F112" s="211">
        <v>0</v>
      </c>
      <c r="G112" s="82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</row>
    <row r="113" spans="1:34" s="65" customFormat="1" ht="16.5" customHeight="1" x14ac:dyDescent="0.25">
      <c r="A113" s="21">
        <v>87</v>
      </c>
      <c r="B113" s="54" t="s">
        <v>102</v>
      </c>
      <c r="C113" s="211"/>
      <c r="D113" s="211"/>
      <c r="E113" s="211"/>
      <c r="F113" s="211">
        <v>0</v>
      </c>
      <c r="G113" s="82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</row>
    <row r="114" spans="1:34" s="65" customFormat="1" ht="16.5" customHeight="1" x14ac:dyDescent="0.25">
      <c r="A114" s="21">
        <v>88</v>
      </c>
      <c r="B114" s="54" t="s">
        <v>103</v>
      </c>
      <c r="C114" s="211">
        <v>59.755000000000003</v>
      </c>
      <c r="D114" s="211">
        <v>58.546999999999997</v>
      </c>
      <c r="E114" s="211">
        <v>61.242000000000004</v>
      </c>
      <c r="F114" s="211">
        <v>65.528940000000006</v>
      </c>
      <c r="G114" s="82"/>
      <c r="H114" s="82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</row>
    <row r="115" spans="1:34" s="65" customFormat="1" ht="16.5" customHeight="1" x14ac:dyDescent="0.25">
      <c r="A115" s="21">
        <v>89</v>
      </c>
      <c r="B115" s="54" t="s">
        <v>107</v>
      </c>
      <c r="C115" s="210">
        <v>96.347952273460152</v>
      </c>
      <c r="D115" s="210">
        <f>+D114/C114*100</f>
        <v>97.978411848380873</v>
      </c>
      <c r="E115" s="210">
        <f t="shared" ref="E115:F115" si="0">+E114/D114*100</f>
        <v>104.60313935812255</v>
      </c>
      <c r="F115" s="210">
        <f t="shared" si="0"/>
        <v>107</v>
      </c>
      <c r="G115" s="82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</row>
    <row r="116" spans="1:34" s="65" customFormat="1" ht="16.5" customHeight="1" x14ac:dyDescent="0.25">
      <c r="A116" s="254" t="s">
        <v>137</v>
      </c>
      <c r="B116" s="254"/>
      <c r="C116" s="254"/>
      <c r="D116" s="254"/>
      <c r="E116" s="254"/>
      <c r="F116" s="25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</row>
    <row r="117" spans="1:34" s="65" customFormat="1" ht="16.5" customHeight="1" x14ac:dyDescent="0.25">
      <c r="A117" s="21">
        <v>90</v>
      </c>
      <c r="B117" s="54" t="s">
        <v>90</v>
      </c>
      <c r="C117" s="211">
        <v>55.558</v>
      </c>
      <c r="D117" s="211">
        <v>57.629999999999995</v>
      </c>
      <c r="E117" s="211">
        <v>73.180999999999997</v>
      </c>
      <c r="F117" s="211">
        <v>78.303669999999997</v>
      </c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</row>
    <row r="118" spans="1:34" s="65" customFormat="1" x14ac:dyDescent="0.25">
      <c r="A118" s="21">
        <v>91</v>
      </c>
      <c r="B118" s="54" t="s">
        <v>92</v>
      </c>
      <c r="C118" s="211">
        <v>7.62</v>
      </c>
      <c r="D118" s="211">
        <v>8.44</v>
      </c>
      <c r="E118" s="211">
        <v>9.48</v>
      </c>
      <c r="F118" s="211">
        <v>10.143600000000001</v>
      </c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</row>
    <row r="119" spans="1:34" s="65" customFormat="1" x14ac:dyDescent="0.25">
      <c r="A119" s="21">
        <v>92</v>
      </c>
      <c r="B119" s="54" t="s">
        <v>107</v>
      </c>
      <c r="C119" s="210">
        <v>62.372104444626345</v>
      </c>
      <c r="D119" s="210">
        <v>110.76115485564304</v>
      </c>
      <c r="E119" s="210">
        <v>112.32227488151661</v>
      </c>
      <c r="F119" s="210">
        <v>107</v>
      </c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</row>
    <row r="120" spans="1:34" s="65" customFormat="1" x14ac:dyDescent="0.25">
      <c r="A120" s="21">
        <v>93</v>
      </c>
      <c r="B120" s="54" t="s">
        <v>93</v>
      </c>
      <c r="C120" s="211">
        <v>7.62</v>
      </c>
      <c r="D120" s="211">
        <v>8.44</v>
      </c>
      <c r="E120" s="211">
        <v>9.48</v>
      </c>
      <c r="F120" s="211">
        <v>10.143600000000001</v>
      </c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</row>
    <row r="121" spans="1:34" s="65" customFormat="1" ht="16.5" customHeight="1" x14ac:dyDescent="0.25">
      <c r="A121" s="21">
        <v>94</v>
      </c>
      <c r="B121" s="54" t="s">
        <v>94</v>
      </c>
      <c r="C121" s="211"/>
      <c r="D121" s="211"/>
      <c r="E121" s="211"/>
      <c r="F121" s="211">
        <v>0</v>
      </c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</row>
    <row r="122" spans="1:34" s="65" customFormat="1" ht="16.5" customHeight="1" x14ac:dyDescent="0.25">
      <c r="A122" s="21">
        <v>95</v>
      </c>
      <c r="B122" s="54" t="s">
        <v>95</v>
      </c>
      <c r="C122" s="211"/>
      <c r="D122" s="211"/>
      <c r="E122" s="211"/>
      <c r="F122" s="211">
        <v>0</v>
      </c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</row>
    <row r="123" spans="1:34" s="65" customFormat="1" ht="16.5" customHeight="1" x14ac:dyDescent="0.25">
      <c r="A123" s="21">
        <v>96</v>
      </c>
      <c r="B123" s="54" t="s">
        <v>97</v>
      </c>
      <c r="C123" s="211">
        <v>44.081000000000003</v>
      </c>
      <c r="D123" s="211">
        <v>49.19</v>
      </c>
      <c r="E123" s="211">
        <v>63.701000000000001</v>
      </c>
      <c r="F123" s="211">
        <v>68.160070000000005</v>
      </c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</row>
    <row r="124" spans="1:34" s="65" customFormat="1" ht="16.5" customHeight="1" x14ac:dyDescent="0.25">
      <c r="A124" s="21">
        <v>97</v>
      </c>
      <c r="B124" s="54" t="s">
        <v>98</v>
      </c>
      <c r="C124" s="211">
        <v>36.131</v>
      </c>
      <c r="D124" s="211">
        <v>36.74</v>
      </c>
      <c r="E124" s="211">
        <v>36.201000000000001</v>
      </c>
      <c r="F124" s="211">
        <v>38.73507</v>
      </c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</row>
    <row r="125" spans="1:34" s="65" customFormat="1" ht="16.5" customHeight="1" x14ac:dyDescent="0.25">
      <c r="A125" s="21">
        <v>98</v>
      </c>
      <c r="B125" s="54" t="s">
        <v>99</v>
      </c>
      <c r="C125" s="211">
        <v>7.95</v>
      </c>
      <c r="D125" s="211">
        <v>12.45</v>
      </c>
      <c r="E125" s="211">
        <v>27.5</v>
      </c>
      <c r="F125" s="211">
        <v>29.425000000000001</v>
      </c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</row>
    <row r="126" spans="1:34" s="65" customFormat="1" ht="16.5" customHeight="1" x14ac:dyDescent="0.25">
      <c r="A126" s="21">
        <v>99</v>
      </c>
      <c r="B126" s="67" t="s">
        <v>134</v>
      </c>
      <c r="C126" s="211"/>
      <c r="D126" s="211"/>
      <c r="E126" s="211"/>
      <c r="F126" s="211">
        <v>0</v>
      </c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</row>
    <row r="127" spans="1:34" s="65" customFormat="1" ht="16.5" customHeight="1" x14ac:dyDescent="0.25">
      <c r="A127" s="21">
        <v>100</v>
      </c>
      <c r="B127" s="54" t="s">
        <v>101</v>
      </c>
      <c r="C127" s="211"/>
      <c r="D127" s="211"/>
      <c r="E127" s="211"/>
      <c r="F127" s="211">
        <v>0</v>
      </c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</row>
    <row r="128" spans="1:34" s="65" customFormat="1" ht="16.5" customHeight="1" x14ac:dyDescent="0.25">
      <c r="A128" s="21">
        <v>101</v>
      </c>
      <c r="B128" s="54" t="s">
        <v>102</v>
      </c>
      <c r="C128" s="211"/>
      <c r="D128" s="211"/>
      <c r="E128" s="211"/>
      <c r="F128" s="211">
        <v>0</v>
      </c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</row>
    <row r="129" spans="1:34" s="65" customFormat="1" x14ac:dyDescent="0.25">
      <c r="A129" s="21">
        <v>102</v>
      </c>
      <c r="B129" s="54" t="s">
        <v>103</v>
      </c>
      <c r="C129" s="211">
        <v>55.558</v>
      </c>
      <c r="D129" s="211">
        <v>57.629999999999995</v>
      </c>
      <c r="E129" s="211">
        <v>73.180999999999997</v>
      </c>
      <c r="F129" s="211">
        <v>78.303669999999997</v>
      </c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</row>
    <row r="130" spans="1:34" s="65" customFormat="1" x14ac:dyDescent="0.25">
      <c r="A130" s="21">
        <v>103</v>
      </c>
      <c r="B130" s="54" t="s">
        <v>107</v>
      </c>
      <c r="C130" s="210">
        <v>103.51586517858806</v>
      </c>
      <c r="D130" s="210">
        <v>103.72943590482018</v>
      </c>
      <c r="E130" s="210">
        <v>126.98420961304878</v>
      </c>
      <c r="F130" s="210">
        <v>107</v>
      </c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</row>
    <row r="131" spans="1:34" s="65" customFormat="1" ht="16.5" customHeight="1" x14ac:dyDescent="0.25">
      <c r="A131" s="254" t="s">
        <v>138</v>
      </c>
      <c r="B131" s="254"/>
      <c r="C131" s="254"/>
      <c r="D131" s="254"/>
      <c r="E131" s="254"/>
      <c r="F131" s="25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</row>
    <row r="132" spans="1:34" s="65" customFormat="1" ht="16.5" customHeight="1" x14ac:dyDescent="0.25">
      <c r="A132" s="21">
        <v>104</v>
      </c>
      <c r="B132" s="54" t="s">
        <v>90</v>
      </c>
      <c r="C132" s="211">
        <v>248.91300000000001</v>
      </c>
      <c r="D132" s="211">
        <v>169.26800000000003</v>
      </c>
      <c r="E132" s="211">
        <v>229.00800000000001</v>
      </c>
      <c r="F132" s="211">
        <v>245.03856000000002</v>
      </c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</row>
    <row r="133" spans="1:34" s="65" customFormat="1" x14ac:dyDescent="0.25">
      <c r="A133" s="21">
        <v>105</v>
      </c>
      <c r="B133" s="54" t="s">
        <v>92</v>
      </c>
      <c r="C133" s="211">
        <v>134.11000000000001</v>
      </c>
      <c r="D133" s="211">
        <v>148.48500000000001</v>
      </c>
      <c r="E133" s="211">
        <v>161.08500000000001</v>
      </c>
      <c r="F133" s="211">
        <v>172.36095</v>
      </c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</row>
    <row r="134" spans="1:34" s="65" customFormat="1" x14ac:dyDescent="0.25">
      <c r="A134" s="21">
        <v>106</v>
      </c>
      <c r="B134" s="54" t="s">
        <v>107</v>
      </c>
      <c r="C134" s="210">
        <v>88.085385878489333</v>
      </c>
      <c r="D134" s="210">
        <v>110.71881291477146</v>
      </c>
      <c r="E134" s="210">
        <v>108.48570562683099</v>
      </c>
      <c r="F134" s="210">
        <v>107</v>
      </c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</row>
    <row r="135" spans="1:34" s="65" customFormat="1" x14ac:dyDescent="0.25">
      <c r="A135" s="21">
        <v>107</v>
      </c>
      <c r="B135" s="54" t="s">
        <v>93</v>
      </c>
      <c r="C135" s="211">
        <v>134.11000000000001</v>
      </c>
      <c r="D135" s="211">
        <v>148.48500000000001</v>
      </c>
      <c r="E135" s="211">
        <v>161.08500000000001</v>
      </c>
      <c r="F135" s="211">
        <v>172.36095</v>
      </c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</row>
    <row r="136" spans="1:34" s="65" customFormat="1" x14ac:dyDescent="0.25">
      <c r="A136" s="21">
        <v>108</v>
      </c>
      <c r="B136" s="54" t="s">
        <v>94</v>
      </c>
      <c r="C136" s="211"/>
      <c r="D136" s="211"/>
      <c r="E136" s="211"/>
      <c r="F136" s="211">
        <v>0</v>
      </c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</row>
    <row r="137" spans="1:34" s="65" customFormat="1" x14ac:dyDescent="0.25">
      <c r="A137" s="21">
        <v>109</v>
      </c>
      <c r="B137" s="54" t="s">
        <v>95</v>
      </c>
      <c r="C137" s="211"/>
      <c r="D137" s="211"/>
      <c r="E137" s="211"/>
      <c r="F137" s="211">
        <v>0</v>
      </c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</row>
    <row r="138" spans="1:34" s="65" customFormat="1" x14ac:dyDescent="0.25">
      <c r="A138" s="21">
        <v>110</v>
      </c>
      <c r="B138" s="54" t="s">
        <v>97</v>
      </c>
      <c r="C138" s="211">
        <v>57.311</v>
      </c>
      <c r="D138" s="211">
        <v>20.783000000000001</v>
      </c>
      <c r="E138" s="211">
        <v>67.923000000000002</v>
      </c>
      <c r="F138" s="211">
        <v>72.677610000000001</v>
      </c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</row>
    <row r="139" spans="1:34" s="65" customFormat="1" ht="16.5" customHeight="1" x14ac:dyDescent="0.25">
      <c r="A139" s="21">
        <v>111</v>
      </c>
      <c r="B139" s="54" t="s">
        <v>98</v>
      </c>
      <c r="C139" s="211">
        <v>19.210999999999999</v>
      </c>
      <c r="D139" s="211">
        <v>15.683</v>
      </c>
      <c r="E139" s="211">
        <v>35.968000000000004</v>
      </c>
      <c r="F139" s="211">
        <v>38.485760000000006</v>
      </c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</row>
    <row r="140" spans="1:34" s="65" customFormat="1" ht="16.5" customHeight="1" x14ac:dyDescent="0.25">
      <c r="A140" s="21">
        <v>112</v>
      </c>
      <c r="B140" s="54" t="s">
        <v>99</v>
      </c>
      <c r="C140" s="211">
        <v>38.1</v>
      </c>
      <c r="D140" s="211">
        <v>5.0999999999999996</v>
      </c>
      <c r="E140" s="211">
        <v>31.954999999999998</v>
      </c>
      <c r="F140" s="211">
        <v>34.191849999999995</v>
      </c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</row>
    <row r="141" spans="1:34" s="65" customFormat="1" ht="21.75" customHeight="1" x14ac:dyDescent="0.25">
      <c r="A141" s="21">
        <v>113</v>
      </c>
      <c r="B141" s="67" t="s">
        <v>134</v>
      </c>
      <c r="C141" s="211"/>
      <c r="D141" s="211"/>
      <c r="E141" s="211"/>
      <c r="F141" s="211">
        <v>0</v>
      </c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</row>
    <row r="142" spans="1:34" s="65" customFormat="1" ht="16.5" customHeight="1" x14ac:dyDescent="0.25">
      <c r="A142" s="21">
        <v>114</v>
      </c>
      <c r="B142" s="54" t="s">
        <v>101</v>
      </c>
      <c r="C142" s="211"/>
      <c r="D142" s="211"/>
      <c r="E142" s="211"/>
      <c r="F142" s="211">
        <v>0</v>
      </c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</row>
    <row r="143" spans="1:34" s="65" customFormat="1" ht="16.5" customHeight="1" x14ac:dyDescent="0.25">
      <c r="A143" s="21">
        <v>115</v>
      </c>
      <c r="B143" s="54" t="s">
        <v>102</v>
      </c>
      <c r="C143" s="211">
        <v>248.91300000000001</v>
      </c>
      <c r="D143" s="211">
        <v>169.26800000000003</v>
      </c>
      <c r="E143" s="211">
        <v>229.00800000000001</v>
      </c>
      <c r="F143" s="211">
        <v>245.03856000000002</v>
      </c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</row>
    <row r="144" spans="1:34" s="65" customFormat="1" ht="16.5" customHeight="1" x14ac:dyDescent="0.25">
      <c r="A144" s="21">
        <v>116</v>
      </c>
      <c r="B144" s="54" t="s">
        <v>103</v>
      </c>
      <c r="C144" s="211">
        <v>64.500104946477293</v>
      </c>
      <c r="D144" s="211">
        <v>68.002876507052676</v>
      </c>
      <c r="E144" s="211">
        <v>135.29314459909727</v>
      </c>
      <c r="F144" s="211">
        <v>144.76366472103408</v>
      </c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</row>
    <row r="145" spans="1:34" s="65" customFormat="1" ht="16.5" customHeight="1" x14ac:dyDescent="0.25">
      <c r="A145" s="21">
        <v>117</v>
      </c>
      <c r="B145" s="54" t="s">
        <v>107</v>
      </c>
      <c r="C145" s="210">
        <v>187.1</v>
      </c>
      <c r="D145" s="210">
        <v>105.43064474620934</v>
      </c>
      <c r="E145" s="210">
        <v>198.9520907767274</v>
      </c>
      <c r="F145" s="210">
        <v>106.99999999999999</v>
      </c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</row>
    <row r="146" spans="1:34" s="65" customFormat="1" ht="16.5" customHeight="1" x14ac:dyDescent="0.25">
      <c r="A146" s="254" t="s">
        <v>139</v>
      </c>
      <c r="B146" s="254"/>
      <c r="C146" s="254"/>
      <c r="D146" s="254"/>
      <c r="E146" s="254"/>
      <c r="F146" s="25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</row>
    <row r="147" spans="1:34" s="65" customFormat="1" ht="16.5" customHeight="1" x14ac:dyDescent="0.25">
      <c r="A147" s="21">
        <v>118</v>
      </c>
      <c r="B147" s="54" t="s">
        <v>90</v>
      </c>
      <c r="C147" s="211">
        <v>70.941999999999993</v>
      </c>
      <c r="D147" s="211">
        <v>71.347000000000008</v>
      </c>
      <c r="E147" s="211">
        <v>84.334000000000003</v>
      </c>
      <c r="F147" s="211">
        <v>90.237380000000002</v>
      </c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</row>
    <row r="148" spans="1:34" s="65" customFormat="1" ht="16.5" customHeight="1" x14ac:dyDescent="0.25">
      <c r="A148" s="21">
        <v>119</v>
      </c>
      <c r="B148" s="54" t="s">
        <v>92</v>
      </c>
      <c r="C148" s="211">
        <v>29.7</v>
      </c>
      <c r="D148" s="211">
        <v>33.08</v>
      </c>
      <c r="E148" s="211">
        <v>36.25</v>
      </c>
      <c r="F148" s="211">
        <v>38.787500000000001</v>
      </c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</row>
    <row r="149" spans="1:34" s="65" customFormat="1" ht="16.5" customHeight="1" x14ac:dyDescent="0.25">
      <c r="A149" s="21">
        <v>120</v>
      </c>
      <c r="B149" s="54" t="s">
        <v>107</v>
      </c>
      <c r="C149" s="210">
        <v>98.79253567508232</v>
      </c>
      <c r="D149" s="210">
        <v>111.38047138047138</v>
      </c>
      <c r="E149" s="210">
        <v>109.58282950423217</v>
      </c>
      <c r="F149" s="210">
        <v>107</v>
      </c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</row>
    <row r="150" spans="1:34" s="65" customFormat="1" ht="16.5" customHeight="1" x14ac:dyDescent="0.25">
      <c r="A150" s="21">
        <v>121</v>
      </c>
      <c r="B150" s="54" t="s">
        <v>93</v>
      </c>
      <c r="C150" s="211">
        <v>29.7</v>
      </c>
      <c r="D150" s="211">
        <v>33.08</v>
      </c>
      <c r="E150" s="211">
        <v>36.25</v>
      </c>
      <c r="F150" s="211">
        <v>38.787500000000001</v>
      </c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</row>
    <row r="151" spans="1:34" s="65" customFormat="1" ht="16.5" customHeight="1" x14ac:dyDescent="0.25">
      <c r="A151" s="21">
        <v>122</v>
      </c>
      <c r="B151" s="54" t="s">
        <v>94</v>
      </c>
      <c r="C151" s="211"/>
      <c r="D151" s="211"/>
      <c r="E151" s="211"/>
      <c r="F151" s="211">
        <v>0</v>
      </c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</row>
    <row r="152" spans="1:34" s="65" customFormat="1" ht="16.5" customHeight="1" x14ac:dyDescent="0.25">
      <c r="A152" s="21">
        <v>123</v>
      </c>
      <c r="B152" s="54" t="s">
        <v>95</v>
      </c>
      <c r="C152" s="211"/>
      <c r="D152" s="211"/>
      <c r="E152" s="211"/>
      <c r="F152" s="211">
        <v>0</v>
      </c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</row>
    <row r="153" spans="1:34" s="65" customFormat="1" ht="16.5" customHeight="1" x14ac:dyDescent="0.25">
      <c r="A153" s="21">
        <v>124</v>
      </c>
      <c r="B153" s="54" t="s">
        <v>97</v>
      </c>
      <c r="C153" s="211">
        <v>32.942</v>
      </c>
      <c r="D153" s="211">
        <v>38.267000000000003</v>
      </c>
      <c r="E153" s="211">
        <v>48.084000000000003</v>
      </c>
      <c r="F153" s="211">
        <v>51.449880000000007</v>
      </c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</row>
    <row r="154" spans="1:34" s="65" customFormat="1" ht="16.5" customHeight="1" x14ac:dyDescent="0.25">
      <c r="A154" s="21">
        <v>125</v>
      </c>
      <c r="B154" s="54" t="s">
        <v>98</v>
      </c>
      <c r="C154" s="211">
        <v>23.477</v>
      </c>
      <c r="D154" s="211">
        <v>21.702000000000002</v>
      </c>
      <c r="E154" s="211">
        <v>19.084</v>
      </c>
      <c r="F154" s="211">
        <v>20.419879999999999</v>
      </c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</row>
    <row r="155" spans="1:34" s="65" customFormat="1" ht="16.5" customHeight="1" x14ac:dyDescent="0.25">
      <c r="A155" s="21">
        <v>126</v>
      </c>
      <c r="B155" s="54" t="s">
        <v>99</v>
      </c>
      <c r="C155" s="211">
        <v>9.4649999999999999</v>
      </c>
      <c r="D155" s="211">
        <v>16.565000000000001</v>
      </c>
      <c r="E155" s="211">
        <v>29</v>
      </c>
      <c r="F155" s="211">
        <v>31.03</v>
      </c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</row>
    <row r="156" spans="1:34" s="65" customFormat="1" ht="16.5" customHeight="1" x14ac:dyDescent="0.25">
      <c r="A156" s="21">
        <v>127</v>
      </c>
      <c r="B156" s="67" t="s">
        <v>134</v>
      </c>
      <c r="C156" s="211"/>
      <c r="D156" s="211"/>
      <c r="E156" s="211"/>
      <c r="F156" s="211">
        <v>0</v>
      </c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</row>
    <row r="157" spans="1:34" s="65" customFormat="1" ht="16.5" customHeight="1" x14ac:dyDescent="0.25">
      <c r="A157" s="21">
        <v>128</v>
      </c>
      <c r="B157" s="54" t="s">
        <v>101</v>
      </c>
      <c r="C157" s="211"/>
      <c r="D157" s="211"/>
      <c r="E157" s="211"/>
      <c r="F157" s="211">
        <v>0</v>
      </c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</row>
    <row r="158" spans="1:34" s="65" customFormat="1" ht="16.5" customHeight="1" x14ac:dyDescent="0.25">
      <c r="A158" s="21">
        <v>129</v>
      </c>
      <c r="B158" s="54" t="s">
        <v>102</v>
      </c>
      <c r="C158" s="211"/>
      <c r="D158" s="211"/>
      <c r="E158" s="211"/>
      <c r="F158" s="211">
        <v>0</v>
      </c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</row>
    <row r="159" spans="1:34" s="65" customFormat="1" ht="16.5" customHeight="1" x14ac:dyDescent="0.25">
      <c r="A159" s="21">
        <v>130</v>
      </c>
      <c r="B159" s="54" t="s">
        <v>103</v>
      </c>
      <c r="C159" s="211">
        <v>70.941999999999993</v>
      </c>
      <c r="D159" s="211">
        <v>71.347000000000008</v>
      </c>
      <c r="E159" s="211">
        <v>84.334000000000003</v>
      </c>
      <c r="F159" s="211">
        <v>90.237380000000002</v>
      </c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</row>
    <row r="160" spans="1:34" s="65" customFormat="1" ht="16.5" customHeight="1" x14ac:dyDescent="0.25">
      <c r="A160" s="21">
        <v>131</v>
      </c>
      <c r="B160" s="54" t="s">
        <v>107</v>
      </c>
      <c r="C160" s="210">
        <v>98.95799913515323</v>
      </c>
      <c r="D160" s="210">
        <v>100.5708888951538</v>
      </c>
      <c r="E160" s="210">
        <v>118.20258735475913</v>
      </c>
      <c r="F160" s="210">
        <v>107</v>
      </c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</row>
    <row r="161" spans="1:34" s="65" customFormat="1" ht="16.5" customHeight="1" x14ac:dyDescent="0.25">
      <c r="A161" s="254" t="s">
        <v>140</v>
      </c>
      <c r="B161" s="254"/>
      <c r="C161" s="254"/>
      <c r="D161" s="254"/>
      <c r="E161" s="254"/>
      <c r="F161" s="25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</row>
    <row r="162" spans="1:34" s="65" customFormat="1" ht="16.5" customHeight="1" x14ac:dyDescent="0.25">
      <c r="A162" s="162">
        <v>132</v>
      </c>
      <c r="B162" s="54" t="s">
        <v>90</v>
      </c>
      <c r="C162" s="211">
        <v>65.163999999999987</v>
      </c>
      <c r="D162" s="211">
        <v>64.608999999999995</v>
      </c>
      <c r="E162" s="211">
        <v>70.049000000000007</v>
      </c>
      <c r="F162" s="211">
        <v>74.952430000000007</v>
      </c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</row>
    <row r="163" spans="1:34" s="65" customFormat="1" ht="16.5" customHeight="1" x14ac:dyDescent="0.25">
      <c r="A163" s="162">
        <v>133</v>
      </c>
      <c r="B163" s="54" t="s">
        <v>92</v>
      </c>
      <c r="C163" s="211">
        <v>13</v>
      </c>
      <c r="D163" s="211">
        <v>14.41</v>
      </c>
      <c r="E163" s="211">
        <v>15.89</v>
      </c>
      <c r="F163" s="211">
        <v>17.002300000000002</v>
      </c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</row>
    <row r="164" spans="1:34" s="65" customFormat="1" ht="16.5" customHeight="1" x14ac:dyDescent="0.25">
      <c r="A164" s="162">
        <v>134</v>
      </c>
      <c r="B164" s="54" t="s">
        <v>107</v>
      </c>
      <c r="C164" s="210">
        <v>68.637803590285102</v>
      </c>
      <c r="D164" s="210">
        <v>110.84615384615384</v>
      </c>
      <c r="E164" s="210">
        <v>110.27064538514921</v>
      </c>
      <c r="F164" s="210">
        <v>107</v>
      </c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</row>
    <row r="165" spans="1:34" s="65" customFormat="1" ht="16.5" customHeight="1" x14ac:dyDescent="0.25">
      <c r="A165" s="162">
        <v>135</v>
      </c>
      <c r="B165" s="54" t="s">
        <v>93</v>
      </c>
      <c r="C165" s="211">
        <v>13</v>
      </c>
      <c r="D165" s="211">
        <v>14.41</v>
      </c>
      <c r="E165" s="211">
        <v>15.89</v>
      </c>
      <c r="F165" s="211">
        <v>17.002300000000002</v>
      </c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</row>
    <row r="166" spans="1:34" s="65" customFormat="1" ht="16.5" customHeight="1" x14ac:dyDescent="0.25">
      <c r="A166" s="162">
        <v>136</v>
      </c>
      <c r="B166" s="54" t="s">
        <v>94</v>
      </c>
      <c r="C166" s="211"/>
      <c r="D166" s="211"/>
      <c r="E166" s="211"/>
      <c r="F166" s="211">
        <v>0</v>
      </c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</row>
    <row r="167" spans="1:34" s="65" customFormat="1" ht="16.5" customHeight="1" x14ac:dyDescent="0.25">
      <c r="A167" s="162">
        <v>137</v>
      </c>
      <c r="B167" s="54" t="s">
        <v>95</v>
      </c>
      <c r="C167" s="211"/>
      <c r="D167" s="211"/>
      <c r="E167" s="211"/>
      <c r="F167" s="211">
        <v>0</v>
      </c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</row>
    <row r="168" spans="1:34" s="65" customFormat="1" ht="16.5" customHeight="1" x14ac:dyDescent="0.25">
      <c r="A168" s="162">
        <v>138</v>
      </c>
      <c r="B168" s="54" t="s">
        <v>97</v>
      </c>
      <c r="C168" s="211">
        <v>43.563999999999993</v>
      </c>
      <c r="D168" s="211">
        <v>50.198999999999998</v>
      </c>
      <c r="E168" s="211">
        <v>54.158999999999999</v>
      </c>
      <c r="F168" s="211">
        <v>57.950130000000001</v>
      </c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</row>
    <row r="169" spans="1:34" s="65" customFormat="1" ht="16.5" customHeight="1" x14ac:dyDescent="0.25">
      <c r="A169" s="162">
        <v>139</v>
      </c>
      <c r="B169" s="54" t="s">
        <v>98</v>
      </c>
      <c r="C169" s="211">
        <v>35.223999999999997</v>
      </c>
      <c r="D169" s="211">
        <v>35.359000000000002</v>
      </c>
      <c r="E169" s="211">
        <v>34.408999999999999</v>
      </c>
      <c r="F169" s="211">
        <v>36.817630000000001</v>
      </c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</row>
    <row r="170" spans="1:34" s="65" customFormat="1" ht="16.5" customHeight="1" x14ac:dyDescent="0.25">
      <c r="A170" s="162">
        <v>140</v>
      </c>
      <c r="B170" s="54" t="s">
        <v>99</v>
      </c>
      <c r="C170" s="211">
        <v>8.34</v>
      </c>
      <c r="D170" s="211">
        <v>14.84</v>
      </c>
      <c r="E170" s="211">
        <v>19.75</v>
      </c>
      <c r="F170" s="211">
        <v>21.1325</v>
      </c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</row>
    <row r="171" spans="1:34" s="65" customFormat="1" ht="16.5" customHeight="1" x14ac:dyDescent="0.25">
      <c r="A171" s="162">
        <v>141</v>
      </c>
      <c r="B171" s="67" t="s">
        <v>134</v>
      </c>
      <c r="C171" s="211"/>
      <c r="D171" s="211"/>
      <c r="E171" s="211"/>
      <c r="F171" s="211">
        <v>0</v>
      </c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</row>
    <row r="172" spans="1:34" s="65" customFormat="1" ht="16.5" customHeight="1" x14ac:dyDescent="0.25">
      <c r="A172" s="162">
        <v>142</v>
      </c>
      <c r="B172" s="54" t="s">
        <v>101</v>
      </c>
      <c r="C172" s="211"/>
      <c r="D172" s="211"/>
      <c r="E172" s="211"/>
      <c r="F172" s="211">
        <v>0</v>
      </c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</row>
    <row r="173" spans="1:34" s="65" customFormat="1" ht="16.5" customHeight="1" x14ac:dyDescent="0.25">
      <c r="A173" s="162">
        <v>143</v>
      </c>
      <c r="B173" s="54" t="s">
        <v>102</v>
      </c>
      <c r="C173" s="211"/>
      <c r="D173" s="211"/>
      <c r="E173" s="211"/>
      <c r="F173" s="211">
        <v>0</v>
      </c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</row>
    <row r="174" spans="1:34" s="65" customFormat="1" ht="16.5" customHeight="1" x14ac:dyDescent="0.25">
      <c r="A174" s="162">
        <v>144</v>
      </c>
      <c r="B174" s="54" t="s">
        <v>103</v>
      </c>
      <c r="C174" s="211">
        <v>65.163999999999987</v>
      </c>
      <c r="D174" s="211">
        <v>64.608999999999995</v>
      </c>
      <c r="E174" s="211">
        <v>70.049000000000007</v>
      </c>
      <c r="F174" s="211">
        <v>74.952430000000007</v>
      </c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</row>
    <row r="175" spans="1:34" s="65" customFormat="1" ht="16.5" customHeight="1" x14ac:dyDescent="0.25">
      <c r="A175" s="162">
        <v>145</v>
      </c>
      <c r="B175" s="54" t="s">
        <v>107</v>
      </c>
      <c r="C175" s="210">
        <v>100.05066711704103</v>
      </c>
      <c r="D175" s="210">
        <v>99.148302743846301</v>
      </c>
      <c r="E175" s="210">
        <v>108.41987958333981</v>
      </c>
      <c r="F175" s="210">
        <v>107</v>
      </c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</row>
    <row r="176" spans="1:34" s="65" customFormat="1" ht="20.25" customHeight="1" x14ac:dyDescent="0.25">
      <c r="A176" s="254" t="s">
        <v>141</v>
      </c>
      <c r="B176" s="254"/>
      <c r="C176" s="254"/>
      <c r="D176" s="254"/>
      <c r="E176" s="254"/>
      <c r="F176" s="25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</row>
    <row r="177" spans="1:34" s="65" customFormat="1" ht="16.5" customHeight="1" x14ac:dyDescent="0.25">
      <c r="A177" s="162">
        <v>146</v>
      </c>
      <c r="B177" s="54" t="s">
        <v>90</v>
      </c>
      <c r="C177" s="211">
        <v>92.963999999999999</v>
      </c>
      <c r="D177" s="211">
        <v>72.499000000000009</v>
      </c>
      <c r="E177" s="211">
        <v>84.781000000000006</v>
      </c>
      <c r="F177" s="211">
        <v>90.715670000000003</v>
      </c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</row>
    <row r="178" spans="1:34" s="65" customFormat="1" ht="16.5" customHeight="1" x14ac:dyDescent="0.25">
      <c r="A178" s="162">
        <v>147</v>
      </c>
      <c r="B178" s="54" t="s">
        <v>92</v>
      </c>
      <c r="C178" s="211">
        <v>21.2</v>
      </c>
      <c r="D178" s="211">
        <v>23.62</v>
      </c>
      <c r="E178" s="211">
        <v>25.93</v>
      </c>
      <c r="F178" s="211">
        <v>27.745100000000001</v>
      </c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</row>
    <row r="179" spans="1:34" s="65" customFormat="1" ht="16.5" customHeight="1" x14ac:dyDescent="0.25">
      <c r="A179" s="162">
        <v>148</v>
      </c>
      <c r="B179" s="54" t="s">
        <v>107</v>
      </c>
      <c r="C179" s="210">
        <v>78.4749213399963</v>
      </c>
      <c r="D179" s="210">
        <v>111.41509433962264</v>
      </c>
      <c r="E179" s="210">
        <v>109.77984758679085</v>
      </c>
      <c r="F179" s="210">
        <v>107</v>
      </c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</row>
    <row r="180" spans="1:34" s="65" customFormat="1" ht="16.5" customHeight="1" x14ac:dyDescent="0.25">
      <c r="A180" s="162">
        <v>149</v>
      </c>
      <c r="B180" s="54" t="s">
        <v>93</v>
      </c>
      <c r="C180" s="211">
        <v>21.2</v>
      </c>
      <c r="D180" s="211">
        <v>23.62</v>
      </c>
      <c r="E180" s="211">
        <v>25.93</v>
      </c>
      <c r="F180" s="211">
        <v>27.745100000000001</v>
      </c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</row>
    <row r="181" spans="1:34" s="65" customFormat="1" ht="16.5" customHeight="1" x14ac:dyDescent="0.25">
      <c r="A181" s="162">
        <v>150</v>
      </c>
      <c r="B181" s="54" t="s">
        <v>94</v>
      </c>
      <c r="C181" s="211"/>
      <c r="D181" s="211"/>
      <c r="E181" s="211"/>
      <c r="F181" s="211">
        <v>0</v>
      </c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</row>
    <row r="182" spans="1:34" s="65" customFormat="1" ht="16.5" customHeight="1" x14ac:dyDescent="0.25">
      <c r="A182" s="162">
        <v>151</v>
      </c>
      <c r="B182" s="54" t="s">
        <v>95</v>
      </c>
      <c r="C182" s="211"/>
      <c r="D182" s="211"/>
      <c r="E182" s="211"/>
      <c r="F182" s="211">
        <v>0</v>
      </c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</row>
    <row r="183" spans="1:34" s="65" customFormat="1" ht="16.5" customHeight="1" x14ac:dyDescent="0.25">
      <c r="A183" s="162">
        <v>152</v>
      </c>
      <c r="B183" s="54" t="s">
        <v>97</v>
      </c>
      <c r="C183" s="211">
        <v>62.7</v>
      </c>
      <c r="D183" s="211">
        <v>48.879000000000005</v>
      </c>
      <c r="E183" s="211">
        <v>58.850999999999999</v>
      </c>
      <c r="F183" s="211">
        <v>62.970570000000002</v>
      </c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</row>
    <row r="184" spans="1:34" s="65" customFormat="1" ht="16.5" customHeight="1" x14ac:dyDescent="0.25">
      <c r="A184" s="162">
        <v>153</v>
      </c>
      <c r="B184" s="54" t="s">
        <v>98</v>
      </c>
      <c r="C184" s="211">
        <v>31.63</v>
      </c>
      <c r="D184" s="211">
        <v>30.809000000000001</v>
      </c>
      <c r="E184" s="211">
        <v>29.050999999999998</v>
      </c>
      <c r="F184" s="211">
        <v>31.084569999999999</v>
      </c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</row>
    <row r="185" spans="1:34" s="65" customFormat="1" ht="16.5" customHeight="1" x14ac:dyDescent="0.25">
      <c r="A185" s="162">
        <v>154</v>
      </c>
      <c r="B185" s="54" t="s">
        <v>99</v>
      </c>
      <c r="C185" s="211">
        <v>31.07</v>
      </c>
      <c r="D185" s="211">
        <v>18.07</v>
      </c>
      <c r="E185" s="211">
        <v>29.8</v>
      </c>
      <c r="F185" s="211">
        <v>31.886000000000003</v>
      </c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</row>
    <row r="186" spans="1:34" s="65" customFormat="1" ht="16.5" customHeight="1" x14ac:dyDescent="0.25">
      <c r="A186" s="162">
        <v>155</v>
      </c>
      <c r="B186" s="67" t="s">
        <v>134</v>
      </c>
      <c r="C186" s="211"/>
      <c r="D186" s="211"/>
      <c r="E186" s="211"/>
      <c r="F186" s="211">
        <v>0</v>
      </c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</row>
    <row r="187" spans="1:34" s="65" customFormat="1" ht="16.5" customHeight="1" x14ac:dyDescent="0.25">
      <c r="A187" s="162">
        <v>156</v>
      </c>
      <c r="B187" s="54" t="s">
        <v>101</v>
      </c>
      <c r="C187" s="211"/>
      <c r="D187" s="211"/>
      <c r="E187" s="211"/>
      <c r="F187" s="211">
        <v>0</v>
      </c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</row>
    <row r="188" spans="1:34" s="65" customFormat="1" ht="16.5" customHeight="1" x14ac:dyDescent="0.25">
      <c r="A188" s="162">
        <v>157</v>
      </c>
      <c r="B188" s="54" t="s">
        <v>102</v>
      </c>
      <c r="C188" s="211"/>
      <c r="D188" s="211"/>
      <c r="E188" s="211"/>
      <c r="F188" s="211">
        <v>0</v>
      </c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</row>
    <row r="189" spans="1:34" s="65" customFormat="1" ht="16.5" customHeight="1" x14ac:dyDescent="0.25">
      <c r="A189" s="162">
        <v>158</v>
      </c>
      <c r="B189" s="54" t="s">
        <v>103</v>
      </c>
      <c r="C189" s="211">
        <v>92.963999999999999</v>
      </c>
      <c r="D189" s="211">
        <v>72.499000000000009</v>
      </c>
      <c r="E189" s="211">
        <v>84.781000000000006</v>
      </c>
      <c r="F189" s="211">
        <v>90.715670000000003</v>
      </c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</row>
    <row r="190" spans="1:34" s="65" customFormat="1" ht="16.5" customHeight="1" x14ac:dyDescent="0.25">
      <c r="A190" s="162">
        <v>159</v>
      </c>
      <c r="B190" s="54" t="s">
        <v>107</v>
      </c>
      <c r="C190" s="210">
        <v>122.86261811934185</v>
      </c>
      <c r="D190" s="210">
        <v>77.986102147067697</v>
      </c>
      <c r="E190" s="210">
        <v>116.9409233230803</v>
      </c>
      <c r="F190" s="210">
        <v>107</v>
      </c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</row>
    <row r="191" spans="1:34" s="65" customFormat="1" ht="18.75" customHeight="1" x14ac:dyDescent="0.25">
      <c r="A191" s="254" t="s">
        <v>142</v>
      </c>
      <c r="B191" s="254"/>
      <c r="C191" s="254"/>
      <c r="D191" s="254"/>
      <c r="E191" s="254"/>
      <c r="F191" s="25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</row>
    <row r="192" spans="1:34" s="65" customFormat="1" ht="17.25" customHeight="1" x14ac:dyDescent="0.25">
      <c r="A192" s="162">
        <v>160</v>
      </c>
      <c r="B192" s="54" t="s">
        <v>90</v>
      </c>
      <c r="C192" s="211">
        <v>78.566000000000003</v>
      </c>
      <c r="D192" s="211">
        <v>77.114000000000004</v>
      </c>
      <c r="E192" s="211">
        <v>88.325999999999993</v>
      </c>
      <c r="F192" s="211">
        <v>94.50882</v>
      </c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</row>
    <row r="193" spans="1:34" s="65" customFormat="1" ht="17.25" customHeight="1" x14ac:dyDescent="0.25">
      <c r="A193" s="162">
        <v>161</v>
      </c>
      <c r="B193" s="54" t="s">
        <v>92</v>
      </c>
      <c r="C193" s="211">
        <v>27.8</v>
      </c>
      <c r="D193" s="211">
        <v>30.86</v>
      </c>
      <c r="E193" s="211">
        <v>34.409999999999997</v>
      </c>
      <c r="F193" s="211">
        <v>36.8187</v>
      </c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</row>
    <row r="194" spans="1:34" s="65" customFormat="1" ht="17.25" customHeight="1" x14ac:dyDescent="0.25">
      <c r="A194" s="162">
        <v>162</v>
      </c>
      <c r="B194" s="54" t="s">
        <v>107</v>
      </c>
      <c r="C194" s="210">
        <v>98.61653068463994</v>
      </c>
      <c r="D194" s="210">
        <v>111.00719424460431</v>
      </c>
      <c r="E194" s="210">
        <v>111.50356448476992</v>
      </c>
      <c r="F194" s="210">
        <v>107</v>
      </c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</row>
    <row r="195" spans="1:34" s="65" customFormat="1" ht="17.25" customHeight="1" x14ac:dyDescent="0.25">
      <c r="A195" s="162">
        <v>163</v>
      </c>
      <c r="B195" s="54" t="s">
        <v>93</v>
      </c>
      <c r="C195" s="211">
        <v>27.8</v>
      </c>
      <c r="D195" s="211">
        <v>30.86</v>
      </c>
      <c r="E195" s="211">
        <v>34.409999999999997</v>
      </c>
      <c r="F195" s="211">
        <v>36.8187</v>
      </c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</row>
    <row r="196" spans="1:34" s="65" customFormat="1" ht="17.25" customHeight="1" x14ac:dyDescent="0.25">
      <c r="A196" s="162">
        <v>164</v>
      </c>
      <c r="B196" s="54" t="s">
        <v>94</v>
      </c>
      <c r="C196" s="211"/>
      <c r="D196" s="211"/>
      <c r="E196" s="211"/>
      <c r="F196" s="211">
        <v>0</v>
      </c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</row>
    <row r="197" spans="1:34" s="65" customFormat="1" ht="17.25" customHeight="1" x14ac:dyDescent="0.25">
      <c r="A197" s="162">
        <v>165</v>
      </c>
      <c r="B197" s="54" t="s">
        <v>95</v>
      </c>
      <c r="C197" s="211"/>
      <c r="D197" s="211"/>
      <c r="E197" s="211"/>
      <c r="F197" s="211">
        <v>0</v>
      </c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</row>
    <row r="198" spans="1:34" s="65" customFormat="1" ht="17.25" customHeight="1" x14ac:dyDescent="0.25">
      <c r="A198" s="162">
        <v>166</v>
      </c>
      <c r="B198" s="54" t="s">
        <v>97</v>
      </c>
      <c r="C198" s="211">
        <v>45.027999999999999</v>
      </c>
      <c r="D198" s="211">
        <v>46.254000000000005</v>
      </c>
      <c r="E198" s="211">
        <v>53.915999999999997</v>
      </c>
      <c r="F198" s="211">
        <v>57.690119999999993</v>
      </c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</row>
    <row r="199" spans="1:34" s="65" customFormat="1" ht="17.25" customHeight="1" x14ac:dyDescent="0.25">
      <c r="A199" s="162">
        <v>167</v>
      </c>
      <c r="B199" s="54" t="s">
        <v>98</v>
      </c>
      <c r="C199" s="211">
        <v>25.257999999999999</v>
      </c>
      <c r="D199" s="211">
        <v>23.984000000000002</v>
      </c>
      <c r="E199" s="211">
        <v>21.015999999999998</v>
      </c>
      <c r="F199" s="211">
        <v>22.487119999999997</v>
      </c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</row>
    <row r="200" spans="1:34" s="65" customFormat="1" ht="17.25" customHeight="1" x14ac:dyDescent="0.25">
      <c r="A200" s="162">
        <v>168</v>
      </c>
      <c r="B200" s="54" t="s">
        <v>99</v>
      </c>
      <c r="C200" s="211">
        <v>19.77</v>
      </c>
      <c r="D200" s="211">
        <v>22.27</v>
      </c>
      <c r="E200" s="211">
        <v>32.9</v>
      </c>
      <c r="F200" s="211">
        <v>35.202999999999996</v>
      </c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</row>
    <row r="201" spans="1:34" s="65" customFormat="1" ht="17.25" customHeight="1" x14ac:dyDescent="0.25">
      <c r="A201" s="162">
        <v>169</v>
      </c>
      <c r="B201" s="67" t="s">
        <v>134</v>
      </c>
      <c r="C201" s="211"/>
      <c r="D201" s="211"/>
      <c r="E201" s="211"/>
      <c r="F201" s="211">
        <v>0</v>
      </c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</row>
    <row r="202" spans="1:34" s="65" customFormat="1" ht="17.25" customHeight="1" x14ac:dyDescent="0.25">
      <c r="A202" s="162">
        <v>170</v>
      </c>
      <c r="B202" s="54" t="s">
        <v>101</v>
      </c>
      <c r="C202" s="211"/>
      <c r="D202" s="211"/>
      <c r="E202" s="211"/>
      <c r="F202" s="211">
        <v>0</v>
      </c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</row>
    <row r="203" spans="1:34" s="65" customFormat="1" ht="17.25" customHeight="1" x14ac:dyDescent="0.25">
      <c r="A203" s="162">
        <v>171</v>
      </c>
      <c r="B203" s="54" t="s">
        <v>102</v>
      </c>
      <c r="C203" s="211"/>
      <c r="D203" s="211"/>
      <c r="E203" s="211"/>
      <c r="F203" s="211">
        <v>0</v>
      </c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</row>
    <row r="204" spans="1:34" s="65" customFormat="1" ht="17.25" customHeight="1" x14ac:dyDescent="0.25">
      <c r="A204" s="162">
        <v>172</v>
      </c>
      <c r="B204" s="54" t="s">
        <v>103</v>
      </c>
      <c r="C204" s="211">
        <v>78.566000000000003</v>
      </c>
      <c r="D204" s="211">
        <v>77.114000000000004</v>
      </c>
      <c r="E204" s="211">
        <v>88.325999999999993</v>
      </c>
      <c r="F204" s="211">
        <v>94.50882</v>
      </c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</row>
    <row r="205" spans="1:34" s="65" customFormat="1" ht="17.25" customHeight="1" x14ac:dyDescent="0.25">
      <c r="A205" s="162">
        <v>173</v>
      </c>
      <c r="B205" s="54" t="s">
        <v>107</v>
      </c>
      <c r="C205" s="210">
        <v>102.37145909884555</v>
      </c>
      <c r="D205" s="210">
        <v>98.151872311177868</v>
      </c>
      <c r="E205" s="210">
        <v>114.53951292891043</v>
      </c>
      <c r="F205" s="210">
        <v>107</v>
      </c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</row>
    <row r="206" spans="1:34" s="65" customFormat="1" ht="16.5" customHeight="1" x14ac:dyDescent="0.25">
      <c r="A206" s="254" t="s">
        <v>143</v>
      </c>
      <c r="B206" s="254"/>
      <c r="C206" s="254"/>
      <c r="D206" s="254"/>
      <c r="E206" s="254"/>
      <c r="F206" s="25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</row>
    <row r="207" spans="1:34" s="65" customFormat="1" ht="16.5" customHeight="1" x14ac:dyDescent="0.25">
      <c r="A207" s="162">
        <v>174</v>
      </c>
      <c r="B207" s="54" t="s">
        <v>90</v>
      </c>
      <c r="C207" s="211">
        <v>54.08</v>
      </c>
      <c r="D207" s="211">
        <v>51.819000000000003</v>
      </c>
      <c r="E207" s="211">
        <v>60.876000000000005</v>
      </c>
      <c r="F207" s="211">
        <v>65.137320000000003</v>
      </c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</row>
    <row r="208" spans="1:34" s="65" customFormat="1" ht="16.5" customHeight="1" x14ac:dyDescent="0.25">
      <c r="A208" s="162">
        <v>175</v>
      </c>
      <c r="B208" s="54" t="s">
        <v>92</v>
      </c>
      <c r="C208" s="211">
        <v>10.35</v>
      </c>
      <c r="D208" s="211">
        <v>11.53</v>
      </c>
      <c r="E208" s="211">
        <v>12.605</v>
      </c>
      <c r="F208" s="211">
        <v>13.487350000000001</v>
      </c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</row>
    <row r="209" spans="1:34" s="65" customFormat="1" ht="16.5" customHeight="1" x14ac:dyDescent="0.25">
      <c r="A209" s="162">
        <v>176</v>
      </c>
      <c r="B209" s="54" t="s">
        <v>107</v>
      </c>
      <c r="C209" s="210">
        <v>74.626865671641781</v>
      </c>
      <c r="D209" s="210">
        <v>111.40096618357487</v>
      </c>
      <c r="E209" s="210">
        <v>109.32350390286211</v>
      </c>
      <c r="F209" s="210">
        <v>107</v>
      </c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</row>
    <row r="210" spans="1:34" s="65" customFormat="1" ht="16.5" customHeight="1" x14ac:dyDescent="0.25">
      <c r="A210" s="162">
        <v>177</v>
      </c>
      <c r="B210" s="54" t="s">
        <v>93</v>
      </c>
      <c r="C210" s="211">
        <v>10.35</v>
      </c>
      <c r="D210" s="211">
        <v>11.53</v>
      </c>
      <c r="E210" s="211">
        <v>12.605</v>
      </c>
      <c r="F210" s="211">
        <v>13.487350000000001</v>
      </c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</row>
    <row r="211" spans="1:34" s="65" customFormat="1" ht="16.5" customHeight="1" x14ac:dyDescent="0.25">
      <c r="A211" s="162">
        <v>178</v>
      </c>
      <c r="B211" s="54" t="s">
        <v>94</v>
      </c>
      <c r="C211" s="211"/>
      <c r="D211" s="211"/>
      <c r="E211" s="211"/>
      <c r="F211" s="211">
        <v>0</v>
      </c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</row>
    <row r="212" spans="1:34" s="65" customFormat="1" ht="16.5" customHeight="1" x14ac:dyDescent="0.25">
      <c r="A212" s="162">
        <v>179</v>
      </c>
      <c r="B212" s="54" t="s">
        <v>95</v>
      </c>
      <c r="C212" s="211"/>
      <c r="D212" s="211"/>
      <c r="E212" s="211"/>
      <c r="F212" s="211">
        <v>0</v>
      </c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</row>
    <row r="213" spans="1:34" s="65" customFormat="1" ht="16.5" customHeight="1" x14ac:dyDescent="0.25">
      <c r="A213" s="162">
        <v>180</v>
      </c>
      <c r="B213" s="54" t="s">
        <v>97</v>
      </c>
      <c r="C213" s="211">
        <v>36.866999999999997</v>
      </c>
      <c r="D213" s="211">
        <v>40.289000000000001</v>
      </c>
      <c r="E213" s="211">
        <v>48.271000000000001</v>
      </c>
      <c r="F213" s="211">
        <v>51.649970000000003</v>
      </c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</row>
    <row r="214" spans="1:34" s="65" customFormat="1" ht="16.5" customHeight="1" x14ac:dyDescent="0.25">
      <c r="A214" s="162">
        <v>181</v>
      </c>
      <c r="B214" s="54" t="s">
        <v>98</v>
      </c>
      <c r="C214" s="211">
        <v>31.227</v>
      </c>
      <c r="D214" s="211">
        <v>31.449000000000002</v>
      </c>
      <c r="E214" s="211">
        <v>30.870999999999999</v>
      </c>
      <c r="F214" s="211">
        <v>33.031970000000001</v>
      </c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</row>
    <row r="215" spans="1:34" s="65" customFormat="1" ht="16.5" customHeight="1" x14ac:dyDescent="0.25">
      <c r="A215" s="162">
        <v>182</v>
      </c>
      <c r="B215" s="54" t="s">
        <v>99</v>
      </c>
      <c r="C215" s="211">
        <v>5.64</v>
      </c>
      <c r="D215" s="211">
        <v>8.84</v>
      </c>
      <c r="E215" s="211">
        <v>17.399999999999999</v>
      </c>
      <c r="F215" s="211">
        <v>18.617999999999999</v>
      </c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</row>
    <row r="216" spans="1:34" s="65" customFormat="1" ht="16.5" customHeight="1" x14ac:dyDescent="0.25">
      <c r="A216" s="162">
        <v>183</v>
      </c>
      <c r="B216" s="67" t="s">
        <v>134</v>
      </c>
      <c r="C216" s="211"/>
      <c r="D216" s="211"/>
      <c r="E216" s="211"/>
      <c r="F216" s="211">
        <v>0</v>
      </c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</row>
    <row r="217" spans="1:34" s="65" customFormat="1" ht="16.5" customHeight="1" x14ac:dyDescent="0.25">
      <c r="A217" s="162">
        <v>184</v>
      </c>
      <c r="B217" s="54" t="s">
        <v>101</v>
      </c>
      <c r="C217" s="211"/>
      <c r="D217" s="211"/>
      <c r="E217" s="211"/>
      <c r="F217" s="211">
        <v>0</v>
      </c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</row>
    <row r="218" spans="1:34" s="65" customFormat="1" ht="16.5" customHeight="1" x14ac:dyDescent="0.25">
      <c r="A218" s="162">
        <v>185</v>
      </c>
      <c r="B218" s="54" t="s">
        <v>102</v>
      </c>
      <c r="C218" s="211"/>
      <c r="D218" s="211"/>
      <c r="E218" s="211"/>
      <c r="F218" s="211">
        <v>0</v>
      </c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</row>
    <row r="219" spans="1:34" s="65" customFormat="1" ht="16.5" customHeight="1" x14ac:dyDescent="0.25">
      <c r="A219" s="162">
        <v>186</v>
      </c>
      <c r="B219" s="54" t="s">
        <v>103</v>
      </c>
      <c r="C219" s="211">
        <v>54.08</v>
      </c>
      <c r="D219" s="211">
        <v>51.819000000000003</v>
      </c>
      <c r="E219" s="211">
        <v>60.876000000000005</v>
      </c>
      <c r="F219" s="211">
        <v>65.137320000000003</v>
      </c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</row>
    <row r="220" spans="1:34" s="65" customFormat="1" ht="16.5" customHeight="1" x14ac:dyDescent="0.25">
      <c r="A220" s="162">
        <v>187</v>
      </c>
      <c r="B220" s="54" t="s">
        <v>107</v>
      </c>
      <c r="C220" s="210">
        <v>110.08651399491094</v>
      </c>
      <c r="D220" s="210">
        <v>95.819156804733737</v>
      </c>
      <c r="E220" s="210">
        <v>117.47814508191976</v>
      </c>
      <c r="F220" s="210">
        <v>107</v>
      </c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</row>
    <row r="221" spans="1:34" s="65" customFormat="1" ht="16.5" customHeight="1" x14ac:dyDescent="0.25">
      <c r="A221" s="254" t="s">
        <v>144</v>
      </c>
      <c r="B221" s="254"/>
      <c r="C221" s="254"/>
      <c r="D221" s="254"/>
      <c r="E221" s="254"/>
      <c r="F221" s="25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</row>
    <row r="222" spans="1:34" s="65" customFormat="1" ht="16.5" customHeight="1" x14ac:dyDescent="0.25">
      <c r="A222" s="162">
        <v>188</v>
      </c>
      <c r="B222" s="54" t="s">
        <v>90</v>
      </c>
      <c r="C222" s="211">
        <v>55.293000000000006</v>
      </c>
      <c r="D222" s="211">
        <v>47.227000000000004</v>
      </c>
      <c r="E222" s="211">
        <v>47.865600000000001</v>
      </c>
      <c r="F222" s="211">
        <v>51.216191999999999</v>
      </c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</row>
    <row r="223" spans="1:34" s="65" customFormat="1" ht="16.5" customHeight="1" x14ac:dyDescent="0.25">
      <c r="A223" s="162">
        <v>189</v>
      </c>
      <c r="B223" s="54" t="s">
        <v>92</v>
      </c>
      <c r="C223" s="211">
        <v>6.6</v>
      </c>
      <c r="D223" s="211">
        <v>7.3550000000000004</v>
      </c>
      <c r="E223" s="211">
        <v>6</v>
      </c>
      <c r="F223" s="211">
        <v>6.42</v>
      </c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</row>
    <row r="224" spans="1:34" s="65" customFormat="1" ht="16.5" customHeight="1" x14ac:dyDescent="0.25">
      <c r="A224" s="162">
        <v>190</v>
      </c>
      <c r="B224" s="54" t="s">
        <v>107</v>
      </c>
      <c r="C224" s="210">
        <v>64.472013285142125</v>
      </c>
      <c r="D224" s="210">
        <v>111.43939393939395</v>
      </c>
      <c r="E224" s="210">
        <v>81.577158395649221</v>
      </c>
      <c r="F224" s="210">
        <v>107</v>
      </c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</row>
    <row r="225" spans="1:34" s="65" customFormat="1" ht="16.5" customHeight="1" x14ac:dyDescent="0.25">
      <c r="A225" s="162">
        <v>191</v>
      </c>
      <c r="B225" s="54" t="s">
        <v>93</v>
      </c>
      <c r="C225" s="211">
        <v>6.6</v>
      </c>
      <c r="D225" s="211">
        <v>7.3550000000000004</v>
      </c>
      <c r="E225" s="211">
        <v>6</v>
      </c>
      <c r="F225" s="211">
        <v>6.42</v>
      </c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</row>
    <row r="226" spans="1:34" s="65" customFormat="1" ht="16.5" customHeight="1" x14ac:dyDescent="0.25">
      <c r="A226" s="162">
        <v>192</v>
      </c>
      <c r="B226" s="54" t="s">
        <v>94</v>
      </c>
      <c r="C226" s="211"/>
      <c r="D226" s="211"/>
      <c r="E226" s="211"/>
      <c r="F226" s="211">
        <v>0</v>
      </c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</row>
    <row r="227" spans="1:34" s="65" customFormat="1" ht="16.5" customHeight="1" x14ac:dyDescent="0.25">
      <c r="A227" s="162">
        <v>193</v>
      </c>
      <c r="B227" s="54" t="s">
        <v>95</v>
      </c>
      <c r="C227" s="211"/>
      <c r="D227" s="211"/>
      <c r="E227" s="211"/>
      <c r="F227" s="211">
        <v>0</v>
      </c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</row>
    <row r="228" spans="1:34" s="65" customFormat="1" ht="16.5" customHeight="1" x14ac:dyDescent="0.25">
      <c r="A228" s="162">
        <v>194</v>
      </c>
      <c r="B228" s="54" t="s">
        <v>97</v>
      </c>
      <c r="C228" s="211">
        <v>45.593000000000004</v>
      </c>
      <c r="D228" s="211">
        <v>39.872</v>
      </c>
      <c r="E228" s="211">
        <v>41.865600000000001</v>
      </c>
      <c r="F228" s="211">
        <v>44.796191999999998</v>
      </c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</row>
    <row r="229" spans="1:34" s="65" customFormat="1" ht="16.5" customHeight="1" x14ac:dyDescent="0.25">
      <c r="A229" s="162">
        <v>195</v>
      </c>
      <c r="B229" s="54" t="s">
        <v>98</v>
      </c>
      <c r="C229" s="211">
        <v>31.257999999999999</v>
      </c>
      <c r="D229" s="211">
        <v>31.736999999999998</v>
      </c>
      <c r="E229" s="211">
        <v>33.32385</v>
      </c>
      <c r="F229" s="211">
        <v>35.656519500000002</v>
      </c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</row>
    <row r="230" spans="1:34" s="65" customFormat="1" ht="16.5" customHeight="1" x14ac:dyDescent="0.25">
      <c r="A230" s="162">
        <v>196</v>
      </c>
      <c r="B230" s="54" t="s">
        <v>99</v>
      </c>
      <c r="C230" s="211">
        <v>14.335000000000001</v>
      </c>
      <c r="D230" s="211">
        <v>8.1349999999999998</v>
      </c>
      <c r="E230" s="211">
        <v>8.5417500000000004</v>
      </c>
      <c r="F230" s="211">
        <v>9.1396724999999996</v>
      </c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</row>
    <row r="231" spans="1:34" s="65" customFormat="1" ht="16.5" customHeight="1" x14ac:dyDescent="0.25">
      <c r="A231" s="162">
        <v>197</v>
      </c>
      <c r="B231" s="67" t="s">
        <v>134</v>
      </c>
      <c r="C231" s="211"/>
      <c r="D231" s="211"/>
      <c r="E231" s="211"/>
      <c r="F231" s="211">
        <v>0</v>
      </c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</row>
    <row r="232" spans="1:34" s="65" customFormat="1" ht="16.5" customHeight="1" x14ac:dyDescent="0.25">
      <c r="A232" s="162">
        <v>198</v>
      </c>
      <c r="B232" s="54" t="s">
        <v>101</v>
      </c>
      <c r="C232" s="211"/>
      <c r="D232" s="211"/>
      <c r="E232" s="211"/>
      <c r="F232" s="211">
        <v>0</v>
      </c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</row>
    <row r="233" spans="1:34" s="65" customFormat="1" ht="16.5" customHeight="1" x14ac:dyDescent="0.25">
      <c r="A233" s="162">
        <v>199</v>
      </c>
      <c r="B233" s="54" t="s">
        <v>102</v>
      </c>
      <c r="C233" s="211"/>
      <c r="D233" s="211"/>
      <c r="E233" s="211"/>
      <c r="F233" s="211">
        <v>0</v>
      </c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</row>
    <row r="234" spans="1:34" s="65" customFormat="1" ht="16.5" customHeight="1" x14ac:dyDescent="0.25">
      <c r="A234" s="162">
        <v>200</v>
      </c>
      <c r="B234" s="54" t="s">
        <v>103</v>
      </c>
      <c r="C234" s="211">
        <v>55.293000000000006</v>
      </c>
      <c r="D234" s="211">
        <v>47.227000000000004</v>
      </c>
      <c r="E234" s="211">
        <v>47.865600000000001</v>
      </c>
      <c r="F234" s="211">
        <v>51.216191999999999</v>
      </c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</row>
    <row r="235" spans="1:34" s="65" customFormat="1" ht="16.5" customHeight="1" x14ac:dyDescent="0.25">
      <c r="A235" s="162">
        <v>201</v>
      </c>
      <c r="B235" s="54" t="s">
        <v>107</v>
      </c>
      <c r="C235" s="210">
        <v>99.891604791068247</v>
      </c>
      <c r="D235" s="210">
        <v>85.412258332881194</v>
      </c>
      <c r="E235" s="210">
        <v>101.35219260168971</v>
      </c>
      <c r="F235" s="210">
        <v>107</v>
      </c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</row>
    <row r="236" spans="1:34" s="65" customFormat="1" ht="16.5" customHeight="1" x14ac:dyDescent="0.25">
      <c r="A236" s="254" t="s">
        <v>145</v>
      </c>
      <c r="B236" s="254"/>
      <c r="C236" s="254"/>
      <c r="D236" s="254"/>
      <c r="E236" s="254"/>
      <c r="F236" s="25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</row>
    <row r="237" spans="1:34" s="65" customFormat="1" ht="16.5" customHeight="1" x14ac:dyDescent="0.25">
      <c r="A237" s="162">
        <v>202</v>
      </c>
      <c r="B237" s="54" t="s">
        <v>90</v>
      </c>
      <c r="C237" s="211">
        <v>37.565999999999995</v>
      </c>
      <c r="D237" s="211">
        <v>43.863</v>
      </c>
      <c r="E237" s="211">
        <v>51.929000000000002</v>
      </c>
      <c r="F237" s="211">
        <v>55.564030000000002</v>
      </c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</row>
    <row r="238" spans="1:34" s="65" customFormat="1" ht="16.5" customHeight="1" x14ac:dyDescent="0.25">
      <c r="A238" s="162">
        <v>203</v>
      </c>
      <c r="B238" s="54" t="s">
        <v>92</v>
      </c>
      <c r="C238" s="211">
        <v>5.22</v>
      </c>
      <c r="D238" s="211">
        <v>5.84</v>
      </c>
      <c r="E238" s="211">
        <v>6.42</v>
      </c>
      <c r="F238" s="211">
        <v>6.8693999999999997</v>
      </c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</row>
    <row r="239" spans="1:34" s="65" customFormat="1" ht="16.5" customHeight="1" x14ac:dyDescent="0.25">
      <c r="A239" s="162">
        <v>204</v>
      </c>
      <c r="B239" s="54" t="s">
        <v>107</v>
      </c>
      <c r="C239" s="210">
        <v>71.477475010269757</v>
      </c>
      <c r="D239" s="210">
        <v>111.87739463601534</v>
      </c>
      <c r="E239" s="210">
        <v>109.93150684931507</v>
      </c>
      <c r="F239" s="210">
        <v>107</v>
      </c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</row>
    <row r="240" spans="1:34" s="65" customFormat="1" ht="16.5" customHeight="1" x14ac:dyDescent="0.25">
      <c r="A240" s="162">
        <v>205</v>
      </c>
      <c r="B240" s="54" t="s">
        <v>93</v>
      </c>
      <c r="C240" s="211">
        <v>5.22</v>
      </c>
      <c r="D240" s="211">
        <v>5.84</v>
      </c>
      <c r="E240" s="211">
        <v>6.42</v>
      </c>
      <c r="F240" s="211">
        <v>6.8693999999999997</v>
      </c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</row>
    <row r="241" spans="1:34" s="65" customFormat="1" ht="16.5" customHeight="1" x14ac:dyDescent="0.25">
      <c r="A241" s="162">
        <v>206</v>
      </c>
      <c r="B241" s="54" t="s">
        <v>94</v>
      </c>
      <c r="C241" s="211"/>
      <c r="D241" s="211"/>
      <c r="E241" s="211"/>
      <c r="F241" s="211">
        <v>0</v>
      </c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</row>
    <row r="242" spans="1:34" s="65" customFormat="1" ht="16.5" customHeight="1" x14ac:dyDescent="0.25">
      <c r="A242" s="162">
        <v>207</v>
      </c>
      <c r="B242" s="54" t="s">
        <v>95</v>
      </c>
      <c r="C242" s="211"/>
      <c r="D242" s="211"/>
      <c r="E242" s="211"/>
      <c r="F242" s="211">
        <v>0</v>
      </c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</row>
    <row r="243" spans="1:34" s="65" customFormat="1" ht="16.5" customHeight="1" x14ac:dyDescent="0.25">
      <c r="A243" s="162">
        <v>208</v>
      </c>
      <c r="B243" s="54" t="s">
        <v>97</v>
      </c>
      <c r="C243" s="211">
        <v>34.920999999999999</v>
      </c>
      <c r="D243" s="211">
        <v>38.022999999999996</v>
      </c>
      <c r="E243" s="211">
        <v>45.509</v>
      </c>
      <c r="F243" s="211">
        <v>48.694630000000004</v>
      </c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</row>
    <row r="244" spans="1:34" s="65" customFormat="1" ht="16.5" customHeight="1" x14ac:dyDescent="0.25">
      <c r="A244" s="162">
        <v>209</v>
      </c>
      <c r="B244" s="54" t="s">
        <v>98</v>
      </c>
      <c r="C244" s="211">
        <v>31.631</v>
      </c>
      <c r="D244" s="211">
        <v>32.232999999999997</v>
      </c>
      <c r="E244" s="211">
        <v>32.109000000000002</v>
      </c>
      <c r="F244" s="211">
        <v>34.356630000000003</v>
      </c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</row>
    <row r="245" spans="1:34" s="65" customFormat="1" ht="16.5" customHeight="1" x14ac:dyDescent="0.25">
      <c r="A245" s="162">
        <v>210</v>
      </c>
      <c r="B245" s="54" t="s">
        <v>99</v>
      </c>
      <c r="C245" s="211">
        <v>3.29</v>
      </c>
      <c r="D245" s="211">
        <v>5.79</v>
      </c>
      <c r="E245" s="211">
        <v>13.4</v>
      </c>
      <c r="F245" s="211">
        <v>14.338000000000001</v>
      </c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</row>
    <row r="246" spans="1:34" s="65" customFormat="1" ht="16.5" customHeight="1" x14ac:dyDescent="0.25">
      <c r="A246" s="162">
        <v>211</v>
      </c>
      <c r="B246" s="67" t="s">
        <v>134</v>
      </c>
      <c r="C246" s="211"/>
      <c r="D246" s="211"/>
      <c r="E246" s="211"/>
      <c r="F246" s="211">
        <v>0</v>
      </c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</row>
    <row r="247" spans="1:34" s="65" customFormat="1" ht="16.5" customHeight="1" x14ac:dyDescent="0.25">
      <c r="A247" s="162">
        <v>212</v>
      </c>
      <c r="B247" s="54" t="s">
        <v>101</v>
      </c>
      <c r="C247" s="211"/>
      <c r="D247" s="211"/>
      <c r="E247" s="211"/>
      <c r="F247" s="211">
        <v>0</v>
      </c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</row>
    <row r="248" spans="1:34" s="65" customFormat="1" ht="16.5" customHeight="1" x14ac:dyDescent="0.25">
      <c r="A248" s="162">
        <v>213</v>
      </c>
      <c r="B248" s="54" t="s">
        <v>102</v>
      </c>
      <c r="C248" s="211"/>
      <c r="D248" s="211"/>
      <c r="E248" s="211"/>
      <c r="F248" s="211">
        <v>0</v>
      </c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</row>
    <row r="249" spans="1:34" s="65" customFormat="1" ht="16.5" customHeight="1" x14ac:dyDescent="0.25">
      <c r="A249" s="162">
        <v>214</v>
      </c>
      <c r="B249" s="54" t="s">
        <v>103</v>
      </c>
      <c r="C249" s="211">
        <v>37.565999999999995</v>
      </c>
      <c r="D249" s="211">
        <v>43.863</v>
      </c>
      <c r="E249" s="211">
        <v>51.929000000000002</v>
      </c>
      <c r="F249" s="211">
        <v>55.564030000000002</v>
      </c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</row>
    <row r="250" spans="1:34" s="65" customFormat="1" ht="16.5" customHeight="1" x14ac:dyDescent="0.25">
      <c r="A250" s="162">
        <v>215</v>
      </c>
      <c r="B250" s="54" t="s">
        <v>107</v>
      </c>
      <c r="C250" s="210">
        <v>86.075659326810722</v>
      </c>
      <c r="D250" s="210">
        <v>116.76249800351384</v>
      </c>
      <c r="E250" s="210">
        <v>118.38907507466429</v>
      </c>
      <c r="F250" s="210">
        <v>107</v>
      </c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</row>
    <row r="251" spans="1:34" s="65" customFormat="1" ht="16.5" customHeight="1" x14ac:dyDescent="0.25">
      <c r="A251" s="254" t="s">
        <v>146</v>
      </c>
      <c r="B251" s="254"/>
      <c r="C251" s="254"/>
      <c r="D251" s="254"/>
      <c r="E251" s="254"/>
      <c r="F251" s="25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</row>
    <row r="252" spans="1:34" s="65" customFormat="1" ht="16.5" customHeight="1" x14ac:dyDescent="0.25">
      <c r="A252" s="162">
        <v>216</v>
      </c>
      <c r="B252" s="54" t="s">
        <v>90</v>
      </c>
      <c r="C252" s="211">
        <v>43.831999999999994</v>
      </c>
      <c r="D252" s="211">
        <v>45.249000000000002</v>
      </c>
      <c r="E252" s="211">
        <v>53.637999999999998</v>
      </c>
      <c r="F252" s="211">
        <v>57.392659999999999</v>
      </c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</row>
    <row r="253" spans="1:34" s="65" customFormat="1" ht="16.5" customHeight="1" x14ac:dyDescent="0.25">
      <c r="A253" s="162">
        <v>217</v>
      </c>
      <c r="B253" s="54" t="s">
        <v>92</v>
      </c>
      <c r="C253" s="211">
        <v>5.12</v>
      </c>
      <c r="D253" s="211">
        <v>5.74</v>
      </c>
      <c r="E253" s="211">
        <v>6.32</v>
      </c>
      <c r="F253" s="211">
        <v>6.7624000000000004</v>
      </c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</row>
    <row r="254" spans="1:34" s="65" customFormat="1" ht="16.5" customHeight="1" x14ac:dyDescent="0.25">
      <c r="A254" s="162">
        <v>218</v>
      </c>
      <c r="B254" s="54" t="s">
        <v>107</v>
      </c>
      <c r="C254" s="210">
        <v>78.745001537988315</v>
      </c>
      <c r="D254" s="210">
        <v>112.109375</v>
      </c>
      <c r="E254" s="210">
        <v>110.10452961672475</v>
      </c>
      <c r="F254" s="210">
        <v>107</v>
      </c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</row>
    <row r="255" spans="1:34" s="65" customFormat="1" ht="16.5" customHeight="1" x14ac:dyDescent="0.25">
      <c r="A255" s="162">
        <v>219</v>
      </c>
      <c r="B255" s="54" t="s">
        <v>93</v>
      </c>
      <c r="C255" s="211">
        <v>5.12</v>
      </c>
      <c r="D255" s="211">
        <v>5.74</v>
      </c>
      <c r="E255" s="211">
        <v>6.32</v>
      </c>
      <c r="F255" s="211">
        <v>6.7624000000000004</v>
      </c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</row>
    <row r="256" spans="1:34" s="65" customFormat="1" ht="16.5" customHeight="1" x14ac:dyDescent="0.25">
      <c r="A256" s="162">
        <v>220</v>
      </c>
      <c r="B256" s="54" t="s">
        <v>94</v>
      </c>
      <c r="C256" s="211"/>
      <c r="D256" s="211"/>
      <c r="E256" s="211"/>
      <c r="F256" s="211">
        <v>0</v>
      </c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</row>
    <row r="257" spans="1:34" s="65" customFormat="1" ht="16.5" customHeight="1" x14ac:dyDescent="0.25">
      <c r="A257" s="162">
        <v>221</v>
      </c>
      <c r="B257" s="54" t="s">
        <v>95</v>
      </c>
      <c r="C257" s="211"/>
      <c r="D257" s="211"/>
      <c r="E257" s="211"/>
      <c r="F257" s="211">
        <v>0</v>
      </c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</row>
    <row r="258" spans="1:34" s="65" customFormat="1" ht="16.5" customHeight="1" x14ac:dyDescent="0.25">
      <c r="A258" s="162">
        <v>222</v>
      </c>
      <c r="B258" s="54" t="s">
        <v>97</v>
      </c>
      <c r="C258" s="211">
        <v>36.358999999999995</v>
      </c>
      <c r="D258" s="211">
        <v>39.509</v>
      </c>
      <c r="E258" s="211">
        <v>47.317999999999998</v>
      </c>
      <c r="F258" s="211">
        <v>50.63026</v>
      </c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</row>
    <row r="259" spans="1:34" s="65" customFormat="1" ht="16.5" customHeight="1" x14ac:dyDescent="0.25">
      <c r="A259" s="162">
        <v>223</v>
      </c>
      <c r="B259" s="54" t="s">
        <v>98</v>
      </c>
      <c r="C259" s="211">
        <v>33.223999999999997</v>
      </c>
      <c r="D259" s="211">
        <v>33.874000000000002</v>
      </c>
      <c r="E259" s="211">
        <v>33.768000000000001</v>
      </c>
      <c r="F259" s="211">
        <v>36.13176</v>
      </c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</row>
    <row r="260" spans="1:34" s="65" customFormat="1" ht="16.5" customHeight="1" x14ac:dyDescent="0.25">
      <c r="A260" s="162">
        <v>224</v>
      </c>
      <c r="B260" s="54" t="s">
        <v>99</v>
      </c>
      <c r="C260" s="211">
        <v>3.1349999999999998</v>
      </c>
      <c r="D260" s="211">
        <v>5.6349999999999998</v>
      </c>
      <c r="E260" s="211">
        <v>13.55</v>
      </c>
      <c r="F260" s="211">
        <v>14.4985</v>
      </c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</row>
    <row r="261" spans="1:34" s="65" customFormat="1" ht="16.5" customHeight="1" x14ac:dyDescent="0.25">
      <c r="A261" s="162">
        <v>225</v>
      </c>
      <c r="B261" s="67" t="s">
        <v>134</v>
      </c>
      <c r="C261" s="211"/>
      <c r="D261" s="211"/>
      <c r="E261" s="211"/>
      <c r="F261" s="211">
        <v>0</v>
      </c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</row>
    <row r="262" spans="1:34" s="65" customFormat="1" ht="16.5" customHeight="1" x14ac:dyDescent="0.25">
      <c r="A262" s="162">
        <v>226</v>
      </c>
      <c r="B262" s="54" t="s">
        <v>101</v>
      </c>
      <c r="C262" s="211"/>
      <c r="D262" s="211"/>
      <c r="E262" s="211"/>
      <c r="F262" s="211">
        <v>0</v>
      </c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</row>
    <row r="263" spans="1:34" s="65" customFormat="1" ht="16.5" customHeight="1" x14ac:dyDescent="0.25">
      <c r="A263" s="162">
        <v>227</v>
      </c>
      <c r="B263" s="54" t="s">
        <v>102</v>
      </c>
      <c r="C263" s="211"/>
      <c r="D263" s="211"/>
      <c r="E263" s="211"/>
      <c r="F263" s="211">
        <v>0</v>
      </c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</row>
    <row r="264" spans="1:34" s="65" customFormat="1" ht="16.5" customHeight="1" x14ac:dyDescent="0.25">
      <c r="A264" s="162">
        <v>228</v>
      </c>
      <c r="B264" s="54" t="s">
        <v>103</v>
      </c>
      <c r="C264" s="211">
        <v>43.831999999999994</v>
      </c>
      <c r="D264" s="211">
        <v>45.249000000000002</v>
      </c>
      <c r="E264" s="211">
        <v>53.637999999999998</v>
      </c>
      <c r="F264" s="211">
        <v>57.392659999999999</v>
      </c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</row>
    <row r="265" spans="1:34" s="65" customFormat="1" ht="16.5" customHeight="1" x14ac:dyDescent="0.25">
      <c r="A265" s="162">
        <v>229</v>
      </c>
      <c r="B265" s="54" t="s">
        <v>107</v>
      </c>
      <c r="C265" s="210">
        <v>90.256156823984838</v>
      </c>
      <c r="D265" s="210">
        <v>103.23279795583137</v>
      </c>
      <c r="E265" s="210">
        <v>118.5396362350549</v>
      </c>
      <c r="F265" s="210">
        <v>107</v>
      </c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</row>
    <row r="266" spans="1:34" s="65" customFormat="1" ht="16.5" customHeight="1" x14ac:dyDescent="0.25">
      <c r="A266" s="254" t="s">
        <v>147</v>
      </c>
      <c r="B266" s="254"/>
      <c r="C266" s="254"/>
      <c r="D266" s="254"/>
      <c r="E266" s="254"/>
      <c r="F266" s="25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</row>
    <row r="267" spans="1:34" s="65" customFormat="1" ht="16.5" customHeight="1" x14ac:dyDescent="0.25">
      <c r="A267" s="162">
        <v>230</v>
      </c>
      <c r="B267" s="54" t="s">
        <v>90</v>
      </c>
      <c r="C267" s="211">
        <v>50.438000000000002</v>
      </c>
      <c r="D267" s="211">
        <v>51.953000000000003</v>
      </c>
      <c r="E267" s="211">
        <v>60.256999999999998</v>
      </c>
      <c r="F267" s="211">
        <v>64.474989999999991</v>
      </c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</row>
    <row r="268" spans="1:34" s="65" customFormat="1" ht="16.5" customHeight="1" x14ac:dyDescent="0.25">
      <c r="A268" s="162">
        <v>231</v>
      </c>
      <c r="B268" s="54" t="s">
        <v>92</v>
      </c>
      <c r="C268" s="211">
        <v>5.42</v>
      </c>
      <c r="D268" s="211">
        <v>6.06</v>
      </c>
      <c r="E268" s="211">
        <v>6.65</v>
      </c>
      <c r="F268" s="211">
        <v>7.1155000000000008</v>
      </c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</row>
    <row r="269" spans="1:34" s="65" customFormat="1" ht="16.5" customHeight="1" x14ac:dyDescent="0.25">
      <c r="A269" s="162">
        <v>232</v>
      </c>
      <c r="B269" s="54" t="s">
        <v>107</v>
      </c>
      <c r="C269" s="210">
        <v>83.693638048177888</v>
      </c>
      <c r="D269" s="210">
        <v>111.80811808118081</v>
      </c>
      <c r="E269" s="210">
        <v>109.73597359735976</v>
      </c>
      <c r="F269" s="210">
        <v>107</v>
      </c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</row>
    <row r="270" spans="1:34" s="65" customFormat="1" ht="16.5" customHeight="1" x14ac:dyDescent="0.25">
      <c r="A270" s="162">
        <v>233</v>
      </c>
      <c r="B270" s="54" t="s">
        <v>93</v>
      </c>
      <c r="C270" s="211">
        <v>5.42</v>
      </c>
      <c r="D270" s="211">
        <v>6.06</v>
      </c>
      <c r="E270" s="211">
        <v>6.65</v>
      </c>
      <c r="F270" s="211">
        <v>7.1155000000000008</v>
      </c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</row>
    <row r="271" spans="1:34" s="65" customFormat="1" ht="16.5" customHeight="1" x14ac:dyDescent="0.25">
      <c r="A271" s="162">
        <v>234</v>
      </c>
      <c r="B271" s="54" t="s">
        <v>94</v>
      </c>
      <c r="C271" s="211"/>
      <c r="D271" s="211"/>
      <c r="E271" s="211"/>
      <c r="F271" s="211">
        <v>0</v>
      </c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</row>
    <row r="272" spans="1:34" s="65" customFormat="1" ht="16.5" customHeight="1" x14ac:dyDescent="0.25">
      <c r="A272" s="162">
        <v>235</v>
      </c>
      <c r="B272" s="54" t="s">
        <v>95</v>
      </c>
      <c r="C272" s="211"/>
      <c r="D272" s="211"/>
      <c r="E272" s="211"/>
      <c r="F272" s="211">
        <v>0</v>
      </c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</row>
    <row r="273" spans="1:34" s="65" customFormat="1" ht="16.5" customHeight="1" x14ac:dyDescent="0.25">
      <c r="A273" s="162">
        <v>236</v>
      </c>
      <c r="B273" s="54" t="s">
        <v>97</v>
      </c>
      <c r="C273" s="211">
        <v>42.643000000000001</v>
      </c>
      <c r="D273" s="211">
        <v>45.893000000000001</v>
      </c>
      <c r="E273" s="211">
        <v>53.606999999999999</v>
      </c>
      <c r="F273" s="211">
        <v>57.359490000000001</v>
      </c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</row>
    <row r="274" spans="1:34" s="65" customFormat="1" ht="16.5" customHeight="1" x14ac:dyDescent="0.25">
      <c r="A274" s="162">
        <v>237</v>
      </c>
      <c r="B274" s="54" t="s">
        <v>98</v>
      </c>
      <c r="C274" s="211">
        <v>38.152999999999999</v>
      </c>
      <c r="D274" s="211">
        <v>38.902999999999999</v>
      </c>
      <c r="E274" s="211">
        <v>38.807000000000002</v>
      </c>
      <c r="F274" s="211">
        <v>41.523490000000002</v>
      </c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</row>
    <row r="275" spans="1:34" s="65" customFormat="1" ht="16.5" customHeight="1" x14ac:dyDescent="0.25">
      <c r="A275" s="162">
        <v>238</v>
      </c>
      <c r="B275" s="54" t="s">
        <v>99</v>
      </c>
      <c r="C275" s="211">
        <v>4.49</v>
      </c>
      <c r="D275" s="211">
        <v>6.99</v>
      </c>
      <c r="E275" s="211">
        <v>14.8</v>
      </c>
      <c r="F275" s="211">
        <v>15.836</v>
      </c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</row>
    <row r="276" spans="1:34" s="65" customFormat="1" ht="16.5" customHeight="1" x14ac:dyDescent="0.25">
      <c r="A276" s="162">
        <v>239</v>
      </c>
      <c r="B276" s="67" t="s">
        <v>134</v>
      </c>
      <c r="C276" s="211"/>
      <c r="D276" s="211"/>
      <c r="E276" s="211"/>
      <c r="F276" s="211">
        <v>0</v>
      </c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</row>
    <row r="277" spans="1:34" s="65" customFormat="1" ht="16.5" customHeight="1" x14ac:dyDescent="0.25">
      <c r="A277" s="162">
        <v>240</v>
      </c>
      <c r="B277" s="54" t="s">
        <v>101</v>
      </c>
      <c r="C277" s="211"/>
      <c r="D277" s="211"/>
      <c r="E277" s="211"/>
      <c r="F277" s="211">
        <v>0</v>
      </c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</row>
    <row r="278" spans="1:34" s="65" customFormat="1" ht="16.5" customHeight="1" x14ac:dyDescent="0.25">
      <c r="A278" s="162">
        <v>241</v>
      </c>
      <c r="B278" s="54" t="s">
        <v>102</v>
      </c>
      <c r="C278" s="211"/>
      <c r="D278" s="211"/>
      <c r="E278" s="211"/>
      <c r="F278" s="211">
        <v>0</v>
      </c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</row>
    <row r="279" spans="1:34" s="65" customFormat="1" ht="16.5" customHeight="1" x14ac:dyDescent="0.25">
      <c r="A279" s="162">
        <v>242</v>
      </c>
      <c r="B279" s="54" t="s">
        <v>103</v>
      </c>
      <c r="C279" s="211">
        <v>50.438000000000002</v>
      </c>
      <c r="D279" s="211">
        <v>51.953000000000003</v>
      </c>
      <c r="E279" s="211">
        <v>60.256999999999998</v>
      </c>
      <c r="F279" s="211">
        <v>64.474989999999991</v>
      </c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</row>
    <row r="280" spans="1:34" s="65" customFormat="1" ht="16.5" customHeight="1" x14ac:dyDescent="0.25">
      <c r="A280" s="162">
        <v>243</v>
      </c>
      <c r="B280" s="54" t="s">
        <v>107</v>
      </c>
      <c r="C280" s="210">
        <v>90.569222481594551</v>
      </c>
      <c r="D280" s="210">
        <v>103.00368769578492</v>
      </c>
      <c r="E280" s="210">
        <v>115.9836775547129</v>
      </c>
      <c r="F280" s="210">
        <v>107</v>
      </c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</row>
    <row r="281" spans="1:34" s="65" customFormat="1" ht="16.5" customHeight="1" x14ac:dyDescent="0.25">
      <c r="A281" s="254" t="s">
        <v>148</v>
      </c>
      <c r="B281" s="254"/>
      <c r="C281" s="254"/>
      <c r="D281" s="254"/>
      <c r="E281" s="254"/>
      <c r="F281" s="25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</row>
    <row r="282" spans="1:34" s="65" customFormat="1" ht="16.5" customHeight="1" x14ac:dyDescent="0.25">
      <c r="A282" s="162">
        <v>244</v>
      </c>
      <c r="B282" s="54" t="s">
        <v>90</v>
      </c>
      <c r="C282" s="211">
        <v>45.465999999999994</v>
      </c>
      <c r="D282" s="211">
        <v>58.122</v>
      </c>
      <c r="E282" s="211">
        <v>69.673000000000002</v>
      </c>
      <c r="F282" s="211">
        <v>74.550110000000004</v>
      </c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</row>
    <row r="283" spans="1:34" s="65" customFormat="1" ht="16.5" customHeight="1" x14ac:dyDescent="0.25">
      <c r="A283" s="162">
        <v>245</v>
      </c>
      <c r="B283" s="54" t="s">
        <v>92</v>
      </c>
      <c r="C283" s="211">
        <v>5.77</v>
      </c>
      <c r="D283" s="211">
        <v>6.5</v>
      </c>
      <c r="E283" s="211">
        <v>7.18</v>
      </c>
      <c r="F283" s="211">
        <v>7.6825999999999999</v>
      </c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</row>
    <row r="284" spans="1:34" s="65" customFormat="1" ht="16.5" customHeight="1" x14ac:dyDescent="0.25">
      <c r="A284" s="162">
        <v>246</v>
      </c>
      <c r="B284" s="54" t="s">
        <v>107</v>
      </c>
      <c r="C284" s="210">
        <v>28.586999603646451</v>
      </c>
      <c r="D284" s="210">
        <v>112.65164644714038</v>
      </c>
      <c r="E284" s="210">
        <v>110.46153846153845</v>
      </c>
      <c r="F284" s="210">
        <v>107</v>
      </c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</row>
    <row r="285" spans="1:34" s="65" customFormat="1" ht="16.5" customHeight="1" x14ac:dyDescent="0.25">
      <c r="A285" s="162">
        <v>247</v>
      </c>
      <c r="B285" s="54" t="s">
        <v>93</v>
      </c>
      <c r="C285" s="211">
        <v>5.77</v>
      </c>
      <c r="D285" s="211">
        <v>6.5</v>
      </c>
      <c r="E285" s="211">
        <v>7.18</v>
      </c>
      <c r="F285" s="211">
        <v>7.6825999999999999</v>
      </c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</row>
    <row r="286" spans="1:34" s="65" customFormat="1" ht="16.5" customHeight="1" x14ac:dyDescent="0.25">
      <c r="A286" s="162">
        <v>248</v>
      </c>
      <c r="B286" s="54" t="s">
        <v>94</v>
      </c>
      <c r="C286" s="211"/>
      <c r="D286" s="211"/>
      <c r="E286" s="211"/>
      <c r="F286" s="211">
        <v>0</v>
      </c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</row>
    <row r="287" spans="1:34" s="65" customFormat="1" ht="16.5" customHeight="1" x14ac:dyDescent="0.25">
      <c r="A287" s="162">
        <v>249</v>
      </c>
      <c r="B287" s="54" t="s">
        <v>95</v>
      </c>
      <c r="C287" s="211"/>
      <c r="D287" s="211"/>
      <c r="E287" s="211"/>
      <c r="F287" s="211">
        <v>0</v>
      </c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</row>
    <row r="288" spans="1:34" s="65" customFormat="1" ht="16.5" customHeight="1" x14ac:dyDescent="0.25">
      <c r="A288" s="162">
        <v>250</v>
      </c>
      <c r="B288" s="54" t="s">
        <v>97</v>
      </c>
      <c r="C288" s="211">
        <v>45.695999999999998</v>
      </c>
      <c r="D288" s="211">
        <v>51.622</v>
      </c>
      <c r="E288" s="211">
        <v>62.493000000000002</v>
      </c>
      <c r="F288" s="211">
        <v>66.86751000000001</v>
      </c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</row>
    <row r="289" spans="1:34" s="65" customFormat="1" ht="16.5" customHeight="1" x14ac:dyDescent="0.25">
      <c r="A289" s="162">
        <v>251</v>
      </c>
      <c r="B289" s="54" t="s">
        <v>98</v>
      </c>
      <c r="C289" s="211">
        <v>38.345999999999997</v>
      </c>
      <c r="D289" s="211">
        <v>39.072000000000003</v>
      </c>
      <c r="E289" s="211">
        <v>38.893000000000001</v>
      </c>
      <c r="F289" s="211">
        <v>41.61551</v>
      </c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</row>
    <row r="290" spans="1:34" s="65" customFormat="1" ht="16.5" customHeight="1" x14ac:dyDescent="0.25">
      <c r="A290" s="162">
        <v>252</v>
      </c>
      <c r="B290" s="54" t="s">
        <v>99</v>
      </c>
      <c r="C290" s="211">
        <v>7.35</v>
      </c>
      <c r="D290" s="211">
        <v>12.55</v>
      </c>
      <c r="E290" s="211">
        <v>23.6</v>
      </c>
      <c r="F290" s="211">
        <v>25.252000000000002</v>
      </c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</row>
    <row r="291" spans="1:34" s="65" customFormat="1" ht="16.5" customHeight="1" x14ac:dyDescent="0.25">
      <c r="A291" s="162">
        <v>253</v>
      </c>
      <c r="B291" s="67" t="s">
        <v>134</v>
      </c>
      <c r="C291" s="211"/>
      <c r="D291" s="211"/>
      <c r="E291" s="211"/>
      <c r="F291" s="211">
        <v>0</v>
      </c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</row>
    <row r="292" spans="1:34" s="65" customFormat="1" ht="16.5" customHeight="1" x14ac:dyDescent="0.25">
      <c r="A292" s="162">
        <v>254</v>
      </c>
      <c r="B292" s="54" t="s">
        <v>101</v>
      </c>
      <c r="C292" s="211"/>
      <c r="D292" s="211"/>
      <c r="E292" s="211"/>
      <c r="F292" s="211">
        <v>0</v>
      </c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</row>
    <row r="293" spans="1:34" s="65" customFormat="1" ht="16.5" customHeight="1" x14ac:dyDescent="0.25">
      <c r="A293" s="162">
        <v>255</v>
      </c>
      <c r="B293" s="54" t="s">
        <v>102</v>
      </c>
      <c r="C293" s="211"/>
      <c r="D293" s="211"/>
      <c r="E293" s="211"/>
      <c r="F293" s="211">
        <v>0</v>
      </c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</row>
    <row r="294" spans="1:34" s="65" customFormat="1" ht="16.5" customHeight="1" x14ac:dyDescent="0.25">
      <c r="A294" s="162">
        <v>256</v>
      </c>
      <c r="B294" s="54" t="s">
        <v>103</v>
      </c>
      <c r="C294" s="211">
        <v>45.465999999999994</v>
      </c>
      <c r="D294" s="211">
        <v>58.122</v>
      </c>
      <c r="E294" s="211">
        <v>69.673000000000002</v>
      </c>
      <c r="F294" s="211">
        <v>74.550110000000004</v>
      </c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</row>
    <row r="295" spans="1:34" s="65" customFormat="1" ht="16.5" customHeight="1" x14ac:dyDescent="0.25">
      <c r="A295" s="162">
        <v>257</v>
      </c>
      <c r="B295" s="54" t="s">
        <v>107</v>
      </c>
      <c r="C295" s="210">
        <v>72.8691861396929</v>
      </c>
      <c r="D295" s="210">
        <v>127.83618528130913</v>
      </c>
      <c r="E295" s="210">
        <v>119.8737139121159</v>
      </c>
      <c r="F295" s="210">
        <v>107</v>
      </c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</row>
    <row r="296" spans="1:34" s="65" customFormat="1" ht="16.5" customHeight="1" x14ac:dyDescent="0.25">
      <c r="A296" s="254" t="s">
        <v>149</v>
      </c>
      <c r="B296" s="254"/>
      <c r="C296" s="254"/>
      <c r="D296" s="254"/>
      <c r="E296" s="254"/>
      <c r="F296" s="25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</row>
    <row r="297" spans="1:34" s="65" customFormat="1" ht="16.5" customHeight="1" x14ac:dyDescent="0.25">
      <c r="A297" s="162">
        <v>258</v>
      </c>
      <c r="B297" s="54" t="s">
        <v>90</v>
      </c>
      <c r="C297" s="211">
        <v>48.460999999999999</v>
      </c>
      <c r="D297" s="211">
        <v>47.403999999999996</v>
      </c>
      <c r="E297" s="211">
        <v>54.771000000000001</v>
      </c>
      <c r="F297" s="211">
        <v>58.604970000000002</v>
      </c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</row>
    <row r="298" spans="1:34" s="65" customFormat="1" ht="16.5" customHeight="1" x14ac:dyDescent="0.25">
      <c r="A298" s="162">
        <v>259</v>
      </c>
      <c r="B298" s="54" t="s">
        <v>92</v>
      </c>
      <c r="C298" s="211">
        <v>8.3000000000000007</v>
      </c>
      <c r="D298" s="211">
        <v>9.2850000000000001</v>
      </c>
      <c r="E298" s="211">
        <v>10.215</v>
      </c>
      <c r="F298" s="211">
        <v>10.93005</v>
      </c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</row>
    <row r="299" spans="1:34" s="65" customFormat="1" ht="16.5" customHeight="1" x14ac:dyDescent="0.25">
      <c r="A299" s="162">
        <v>260</v>
      </c>
      <c r="B299" s="54" t="s">
        <v>107</v>
      </c>
      <c r="C299" s="210">
        <v>80.73929961089496</v>
      </c>
      <c r="D299" s="210">
        <v>111.86746987951805</v>
      </c>
      <c r="E299" s="210">
        <v>110.01615508885298</v>
      </c>
      <c r="F299" s="210">
        <v>107</v>
      </c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</row>
    <row r="300" spans="1:34" s="65" customFormat="1" ht="16.5" customHeight="1" x14ac:dyDescent="0.25">
      <c r="A300" s="162">
        <v>261</v>
      </c>
      <c r="B300" s="54" t="s">
        <v>93</v>
      </c>
      <c r="C300" s="211">
        <v>8.3000000000000007</v>
      </c>
      <c r="D300" s="211">
        <v>9.2850000000000001</v>
      </c>
      <c r="E300" s="211">
        <v>10.215</v>
      </c>
      <c r="F300" s="211">
        <v>10.93005</v>
      </c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</row>
    <row r="301" spans="1:34" s="65" customFormat="1" ht="16.5" customHeight="1" x14ac:dyDescent="0.25">
      <c r="A301" s="162">
        <v>262</v>
      </c>
      <c r="B301" s="54" t="s">
        <v>94</v>
      </c>
      <c r="C301" s="211"/>
      <c r="D301" s="211"/>
      <c r="E301" s="211"/>
      <c r="F301" s="211">
        <v>0</v>
      </c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</row>
    <row r="302" spans="1:34" s="65" customFormat="1" ht="16.5" customHeight="1" x14ac:dyDescent="0.25">
      <c r="A302" s="162">
        <v>263</v>
      </c>
      <c r="B302" s="54" t="s">
        <v>95</v>
      </c>
      <c r="C302" s="211"/>
      <c r="D302" s="211"/>
      <c r="E302" s="211"/>
      <c r="F302" s="211">
        <v>0</v>
      </c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</row>
    <row r="303" spans="1:34" s="65" customFormat="1" ht="16.5" customHeight="1" x14ac:dyDescent="0.25">
      <c r="A303" s="162">
        <v>264</v>
      </c>
      <c r="B303" s="54" t="s">
        <v>97</v>
      </c>
      <c r="C303" s="211">
        <v>34.661000000000001</v>
      </c>
      <c r="D303" s="211">
        <v>38.119</v>
      </c>
      <c r="E303" s="211">
        <v>44.555999999999997</v>
      </c>
      <c r="F303" s="211">
        <v>47.67492</v>
      </c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</row>
    <row r="304" spans="1:34" s="65" customFormat="1" ht="16.5" customHeight="1" x14ac:dyDescent="0.25">
      <c r="A304" s="162">
        <v>265</v>
      </c>
      <c r="B304" s="54" t="s">
        <v>98</v>
      </c>
      <c r="C304" s="211">
        <v>29.471</v>
      </c>
      <c r="D304" s="211">
        <v>29.728999999999999</v>
      </c>
      <c r="E304" s="211">
        <v>29.256</v>
      </c>
      <c r="F304" s="211">
        <v>31.303920000000002</v>
      </c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</row>
    <row r="305" spans="1:34" s="65" customFormat="1" ht="16.5" customHeight="1" x14ac:dyDescent="0.25">
      <c r="A305" s="162">
        <v>266</v>
      </c>
      <c r="B305" s="54" t="s">
        <v>99</v>
      </c>
      <c r="C305" s="211">
        <v>5.19</v>
      </c>
      <c r="D305" s="211">
        <v>8.39</v>
      </c>
      <c r="E305" s="211">
        <v>15.3</v>
      </c>
      <c r="F305" s="211">
        <v>16.371000000000002</v>
      </c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</row>
    <row r="306" spans="1:34" s="65" customFormat="1" ht="16.5" customHeight="1" x14ac:dyDescent="0.25">
      <c r="A306" s="162">
        <v>267</v>
      </c>
      <c r="B306" s="67" t="s">
        <v>134</v>
      </c>
      <c r="C306" s="211"/>
      <c r="D306" s="211"/>
      <c r="E306" s="211"/>
      <c r="F306" s="211">
        <v>0</v>
      </c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</row>
    <row r="307" spans="1:34" s="65" customFormat="1" ht="16.5" customHeight="1" x14ac:dyDescent="0.25">
      <c r="A307" s="162">
        <v>268</v>
      </c>
      <c r="B307" s="54" t="s">
        <v>101</v>
      </c>
      <c r="C307" s="211"/>
      <c r="D307" s="211"/>
      <c r="E307" s="211"/>
      <c r="F307" s="211">
        <v>0</v>
      </c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</row>
    <row r="308" spans="1:34" s="65" customFormat="1" ht="16.5" customHeight="1" x14ac:dyDescent="0.25">
      <c r="A308" s="162">
        <v>269</v>
      </c>
      <c r="B308" s="54" t="s">
        <v>102</v>
      </c>
      <c r="C308" s="211"/>
      <c r="D308" s="211"/>
      <c r="E308" s="211"/>
      <c r="F308" s="211">
        <v>0</v>
      </c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4"/>
      <c r="AE308" s="64"/>
      <c r="AF308" s="64"/>
      <c r="AG308" s="64"/>
      <c r="AH308" s="64"/>
    </row>
    <row r="309" spans="1:34" s="65" customFormat="1" ht="16.5" customHeight="1" x14ac:dyDescent="0.25">
      <c r="A309" s="162">
        <v>270</v>
      </c>
      <c r="B309" s="54" t="s">
        <v>103</v>
      </c>
      <c r="C309" s="211">
        <v>48.460999999999999</v>
      </c>
      <c r="D309" s="211">
        <v>47.403999999999996</v>
      </c>
      <c r="E309" s="211">
        <v>54.771000000000001</v>
      </c>
      <c r="F309" s="211">
        <v>58.604970000000002</v>
      </c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4"/>
      <c r="AE309" s="64"/>
      <c r="AF309" s="64"/>
      <c r="AG309" s="64"/>
      <c r="AH309" s="64"/>
    </row>
    <row r="310" spans="1:34" s="65" customFormat="1" ht="16.5" customHeight="1" x14ac:dyDescent="0.25">
      <c r="A310" s="162">
        <v>271</v>
      </c>
      <c r="B310" s="54" t="s">
        <v>107</v>
      </c>
      <c r="C310" s="210">
        <v>99.4459379040036</v>
      </c>
      <c r="D310" s="210">
        <v>97.818864654051708</v>
      </c>
      <c r="E310" s="210">
        <v>115.54088262593876</v>
      </c>
      <c r="F310" s="210">
        <v>107</v>
      </c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  <c r="AD310" s="64"/>
      <c r="AE310" s="64"/>
      <c r="AF310" s="64"/>
      <c r="AG310" s="64"/>
      <c r="AH310" s="64"/>
    </row>
    <row r="311" spans="1:34" s="65" customFormat="1" ht="16.5" customHeight="1" x14ac:dyDescent="0.25">
      <c r="A311" s="254" t="s">
        <v>150</v>
      </c>
      <c r="B311" s="254"/>
      <c r="C311" s="254"/>
      <c r="D311" s="254"/>
      <c r="E311" s="254"/>
      <c r="F311" s="25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  <c r="AD311" s="64"/>
      <c r="AE311" s="64"/>
      <c r="AF311" s="64"/>
      <c r="AG311" s="64"/>
      <c r="AH311" s="64"/>
    </row>
    <row r="312" spans="1:34" s="65" customFormat="1" ht="16.5" customHeight="1" x14ac:dyDescent="0.25">
      <c r="A312" s="162">
        <v>272</v>
      </c>
      <c r="B312" s="54" t="s">
        <v>90</v>
      </c>
      <c r="C312" s="211">
        <v>41.858000000000004</v>
      </c>
      <c r="D312" s="211">
        <v>39.302999999999997</v>
      </c>
      <c r="E312" s="211">
        <v>47.249000000000002</v>
      </c>
      <c r="F312" s="211">
        <v>50.556430000000006</v>
      </c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  <c r="AD312" s="64"/>
      <c r="AE312" s="64"/>
      <c r="AF312" s="64"/>
      <c r="AG312" s="64"/>
      <c r="AH312" s="64"/>
    </row>
    <row r="313" spans="1:34" s="65" customFormat="1" ht="16.5" customHeight="1" x14ac:dyDescent="0.25">
      <c r="A313" s="162">
        <v>273</v>
      </c>
      <c r="B313" s="54" t="s">
        <v>92</v>
      </c>
      <c r="C313" s="211">
        <v>4.57</v>
      </c>
      <c r="D313" s="211">
        <v>5.085</v>
      </c>
      <c r="E313" s="211">
        <v>5.56</v>
      </c>
      <c r="F313" s="211">
        <v>5.9491999999999994</v>
      </c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  <c r="AD313" s="64"/>
      <c r="AE313" s="64"/>
      <c r="AF313" s="64"/>
      <c r="AG313" s="64"/>
      <c r="AH313" s="64"/>
    </row>
    <row r="314" spans="1:34" s="65" customFormat="1" ht="16.5" customHeight="1" x14ac:dyDescent="0.25">
      <c r="A314" s="162">
        <v>274</v>
      </c>
      <c r="B314" s="54" t="s">
        <v>107</v>
      </c>
      <c r="C314" s="210">
        <v>52.991651205936918</v>
      </c>
      <c r="D314" s="210">
        <v>111.26914660831508</v>
      </c>
      <c r="E314" s="210">
        <v>109.34119960668633</v>
      </c>
      <c r="F314" s="210">
        <v>107</v>
      </c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  <c r="AD314" s="64"/>
      <c r="AE314" s="64"/>
      <c r="AF314" s="64"/>
      <c r="AG314" s="64"/>
      <c r="AH314" s="64"/>
    </row>
    <row r="315" spans="1:34" s="65" customFormat="1" ht="16.5" customHeight="1" x14ac:dyDescent="0.25">
      <c r="A315" s="162">
        <v>275</v>
      </c>
      <c r="B315" s="54" t="s">
        <v>93</v>
      </c>
      <c r="C315" s="211">
        <v>4.57</v>
      </c>
      <c r="D315" s="211">
        <v>5.085</v>
      </c>
      <c r="E315" s="211">
        <v>5.56</v>
      </c>
      <c r="F315" s="211">
        <v>5.9491999999999994</v>
      </c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  <c r="AD315" s="64"/>
      <c r="AE315" s="64"/>
      <c r="AF315" s="64"/>
      <c r="AG315" s="64"/>
      <c r="AH315" s="64"/>
    </row>
    <row r="316" spans="1:34" s="65" customFormat="1" ht="16.5" customHeight="1" x14ac:dyDescent="0.25">
      <c r="A316" s="162">
        <v>276</v>
      </c>
      <c r="B316" s="54" t="s">
        <v>94</v>
      </c>
      <c r="C316" s="211"/>
      <c r="D316" s="211"/>
      <c r="E316" s="211"/>
      <c r="F316" s="211">
        <v>0</v>
      </c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  <c r="AD316" s="64"/>
      <c r="AE316" s="64"/>
      <c r="AF316" s="64"/>
      <c r="AG316" s="64"/>
      <c r="AH316" s="64"/>
    </row>
    <row r="317" spans="1:34" s="65" customFormat="1" ht="16.5" customHeight="1" x14ac:dyDescent="0.25">
      <c r="A317" s="162">
        <v>277</v>
      </c>
      <c r="B317" s="54" t="s">
        <v>95</v>
      </c>
      <c r="C317" s="211"/>
      <c r="D317" s="211"/>
      <c r="E317" s="211"/>
      <c r="F317" s="211">
        <v>0</v>
      </c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  <c r="AD317" s="64"/>
      <c r="AE317" s="64"/>
      <c r="AF317" s="64"/>
      <c r="AG317" s="64"/>
      <c r="AH317" s="64"/>
    </row>
    <row r="318" spans="1:34" s="65" customFormat="1" ht="16.5" customHeight="1" x14ac:dyDescent="0.25">
      <c r="A318" s="162">
        <v>278</v>
      </c>
      <c r="B318" s="54" t="s">
        <v>97</v>
      </c>
      <c r="C318" s="211">
        <v>31.134</v>
      </c>
      <c r="D318" s="211">
        <v>34.217999999999996</v>
      </c>
      <c r="E318" s="211">
        <v>41.689</v>
      </c>
      <c r="F318" s="211">
        <v>44.607230000000001</v>
      </c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  <c r="AD318" s="64"/>
      <c r="AE318" s="64"/>
      <c r="AF318" s="64"/>
      <c r="AG318" s="64"/>
      <c r="AH318" s="64"/>
    </row>
    <row r="319" spans="1:34" s="65" customFormat="1" ht="16.5" customHeight="1" x14ac:dyDescent="0.25">
      <c r="A319" s="162">
        <v>279</v>
      </c>
      <c r="B319" s="54" t="s">
        <v>98</v>
      </c>
      <c r="C319" s="211">
        <v>28.623999999999999</v>
      </c>
      <c r="D319" s="211">
        <v>29.207999999999998</v>
      </c>
      <c r="E319" s="211">
        <v>29.169</v>
      </c>
      <c r="F319" s="211">
        <v>31.210830000000001</v>
      </c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  <c r="AD319" s="64"/>
      <c r="AE319" s="64"/>
      <c r="AF319" s="64"/>
      <c r="AG319" s="64"/>
      <c r="AH319" s="64"/>
    </row>
    <row r="320" spans="1:34" s="65" customFormat="1" ht="16.5" customHeight="1" x14ac:dyDescent="0.25">
      <c r="A320" s="162">
        <v>280</v>
      </c>
      <c r="B320" s="54" t="s">
        <v>99</v>
      </c>
      <c r="C320" s="211">
        <v>2.5099999999999998</v>
      </c>
      <c r="D320" s="211">
        <v>5.01</v>
      </c>
      <c r="E320" s="211">
        <v>12.52</v>
      </c>
      <c r="F320" s="211">
        <v>13.3964</v>
      </c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  <c r="AD320" s="64"/>
      <c r="AE320" s="64"/>
      <c r="AF320" s="64"/>
      <c r="AG320" s="64"/>
      <c r="AH320" s="64"/>
    </row>
    <row r="321" spans="1:34" s="65" customFormat="1" ht="16.5" customHeight="1" x14ac:dyDescent="0.25">
      <c r="A321" s="162">
        <v>281</v>
      </c>
      <c r="B321" s="67" t="s">
        <v>134</v>
      </c>
      <c r="C321" s="211"/>
      <c r="D321" s="211"/>
      <c r="E321" s="211"/>
      <c r="F321" s="211">
        <v>0</v>
      </c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  <c r="AD321" s="64"/>
      <c r="AE321" s="64"/>
      <c r="AF321" s="64"/>
      <c r="AG321" s="64"/>
      <c r="AH321" s="64"/>
    </row>
    <row r="322" spans="1:34" s="65" customFormat="1" ht="16.5" customHeight="1" x14ac:dyDescent="0.25">
      <c r="A322" s="162">
        <v>282</v>
      </c>
      <c r="B322" s="54" t="s">
        <v>101</v>
      </c>
      <c r="C322" s="211"/>
      <c r="D322" s="211"/>
      <c r="E322" s="211"/>
      <c r="F322" s="211">
        <v>0</v>
      </c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  <c r="AD322" s="64"/>
      <c r="AE322" s="64"/>
      <c r="AF322" s="64"/>
      <c r="AG322" s="64"/>
      <c r="AH322" s="64"/>
    </row>
    <row r="323" spans="1:34" s="65" customFormat="1" ht="16.5" customHeight="1" x14ac:dyDescent="0.25">
      <c r="A323" s="162">
        <v>283</v>
      </c>
      <c r="B323" s="54" t="s">
        <v>102</v>
      </c>
      <c r="C323" s="211"/>
      <c r="D323" s="211"/>
      <c r="E323" s="211"/>
      <c r="F323" s="211">
        <v>0</v>
      </c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  <c r="AD323" s="64"/>
      <c r="AE323" s="64"/>
      <c r="AF323" s="64"/>
      <c r="AG323" s="64"/>
      <c r="AH323" s="64"/>
    </row>
    <row r="324" spans="1:34" s="65" customFormat="1" ht="16.5" customHeight="1" x14ac:dyDescent="0.25">
      <c r="A324" s="162">
        <v>284</v>
      </c>
      <c r="B324" s="54" t="s">
        <v>103</v>
      </c>
      <c r="C324" s="211">
        <v>41.858000000000004</v>
      </c>
      <c r="D324" s="211">
        <v>39.302999999999997</v>
      </c>
      <c r="E324" s="211">
        <v>47.249000000000002</v>
      </c>
      <c r="F324" s="211">
        <v>50.556430000000006</v>
      </c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  <c r="AD324" s="64"/>
      <c r="AE324" s="64"/>
      <c r="AF324" s="64"/>
      <c r="AG324" s="64"/>
      <c r="AH324" s="64"/>
    </row>
    <row r="325" spans="1:34" s="65" customFormat="1" ht="16.5" customHeight="1" x14ac:dyDescent="0.25">
      <c r="A325" s="162">
        <v>285</v>
      </c>
      <c r="B325" s="54" t="s">
        <v>107</v>
      </c>
      <c r="C325" s="210">
        <v>103.52178859375773</v>
      </c>
      <c r="D325" s="210">
        <v>93.896029432844358</v>
      </c>
      <c r="E325" s="210">
        <v>120.21728621224845</v>
      </c>
      <c r="F325" s="210">
        <v>107</v>
      </c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4"/>
      <c r="AE325" s="64"/>
      <c r="AF325" s="64"/>
      <c r="AG325" s="64"/>
      <c r="AH325" s="64"/>
    </row>
    <row r="326" spans="1:34" s="65" customFormat="1" ht="16.5" customHeight="1" x14ac:dyDescent="0.25">
      <c r="A326" s="254" t="s">
        <v>151</v>
      </c>
      <c r="B326" s="254"/>
      <c r="C326" s="254"/>
      <c r="D326" s="254"/>
      <c r="E326" s="254"/>
      <c r="F326" s="25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4"/>
      <c r="AE326" s="64"/>
      <c r="AF326" s="64"/>
      <c r="AG326" s="64"/>
      <c r="AH326" s="64"/>
    </row>
    <row r="327" spans="1:34" s="65" customFormat="1" ht="16.5" customHeight="1" x14ac:dyDescent="0.25">
      <c r="A327" s="162">
        <v>286</v>
      </c>
      <c r="B327" s="54" t="s">
        <v>90</v>
      </c>
      <c r="C327" s="211">
        <v>41.862000000000002</v>
      </c>
      <c r="D327" s="211">
        <v>45.963000000000001</v>
      </c>
      <c r="E327" s="211">
        <v>54.028000000000006</v>
      </c>
      <c r="F327" s="211">
        <v>57.809960000000004</v>
      </c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4"/>
      <c r="AE327" s="64"/>
      <c r="AF327" s="64"/>
      <c r="AG327" s="64"/>
      <c r="AH327" s="64"/>
    </row>
    <row r="328" spans="1:34" s="65" customFormat="1" ht="16.5" customHeight="1" x14ac:dyDescent="0.25">
      <c r="A328" s="162">
        <v>287</v>
      </c>
      <c r="B328" s="54" t="s">
        <v>92</v>
      </c>
      <c r="C328" s="211">
        <v>4.93</v>
      </c>
      <c r="D328" s="211">
        <v>5.5149999999999997</v>
      </c>
      <c r="E328" s="211">
        <v>6.06</v>
      </c>
      <c r="F328" s="211">
        <v>6.4841999999999995</v>
      </c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4"/>
      <c r="AE328" s="64"/>
      <c r="AF328" s="64"/>
      <c r="AG328" s="64"/>
      <c r="AH328" s="64"/>
    </row>
    <row r="329" spans="1:34" s="65" customFormat="1" ht="16.5" customHeight="1" x14ac:dyDescent="0.25">
      <c r="A329" s="162">
        <v>288</v>
      </c>
      <c r="B329" s="54" t="s">
        <v>107</v>
      </c>
      <c r="C329" s="210">
        <v>73.275862068965509</v>
      </c>
      <c r="D329" s="210">
        <v>111.8661257606491</v>
      </c>
      <c r="E329" s="210">
        <v>109.88213961922031</v>
      </c>
      <c r="F329" s="210">
        <v>107</v>
      </c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4"/>
      <c r="AE329" s="64"/>
      <c r="AF329" s="64"/>
      <c r="AG329" s="64"/>
      <c r="AH329" s="64"/>
    </row>
    <row r="330" spans="1:34" s="65" customFormat="1" ht="16.5" customHeight="1" x14ac:dyDescent="0.25">
      <c r="A330" s="162">
        <v>289</v>
      </c>
      <c r="B330" s="54" t="s">
        <v>93</v>
      </c>
      <c r="C330" s="211">
        <v>4.93</v>
      </c>
      <c r="D330" s="211">
        <v>5.5149999999999997</v>
      </c>
      <c r="E330" s="211">
        <v>6.06</v>
      </c>
      <c r="F330" s="211">
        <v>6.4841999999999995</v>
      </c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4"/>
      <c r="AE330" s="64"/>
      <c r="AF330" s="64"/>
      <c r="AG330" s="64"/>
      <c r="AH330" s="64"/>
    </row>
    <row r="331" spans="1:34" s="65" customFormat="1" ht="16.5" customHeight="1" x14ac:dyDescent="0.25">
      <c r="A331" s="162">
        <v>290</v>
      </c>
      <c r="B331" s="54" t="s">
        <v>94</v>
      </c>
      <c r="C331" s="211"/>
      <c r="D331" s="211"/>
      <c r="E331" s="211"/>
      <c r="F331" s="211">
        <v>0</v>
      </c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4"/>
      <c r="AE331" s="64"/>
      <c r="AF331" s="64"/>
      <c r="AG331" s="64"/>
      <c r="AH331" s="64"/>
    </row>
    <row r="332" spans="1:34" s="65" customFormat="1" ht="16.5" customHeight="1" x14ac:dyDescent="0.25">
      <c r="A332" s="162">
        <v>291</v>
      </c>
      <c r="B332" s="54" t="s">
        <v>95</v>
      </c>
      <c r="C332" s="211"/>
      <c r="D332" s="211"/>
      <c r="E332" s="211"/>
      <c r="F332" s="211">
        <v>0</v>
      </c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4"/>
      <c r="AE332" s="64"/>
      <c r="AF332" s="64"/>
      <c r="AG332" s="64"/>
      <c r="AH332" s="64"/>
    </row>
    <row r="333" spans="1:34" s="65" customFormat="1" ht="16.5" customHeight="1" x14ac:dyDescent="0.25">
      <c r="A333" s="162">
        <v>292</v>
      </c>
      <c r="B333" s="54" t="s">
        <v>97</v>
      </c>
      <c r="C333" s="211">
        <v>34.314</v>
      </c>
      <c r="D333" s="211">
        <v>40.448</v>
      </c>
      <c r="E333" s="211">
        <v>47.968000000000004</v>
      </c>
      <c r="F333" s="211">
        <v>51.325760000000002</v>
      </c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4"/>
      <c r="AE333" s="64"/>
      <c r="AF333" s="64"/>
      <c r="AG333" s="64"/>
      <c r="AH333" s="64"/>
    </row>
    <row r="334" spans="1:34" s="65" customFormat="1" ht="16.5" customHeight="1" x14ac:dyDescent="0.25">
      <c r="A334" s="162">
        <v>293</v>
      </c>
      <c r="B334" s="54" t="s">
        <v>98</v>
      </c>
      <c r="C334" s="211">
        <v>29.423999999999999</v>
      </c>
      <c r="D334" s="211">
        <v>33.058</v>
      </c>
      <c r="E334" s="211">
        <v>32.968000000000004</v>
      </c>
      <c r="F334" s="211">
        <v>35.275760000000005</v>
      </c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  <c r="AD334" s="64"/>
      <c r="AE334" s="64"/>
      <c r="AF334" s="64"/>
      <c r="AG334" s="64"/>
      <c r="AH334" s="64"/>
    </row>
    <row r="335" spans="1:34" s="65" customFormat="1" ht="16.5" customHeight="1" x14ac:dyDescent="0.25">
      <c r="A335" s="162">
        <v>294</v>
      </c>
      <c r="B335" s="54" t="s">
        <v>99</v>
      </c>
      <c r="C335" s="211">
        <v>4.8899999999999997</v>
      </c>
      <c r="D335" s="211">
        <v>7.39</v>
      </c>
      <c r="E335" s="211">
        <v>15</v>
      </c>
      <c r="F335" s="211">
        <v>16.05</v>
      </c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4"/>
      <c r="AE335" s="64"/>
      <c r="AF335" s="64"/>
      <c r="AG335" s="64"/>
      <c r="AH335" s="64"/>
    </row>
    <row r="336" spans="1:34" s="65" customFormat="1" ht="16.5" customHeight="1" x14ac:dyDescent="0.25">
      <c r="A336" s="162">
        <v>295</v>
      </c>
      <c r="B336" s="67" t="s">
        <v>134</v>
      </c>
      <c r="C336" s="211"/>
      <c r="D336" s="211"/>
      <c r="E336" s="211"/>
      <c r="F336" s="211">
        <v>0</v>
      </c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  <c r="AD336" s="64"/>
      <c r="AE336" s="64"/>
      <c r="AF336" s="64"/>
      <c r="AG336" s="64"/>
      <c r="AH336" s="64"/>
    </row>
    <row r="337" spans="1:34" s="65" customFormat="1" ht="16.5" customHeight="1" x14ac:dyDescent="0.25">
      <c r="A337" s="162">
        <v>296</v>
      </c>
      <c r="B337" s="54" t="s">
        <v>101</v>
      </c>
      <c r="C337" s="211"/>
      <c r="D337" s="211"/>
      <c r="E337" s="211"/>
      <c r="F337" s="211">
        <v>0</v>
      </c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  <c r="AD337" s="64"/>
      <c r="AE337" s="64"/>
      <c r="AF337" s="64"/>
      <c r="AG337" s="64"/>
      <c r="AH337" s="64"/>
    </row>
    <row r="338" spans="1:34" s="65" customFormat="1" ht="16.5" customHeight="1" x14ac:dyDescent="0.25">
      <c r="A338" s="162">
        <v>297</v>
      </c>
      <c r="B338" s="54" t="s">
        <v>102</v>
      </c>
      <c r="C338" s="211"/>
      <c r="D338" s="211"/>
      <c r="E338" s="211"/>
      <c r="F338" s="211">
        <v>0</v>
      </c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  <c r="AD338" s="64"/>
      <c r="AE338" s="64"/>
      <c r="AF338" s="64"/>
      <c r="AG338" s="64"/>
      <c r="AH338" s="64"/>
    </row>
    <row r="339" spans="1:34" s="65" customFormat="1" ht="16.5" customHeight="1" x14ac:dyDescent="0.25">
      <c r="A339" s="162">
        <v>298</v>
      </c>
      <c r="B339" s="54" t="s">
        <v>103</v>
      </c>
      <c r="C339" s="211">
        <v>41.862000000000002</v>
      </c>
      <c r="D339" s="211">
        <v>45.963000000000001</v>
      </c>
      <c r="E339" s="211">
        <v>54.028000000000006</v>
      </c>
      <c r="F339" s="211">
        <v>57.809960000000004</v>
      </c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4"/>
      <c r="AE339" s="64"/>
      <c r="AF339" s="64"/>
      <c r="AG339" s="64"/>
      <c r="AH339" s="64"/>
    </row>
    <row r="340" spans="1:34" s="65" customFormat="1" ht="16.5" customHeight="1" x14ac:dyDescent="0.25">
      <c r="A340" s="162">
        <v>299</v>
      </c>
      <c r="B340" s="54" t="s">
        <v>107</v>
      </c>
      <c r="C340" s="210">
        <v>87.794136152007056</v>
      </c>
      <c r="D340" s="210">
        <v>109.79647412928193</v>
      </c>
      <c r="E340" s="210">
        <v>117.54672236364033</v>
      </c>
      <c r="F340" s="210">
        <v>107</v>
      </c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  <c r="AD340" s="64"/>
      <c r="AE340" s="64"/>
      <c r="AF340" s="64"/>
      <c r="AG340" s="64"/>
      <c r="AH340" s="64"/>
    </row>
    <row r="341" spans="1:34" s="65" customFormat="1" ht="16.5" customHeight="1" x14ac:dyDescent="0.25">
      <c r="A341" s="254" t="s">
        <v>152</v>
      </c>
      <c r="B341" s="254"/>
      <c r="C341" s="254"/>
      <c r="D341" s="254"/>
      <c r="E341" s="254"/>
      <c r="F341" s="25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  <c r="AD341" s="64"/>
      <c r="AE341" s="64"/>
      <c r="AF341" s="64"/>
      <c r="AG341" s="64"/>
      <c r="AH341" s="64"/>
    </row>
    <row r="342" spans="1:34" s="65" customFormat="1" ht="16.5" customHeight="1" x14ac:dyDescent="0.25">
      <c r="A342" s="162">
        <v>300</v>
      </c>
      <c r="B342" s="54" t="s">
        <v>90</v>
      </c>
      <c r="C342" s="211">
        <v>49.591999999999999</v>
      </c>
      <c r="D342" s="211">
        <v>51.643000000000001</v>
      </c>
      <c r="E342" s="211">
        <v>58.402999999999999</v>
      </c>
      <c r="F342" s="211">
        <v>62.491209999999995</v>
      </c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  <c r="AD342" s="64"/>
      <c r="AE342" s="64"/>
      <c r="AF342" s="64"/>
      <c r="AG342" s="64"/>
      <c r="AH342" s="64"/>
    </row>
    <row r="343" spans="1:34" s="65" customFormat="1" ht="16.5" customHeight="1" x14ac:dyDescent="0.25">
      <c r="A343" s="162">
        <v>301</v>
      </c>
      <c r="B343" s="54" t="s">
        <v>92</v>
      </c>
      <c r="C343" s="211">
        <v>7.25</v>
      </c>
      <c r="D343" s="211">
        <v>8.14</v>
      </c>
      <c r="E343" s="211">
        <v>8.9</v>
      </c>
      <c r="F343" s="211">
        <v>9.5229999999999997</v>
      </c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  <c r="AD343" s="64"/>
      <c r="AE343" s="64"/>
      <c r="AF343" s="64"/>
      <c r="AG343" s="64"/>
      <c r="AH343" s="64"/>
    </row>
    <row r="344" spans="1:34" s="65" customFormat="1" ht="16.5" customHeight="1" x14ac:dyDescent="0.25">
      <c r="A344" s="162">
        <v>302</v>
      </c>
      <c r="B344" s="54" t="s">
        <v>107</v>
      </c>
      <c r="C344" s="210">
        <v>85.656899810964077</v>
      </c>
      <c r="D344" s="210">
        <v>112.27586206896551</v>
      </c>
      <c r="E344" s="210">
        <v>109.33660933660934</v>
      </c>
      <c r="F344" s="210">
        <v>107</v>
      </c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  <c r="AD344" s="64"/>
      <c r="AE344" s="64"/>
      <c r="AF344" s="64"/>
      <c r="AG344" s="64"/>
      <c r="AH344" s="64"/>
    </row>
    <row r="345" spans="1:34" s="65" customFormat="1" ht="16.5" customHeight="1" x14ac:dyDescent="0.25">
      <c r="A345" s="162">
        <v>303</v>
      </c>
      <c r="B345" s="54" t="s">
        <v>93</v>
      </c>
      <c r="C345" s="211">
        <v>7.25</v>
      </c>
      <c r="D345" s="211">
        <v>8.14</v>
      </c>
      <c r="E345" s="211">
        <v>8.9</v>
      </c>
      <c r="F345" s="211">
        <v>9.5229999999999997</v>
      </c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  <c r="AD345" s="64"/>
      <c r="AE345" s="64"/>
      <c r="AF345" s="64"/>
      <c r="AG345" s="64"/>
      <c r="AH345" s="64"/>
    </row>
    <row r="346" spans="1:34" s="65" customFormat="1" ht="16.5" customHeight="1" x14ac:dyDescent="0.25">
      <c r="A346" s="162">
        <v>304</v>
      </c>
      <c r="B346" s="54" t="s">
        <v>94</v>
      </c>
      <c r="C346" s="211"/>
      <c r="D346" s="211"/>
      <c r="E346" s="211"/>
      <c r="F346" s="211">
        <v>0</v>
      </c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  <c r="AD346" s="64"/>
      <c r="AE346" s="64"/>
      <c r="AF346" s="64"/>
      <c r="AG346" s="64"/>
      <c r="AH346" s="64"/>
    </row>
    <row r="347" spans="1:34" s="65" customFormat="1" ht="16.5" customHeight="1" x14ac:dyDescent="0.25">
      <c r="A347" s="162">
        <v>305</v>
      </c>
      <c r="B347" s="54" t="s">
        <v>95</v>
      </c>
      <c r="C347" s="211"/>
      <c r="D347" s="211"/>
      <c r="E347" s="211"/>
      <c r="F347" s="211">
        <v>0</v>
      </c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  <c r="AD347" s="64"/>
      <c r="AE347" s="64"/>
      <c r="AF347" s="64"/>
      <c r="AG347" s="64"/>
      <c r="AH347" s="64"/>
    </row>
    <row r="348" spans="1:34" s="65" customFormat="1" ht="16.5" customHeight="1" x14ac:dyDescent="0.25">
      <c r="A348" s="162">
        <v>306</v>
      </c>
      <c r="B348" s="54" t="s">
        <v>97</v>
      </c>
      <c r="C348" s="211">
        <v>39.009</v>
      </c>
      <c r="D348" s="211">
        <v>43.503</v>
      </c>
      <c r="E348" s="211">
        <v>49.503</v>
      </c>
      <c r="F348" s="211">
        <v>52.968209999999999</v>
      </c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  <c r="AD348" s="64"/>
      <c r="AE348" s="64"/>
      <c r="AF348" s="64"/>
      <c r="AG348" s="64"/>
      <c r="AH348" s="64"/>
    </row>
    <row r="349" spans="1:34" s="65" customFormat="1" ht="16.5" customHeight="1" x14ac:dyDescent="0.25">
      <c r="A349" s="162">
        <v>307</v>
      </c>
      <c r="B349" s="54" t="s">
        <v>98</v>
      </c>
      <c r="C349" s="211">
        <v>34.173999999999999</v>
      </c>
      <c r="D349" s="211">
        <v>34.667999999999999</v>
      </c>
      <c r="E349" s="211">
        <v>34.402999999999999</v>
      </c>
      <c r="F349" s="211">
        <v>36.811209999999996</v>
      </c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  <c r="AD349" s="64"/>
      <c r="AE349" s="64"/>
      <c r="AF349" s="64"/>
      <c r="AG349" s="64"/>
      <c r="AH349" s="64"/>
    </row>
    <row r="350" spans="1:34" s="65" customFormat="1" ht="16.5" customHeight="1" x14ac:dyDescent="0.25">
      <c r="A350" s="162">
        <v>308</v>
      </c>
      <c r="B350" s="54" t="s">
        <v>99</v>
      </c>
      <c r="C350" s="211">
        <v>4.835</v>
      </c>
      <c r="D350" s="211">
        <v>8.8350000000000009</v>
      </c>
      <c r="E350" s="211">
        <v>15.1</v>
      </c>
      <c r="F350" s="211">
        <v>16.157</v>
      </c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  <c r="AD350" s="64"/>
      <c r="AE350" s="64"/>
      <c r="AF350" s="64"/>
      <c r="AG350" s="64"/>
      <c r="AH350" s="64"/>
    </row>
    <row r="351" spans="1:34" s="65" customFormat="1" ht="16.5" customHeight="1" x14ac:dyDescent="0.25">
      <c r="A351" s="162">
        <v>309</v>
      </c>
      <c r="B351" s="67" t="s">
        <v>134</v>
      </c>
      <c r="C351" s="211"/>
      <c r="D351" s="211"/>
      <c r="E351" s="211"/>
      <c r="F351" s="211">
        <v>0</v>
      </c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  <c r="AD351" s="64"/>
      <c r="AE351" s="64"/>
      <c r="AF351" s="64"/>
      <c r="AG351" s="64"/>
      <c r="AH351" s="64"/>
    </row>
    <row r="352" spans="1:34" s="65" customFormat="1" ht="16.5" customHeight="1" x14ac:dyDescent="0.25">
      <c r="A352" s="162">
        <v>310</v>
      </c>
      <c r="B352" s="54" t="s">
        <v>101</v>
      </c>
      <c r="C352" s="211"/>
      <c r="D352" s="211"/>
      <c r="E352" s="211"/>
      <c r="F352" s="211">
        <v>0</v>
      </c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  <c r="AA352" s="64"/>
      <c r="AB352" s="64"/>
      <c r="AC352" s="64"/>
      <c r="AD352" s="64"/>
      <c r="AE352" s="64"/>
      <c r="AF352" s="64"/>
      <c r="AG352" s="64"/>
      <c r="AH352" s="64"/>
    </row>
    <row r="353" spans="1:34" s="65" customFormat="1" ht="16.5" customHeight="1" x14ac:dyDescent="0.25">
      <c r="A353" s="162">
        <v>311</v>
      </c>
      <c r="B353" s="54" t="s">
        <v>102</v>
      </c>
      <c r="C353" s="211"/>
      <c r="D353" s="211"/>
      <c r="E353" s="211"/>
      <c r="F353" s="211">
        <v>0</v>
      </c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4"/>
      <c r="AB353" s="64"/>
      <c r="AC353" s="64"/>
      <c r="AD353" s="64"/>
      <c r="AE353" s="64"/>
      <c r="AF353" s="64"/>
      <c r="AG353" s="64"/>
      <c r="AH353" s="64"/>
    </row>
    <row r="354" spans="1:34" s="65" customFormat="1" ht="16.5" customHeight="1" x14ac:dyDescent="0.25">
      <c r="A354" s="162">
        <v>312</v>
      </c>
      <c r="B354" s="54" t="s">
        <v>103</v>
      </c>
      <c r="C354" s="211">
        <v>49.591999999999999</v>
      </c>
      <c r="D354" s="211">
        <v>51.643000000000001</v>
      </c>
      <c r="E354" s="211">
        <v>58.402999999999999</v>
      </c>
      <c r="F354" s="211">
        <v>62.491209999999995</v>
      </c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4"/>
      <c r="AB354" s="64"/>
      <c r="AC354" s="64"/>
      <c r="AD354" s="64"/>
      <c r="AE354" s="64"/>
      <c r="AF354" s="64"/>
      <c r="AG354" s="64"/>
      <c r="AH354" s="64"/>
    </row>
    <row r="355" spans="1:34" s="65" customFormat="1" ht="16.5" customHeight="1" x14ac:dyDescent="0.25">
      <c r="A355" s="162">
        <v>313</v>
      </c>
      <c r="B355" s="54" t="s">
        <v>107</v>
      </c>
      <c r="C355" s="210">
        <v>87.343689457184112</v>
      </c>
      <c r="D355" s="210">
        <v>104.13574770124214</v>
      </c>
      <c r="E355" s="210">
        <v>113.08986697132235</v>
      </c>
      <c r="F355" s="210">
        <v>107</v>
      </c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4"/>
      <c r="AB355" s="64"/>
      <c r="AC355" s="64"/>
      <c r="AD355" s="64"/>
      <c r="AE355" s="64"/>
      <c r="AF355" s="64"/>
      <c r="AG355" s="64"/>
      <c r="AH355" s="64"/>
    </row>
    <row r="356" spans="1:34" ht="16.5" customHeight="1" x14ac:dyDescent="0.25">
      <c r="A356" s="257" t="s">
        <v>153</v>
      </c>
      <c r="B356" s="257"/>
      <c r="C356" s="257"/>
      <c r="D356" s="257"/>
      <c r="E356" s="257"/>
      <c r="F356" s="257"/>
      <c r="G356" s="1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</row>
    <row r="357" spans="1:34" ht="16.5" customHeight="1" x14ac:dyDescent="0.25">
      <c r="A357" s="162">
        <v>314</v>
      </c>
      <c r="B357" s="54" t="s">
        <v>90</v>
      </c>
      <c r="C357" s="207">
        <v>13657.445999999998</v>
      </c>
      <c r="D357" s="207">
        <v>14055.778</v>
      </c>
      <c r="E357" s="207">
        <v>17281.967000000001</v>
      </c>
      <c r="F357" s="207">
        <v>18491.704690000002</v>
      </c>
      <c r="G357" s="1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</row>
    <row r="358" spans="1:34" ht="16.5" customHeight="1" x14ac:dyDescent="0.25">
      <c r="A358" s="162">
        <v>315</v>
      </c>
      <c r="B358" s="54" t="s">
        <v>91</v>
      </c>
      <c r="C358" s="207">
        <v>0.49869336891295907</v>
      </c>
      <c r="D358" s="207">
        <v>0.48117786368853854</v>
      </c>
      <c r="E358" s="207">
        <v>0.55124150784393089</v>
      </c>
      <c r="F358" s="207">
        <v>0.56072510597910141</v>
      </c>
      <c r="G358" s="1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</row>
    <row r="359" spans="1:34" ht="16.5" customHeight="1" x14ac:dyDescent="0.25">
      <c r="A359" s="162">
        <v>316</v>
      </c>
      <c r="B359" s="54" t="s">
        <v>92</v>
      </c>
      <c r="C359" s="207">
        <v>10290.835999999999</v>
      </c>
      <c r="D359" s="207">
        <v>8715.02</v>
      </c>
      <c r="E359" s="207">
        <v>9629.1530000000002</v>
      </c>
      <c r="F359" s="207">
        <v>10303.19371</v>
      </c>
      <c r="G359" s="1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</row>
    <row r="360" spans="1:34" ht="16.5" customHeight="1" x14ac:dyDescent="0.25">
      <c r="A360" s="162">
        <v>317</v>
      </c>
      <c r="B360" s="54" t="s">
        <v>91</v>
      </c>
      <c r="C360" s="206">
        <v>0.37576364378601684</v>
      </c>
      <c r="D360" s="206">
        <v>0.29834525741676393</v>
      </c>
      <c r="E360" s="206">
        <v>0.30714031678106496</v>
      </c>
      <c r="F360" s="206">
        <v>0.31242438065146066</v>
      </c>
      <c r="G360" s="1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</row>
    <row r="361" spans="1:34" ht="16.5" customHeight="1" x14ac:dyDescent="0.25">
      <c r="A361" s="162">
        <v>318</v>
      </c>
      <c r="B361" s="54" t="s">
        <v>107</v>
      </c>
      <c r="C361" s="206">
        <v>249.52961789910702</v>
      </c>
      <c r="D361" s="206">
        <v>84.687191594541005</v>
      </c>
      <c r="E361" s="206">
        <v>110.48916697838904</v>
      </c>
      <c r="F361" s="206">
        <v>106.99999999999999</v>
      </c>
      <c r="G361" s="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</row>
    <row r="362" spans="1:34" ht="16.5" customHeight="1" x14ac:dyDescent="0.25">
      <c r="A362" s="162">
        <v>319</v>
      </c>
      <c r="B362" s="54" t="s">
        <v>93</v>
      </c>
      <c r="C362" s="207">
        <v>9748.4580000000005</v>
      </c>
      <c r="D362" s="207">
        <v>8405.2000000000007</v>
      </c>
      <c r="E362" s="207">
        <v>9297.8970000000008</v>
      </c>
      <c r="F362" s="207">
        <v>9948.7497900000017</v>
      </c>
      <c r="G362" s="1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</row>
    <row r="363" spans="1:34" ht="16.5" customHeight="1" x14ac:dyDescent="0.25">
      <c r="A363" s="162">
        <v>320</v>
      </c>
      <c r="B363" s="54" t="s">
        <v>94</v>
      </c>
      <c r="C363" s="207">
        <v>60.131</v>
      </c>
      <c r="D363" s="207">
        <v>65.5</v>
      </c>
      <c r="E363" s="207">
        <v>69.835999999999999</v>
      </c>
      <c r="F363" s="207">
        <v>74.724519999999998</v>
      </c>
      <c r="G363" s="1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</row>
    <row r="364" spans="1:34" ht="16.5" customHeight="1" x14ac:dyDescent="0.25">
      <c r="A364" s="162">
        <v>321</v>
      </c>
      <c r="B364" s="54" t="s">
        <v>95</v>
      </c>
      <c r="C364" s="207">
        <v>482.24700000000001</v>
      </c>
      <c r="D364" s="207">
        <v>244.32</v>
      </c>
      <c r="E364" s="207">
        <v>261.42</v>
      </c>
      <c r="F364" s="207">
        <v>279.71940000000001</v>
      </c>
      <c r="G364" s="1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</row>
    <row r="365" spans="1:34" ht="16.5" customHeight="1" x14ac:dyDescent="0.25">
      <c r="A365" s="162">
        <v>322</v>
      </c>
      <c r="B365" s="54" t="s">
        <v>97</v>
      </c>
      <c r="C365" s="207">
        <v>3320.5160000000001</v>
      </c>
      <c r="D365" s="207">
        <v>5340.7579999999998</v>
      </c>
      <c r="E365" s="207">
        <v>7652.8140000000003</v>
      </c>
      <c r="F365" s="207">
        <v>8188.51098</v>
      </c>
      <c r="G365" s="1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</row>
    <row r="366" spans="1:34" ht="16.5" customHeight="1" x14ac:dyDescent="0.25">
      <c r="A366" s="162">
        <v>323</v>
      </c>
      <c r="B366" s="54" t="s">
        <v>98</v>
      </c>
      <c r="C366" s="207">
        <v>0</v>
      </c>
      <c r="D366" s="207">
        <v>0</v>
      </c>
      <c r="E366" s="207">
        <v>0</v>
      </c>
      <c r="F366" s="207">
        <v>0</v>
      </c>
      <c r="G366" s="1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</row>
    <row r="367" spans="1:34" ht="16.5" customHeight="1" x14ac:dyDescent="0.25">
      <c r="A367" s="162">
        <v>324</v>
      </c>
      <c r="B367" s="54" t="s">
        <v>99</v>
      </c>
      <c r="C367" s="207">
        <v>1859.9939999999999</v>
      </c>
      <c r="D367" s="207">
        <v>5340.7579999999998</v>
      </c>
      <c r="E367" s="207">
        <v>7652.8140000000003</v>
      </c>
      <c r="F367" s="207">
        <v>8188.51098</v>
      </c>
      <c r="G367" s="1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</row>
    <row r="368" spans="1:34" ht="16.5" customHeight="1" x14ac:dyDescent="0.25">
      <c r="A368" s="162">
        <v>325</v>
      </c>
      <c r="B368" s="54" t="s">
        <v>100</v>
      </c>
      <c r="C368" s="207">
        <v>520.62199999999996</v>
      </c>
      <c r="D368" s="207">
        <v>0</v>
      </c>
      <c r="E368" s="207">
        <v>0</v>
      </c>
      <c r="F368" s="207">
        <v>0</v>
      </c>
      <c r="G368" s="1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</row>
    <row r="369" spans="1:34" ht="16.5" customHeight="1" x14ac:dyDescent="0.25">
      <c r="A369" s="162">
        <v>326</v>
      </c>
      <c r="B369" s="54" t="s">
        <v>101</v>
      </c>
      <c r="C369" s="207">
        <v>46.094000000000001</v>
      </c>
      <c r="D369" s="207">
        <v>0</v>
      </c>
      <c r="E369" s="207">
        <v>0</v>
      </c>
      <c r="F369" s="207">
        <v>0</v>
      </c>
      <c r="G369" s="1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</row>
    <row r="370" spans="1:34" ht="16.5" customHeight="1" x14ac:dyDescent="0.25">
      <c r="A370" s="162">
        <v>327</v>
      </c>
      <c r="B370" s="54" t="s">
        <v>102</v>
      </c>
      <c r="C370" s="206"/>
      <c r="D370" s="206"/>
      <c r="E370" s="206"/>
      <c r="F370" s="206">
        <v>0</v>
      </c>
      <c r="G370" s="1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</row>
    <row r="371" spans="1:34" ht="16.5" customHeight="1" x14ac:dyDescent="0.25">
      <c r="A371" s="162">
        <v>328</v>
      </c>
      <c r="B371" s="54" t="s">
        <v>103</v>
      </c>
      <c r="C371" s="207">
        <v>17375.259999999998</v>
      </c>
      <c r="D371" s="207">
        <v>14055.843999999999</v>
      </c>
      <c r="E371" s="207">
        <v>17281.966</v>
      </c>
      <c r="F371" s="206">
        <v>18491.70362</v>
      </c>
      <c r="G371" s="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</row>
    <row r="372" spans="1:34" ht="16.5" customHeight="1" x14ac:dyDescent="0.25">
      <c r="A372" s="162">
        <v>329</v>
      </c>
      <c r="B372" s="54" t="s">
        <v>91</v>
      </c>
      <c r="C372" s="206">
        <v>0.63444709538947341</v>
      </c>
      <c r="D372" s="206">
        <v>0.48118012309666264</v>
      </c>
      <c r="E372" s="206">
        <v>0.55124147594701156</v>
      </c>
      <c r="F372" s="206">
        <v>0.56072507353342516</v>
      </c>
      <c r="G372" s="1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</row>
    <row r="373" spans="1:34" ht="16.5" customHeight="1" x14ac:dyDescent="0.25">
      <c r="A373" s="162">
        <v>330</v>
      </c>
      <c r="B373" s="54" t="s">
        <v>107</v>
      </c>
      <c r="C373" s="206">
        <v>66.778447952196032</v>
      </c>
      <c r="D373" s="206">
        <v>80.895733358810176</v>
      </c>
      <c r="E373" s="206">
        <v>122.95217562175563</v>
      </c>
      <c r="F373" s="206">
        <v>106.99999999999999</v>
      </c>
      <c r="G373" s="1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</row>
    <row r="374" spans="1:34" ht="16.5" customHeight="1" x14ac:dyDescent="0.25">
      <c r="A374" s="162">
        <v>331</v>
      </c>
      <c r="B374" s="54" t="s">
        <v>104</v>
      </c>
      <c r="C374" s="206">
        <v>-3717.8140000000003</v>
      </c>
      <c r="D374" s="206"/>
      <c r="E374" s="206"/>
      <c r="F374" s="206">
        <v>0</v>
      </c>
      <c r="G374" s="1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</row>
    <row r="375" spans="1:34" ht="16.5" customHeight="1" x14ac:dyDescent="0.25">
      <c r="A375" s="162">
        <v>332</v>
      </c>
      <c r="B375" s="54" t="s">
        <v>91</v>
      </c>
      <c r="C375" s="206">
        <v>-0.13575372647651432</v>
      </c>
      <c r="D375" s="206">
        <v>0</v>
      </c>
      <c r="E375" s="206">
        <v>0</v>
      </c>
      <c r="F375" s="206">
        <v>0</v>
      </c>
      <c r="G375" s="1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</row>
    <row r="376" spans="1:34" ht="16.5" customHeight="1" x14ac:dyDescent="0.25">
      <c r="A376" s="162">
        <v>333</v>
      </c>
      <c r="B376" s="54" t="s">
        <v>107</v>
      </c>
      <c r="C376" s="206">
        <v>88.22462206992806</v>
      </c>
      <c r="D376" s="206">
        <v>0</v>
      </c>
      <c r="E376" s="206">
        <v>0</v>
      </c>
      <c r="F376" s="206">
        <v>0</v>
      </c>
      <c r="G376" s="1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</row>
    <row r="377" spans="1:34" ht="16.5" customHeight="1" x14ac:dyDescent="0.25">
      <c r="A377" s="254" t="s">
        <v>154</v>
      </c>
      <c r="B377" s="254"/>
      <c r="C377" s="254"/>
      <c r="D377" s="254"/>
      <c r="E377" s="254"/>
      <c r="F377" s="254"/>
      <c r="G377" s="1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</row>
    <row r="378" spans="1:34" ht="16.5" customHeight="1" x14ac:dyDescent="0.25">
      <c r="A378" s="162">
        <v>334</v>
      </c>
      <c r="B378" s="54" t="s">
        <v>90</v>
      </c>
      <c r="C378" s="206">
        <v>818.99900000000002</v>
      </c>
      <c r="D378" s="206">
        <v>719.29600000000005</v>
      </c>
      <c r="E378" s="206">
        <v>769.64599999999996</v>
      </c>
      <c r="F378" s="206">
        <v>823.52121999999997</v>
      </c>
      <c r="G378" s="83"/>
      <c r="H378" s="81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</row>
    <row r="379" spans="1:34" ht="16.5" customHeight="1" x14ac:dyDescent="0.25">
      <c r="A379" s="162">
        <v>335</v>
      </c>
      <c r="B379" s="54" t="s">
        <v>92</v>
      </c>
      <c r="C379" s="206">
        <v>672.24199999999996</v>
      </c>
      <c r="D379" s="206">
        <v>719.29600000000005</v>
      </c>
      <c r="E379" s="206">
        <v>769.64599999999996</v>
      </c>
      <c r="F379" s="206">
        <v>823.52121999999997</v>
      </c>
      <c r="G379" s="83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</row>
    <row r="380" spans="1:34" ht="16.5" customHeight="1" x14ac:dyDescent="0.25">
      <c r="A380" s="162">
        <v>336</v>
      </c>
      <c r="B380" s="54" t="s">
        <v>107</v>
      </c>
      <c r="C380" s="206">
        <v>100.87698704366051</v>
      </c>
      <c r="D380" s="206">
        <v>106.99956265749537</v>
      </c>
      <c r="E380" s="206">
        <v>106.9998999021265</v>
      </c>
      <c r="F380" s="206">
        <v>107</v>
      </c>
      <c r="G380" s="83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</row>
    <row r="381" spans="1:34" ht="16.5" customHeight="1" x14ac:dyDescent="0.25">
      <c r="A381" s="162">
        <v>337</v>
      </c>
      <c r="B381" s="54" t="s">
        <v>93</v>
      </c>
      <c r="C381" s="206">
        <v>672.24199999999996</v>
      </c>
      <c r="D381" s="207">
        <v>719.29600000000005</v>
      </c>
      <c r="E381" s="207">
        <v>769.64599999999996</v>
      </c>
      <c r="F381" s="207">
        <v>823.52121999999997</v>
      </c>
      <c r="G381" s="83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</row>
    <row r="382" spans="1:34" ht="16.5" customHeight="1" x14ac:dyDescent="0.25">
      <c r="A382" s="162">
        <v>338</v>
      </c>
      <c r="B382" s="54" t="s">
        <v>94</v>
      </c>
      <c r="C382" s="206"/>
      <c r="D382" s="206"/>
      <c r="E382" s="206"/>
      <c r="F382" s="206">
        <v>0</v>
      </c>
      <c r="G382" s="83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</row>
    <row r="383" spans="1:34" ht="16.5" customHeight="1" x14ac:dyDescent="0.25">
      <c r="A383" s="162">
        <v>339</v>
      </c>
      <c r="B383" s="54" t="s">
        <v>95</v>
      </c>
      <c r="C383" s="206"/>
      <c r="D383" s="206"/>
      <c r="E383" s="206"/>
      <c r="F383" s="206">
        <v>0</v>
      </c>
      <c r="G383" s="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</row>
    <row r="384" spans="1:34" ht="16.5" customHeight="1" x14ac:dyDescent="0.25">
      <c r="A384" s="162">
        <v>340</v>
      </c>
      <c r="B384" s="54" t="s">
        <v>97</v>
      </c>
      <c r="C384" s="206">
        <v>35</v>
      </c>
      <c r="D384" s="206">
        <v>0</v>
      </c>
      <c r="E384" s="206">
        <v>0</v>
      </c>
      <c r="F384" s="206">
        <v>0</v>
      </c>
      <c r="G384" s="83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</row>
    <row r="385" spans="1:34" ht="16.5" customHeight="1" x14ac:dyDescent="0.25">
      <c r="A385" s="162">
        <v>341</v>
      </c>
      <c r="B385" s="54" t="s">
        <v>98</v>
      </c>
      <c r="C385" s="206"/>
      <c r="D385" s="207"/>
      <c r="E385" s="207"/>
      <c r="F385" s="207">
        <v>0</v>
      </c>
      <c r="G385" s="83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</row>
    <row r="386" spans="1:34" ht="16.5" customHeight="1" x14ac:dyDescent="0.25">
      <c r="A386" s="162">
        <v>342</v>
      </c>
      <c r="B386" s="54" t="s">
        <v>99</v>
      </c>
      <c r="C386" s="206">
        <v>35</v>
      </c>
      <c r="D386" s="207">
        <v>0</v>
      </c>
      <c r="E386" s="207">
        <v>0</v>
      </c>
      <c r="F386" s="207">
        <v>0</v>
      </c>
      <c r="G386" s="83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</row>
    <row r="387" spans="1:34" ht="16.5" customHeight="1" x14ac:dyDescent="0.25">
      <c r="A387" s="162">
        <v>343</v>
      </c>
      <c r="B387" s="54" t="s">
        <v>155</v>
      </c>
      <c r="C387" s="206"/>
      <c r="D387" s="206"/>
      <c r="E387" s="206"/>
      <c r="F387" s="206">
        <v>0</v>
      </c>
      <c r="G387" s="83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</row>
    <row r="388" spans="1:34" ht="16.5" customHeight="1" x14ac:dyDescent="0.25">
      <c r="A388" s="162">
        <v>344</v>
      </c>
      <c r="B388" s="54" t="s">
        <v>101</v>
      </c>
      <c r="C388" s="206"/>
      <c r="D388" s="206"/>
      <c r="E388" s="206"/>
      <c r="F388" s="206">
        <v>0</v>
      </c>
      <c r="G388" s="83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</row>
    <row r="389" spans="1:34" ht="16.5" customHeight="1" x14ac:dyDescent="0.25">
      <c r="A389" s="162">
        <v>345</v>
      </c>
      <c r="B389" s="54" t="s">
        <v>102</v>
      </c>
      <c r="C389" s="206"/>
      <c r="D389" s="206"/>
      <c r="E389" s="206"/>
      <c r="F389" s="206">
        <v>0</v>
      </c>
      <c r="G389" s="83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</row>
    <row r="390" spans="1:34" ht="16.5" customHeight="1" x14ac:dyDescent="0.25">
      <c r="A390" s="162">
        <v>346</v>
      </c>
      <c r="B390" s="54" t="s">
        <v>103</v>
      </c>
      <c r="C390" s="206">
        <v>818.99900000000002</v>
      </c>
      <c r="D390" s="207">
        <v>719.29600000000005</v>
      </c>
      <c r="E390" s="207">
        <v>769.64599999999996</v>
      </c>
      <c r="F390" s="207">
        <v>823.52121999999997</v>
      </c>
      <c r="G390" s="83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</row>
    <row r="391" spans="1:34" ht="16.5" customHeight="1" x14ac:dyDescent="0.25">
      <c r="A391" s="162">
        <v>347</v>
      </c>
      <c r="B391" s="54" t="s">
        <v>107</v>
      </c>
      <c r="C391" s="206">
        <v>100.87697797331869</v>
      </c>
      <c r="D391" s="206">
        <v>87.826236662071636</v>
      </c>
      <c r="E391" s="206">
        <v>106.9998999021265</v>
      </c>
      <c r="F391" s="206">
        <v>107</v>
      </c>
      <c r="G391" s="83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</row>
    <row r="392" spans="1:34" ht="16.5" customHeight="1" x14ac:dyDescent="0.25">
      <c r="A392" s="254" t="s">
        <v>156</v>
      </c>
      <c r="B392" s="254"/>
      <c r="C392" s="254"/>
      <c r="D392" s="254"/>
      <c r="E392" s="254"/>
      <c r="F392" s="254"/>
      <c r="G392" s="1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</row>
    <row r="393" spans="1:34" ht="16.5" customHeight="1" x14ac:dyDescent="0.25">
      <c r="A393" s="162">
        <v>348</v>
      </c>
      <c r="B393" s="54" t="s">
        <v>90</v>
      </c>
      <c r="C393" s="206">
        <v>146.60300000000001</v>
      </c>
      <c r="D393" s="206">
        <v>128.22300000000001</v>
      </c>
      <c r="E393" s="206">
        <v>137.22800000000001</v>
      </c>
      <c r="F393" s="206">
        <v>146.83396000000002</v>
      </c>
      <c r="G393" s="8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</row>
    <row r="394" spans="1:34" ht="16.5" customHeight="1" x14ac:dyDescent="0.25">
      <c r="A394" s="162">
        <v>349</v>
      </c>
      <c r="B394" s="54" t="s">
        <v>92</v>
      </c>
      <c r="C394" s="206">
        <v>119.828</v>
      </c>
      <c r="D394" s="206">
        <v>128.22300000000001</v>
      </c>
      <c r="E394" s="206">
        <v>137.22800000000001</v>
      </c>
      <c r="F394" s="206">
        <v>146.83396000000002</v>
      </c>
      <c r="G394" s="83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</row>
    <row r="395" spans="1:34" ht="16.5" customHeight="1" x14ac:dyDescent="0.25">
      <c r="A395" s="162">
        <v>350</v>
      </c>
      <c r="B395" s="54" t="s">
        <v>107</v>
      </c>
      <c r="C395" s="206">
        <v>90.130124106807088</v>
      </c>
      <c r="D395" s="206">
        <v>107.0058750876256</v>
      </c>
      <c r="E395" s="206">
        <v>107.02292100481192</v>
      </c>
      <c r="F395" s="206">
        <v>107</v>
      </c>
      <c r="G395" s="83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</row>
    <row r="396" spans="1:34" ht="16.5" customHeight="1" x14ac:dyDescent="0.25">
      <c r="A396" s="162">
        <v>351</v>
      </c>
      <c r="B396" s="54" t="s">
        <v>93</v>
      </c>
      <c r="C396" s="206">
        <v>119.828</v>
      </c>
      <c r="D396" s="207">
        <v>128.22300000000001</v>
      </c>
      <c r="E396" s="207">
        <v>137.22800000000001</v>
      </c>
      <c r="F396" s="207">
        <v>146.83396000000002</v>
      </c>
      <c r="G396" s="83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</row>
    <row r="397" spans="1:34" ht="16.5" customHeight="1" x14ac:dyDescent="0.25">
      <c r="A397" s="162">
        <v>352</v>
      </c>
      <c r="B397" s="54" t="s">
        <v>94</v>
      </c>
      <c r="C397" s="206"/>
      <c r="D397" s="206"/>
      <c r="E397" s="206"/>
      <c r="F397" s="206">
        <v>0</v>
      </c>
      <c r="G397" s="83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</row>
    <row r="398" spans="1:34" ht="16.5" customHeight="1" x14ac:dyDescent="0.25">
      <c r="A398" s="162">
        <v>353</v>
      </c>
      <c r="B398" s="54" t="s">
        <v>95</v>
      </c>
      <c r="C398" s="206"/>
      <c r="D398" s="206"/>
      <c r="E398" s="206"/>
      <c r="F398" s="206">
        <v>0</v>
      </c>
      <c r="G398" s="83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</row>
    <row r="399" spans="1:34" ht="16.5" customHeight="1" x14ac:dyDescent="0.25">
      <c r="A399" s="162">
        <v>354</v>
      </c>
      <c r="B399" s="54" t="s">
        <v>97</v>
      </c>
      <c r="C399" s="206">
        <v>10</v>
      </c>
      <c r="D399" s="206">
        <v>0</v>
      </c>
      <c r="E399" s="206">
        <v>0</v>
      </c>
      <c r="F399" s="206">
        <v>0</v>
      </c>
      <c r="G399" s="83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</row>
    <row r="400" spans="1:34" ht="16.5" customHeight="1" x14ac:dyDescent="0.25">
      <c r="A400" s="162">
        <v>355</v>
      </c>
      <c r="B400" s="54" t="s">
        <v>98</v>
      </c>
      <c r="C400" s="206">
        <v>0</v>
      </c>
      <c r="D400" s="207">
        <v>0</v>
      </c>
      <c r="E400" s="207">
        <v>0</v>
      </c>
      <c r="F400" s="207">
        <v>0</v>
      </c>
      <c r="G400" s="83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</row>
    <row r="401" spans="1:34" ht="16.5" customHeight="1" x14ac:dyDescent="0.25">
      <c r="A401" s="162">
        <v>356</v>
      </c>
      <c r="B401" s="54" t="s">
        <v>99</v>
      </c>
      <c r="C401" s="206">
        <v>10</v>
      </c>
      <c r="D401" s="207">
        <v>0</v>
      </c>
      <c r="E401" s="207">
        <v>0</v>
      </c>
      <c r="F401" s="207">
        <v>0</v>
      </c>
      <c r="G401" s="83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</row>
    <row r="402" spans="1:34" ht="16.5" customHeight="1" x14ac:dyDescent="0.25">
      <c r="A402" s="162">
        <v>357</v>
      </c>
      <c r="B402" s="54" t="s">
        <v>155</v>
      </c>
      <c r="C402" s="206"/>
      <c r="D402" s="206"/>
      <c r="E402" s="206"/>
      <c r="F402" s="206">
        <v>0</v>
      </c>
      <c r="G402" s="83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</row>
    <row r="403" spans="1:34" ht="16.5" customHeight="1" x14ac:dyDescent="0.25">
      <c r="A403" s="162">
        <v>358</v>
      </c>
      <c r="B403" s="54" t="s">
        <v>101</v>
      </c>
      <c r="C403" s="206"/>
      <c r="D403" s="206"/>
      <c r="E403" s="206"/>
      <c r="F403" s="206">
        <v>0</v>
      </c>
      <c r="G403" s="8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</row>
    <row r="404" spans="1:34" ht="16.5" customHeight="1" x14ac:dyDescent="0.25">
      <c r="A404" s="162">
        <v>359</v>
      </c>
      <c r="B404" s="54" t="s">
        <v>102</v>
      </c>
      <c r="C404" s="206"/>
      <c r="D404" s="206"/>
      <c r="E404" s="206"/>
      <c r="F404" s="206">
        <v>0</v>
      </c>
      <c r="G404" s="83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</row>
    <row r="405" spans="1:34" ht="16.5" customHeight="1" x14ac:dyDescent="0.25">
      <c r="A405" s="162">
        <v>360</v>
      </c>
      <c r="B405" s="54" t="s">
        <v>103</v>
      </c>
      <c r="C405" s="206">
        <v>146.60300000000001</v>
      </c>
      <c r="D405" s="206">
        <v>128.22300000000001</v>
      </c>
      <c r="E405" s="206">
        <v>137.22800000000001</v>
      </c>
      <c r="F405" s="206">
        <v>146.83396000000002</v>
      </c>
      <c r="G405" s="83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</row>
    <row r="406" spans="1:34" ht="16.5" customHeight="1" x14ac:dyDescent="0.25">
      <c r="A406" s="162">
        <v>361</v>
      </c>
      <c r="B406" s="54" t="s">
        <v>107</v>
      </c>
      <c r="C406" s="206">
        <v>99.398603295138656</v>
      </c>
      <c r="D406" s="206">
        <v>87.46273950737708</v>
      </c>
      <c r="E406" s="206">
        <v>107.02292100481192</v>
      </c>
      <c r="F406" s="206">
        <v>107</v>
      </c>
      <c r="G406" s="83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</row>
    <row r="407" spans="1:34" ht="16.5" customHeight="1" x14ac:dyDescent="0.25">
      <c r="A407" s="254" t="s">
        <v>157</v>
      </c>
      <c r="B407" s="254"/>
      <c r="C407" s="254"/>
      <c r="D407" s="254"/>
      <c r="E407" s="254"/>
      <c r="F407" s="254"/>
      <c r="G407" s="1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</row>
    <row r="408" spans="1:34" ht="16.5" customHeight="1" x14ac:dyDescent="0.25">
      <c r="A408" s="162">
        <v>362</v>
      </c>
      <c r="B408" s="54" t="s">
        <v>90</v>
      </c>
      <c r="C408" s="206">
        <v>88.592999999999989</v>
      </c>
      <c r="D408" s="206">
        <v>100.404</v>
      </c>
      <c r="E408" s="206">
        <v>107.43</v>
      </c>
      <c r="F408" s="206">
        <v>114.95010000000001</v>
      </c>
      <c r="G408" s="83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</row>
    <row r="409" spans="1:34" ht="16.5" customHeight="1" x14ac:dyDescent="0.25">
      <c r="A409" s="162">
        <v>363</v>
      </c>
      <c r="B409" s="54" t="s">
        <v>92</v>
      </c>
      <c r="C409" s="206">
        <v>84.361999999999995</v>
      </c>
      <c r="D409" s="206">
        <v>100.404</v>
      </c>
      <c r="E409" s="206">
        <v>107.43</v>
      </c>
      <c r="F409" s="206">
        <v>114.95010000000001</v>
      </c>
      <c r="G409" s="83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</row>
    <row r="410" spans="1:34" ht="16.5" customHeight="1" x14ac:dyDescent="0.25">
      <c r="A410" s="162">
        <v>364</v>
      </c>
      <c r="B410" s="54" t="s">
        <v>107</v>
      </c>
      <c r="C410" s="206">
        <v>79.584540060186967</v>
      </c>
      <c r="D410" s="206">
        <v>119.01567056257556</v>
      </c>
      <c r="E410" s="206">
        <v>106.99772917413651</v>
      </c>
      <c r="F410" s="206">
        <v>107</v>
      </c>
      <c r="G410" s="83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</row>
    <row r="411" spans="1:34" ht="16.5" customHeight="1" x14ac:dyDescent="0.25">
      <c r="A411" s="162">
        <v>365</v>
      </c>
      <c r="B411" s="54" t="s">
        <v>93</v>
      </c>
      <c r="C411" s="206">
        <v>84.361999999999995</v>
      </c>
      <c r="D411" s="207">
        <v>100.404</v>
      </c>
      <c r="E411" s="207">
        <v>107.43</v>
      </c>
      <c r="F411" s="207">
        <v>114.95010000000001</v>
      </c>
      <c r="G411" s="83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</row>
    <row r="412" spans="1:34" ht="16.5" customHeight="1" x14ac:dyDescent="0.25">
      <c r="A412" s="162">
        <v>366</v>
      </c>
      <c r="B412" s="54" t="s">
        <v>94</v>
      </c>
      <c r="C412" s="206"/>
      <c r="D412" s="206"/>
      <c r="E412" s="206"/>
      <c r="F412" s="206">
        <v>0</v>
      </c>
      <c r="G412" s="83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</row>
    <row r="413" spans="1:34" ht="16.5" customHeight="1" x14ac:dyDescent="0.25">
      <c r="A413" s="162">
        <v>367</v>
      </c>
      <c r="B413" s="54" t="s">
        <v>95</v>
      </c>
      <c r="C413" s="206"/>
      <c r="D413" s="206"/>
      <c r="E413" s="206"/>
      <c r="F413" s="206">
        <v>0</v>
      </c>
      <c r="G413" s="8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</row>
    <row r="414" spans="1:34" ht="16.5" customHeight="1" x14ac:dyDescent="0.25">
      <c r="A414" s="162">
        <v>368</v>
      </c>
      <c r="B414" s="54" t="s">
        <v>97</v>
      </c>
      <c r="C414" s="206">
        <v>0</v>
      </c>
      <c r="D414" s="206">
        <v>0</v>
      </c>
      <c r="E414" s="206">
        <v>0</v>
      </c>
      <c r="F414" s="206">
        <v>0</v>
      </c>
      <c r="G414" s="83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</row>
    <row r="415" spans="1:34" ht="16.5" customHeight="1" x14ac:dyDescent="0.25">
      <c r="A415" s="162">
        <v>369</v>
      </c>
      <c r="B415" s="54" t="s">
        <v>98</v>
      </c>
      <c r="C415" s="206">
        <v>0</v>
      </c>
      <c r="D415" s="207">
        <v>0</v>
      </c>
      <c r="E415" s="207">
        <v>0</v>
      </c>
      <c r="F415" s="207">
        <v>0</v>
      </c>
      <c r="G415" s="83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</row>
    <row r="416" spans="1:34" ht="16.5" customHeight="1" x14ac:dyDescent="0.25">
      <c r="A416" s="162">
        <v>370</v>
      </c>
      <c r="B416" s="54" t="s">
        <v>99</v>
      </c>
      <c r="C416" s="206">
        <v>0</v>
      </c>
      <c r="D416" s="207">
        <v>0</v>
      </c>
      <c r="E416" s="207">
        <v>0</v>
      </c>
      <c r="F416" s="207">
        <v>0</v>
      </c>
      <c r="G416" s="83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</row>
    <row r="417" spans="1:34" ht="16.5" customHeight="1" x14ac:dyDescent="0.25">
      <c r="A417" s="162">
        <v>371</v>
      </c>
      <c r="B417" s="54" t="s">
        <v>155</v>
      </c>
      <c r="C417" s="206"/>
      <c r="D417" s="206"/>
      <c r="E417" s="206"/>
      <c r="F417" s="206">
        <v>0</v>
      </c>
      <c r="G417" s="83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</row>
    <row r="418" spans="1:34" ht="16.5" customHeight="1" x14ac:dyDescent="0.25">
      <c r="A418" s="162">
        <v>372</v>
      </c>
      <c r="B418" s="54" t="s">
        <v>101</v>
      </c>
      <c r="C418" s="206"/>
      <c r="D418" s="206"/>
      <c r="E418" s="206"/>
      <c r="F418" s="206">
        <v>0</v>
      </c>
      <c r="G418" s="83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</row>
    <row r="419" spans="1:34" ht="16.5" customHeight="1" x14ac:dyDescent="0.25">
      <c r="A419" s="162">
        <v>373</v>
      </c>
      <c r="B419" s="54" t="s">
        <v>102</v>
      </c>
      <c r="C419" s="206"/>
      <c r="D419" s="206"/>
      <c r="E419" s="206"/>
      <c r="F419" s="206">
        <v>0</v>
      </c>
      <c r="G419" s="83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</row>
    <row r="420" spans="1:34" ht="16.5" customHeight="1" x14ac:dyDescent="0.25">
      <c r="A420" s="162">
        <v>374</v>
      </c>
      <c r="B420" s="54" t="s">
        <v>103</v>
      </c>
      <c r="C420" s="206">
        <v>88.593000000000004</v>
      </c>
      <c r="D420" s="206">
        <v>100.404</v>
      </c>
      <c r="E420" s="206">
        <v>107.43</v>
      </c>
      <c r="F420" s="206">
        <v>114.95010000000001</v>
      </c>
      <c r="G420" s="83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</row>
    <row r="421" spans="1:34" ht="16.5" customHeight="1" x14ac:dyDescent="0.25">
      <c r="A421" s="162">
        <v>375</v>
      </c>
      <c r="B421" s="54" t="s">
        <v>107</v>
      </c>
      <c r="C421" s="206">
        <v>32.790119252948017</v>
      </c>
      <c r="D421" s="206">
        <v>113.33175307304188</v>
      </c>
      <c r="E421" s="206">
        <v>106.99772917413651</v>
      </c>
      <c r="F421" s="206">
        <v>107</v>
      </c>
      <c r="G421" s="83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</row>
    <row r="422" spans="1:34" ht="16.5" customHeight="1" x14ac:dyDescent="0.25">
      <c r="A422" s="254" t="s">
        <v>158</v>
      </c>
      <c r="B422" s="254"/>
      <c r="C422" s="254"/>
      <c r="D422" s="254"/>
      <c r="E422" s="254"/>
      <c r="F422" s="254"/>
      <c r="G422" s="1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</row>
    <row r="423" spans="1:34" ht="16.5" customHeight="1" x14ac:dyDescent="0.25">
      <c r="A423" s="162">
        <v>376</v>
      </c>
      <c r="B423" s="54" t="s">
        <v>90</v>
      </c>
      <c r="C423" s="206">
        <v>524.87299999999993</v>
      </c>
      <c r="D423" s="206">
        <v>502.19600000000003</v>
      </c>
      <c r="E423" s="206">
        <v>537.35</v>
      </c>
      <c r="F423" s="206">
        <v>574.96450000000004</v>
      </c>
      <c r="G423" s="8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</row>
    <row r="424" spans="1:34" ht="16.5" customHeight="1" x14ac:dyDescent="0.25">
      <c r="A424" s="162">
        <v>377</v>
      </c>
      <c r="B424" s="54" t="s">
        <v>92</v>
      </c>
      <c r="C424" s="206">
        <v>469.34399999999999</v>
      </c>
      <c r="D424" s="206">
        <v>502.19600000000003</v>
      </c>
      <c r="E424" s="206">
        <v>537.35</v>
      </c>
      <c r="F424" s="206">
        <v>574.96450000000004</v>
      </c>
      <c r="G424" s="83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</row>
    <row r="425" spans="1:34" ht="16.5" customHeight="1" x14ac:dyDescent="0.25">
      <c r="A425" s="162">
        <v>378</v>
      </c>
      <c r="B425" s="54" t="s">
        <v>107</v>
      </c>
      <c r="C425" s="206">
        <v>142.76580147284722</v>
      </c>
      <c r="D425" s="206">
        <v>106.9995568282539</v>
      </c>
      <c r="E425" s="206">
        <v>107.0000557551235</v>
      </c>
      <c r="F425" s="206">
        <v>107</v>
      </c>
      <c r="G425" s="83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</row>
    <row r="426" spans="1:34" ht="16.5" customHeight="1" x14ac:dyDescent="0.25">
      <c r="A426" s="162">
        <v>379</v>
      </c>
      <c r="B426" s="54" t="s">
        <v>93</v>
      </c>
      <c r="C426" s="206">
        <v>469.34399999999999</v>
      </c>
      <c r="D426" s="207">
        <v>502.19600000000003</v>
      </c>
      <c r="E426" s="207">
        <v>537.35</v>
      </c>
      <c r="F426" s="207">
        <v>574.96450000000004</v>
      </c>
      <c r="G426" s="83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</row>
    <row r="427" spans="1:34" ht="16.5" customHeight="1" x14ac:dyDescent="0.25">
      <c r="A427" s="162">
        <v>380</v>
      </c>
      <c r="B427" s="54" t="s">
        <v>94</v>
      </c>
      <c r="C427" s="206"/>
      <c r="D427" s="206"/>
      <c r="E427" s="206"/>
      <c r="F427" s="206">
        <v>0</v>
      </c>
      <c r="G427" s="83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</row>
    <row r="428" spans="1:34" ht="16.5" customHeight="1" x14ac:dyDescent="0.25">
      <c r="A428" s="162">
        <v>381</v>
      </c>
      <c r="B428" s="54" t="s">
        <v>95</v>
      </c>
      <c r="C428" s="206"/>
      <c r="D428" s="206"/>
      <c r="E428" s="206"/>
      <c r="F428" s="206">
        <v>0</v>
      </c>
      <c r="G428" s="83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</row>
    <row r="429" spans="1:34" ht="16.5" customHeight="1" x14ac:dyDescent="0.25">
      <c r="A429" s="162">
        <v>382</v>
      </c>
      <c r="B429" s="54" t="s">
        <v>97</v>
      </c>
      <c r="C429" s="206">
        <v>16.568000000000001</v>
      </c>
      <c r="D429" s="206">
        <v>0</v>
      </c>
      <c r="E429" s="206">
        <v>0</v>
      </c>
      <c r="F429" s="206">
        <v>0</v>
      </c>
      <c r="G429" s="83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</row>
    <row r="430" spans="1:34" ht="16.5" customHeight="1" x14ac:dyDescent="0.25">
      <c r="A430" s="162">
        <v>383</v>
      </c>
      <c r="B430" s="54" t="s">
        <v>98</v>
      </c>
      <c r="C430" s="206">
        <v>0</v>
      </c>
      <c r="D430" s="207">
        <v>0</v>
      </c>
      <c r="E430" s="207">
        <v>0</v>
      </c>
      <c r="F430" s="207">
        <v>0</v>
      </c>
      <c r="G430" s="83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</row>
    <row r="431" spans="1:34" ht="16.5" customHeight="1" x14ac:dyDescent="0.25">
      <c r="A431" s="162">
        <v>384</v>
      </c>
      <c r="B431" s="54" t="s">
        <v>99</v>
      </c>
      <c r="C431" s="206">
        <v>16.568000000000001</v>
      </c>
      <c r="D431" s="207">
        <v>0</v>
      </c>
      <c r="E431" s="207">
        <v>0</v>
      </c>
      <c r="F431" s="207">
        <v>0</v>
      </c>
      <c r="G431" s="83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</row>
    <row r="432" spans="1:34" ht="16.5" customHeight="1" x14ac:dyDescent="0.25">
      <c r="A432" s="162">
        <v>385</v>
      </c>
      <c r="B432" s="54" t="s">
        <v>155</v>
      </c>
      <c r="C432" s="206"/>
      <c r="D432" s="206"/>
      <c r="E432" s="206"/>
      <c r="F432" s="206">
        <v>0</v>
      </c>
      <c r="G432" s="83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</row>
    <row r="433" spans="1:34" ht="16.5" customHeight="1" x14ac:dyDescent="0.25">
      <c r="A433" s="162">
        <v>386</v>
      </c>
      <c r="B433" s="54" t="s">
        <v>101</v>
      </c>
      <c r="C433" s="206"/>
      <c r="D433" s="206"/>
      <c r="E433" s="206"/>
      <c r="F433" s="206">
        <v>0</v>
      </c>
      <c r="G433" s="8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</row>
    <row r="434" spans="1:34" ht="16.5" customHeight="1" x14ac:dyDescent="0.25">
      <c r="A434" s="162">
        <v>387</v>
      </c>
      <c r="B434" s="54" t="s">
        <v>102</v>
      </c>
      <c r="C434" s="206"/>
      <c r="D434" s="206"/>
      <c r="E434" s="206"/>
      <c r="F434" s="206">
        <v>0</v>
      </c>
      <c r="G434" s="83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</row>
    <row r="435" spans="1:34" ht="16.5" customHeight="1" x14ac:dyDescent="0.25">
      <c r="A435" s="162">
        <v>388</v>
      </c>
      <c r="B435" s="54" t="s">
        <v>103</v>
      </c>
      <c r="C435" s="206">
        <v>524.87300000000005</v>
      </c>
      <c r="D435" s="206">
        <v>502.19600000000003</v>
      </c>
      <c r="E435" s="206">
        <v>537.35</v>
      </c>
      <c r="F435" s="206">
        <v>574.96450000000004</v>
      </c>
      <c r="G435" s="83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</row>
    <row r="436" spans="1:34" ht="16.5" customHeight="1" x14ac:dyDescent="0.25">
      <c r="A436" s="162">
        <v>389</v>
      </c>
      <c r="B436" s="54" t="s">
        <v>107</v>
      </c>
      <c r="C436" s="206">
        <v>149.5773772883752</v>
      </c>
      <c r="D436" s="206">
        <v>95.679526285406183</v>
      </c>
      <c r="E436" s="206">
        <v>107.0000557551235</v>
      </c>
      <c r="F436" s="206">
        <v>107</v>
      </c>
      <c r="G436" s="83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</row>
    <row r="437" spans="1:34" ht="16.5" customHeight="1" x14ac:dyDescent="0.25">
      <c r="A437" s="254" t="s">
        <v>159</v>
      </c>
      <c r="B437" s="254"/>
      <c r="C437" s="254"/>
      <c r="D437" s="254"/>
      <c r="E437" s="254"/>
      <c r="F437" s="254"/>
      <c r="G437" s="1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</row>
    <row r="438" spans="1:34" ht="16.5" customHeight="1" x14ac:dyDescent="0.25">
      <c r="A438" s="162">
        <v>390</v>
      </c>
      <c r="B438" s="54" t="s">
        <v>90</v>
      </c>
      <c r="C438" s="206">
        <v>242.297</v>
      </c>
      <c r="D438" s="206">
        <v>161.11600000000001</v>
      </c>
      <c r="E438" s="206">
        <v>172.08500000000001</v>
      </c>
      <c r="F438" s="206">
        <v>184.13095000000001</v>
      </c>
      <c r="G438" s="83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</row>
    <row r="439" spans="1:34" ht="16.5" customHeight="1" x14ac:dyDescent="0.25">
      <c r="A439" s="162">
        <v>391</v>
      </c>
      <c r="B439" s="54" t="s">
        <v>92</v>
      </c>
      <c r="C439" s="206">
        <v>150.577</v>
      </c>
      <c r="D439" s="206">
        <v>161.11600000000001</v>
      </c>
      <c r="E439" s="206">
        <v>172.08500000000001</v>
      </c>
      <c r="F439" s="206">
        <v>184.13095000000001</v>
      </c>
      <c r="G439" s="83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</row>
    <row r="440" spans="1:34" ht="16.5" customHeight="1" x14ac:dyDescent="0.25">
      <c r="A440" s="162">
        <v>392</v>
      </c>
      <c r="B440" s="54" t="s">
        <v>107</v>
      </c>
      <c r="C440" s="206">
        <v>94.076522260680491</v>
      </c>
      <c r="D440" s="206">
        <v>106.99907688425192</v>
      </c>
      <c r="E440" s="206">
        <v>106.80813823580526</v>
      </c>
      <c r="F440" s="206">
        <v>107</v>
      </c>
      <c r="G440" s="83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</row>
    <row r="441" spans="1:34" ht="16.5" customHeight="1" x14ac:dyDescent="0.25">
      <c r="A441" s="162">
        <v>393</v>
      </c>
      <c r="B441" s="54" t="s">
        <v>93</v>
      </c>
      <c r="C441" s="206">
        <v>150.577</v>
      </c>
      <c r="D441" s="207">
        <v>161.11600000000001</v>
      </c>
      <c r="E441" s="207">
        <v>172.08500000000001</v>
      </c>
      <c r="F441" s="207">
        <v>184.13095000000001</v>
      </c>
      <c r="G441" s="83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</row>
    <row r="442" spans="1:34" ht="16.5" customHeight="1" x14ac:dyDescent="0.25">
      <c r="A442" s="162">
        <v>394</v>
      </c>
      <c r="B442" s="54" t="s">
        <v>94</v>
      </c>
      <c r="C442" s="206"/>
      <c r="D442" s="206"/>
      <c r="E442" s="206"/>
      <c r="F442" s="206">
        <v>0</v>
      </c>
      <c r="G442" s="83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</row>
    <row r="443" spans="1:34" ht="16.5" customHeight="1" x14ac:dyDescent="0.25">
      <c r="A443" s="162">
        <v>395</v>
      </c>
      <c r="B443" s="54" t="s">
        <v>95</v>
      </c>
      <c r="C443" s="206"/>
      <c r="D443" s="206"/>
      <c r="E443" s="206"/>
      <c r="F443" s="206">
        <v>0</v>
      </c>
      <c r="G443" s="8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</row>
    <row r="444" spans="1:34" ht="16.5" customHeight="1" x14ac:dyDescent="0.25">
      <c r="A444" s="162">
        <v>396</v>
      </c>
      <c r="B444" s="54" t="s">
        <v>97</v>
      </c>
      <c r="C444" s="206">
        <v>88.570999999999998</v>
      </c>
      <c r="D444" s="206">
        <v>0</v>
      </c>
      <c r="E444" s="206">
        <v>0</v>
      </c>
      <c r="F444" s="206">
        <v>0</v>
      </c>
      <c r="G444" s="83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</row>
    <row r="445" spans="1:34" ht="16.5" customHeight="1" x14ac:dyDescent="0.25">
      <c r="A445" s="162">
        <v>397</v>
      </c>
      <c r="B445" s="54" t="s">
        <v>98</v>
      </c>
      <c r="C445" s="206">
        <v>0</v>
      </c>
      <c r="D445" s="207">
        <v>0</v>
      </c>
      <c r="E445" s="207">
        <v>0</v>
      </c>
      <c r="F445" s="207">
        <v>0</v>
      </c>
      <c r="G445" s="83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</row>
    <row r="446" spans="1:34" ht="16.5" customHeight="1" x14ac:dyDescent="0.25">
      <c r="A446" s="162">
        <v>398</v>
      </c>
      <c r="B446" s="54" t="s">
        <v>99</v>
      </c>
      <c r="C446" s="206">
        <v>88.570999999999998</v>
      </c>
      <c r="D446" s="207">
        <v>0</v>
      </c>
      <c r="E446" s="207">
        <v>0</v>
      </c>
      <c r="F446" s="207">
        <v>0</v>
      </c>
      <c r="G446" s="83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</row>
    <row r="447" spans="1:34" ht="16.5" customHeight="1" x14ac:dyDescent="0.25">
      <c r="A447" s="162">
        <v>399</v>
      </c>
      <c r="B447" s="54" t="s">
        <v>155</v>
      </c>
      <c r="C447" s="206"/>
      <c r="D447" s="206"/>
      <c r="E447" s="206"/>
      <c r="F447" s="206">
        <v>0</v>
      </c>
      <c r="G447" s="83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</row>
    <row r="448" spans="1:34" ht="16.5" customHeight="1" x14ac:dyDescent="0.25">
      <c r="A448" s="162">
        <v>400</v>
      </c>
      <c r="B448" s="54" t="s">
        <v>101</v>
      </c>
      <c r="C448" s="206"/>
      <c r="D448" s="206"/>
      <c r="E448" s="206"/>
      <c r="F448" s="206">
        <v>0</v>
      </c>
      <c r="G448" s="83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</row>
    <row r="449" spans="1:34" ht="16.5" customHeight="1" x14ac:dyDescent="0.25">
      <c r="A449" s="162">
        <v>401</v>
      </c>
      <c r="B449" s="54" t="s">
        <v>102</v>
      </c>
      <c r="C449" s="206"/>
      <c r="D449" s="206"/>
      <c r="E449" s="206"/>
      <c r="F449" s="206">
        <v>0</v>
      </c>
      <c r="G449" s="83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</row>
    <row r="450" spans="1:34" ht="16.5" customHeight="1" x14ac:dyDescent="0.25">
      <c r="A450" s="162">
        <v>402</v>
      </c>
      <c r="B450" s="54" t="s">
        <v>103</v>
      </c>
      <c r="C450" s="206">
        <v>242.297</v>
      </c>
      <c r="D450" s="206">
        <v>161.11600000000001</v>
      </c>
      <c r="E450" s="206">
        <v>172.08500000000001</v>
      </c>
      <c r="F450" s="206">
        <v>184.13095000000001</v>
      </c>
      <c r="G450" s="83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</row>
    <row r="451" spans="1:34" ht="16.5" customHeight="1" x14ac:dyDescent="0.25">
      <c r="A451" s="162">
        <v>403</v>
      </c>
      <c r="B451" s="54" t="s">
        <v>107</v>
      </c>
      <c r="C451" s="206">
        <v>38.854990354285569</v>
      </c>
      <c r="D451" s="206">
        <v>66.495251695233534</v>
      </c>
      <c r="E451" s="206">
        <v>106.80813823580526</v>
      </c>
      <c r="F451" s="206">
        <v>107</v>
      </c>
      <c r="G451" s="83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</row>
    <row r="452" spans="1:34" ht="16.5" customHeight="1" x14ac:dyDescent="0.25">
      <c r="A452" s="254" t="s">
        <v>160</v>
      </c>
      <c r="B452" s="254"/>
      <c r="C452" s="254"/>
      <c r="D452" s="254"/>
      <c r="E452" s="254"/>
      <c r="F452" s="254"/>
      <c r="G452" s="1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</row>
    <row r="453" spans="1:34" ht="16.5" customHeight="1" x14ac:dyDescent="0.25">
      <c r="A453" s="162">
        <v>404</v>
      </c>
      <c r="B453" s="54" t="s">
        <v>90</v>
      </c>
      <c r="C453" s="206">
        <v>72.312000000000012</v>
      </c>
      <c r="D453" s="206">
        <v>50.798000000000002</v>
      </c>
      <c r="E453" s="206">
        <v>51.152999999999999</v>
      </c>
      <c r="F453" s="206">
        <v>54.733710000000002</v>
      </c>
      <c r="G453" s="8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</row>
    <row r="454" spans="1:34" ht="16.5" customHeight="1" x14ac:dyDescent="0.25">
      <c r="A454" s="162">
        <v>405</v>
      </c>
      <c r="B454" s="54" t="s">
        <v>92</v>
      </c>
      <c r="C454" s="206">
        <v>17.577000000000002</v>
      </c>
      <c r="D454" s="206">
        <v>18.806000000000001</v>
      </c>
      <c r="E454" s="206">
        <v>20.120999999999999</v>
      </c>
      <c r="F454" s="206">
        <v>21.52947</v>
      </c>
      <c r="G454" s="83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</row>
    <row r="455" spans="1:34" ht="16.5" customHeight="1" x14ac:dyDescent="0.25">
      <c r="A455" s="162">
        <v>406</v>
      </c>
      <c r="B455" s="54" t="s">
        <v>107</v>
      </c>
      <c r="C455" s="206">
        <v>88.017025538307465</v>
      </c>
      <c r="D455" s="206">
        <v>106.99209193832849</v>
      </c>
      <c r="E455" s="206">
        <v>106.99244921833456</v>
      </c>
      <c r="F455" s="206">
        <v>107</v>
      </c>
      <c r="G455" s="83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</row>
    <row r="456" spans="1:34" ht="16.5" customHeight="1" x14ac:dyDescent="0.25">
      <c r="A456" s="162">
        <v>407</v>
      </c>
      <c r="B456" s="54" t="s">
        <v>93</v>
      </c>
      <c r="C456" s="206">
        <v>17.577000000000002</v>
      </c>
      <c r="D456" s="207">
        <v>18.806000000000001</v>
      </c>
      <c r="E456" s="207">
        <v>20.120999999999999</v>
      </c>
      <c r="F456" s="207">
        <v>21.52947</v>
      </c>
      <c r="G456" s="83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</row>
    <row r="457" spans="1:34" ht="16.5" customHeight="1" x14ac:dyDescent="0.25">
      <c r="A457" s="162">
        <v>408</v>
      </c>
      <c r="B457" s="54" t="s">
        <v>94</v>
      </c>
      <c r="C457" s="206"/>
      <c r="D457" s="206"/>
      <c r="E457" s="206"/>
      <c r="F457" s="206">
        <v>0</v>
      </c>
      <c r="G457" s="83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</row>
    <row r="458" spans="1:34" ht="16.5" customHeight="1" x14ac:dyDescent="0.25">
      <c r="A458" s="162">
        <v>409</v>
      </c>
      <c r="B458" s="54" t="s">
        <v>95</v>
      </c>
      <c r="C458" s="206"/>
      <c r="D458" s="206"/>
      <c r="E458" s="206"/>
      <c r="F458" s="206">
        <v>0</v>
      </c>
      <c r="G458" s="83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</row>
    <row r="459" spans="1:34" ht="16.5" customHeight="1" x14ac:dyDescent="0.25">
      <c r="A459" s="162">
        <v>410</v>
      </c>
      <c r="B459" s="54" t="s">
        <v>97</v>
      </c>
      <c r="C459" s="206">
        <v>51.189</v>
      </c>
      <c r="D459" s="206">
        <v>31.992000000000001</v>
      </c>
      <c r="E459" s="206">
        <v>31.032</v>
      </c>
      <c r="F459" s="206">
        <v>33.204239999999999</v>
      </c>
      <c r="G459" s="83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</row>
    <row r="460" spans="1:34" ht="16.5" customHeight="1" x14ac:dyDescent="0.25">
      <c r="A460" s="162">
        <v>411</v>
      </c>
      <c r="B460" s="54" t="s">
        <v>98</v>
      </c>
      <c r="C460" s="206">
        <v>32.189</v>
      </c>
      <c r="D460" s="207">
        <v>31.992000000000001</v>
      </c>
      <c r="E460" s="207">
        <v>31.032</v>
      </c>
      <c r="F460" s="207">
        <v>33.204239999999999</v>
      </c>
      <c r="G460" s="83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</row>
    <row r="461" spans="1:34" ht="16.5" customHeight="1" x14ac:dyDescent="0.25">
      <c r="A461" s="162">
        <v>412</v>
      </c>
      <c r="B461" s="54" t="s">
        <v>99</v>
      </c>
      <c r="C461" s="206">
        <v>19</v>
      </c>
      <c r="D461" s="207">
        <v>0</v>
      </c>
      <c r="E461" s="207">
        <v>0</v>
      </c>
      <c r="F461" s="207">
        <v>0</v>
      </c>
      <c r="G461" s="83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</row>
    <row r="462" spans="1:34" ht="16.5" customHeight="1" x14ac:dyDescent="0.25">
      <c r="A462" s="162">
        <v>413</v>
      </c>
      <c r="B462" s="54" t="s">
        <v>155</v>
      </c>
      <c r="C462" s="206"/>
      <c r="D462" s="206"/>
      <c r="E462" s="206"/>
      <c r="F462" s="206">
        <v>0</v>
      </c>
      <c r="G462" s="83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</row>
    <row r="463" spans="1:34" ht="16.5" customHeight="1" x14ac:dyDescent="0.25">
      <c r="A463" s="162">
        <v>414</v>
      </c>
      <c r="B463" s="54" t="s">
        <v>101</v>
      </c>
      <c r="C463" s="206"/>
      <c r="D463" s="206"/>
      <c r="E463" s="206"/>
      <c r="F463" s="206">
        <v>0</v>
      </c>
      <c r="G463" s="8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</row>
    <row r="464" spans="1:34" ht="16.5" customHeight="1" x14ac:dyDescent="0.25">
      <c r="A464" s="162">
        <v>415</v>
      </c>
      <c r="B464" s="54" t="s">
        <v>102</v>
      </c>
      <c r="C464" s="206"/>
      <c r="D464" s="206"/>
      <c r="E464" s="206"/>
      <c r="F464" s="206">
        <v>0</v>
      </c>
      <c r="G464" s="83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</row>
    <row r="465" spans="1:34" ht="16.5" customHeight="1" x14ac:dyDescent="0.25">
      <c r="A465" s="162">
        <v>416</v>
      </c>
      <c r="B465" s="54" t="s">
        <v>103</v>
      </c>
      <c r="C465" s="206">
        <v>72.311999999999998</v>
      </c>
      <c r="D465" s="206">
        <v>50.798000000000002</v>
      </c>
      <c r="E465" s="206">
        <v>51.152999999999999</v>
      </c>
      <c r="F465" s="206">
        <v>54.733710000000002</v>
      </c>
      <c r="G465" s="83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</row>
    <row r="466" spans="1:34" ht="16.5" customHeight="1" x14ac:dyDescent="0.25">
      <c r="A466" s="162">
        <v>417</v>
      </c>
      <c r="B466" s="54" t="s">
        <v>107</v>
      </c>
      <c r="C466" s="206">
        <v>156.8590021691974</v>
      </c>
      <c r="D466" s="206">
        <v>70.248368182321059</v>
      </c>
      <c r="E466" s="206">
        <v>100.69884641127602</v>
      </c>
      <c r="F466" s="206">
        <v>107</v>
      </c>
      <c r="G466" s="83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</row>
    <row r="467" spans="1:34" ht="16.5" customHeight="1" x14ac:dyDescent="0.25">
      <c r="A467" s="254" t="s">
        <v>161</v>
      </c>
      <c r="B467" s="254"/>
      <c r="C467" s="254"/>
      <c r="D467" s="254"/>
      <c r="E467" s="254"/>
      <c r="F467" s="254"/>
      <c r="G467" s="1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</row>
    <row r="468" spans="1:34" ht="16.5" customHeight="1" x14ac:dyDescent="0.25">
      <c r="A468" s="162">
        <v>418</v>
      </c>
      <c r="B468" s="54" t="s">
        <v>90</v>
      </c>
      <c r="C468" s="212">
        <v>57.515999999999998</v>
      </c>
      <c r="D468" s="212">
        <v>48.938000000000002</v>
      </c>
      <c r="E468" s="212">
        <v>49.302999999999997</v>
      </c>
      <c r="F468" s="212">
        <v>52.75421</v>
      </c>
      <c r="G468" s="83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</row>
    <row r="469" spans="1:34" ht="16.5" customHeight="1" x14ac:dyDescent="0.25">
      <c r="A469" s="162">
        <v>419</v>
      </c>
      <c r="B469" s="54" t="s">
        <v>92</v>
      </c>
      <c r="C469" s="212">
        <v>18.530999999999999</v>
      </c>
      <c r="D469" s="212">
        <v>19.827999999999999</v>
      </c>
      <c r="E469" s="212">
        <v>21.215</v>
      </c>
      <c r="F469" s="212">
        <v>22.700050000000001</v>
      </c>
      <c r="G469" s="83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</row>
    <row r="470" spans="1:34" ht="16.5" customHeight="1" x14ac:dyDescent="0.25">
      <c r="A470" s="162">
        <v>420</v>
      </c>
      <c r="B470" s="54" t="s">
        <v>107</v>
      </c>
      <c r="C470" s="212">
        <v>57.862361831012286</v>
      </c>
      <c r="D470" s="213">
        <v>106.99908261831526</v>
      </c>
      <c r="E470" s="213">
        <v>106.99515836191244</v>
      </c>
      <c r="F470" s="213">
        <v>107</v>
      </c>
      <c r="G470" s="83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</row>
    <row r="471" spans="1:34" ht="16.5" customHeight="1" x14ac:dyDescent="0.25">
      <c r="A471" s="162">
        <v>421</v>
      </c>
      <c r="B471" s="54" t="s">
        <v>93</v>
      </c>
      <c r="C471" s="212">
        <v>18.530999999999999</v>
      </c>
      <c r="D471" s="214">
        <v>19.827999999999999</v>
      </c>
      <c r="E471" s="214">
        <v>21.215</v>
      </c>
      <c r="F471" s="214">
        <v>22.700050000000001</v>
      </c>
      <c r="G471" s="83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</row>
    <row r="472" spans="1:34" ht="16.5" customHeight="1" x14ac:dyDescent="0.25">
      <c r="A472" s="162">
        <v>422</v>
      </c>
      <c r="B472" s="54" t="s">
        <v>94</v>
      </c>
      <c r="C472" s="212"/>
      <c r="D472" s="212"/>
      <c r="E472" s="212"/>
      <c r="F472" s="208">
        <v>0</v>
      </c>
      <c r="G472" s="83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</row>
    <row r="473" spans="1:34" ht="16.5" customHeight="1" x14ac:dyDescent="0.25">
      <c r="A473" s="162">
        <v>423</v>
      </c>
      <c r="B473" s="54" t="s">
        <v>95</v>
      </c>
      <c r="C473" s="212"/>
      <c r="D473" s="212"/>
      <c r="E473" s="212"/>
      <c r="F473" s="208">
        <v>0</v>
      </c>
      <c r="G473" s="8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</row>
    <row r="474" spans="1:34" ht="16.5" customHeight="1" x14ac:dyDescent="0.25">
      <c r="A474" s="162">
        <v>424</v>
      </c>
      <c r="B474" s="54" t="s">
        <v>97</v>
      </c>
      <c r="C474" s="212">
        <v>37.155999999999999</v>
      </c>
      <c r="D474" s="212">
        <v>29.11</v>
      </c>
      <c r="E474" s="212">
        <v>28.088000000000001</v>
      </c>
      <c r="F474" s="212">
        <v>30.054160000000003</v>
      </c>
      <c r="G474" s="83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</row>
    <row r="475" spans="1:34" ht="16.5" customHeight="1" x14ac:dyDescent="0.25">
      <c r="A475" s="162">
        <v>425</v>
      </c>
      <c r="B475" s="54" t="s">
        <v>98</v>
      </c>
      <c r="C475" s="212">
        <v>29.155999999999999</v>
      </c>
      <c r="D475" s="214">
        <v>29.11</v>
      </c>
      <c r="E475" s="214">
        <v>28.088000000000001</v>
      </c>
      <c r="F475" s="214">
        <v>30.054160000000003</v>
      </c>
      <c r="G475" s="83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</row>
    <row r="476" spans="1:34" ht="16.5" customHeight="1" x14ac:dyDescent="0.25">
      <c r="A476" s="162">
        <v>426</v>
      </c>
      <c r="B476" s="54" t="s">
        <v>99</v>
      </c>
      <c r="C476" s="212">
        <v>8</v>
      </c>
      <c r="D476" s="214">
        <v>0</v>
      </c>
      <c r="E476" s="214">
        <v>0</v>
      </c>
      <c r="F476" s="214">
        <v>0</v>
      </c>
      <c r="G476" s="83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</row>
    <row r="477" spans="1:34" ht="16.5" customHeight="1" x14ac:dyDescent="0.25">
      <c r="A477" s="162">
        <v>427</v>
      </c>
      <c r="B477" s="54" t="s">
        <v>155</v>
      </c>
      <c r="C477" s="212"/>
      <c r="D477" s="212"/>
      <c r="E477" s="212"/>
      <c r="F477" s="208">
        <v>0</v>
      </c>
      <c r="G477" s="83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</row>
    <row r="478" spans="1:34" ht="16.5" customHeight="1" x14ac:dyDescent="0.25">
      <c r="A478" s="162">
        <v>428</v>
      </c>
      <c r="B478" s="54" t="s">
        <v>101</v>
      </c>
      <c r="C478" s="212"/>
      <c r="D478" s="212"/>
      <c r="E478" s="212"/>
      <c r="F478" s="208">
        <v>0</v>
      </c>
      <c r="G478" s="83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</row>
    <row r="479" spans="1:34" ht="16.5" customHeight="1" x14ac:dyDescent="0.25">
      <c r="A479" s="162">
        <v>429</v>
      </c>
      <c r="B479" s="54" t="s">
        <v>102</v>
      </c>
      <c r="C479" s="212"/>
      <c r="D479" s="212"/>
      <c r="E479" s="212"/>
      <c r="F479" s="208">
        <v>0</v>
      </c>
      <c r="G479" s="83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</row>
    <row r="480" spans="1:34" ht="16.5" customHeight="1" x14ac:dyDescent="0.25">
      <c r="A480" s="162">
        <v>430</v>
      </c>
      <c r="B480" s="54" t="s">
        <v>103</v>
      </c>
      <c r="C480" s="212">
        <v>57.515999999999998</v>
      </c>
      <c r="D480" s="212">
        <v>48.938000000000002</v>
      </c>
      <c r="E480" s="212">
        <v>49.3</v>
      </c>
      <c r="F480" s="208">
        <v>52.750999999999998</v>
      </c>
      <c r="G480" s="83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</row>
    <row r="481" spans="1:34" ht="16.5" customHeight="1" x14ac:dyDescent="0.25">
      <c r="A481" s="162">
        <v>431</v>
      </c>
      <c r="B481" s="54" t="s">
        <v>107</v>
      </c>
      <c r="C481" s="212">
        <v>39.992768537575792</v>
      </c>
      <c r="D481" s="213">
        <v>85.085889143890398</v>
      </c>
      <c r="E481" s="213">
        <v>100.73971147165801</v>
      </c>
      <c r="F481" s="213">
        <v>107</v>
      </c>
      <c r="G481" s="83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</row>
    <row r="482" spans="1:34" ht="16.5" customHeight="1" x14ac:dyDescent="0.25">
      <c r="A482" s="254" t="s">
        <v>162</v>
      </c>
      <c r="B482" s="254"/>
      <c r="C482" s="254"/>
      <c r="D482" s="254"/>
      <c r="E482" s="254"/>
      <c r="F482" s="254"/>
      <c r="G482" s="1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</row>
    <row r="483" spans="1:34" ht="16.5" customHeight="1" x14ac:dyDescent="0.25">
      <c r="A483" s="162">
        <v>432</v>
      </c>
      <c r="B483" s="54" t="s">
        <v>90</v>
      </c>
      <c r="C483" s="206">
        <v>104.88</v>
      </c>
      <c r="D483" s="206">
        <v>50.825000000000003</v>
      </c>
      <c r="E483" s="206">
        <v>51.164000000000001</v>
      </c>
      <c r="F483" s="206">
        <v>54.745480000000001</v>
      </c>
      <c r="G483" s="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</row>
    <row r="484" spans="1:34" ht="16.5" customHeight="1" x14ac:dyDescent="0.25">
      <c r="A484" s="162">
        <v>433</v>
      </c>
      <c r="B484" s="54" t="s">
        <v>92</v>
      </c>
      <c r="C484" s="206">
        <v>23.007999999999999</v>
      </c>
      <c r="D484" s="206">
        <v>24.616</v>
      </c>
      <c r="E484" s="206">
        <v>26.338999999999999</v>
      </c>
      <c r="F484" s="206">
        <v>28.182729999999999</v>
      </c>
      <c r="G484" s="83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</row>
    <row r="485" spans="1:34" ht="16.5" customHeight="1" x14ac:dyDescent="0.25">
      <c r="A485" s="162">
        <v>434</v>
      </c>
      <c r="B485" s="54" t="s">
        <v>107</v>
      </c>
      <c r="C485" s="206">
        <v>102.65470932048363</v>
      </c>
      <c r="D485" s="206">
        <v>106.98887343532684</v>
      </c>
      <c r="E485" s="206">
        <v>106.9995125121872</v>
      </c>
      <c r="F485" s="206">
        <v>107</v>
      </c>
      <c r="G485" s="83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</row>
    <row r="486" spans="1:34" ht="16.5" customHeight="1" x14ac:dyDescent="0.25">
      <c r="A486" s="162">
        <v>435</v>
      </c>
      <c r="B486" s="54" t="s">
        <v>93</v>
      </c>
      <c r="C486" s="206">
        <v>23.007999999999999</v>
      </c>
      <c r="D486" s="207">
        <v>24.616</v>
      </c>
      <c r="E486" s="207">
        <v>26.338999999999999</v>
      </c>
      <c r="F486" s="207">
        <v>28.182729999999999</v>
      </c>
      <c r="G486" s="83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</row>
    <row r="487" spans="1:34" ht="16.5" customHeight="1" x14ac:dyDescent="0.25">
      <c r="A487" s="162">
        <v>436</v>
      </c>
      <c r="B487" s="54" t="s">
        <v>94</v>
      </c>
      <c r="C487" s="206"/>
      <c r="D487" s="206"/>
      <c r="E487" s="206"/>
      <c r="F487" s="206">
        <v>0</v>
      </c>
      <c r="G487" s="83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</row>
    <row r="488" spans="1:34" ht="16.5" customHeight="1" x14ac:dyDescent="0.25">
      <c r="A488" s="162">
        <v>437</v>
      </c>
      <c r="B488" s="54" t="s">
        <v>95</v>
      </c>
      <c r="C488" s="206"/>
      <c r="D488" s="206"/>
      <c r="E488" s="206"/>
      <c r="F488" s="206">
        <v>0</v>
      </c>
      <c r="G488" s="83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</row>
    <row r="489" spans="1:34" ht="16.5" customHeight="1" x14ac:dyDescent="0.25">
      <c r="A489" s="162">
        <v>438</v>
      </c>
      <c r="B489" s="54" t="s">
        <v>97</v>
      </c>
      <c r="C489" s="206">
        <v>78.2</v>
      </c>
      <c r="D489" s="206">
        <v>26.209</v>
      </c>
      <c r="E489" s="206">
        <v>24.824999999999999</v>
      </c>
      <c r="F489" s="206">
        <v>26.562750000000001</v>
      </c>
      <c r="G489" s="83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</row>
    <row r="490" spans="1:34" ht="16.5" customHeight="1" x14ac:dyDescent="0.25">
      <c r="A490" s="162">
        <v>439</v>
      </c>
      <c r="B490" s="54" t="s">
        <v>98</v>
      </c>
      <c r="C490" s="206">
        <v>26.7</v>
      </c>
      <c r="D490" s="207">
        <v>26.209</v>
      </c>
      <c r="E490" s="207">
        <v>24.824999999999999</v>
      </c>
      <c r="F490" s="207">
        <v>26.562750000000001</v>
      </c>
      <c r="G490" s="83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</row>
    <row r="491" spans="1:34" ht="16.5" customHeight="1" x14ac:dyDescent="0.25">
      <c r="A491" s="162">
        <v>440</v>
      </c>
      <c r="B491" s="54" t="s">
        <v>99</v>
      </c>
      <c r="C491" s="206">
        <v>51.5</v>
      </c>
      <c r="D491" s="207">
        <v>0</v>
      </c>
      <c r="E491" s="207">
        <v>0</v>
      </c>
      <c r="F491" s="207">
        <v>0</v>
      </c>
      <c r="G491" s="83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</row>
    <row r="492" spans="1:34" ht="16.5" customHeight="1" x14ac:dyDescent="0.25">
      <c r="A492" s="162">
        <v>441</v>
      </c>
      <c r="B492" s="54" t="s">
        <v>155</v>
      </c>
      <c r="C492" s="206"/>
      <c r="D492" s="206"/>
      <c r="E492" s="206"/>
      <c r="F492" s="206">
        <v>0</v>
      </c>
      <c r="G492" s="83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</row>
    <row r="493" spans="1:34" ht="16.5" customHeight="1" x14ac:dyDescent="0.25">
      <c r="A493" s="162">
        <v>442</v>
      </c>
      <c r="B493" s="54" t="s">
        <v>101</v>
      </c>
      <c r="C493" s="206"/>
      <c r="D493" s="206"/>
      <c r="E493" s="206"/>
      <c r="F493" s="206">
        <v>0</v>
      </c>
      <c r="G493" s="8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</row>
    <row r="494" spans="1:34" ht="16.5" customHeight="1" x14ac:dyDescent="0.25">
      <c r="A494" s="162">
        <v>443</v>
      </c>
      <c r="B494" s="54" t="s">
        <v>102</v>
      </c>
      <c r="C494" s="206"/>
      <c r="D494" s="206"/>
      <c r="E494" s="206"/>
      <c r="F494" s="206">
        <v>0</v>
      </c>
      <c r="G494" s="83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</row>
    <row r="495" spans="1:34" ht="16.5" customHeight="1" x14ac:dyDescent="0.25">
      <c r="A495" s="162">
        <v>444</v>
      </c>
      <c r="B495" s="54" t="s">
        <v>103</v>
      </c>
      <c r="C495" s="206">
        <v>104.93</v>
      </c>
      <c r="D495" s="206">
        <v>50.8</v>
      </c>
      <c r="E495" s="206">
        <v>51.164000000000001</v>
      </c>
      <c r="F495" s="206">
        <v>54.745480000000001</v>
      </c>
      <c r="G495" s="83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</row>
    <row r="496" spans="1:34" ht="16.5" customHeight="1" x14ac:dyDescent="0.25">
      <c r="A496" s="162">
        <v>445</v>
      </c>
      <c r="B496" s="54" t="s">
        <v>107</v>
      </c>
      <c r="C496" s="206">
        <v>200.24809160305344</v>
      </c>
      <c r="D496" s="206">
        <v>48.413227866196507</v>
      </c>
      <c r="E496" s="206">
        <v>100.71653543307086</v>
      </c>
      <c r="F496" s="206">
        <v>107</v>
      </c>
      <c r="G496" s="83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</row>
    <row r="497" spans="1:34" ht="16.5" customHeight="1" x14ac:dyDescent="0.25">
      <c r="A497" s="254" t="s">
        <v>163</v>
      </c>
      <c r="B497" s="254"/>
      <c r="C497" s="254"/>
      <c r="D497" s="254"/>
      <c r="E497" s="254"/>
      <c r="F497" s="254"/>
      <c r="G497" s="1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</row>
    <row r="498" spans="1:34" ht="16.5" customHeight="1" x14ac:dyDescent="0.25">
      <c r="A498" s="162">
        <v>446</v>
      </c>
      <c r="B498" s="54" t="s">
        <v>90</v>
      </c>
      <c r="C498" s="206">
        <v>60.803999999999995</v>
      </c>
      <c r="D498" s="206">
        <v>52.7</v>
      </c>
      <c r="E498" s="206">
        <v>53.088999999999999</v>
      </c>
      <c r="F498" s="206">
        <v>56.805230000000002</v>
      </c>
      <c r="G498" s="83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</row>
    <row r="499" spans="1:34" ht="16.5" customHeight="1" x14ac:dyDescent="0.25">
      <c r="A499" s="162">
        <v>447</v>
      </c>
      <c r="B499" s="54" t="s">
        <v>92</v>
      </c>
      <c r="C499" s="206">
        <v>9.84</v>
      </c>
      <c r="D499" s="206">
        <v>10.5</v>
      </c>
      <c r="E499" s="206">
        <v>11.260999999999999</v>
      </c>
      <c r="F499" s="206">
        <v>12.04927</v>
      </c>
      <c r="G499" s="83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</row>
    <row r="500" spans="1:34" ht="16.5" customHeight="1" x14ac:dyDescent="0.25">
      <c r="A500" s="162">
        <v>448</v>
      </c>
      <c r="B500" s="54" t="s">
        <v>107</v>
      </c>
      <c r="C500" s="206">
        <v>85.135836649939435</v>
      </c>
      <c r="D500" s="206">
        <v>106.70731707317074</v>
      </c>
      <c r="E500" s="206">
        <v>107.24761904761904</v>
      </c>
      <c r="F500" s="206">
        <v>107</v>
      </c>
      <c r="G500" s="83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</row>
    <row r="501" spans="1:34" ht="16.5" customHeight="1" x14ac:dyDescent="0.25">
      <c r="A501" s="162">
        <v>449</v>
      </c>
      <c r="B501" s="54" t="s">
        <v>93</v>
      </c>
      <c r="C501" s="206">
        <v>9.84</v>
      </c>
      <c r="D501" s="207">
        <v>10.5</v>
      </c>
      <c r="E501" s="207">
        <v>11.260999999999999</v>
      </c>
      <c r="F501" s="207">
        <v>12.04927</v>
      </c>
      <c r="G501" s="83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</row>
    <row r="502" spans="1:34" ht="16.5" customHeight="1" x14ac:dyDescent="0.25">
      <c r="A502" s="162">
        <v>450</v>
      </c>
      <c r="B502" s="54" t="s">
        <v>94</v>
      </c>
      <c r="C502" s="206"/>
      <c r="D502" s="206"/>
      <c r="E502" s="206"/>
      <c r="F502" s="206">
        <v>0</v>
      </c>
      <c r="G502" s="83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</row>
    <row r="503" spans="1:34" ht="16.5" customHeight="1" x14ac:dyDescent="0.25">
      <c r="A503" s="162">
        <v>451</v>
      </c>
      <c r="B503" s="54" t="s">
        <v>95</v>
      </c>
      <c r="C503" s="206"/>
      <c r="D503" s="206"/>
      <c r="E503" s="206"/>
      <c r="F503" s="206">
        <v>0</v>
      </c>
      <c r="G503" s="8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</row>
    <row r="504" spans="1:34" ht="16.5" customHeight="1" x14ac:dyDescent="0.25">
      <c r="A504" s="162">
        <v>452</v>
      </c>
      <c r="B504" s="54" t="s">
        <v>97</v>
      </c>
      <c r="C504" s="206">
        <v>48.631999999999998</v>
      </c>
      <c r="D504" s="206">
        <v>42.2</v>
      </c>
      <c r="E504" s="206">
        <v>41.828000000000003</v>
      </c>
      <c r="F504" s="206">
        <v>44.755960000000002</v>
      </c>
      <c r="G504" s="83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</row>
    <row r="505" spans="1:34" ht="16.5" customHeight="1" x14ac:dyDescent="0.25">
      <c r="A505" s="162">
        <v>453</v>
      </c>
      <c r="B505" s="54" t="s">
        <v>98</v>
      </c>
      <c r="C505" s="206">
        <v>42.131999999999998</v>
      </c>
      <c r="D505" s="207">
        <v>42.2</v>
      </c>
      <c r="E505" s="207">
        <v>41.828000000000003</v>
      </c>
      <c r="F505" s="207">
        <v>44.755960000000002</v>
      </c>
      <c r="G505" s="83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</row>
    <row r="506" spans="1:34" ht="16.5" customHeight="1" x14ac:dyDescent="0.25">
      <c r="A506" s="162">
        <v>454</v>
      </c>
      <c r="B506" s="54" t="s">
        <v>99</v>
      </c>
      <c r="C506" s="206">
        <v>6.5</v>
      </c>
      <c r="D506" s="207">
        <v>0</v>
      </c>
      <c r="E506" s="207">
        <v>0</v>
      </c>
      <c r="F506" s="207">
        <v>0</v>
      </c>
      <c r="G506" s="83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</row>
    <row r="507" spans="1:34" ht="16.5" customHeight="1" x14ac:dyDescent="0.25">
      <c r="A507" s="162">
        <v>455</v>
      </c>
      <c r="B507" s="54" t="s">
        <v>155</v>
      </c>
      <c r="C507" s="206"/>
      <c r="D507" s="206"/>
      <c r="E507" s="206"/>
      <c r="F507" s="206">
        <v>0</v>
      </c>
      <c r="G507" s="83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</row>
    <row r="508" spans="1:34" ht="16.5" customHeight="1" x14ac:dyDescent="0.25">
      <c r="A508" s="162">
        <v>456</v>
      </c>
      <c r="B508" s="54" t="s">
        <v>101</v>
      </c>
      <c r="C508" s="206"/>
      <c r="D508" s="206"/>
      <c r="E508" s="206"/>
      <c r="F508" s="206">
        <v>0</v>
      </c>
      <c r="G508" s="83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</row>
    <row r="509" spans="1:34" ht="16.5" customHeight="1" x14ac:dyDescent="0.25">
      <c r="A509" s="162">
        <v>457</v>
      </c>
      <c r="B509" s="54" t="s">
        <v>102</v>
      </c>
      <c r="C509" s="206"/>
      <c r="D509" s="206"/>
      <c r="E509" s="206"/>
      <c r="F509" s="206">
        <v>0</v>
      </c>
      <c r="G509" s="83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</row>
    <row r="510" spans="1:34" ht="16.5" customHeight="1" x14ac:dyDescent="0.25">
      <c r="A510" s="162">
        <v>458</v>
      </c>
      <c r="B510" s="54" t="s">
        <v>103</v>
      </c>
      <c r="C510" s="206">
        <v>60.804000000000002</v>
      </c>
      <c r="D510" s="206">
        <v>52.7</v>
      </c>
      <c r="E510" s="206">
        <v>53.088999999999999</v>
      </c>
      <c r="F510" s="206">
        <v>56.805230000000002</v>
      </c>
      <c r="G510" s="83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</row>
    <row r="511" spans="1:34" ht="16.5" customHeight="1" x14ac:dyDescent="0.25">
      <c r="A511" s="162">
        <v>459</v>
      </c>
      <c r="B511" s="54" t="s">
        <v>107</v>
      </c>
      <c r="C511" s="206">
        <v>57.527792232366728</v>
      </c>
      <c r="D511" s="206">
        <v>86.67192947832379</v>
      </c>
      <c r="E511" s="206">
        <v>100.7381404174573</v>
      </c>
      <c r="F511" s="206">
        <v>107</v>
      </c>
      <c r="G511" s="83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</row>
    <row r="512" spans="1:34" ht="16.5" customHeight="1" x14ac:dyDescent="0.25">
      <c r="A512" s="254" t="s">
        <v>164</v>
      </c>
      <c r="B512" s="254"/>
      <c r="C512" s="254"/>
      <c r="D512" s="254"/>
      <c r="E512" s="254"/>
      <c r="F512" s="254"/>
      <c r="G512" s="1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</row>
    <row r="513" spans="1:34" ht="16.5" customHeight="1" x14ac:dyDescent="0.25">
      <c r="A513" s="162">
        <v>460</v>
      </c>
      <c r="B513" s="54" t="s">
        <v>90</v>
      </c>
      <c r="C513" s="206">
        <v>73.359000000000009</v>
      </c>
      <c r="D513" s="206">
        <v>54.345999999999997</v>
      </c>
      <c r="E513" s="206">
        <v>54.745999999999995</v>
      </c>
      <c r="F513" s="206">
        <v>58.578219999999995</v>
      </c>
      <c r="G513" s="8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</row>
    <row r="514" spans="1:34" ht="16.5" customHeight="1" x14ac:dyDescent="0.25">
      <c r="A514" s="162">
        <v>461</v>
      </c>
      <c r="B514" s="54" t="s">
        <v>92</v>
      </c>
      <c r="C514" s="206">
        <v>31.059000000000001</v>
      </c>
      <c r="D514" s="206">
        <v>33.232999999999997</v>
      </c>
      <c r="E514" s="206">
        <v>35.558</v>
      </c>
      <c r="F514" s="206">
        <v>38.047060000000002</v>
      </c>
      <c r="G514" s="83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</row>
    <row r="515" spans="1:34" ht="16.5" customHeight="1" x14ac:dyDescent="0.25">
      <c r="A515" s="162">
        <v>462</v>
      </c>
      <c r="B515" s="54" t="s">
        <v>107</v>
      </c>
      <c r="C515" s="206">
        <v>38.742390978944222</v>
      </c>
      <c r="D515" s="206">
        <v>106.99958144177211</v>
      </c>
      <c r="E515" s="206">
        <v>106.99605813498631</v>
      </c>
      <c r="F515" s="206">
        <v>107</v>
      </c>
      <c r="G515" s="83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</row>
    <row r="516" spans="1:34" ht="16.5" customHeight="1" x14ac:dyDescent="0.25">
      <c r="A516" s="162">
        <v>463</v>
      </c>
      <c r="B516" s="54" t="s">
        <v>93</v>
      </c>
      <c r="C516" s="206">
        <v>31.059000000000001</v>
      </c>
      <c r="D516" s="207">
        <v>33.232999999999997</v>
      </c>
      <c r="E516" s="207">
        <v>35.558</v>
      </c>
      <c r="F516" s="207">
        <v>38.047060000000002</v>
      </c>
      <c r="G516" s="83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</row>
    <row r="517" spans="1:34" ht="16.5" customHeight="1" x14ac:dyDescent="0.25">
      <c r="A517" s="162">
        <v>464</v>
      </c>
      <c r="B517" s="54" t="s">
        <v>94</v>
      </c>
      <c r="C517" s="206"/>
      <c r="D517" s="206"/>
      <c r="E517" s="206"/>
      <c r="F517" s="206">
        <v>0</v>
      </c>
      <c r="G517" s="83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</row>
    <row r="518" spans="1:34" ht="16.5" customHeight="1" x14ac:dyDescent="0.25">
      <c r="A518" s="162">
        <v>465</v>
      </c>
      <c r="B518" s="54" t="s">
        <v>95</v>
      </c>
      <c r="C518" s="206"/>
      <c r="D518" s="206"/>
      <c r="E518" s="206"/>
      <c r="F518" s="206">
        <v>0</v>
      </c>
      <c r="G518" s="83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</row>
    <row r="519" spans="1:34" ht="16.5" customHeight="1" x14ac:dyDescent="0.25">
      <c r="A519" s="162">
        <v>466</v>
      </c>
      <c r="B519" s="54" t="s">
        <v>97</v>
      </c>
      <c r="C519" s="206">
        <v>22.2</v>
      </c>
      <c r="D519" s="206">
        <v>21.113</v>
      </c>
      <c r="E519" s="206">
        <v>19.187999999999999</v>
      </c>
      <c r="F519" s="206">
        <v>20.53116</v>
      </c>
      <c r="G519" s="83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</row>
    <row r="520" spans="1:34" ht="16.5" customHeight="1" x14ac:dyDescent="0.25">
      <c r="A520" s="162">
        <v>467</v>
      </c>
      <c r="B520" s="54" t="s">
        <v>98</v>
      </c>
      <c r="C520" s="206">
        <v>22.2</v>
      </c>
      <c r="D520" s="207">
        <v>21.113</v>
      </c>
      <c r="E520" s="207">
        <v>19.187999999999999</v>
      </c>
      <c r="F520" s="207">
        <v>20.53116</v>
      </c>
      <c r="G520" s="83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</row>
    <row r="521" spans="1:34" ht="16.5" customHeight="1" x14ac:dyDescent="0.25">
      <c r="A521" s="162">
        <v>468</v>
      </c>
      <c r="B521" s="54" t="s">
        <v>99</v>
      </c>
      <c r="C521" s="206">
        <v>0</v>
      </c>
      <c r="D521" s="207">
        <v>0</v>
      </c>
      <c r="E521" s="207">
        <v>0</v>
      </c>
      <c r="F521" s="207">
        <v>0</v>
      </c>
      <c r="G521" s="83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</row>
    <row r="522" spans="1:34" ht="16.5" customHeight="1" x14ac:dyDescent="0.25">
      <c r="A522" s="162">
        <v>469</v>
      </c>
      <c r="B522" s="54" t="s">
        <v>155</v>
      </c>
      <c r="C522" s="206"/>
      <c r="D522" s="206"/>
      <c r="E522" s="206"/>
      <c r="F522" s="206">
        <v>0</v>
      </c>
      <c r="G522" s="83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</row>
    <row r="523" spans="1:34" ht="16.5" customHeight="1" x14ac:dyDescent="0.25">
      <c r="A523" s="162">
        <v>470</v>
      </c>
      <c r="B523" s="54" t="s">
        <v>101</v>
      </c>
      <c r="C523" s="206"/>
      <c r="D523" s="206"/>
      <c r="E523" s="206"/>
      <c r="F523" s="206">
        <v>0</v>
      </c>
      <c r="G523" s="8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</row>
    <row r="524" spans="1:34" ht="16.5" customHeight="1" x14ac:dyDescent="0.25">
      <c r="A524" s="162">
        <v>471</v>
      </c>
      <c r="B524" s="54" t="s">
        <v>102</v>
      </c>
      <c r="C524" s="206"/>
      <c r="D524" s="206"/>
      <c r="E524" s="206"/>
      <c r="F524" s="206">
        <v>0</v>
      </c>
      <c r="G524" s="83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</row>
    <row r="525" spans="1:34" ht="16.5" customHeight="1" x14ac:dyDescent="0.25">
      <c r="A525" s="162">
        <v>472</v>
      </c>
      <c r="B525" s="54" t="s">
        <v>103</v>
      </c>
      <c r="C525" s="206">
        <v>73.400000000000006</v>
      </c>
      <c r="D525" s="206">
        <v>54.345999999999997</v>
      </c>
      <c r="E525" s="206">
        <v>54.746000000000002</v>
      </c>
      <c r="F525" s="206">
        <v>58.578220000000002</v>
      </c>
      <c r="G525" s="83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</row>
    <row r="526" spans="1:34" ht="16.5" customHeight="1" x14ac:dyDescent="0.25">
      <c r="A526" s="162">
        <v>473</v>
      </c>
      <c r="B526" s="54" t="s">
        <v>107</v>
      </c>
      <c r="C526" s="206">
        <v>42.09898423295536</v>
      </c>
      <c r="D526" s="206">
        <v>74.040871934604894</v>
      </c>
      <c r="E526" s="206">
        <v>100.73602473043096</v>
      </c>
      <c r="F526" s="206">
        <v>107</v>
      </c>
      <c r="G526" s="83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</row>
    <row r="527" spans="1:34" ht="16.5" customHeight="1" x14ac:dyDescent="0.25">
      <c r="A527" s="254" t="s">
        <v>165</v>
      </c>
      <c r="B527" s="254"/>
      <c r="C527" s="254"/>
      <c r="D527" s="254"/>
      <c r="E527" s="254"/>
      <c r="F527" s="254"/>
      <c r="G527" s="1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</row>
    <row r="528" spans="1:34" ht="16.5" customHeight="1" x14ac:dyDescent="0.25">
      <c r="A528" s="162">
        <v>474</v>
      </c>
      <c r="B528" s="54" t="s">
        <v>90</v>
      </c>
      <c r="C528" s="206">
        <v>90.088999999999999</v>
      </c>
      <c r="D528" s="206">
        <v>48.485999999999997</v>
      </c>
      <c r="E528" s="206">
        <v>48.844999999999999</v>
      </c>
      <c r="F528" s="206">
        <v>52.264150000000001</v>
      </c>
      <c r="G528" s="83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</row>
    <row r="529" spans="1:34" ht="16.5" customHeight="1" x14ac:dyDescent="0.25">
      <c r="A529" s="162">
        <v>475</v>
      </c>
      <c r="B529" s="54" t="s">
        <v>92</v>
      </c>
      <c r="C529" s="206">
        <v>14.589</v>
      </c>
      <c r="D529" s="206">
        <v>15.61</v>
      </c>
      <c r="E529" s="206">
        <v>16.702000000000002</v>
      </c>
      <c r="F529" s="206">
        <v>17.87114</v>
      </c>
      <c r="G529" s="83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</row>
    <row r="530" spans="1:34" ht="16.5" customHeight="1" x14ac:dyDescent="0.25">
      <c r="A530" s="162">
        <v>476</v>
      </c>
      <c r="B530" s="54" t="s">
        <v>107</v>
      </c>
      <c r="C530" s="206">
        <v>88.418181818181822</v>
      </c>
      <c r="D530" s="206">
        <v>106.99842346973747</v>
      </c>
      <c r="E530" s="206">
        <v>106.99551569506728</v>
      </c>
      <c r="F530" s="206">
        <v>107</v>
      </c>
      <c r="G530" s="83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</row>
    <row r="531" spans="1:34" ht="16.5" customHeight="1" x14ac:dyDescent="0.25">
      <c r="A531" s="162">
        <v>477</v>
      </c>
      <c r="B531" s="54" t="s">
        <v>93</v>
      </c>
      <c r="C531" s="206">
        <v>14.589</v>
      </c>
      <c r="D531" s="207">
        <v>15.61</v>
      </c>
      <c r="E531" s="207">
        <v>16.702000000000002</v>
      </c>
      <c r="F531" s="207">
        <v>17.87114</v>
      </c>
      <c r="G531" s="83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</row>
    <row r="532" spans="1:34" ht="16.5" customHeight="1" x14ac:dyDescent="0.25">
      <c r="A532" s="162">
        <v>478</v>
      </c>
      <c r="B532" s="54" t="s">
        <v>94</v>
      </c>
      <c r="C532" s="206"/>
      <c r="D532" s="206"/>
      <c r="E532" s="206"/>
      <c r="F532" s="206">
        <v>0</v>
      </c>
      <c r="G532" s="83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</row>
    <row r="533" spans="1:34" ht="16.5" customHeight="1" x14ac:dyDescent="0.25">
      <c r="A533" s="162">
        <v>479</v>
      </c>
      <c r="B533" s="54" t="s">
        <v>95</v>
      </c>
      <c r="C533" s="206"/>
      <c r="D533" s="206"/>
      <c r="E533" s="206"/>
      <c r="F533" s="206">
        <v>0</v>
      </c>
      <c r="G533" s="8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</row>
    <row r="534" spans="1:34" ht="16.5" customHeight="1" x14ac:dyDescent="0.25">
      <c r="A534" s="162">
        <v>480</v>
      </c>
      <c r="B534" s="54" t="s">
        <v>97</v>
      </c>
      <c r="C534" s="206">
        <v>72.900000000000006</v>
      </c>
      <c r="D534" s="206">
        <v>32.875999999999998</v>
      </c>
      <c r="E534" s="206">
        <v>32.143000000000001</v>
      </c>
      <c r="F534" s="206">
        <v>34.393010000000004</v>
      </c>
      <c r="G534" s="83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</row>
    <row r="535" spans="1:34" ht="16.5" customHeight="1" x14ac:dyDescent="0.25">
      <c r="A535" s="162">
        <v>481</v>
      </c>
      <c r="B535" s="54" t="s">
        <v>98</v>
      </c>
      <c r="C535" s="206">
        <v>32.9</v>
      </c>
      <c r="D535" s="207">
        <v>32.875999999999998</v>
      </c>
      <c r="E535" s="207">
        <v>32.143000000000001</v>
      </c>
      <c r="F535" s="207">
        <v>34.393010000000004</v>
      </c>
      <c r="G535" s="83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</row>
    <row r="536" spans="1:34" ht="16.5" customHeight="1" x14ac:dyDescent="0.25">
      <c r="A536" s="162">
        <v>482</v>
      </c>
      <c r="B536" s="54" t="s">
        <v>99</v>
      </c>
      <c r="C536" s="206">
        <v>40</v>
      </c>
      <c r="D536" s="207">
        <v>0</v>
      </c>
      <c r="E536" s="207">
        <v>0</v>
      </c>
      <c r="F536" s="207">
        <v>0</v>
      </c>
      <c r="G536" s="83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</row>
    <row r="537" spans="1:34" ht="16.5" customHeight="1" x14ac:dyDescent="0.25">
      <c r="A537" s="162">
        <v>483</v>
      </c>
      <c r="B537" s="54" t="s">
        <v>155</v>
      </c>
      <c r="C537" s="206"/>
      <c r="D537" s="206"/>
      <c r="E537" s="206"/>
      <c r="F537" s="206">
        <v>0</v>
      </c>
      <c r="G537" s="83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</row>
    <row r="538" spans="1:34" ht="16.5" customHeight="1" x14ac:dyDescent="0.25">
      <c r="A538" s="162">
        <v>484</v>
      </c>
      <c r="B538" s="54" t="s">
        <v>101</v>
      </c>
      <c r="C538" s="206"/>
      <c r="D538" s="206"/>
      <c r="E538" s="206"/>
      <c r="F538" s="206">
        <v>0</v>
      </c>
      <c r="G538" s="83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</row>
    <row r="539" spans="1:34" ht="16.5" customHeight="1" x14ac:dyDescent="0.25">
      <c r="A539" s="162">
        <v>485</v>
      </c>
      <c r="B539" s="54" t="s">
        <v>102</v>
      </c>
      <c r="C539" s="206"/>
      <c r="D539" s="206"/>
      <c r="E539" s="206"/>
      <c r="F539" s="206">
        <v>0</v>
      </c>
      <c r="G539" s="83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</row>
    <row r="540" spans="1:34" ht="16.5" customHeight="1" x14ac:dyDescent="0.25">
      <c r="A540" s="162">
        <v>486</v>
      </c>
      <c r="B540" s="54" t="s">
        <v>103</v>
      </c>
      <c r="C540" s="206">
        <v>90.1</v>
      </c>
      <c r="D540" s="206">
        <v>48.485999999999997</v>
      </c>
      <c r="E540" s="206">
        <v>48.844999999999999</v>
      </c>
      <c r="F540" s="206">
        <v>52.264150000000001</v>
      </c>
      <c r="G540" s="83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</row>
    <row r="541" spans="1:34" ht="16.5" customHeight="1" x14ac:dyDescent="0.25">
      <c r="A541" s="162">
        <v>487</v>
      </c>
      <c r="B541" s="54" t="s">
        <v>107</v>
      </c>
      <c r="C541" s="206">
        <v>190.08438818565401</v>
      </c>
      <c r="D541" s="206">
        <v>53.813540510543845</v>
      </c>
      <c r="E541" s="206">
        <v>100.74041991502702</v>
      </c>
      <c r="F541" s="206">
        <v>107</v>
      </c>
      <c r="G541" s="83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</row>
    <row r="542" spans="1:34" ht="16.5" customHeight="1" x14ac:dyDescent="0.25">
      <c r="A542" s="254" t="s">
        <v>166</v>
      </c>
      <c r="B542" s="254"/>
      <c r="C542" s="254"/>
      <c r="D542" s="254"/>
      <c r="E542" s="254"/>
      <c r="F542" s="254"/>
      <c r="G542" s="1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</row>
    <row r="543" spans="1:34" ht="16.5" customHeight="1" x14ac:dyDescent="0.25">
      <c r="A543" s="162">
        <v>488</v>
      </c>
      <c r="B543" s="54" t="s">
        <v>90</v>
      </c>
      <c r="C543" s="206">
        <v>88.442000000000007</v>
      </c>
      <c r="D543" s="206">
        <v>58.893999999999998</v>
      </c>
      <c r="E543" s="206">
        <v>74.984000000000009</v>
      </c>
      <c r="F543" s="206">
        <v>80.232880000000009</v>
      </c>
      <c r="G543" s="8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</row>
    <row r="544" spans="1:34" ht="16.5" customHeight="1" x14ac:dyDescent="0.25">
      <c r="A544" s="162">
        <v>489</v>
      </c>
      <c r="B544" s="54" t="s">
        <v>92</v>
      </c>
      <c r="C544" s="206">
        <v>11.4</v>
      </c>
      <c r="D544" s="206">
        <v>12.199</v>
      </c>
      <c r="E544" s="206">
        <v>13.052</v>
      </c>
      <c r="F544" s="206">
        <v>13.96564</v>
      </c>
      <c r="G544" s="83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</row>
    <row r="545" spans="1:34" ht="16.5" customHeight="1" x14ac:dyDescent="0.25">
      <c r="A545" s="162">
        <v>490</v>
      </c>
      <c r="B545" s="54" t="s">
        <v>107</v>
      </c>
      <c r="C545" s="206">
        <v>97.560975609756099</v>
      </c>
      <c r="D545" s="206">
        <v>107.00877192982456</v>
      </c>
      <c r="E545" s="206">
        <v>106.99237642429706</v>
      </c>
      <c r="F545" s="206">
        <v>107</v>
      </c>
      <c r="G545" s="83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</row>
    <row r="546" spans="1:34" ht="16.5" customHeight="1" x14ac:dyDescent="0.25">
      <c r="A546" s="162">
        <v>491</v>
      </c>
      <c r="B546" s="54" t="s">
        <v>93</v>
      </c>
      <c r="C546" s="206">
        <v>11.4</v>
      </c>
      <c r="D546" s="207">
        <v>12.199</v>
      </c>
      <c r="E546" s="207">
        <v>13.052</v>
      </c>
      <c r="F546" s="207">
        <v>13.96564</v>
      </c>
      <c r="G546" s="83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</row>
    <row r="547" spans="1:34" ht="16.5" customHeight="1" x14ac:dyDescent="0.25">
      <c r="A547" s="162">
        <v>492</v>
      </c>
      <c r="B547" s="54" t="s">
        <v>94</v>
      </c>
      <c r="C547" s="206"/>
      <c r="D547" s="206"/>
      <c r="E547" s="206"/>
      <c r="F547" s="206">
        <v>0</v>
      </c>
      <c r="G547" s="83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</row>
    <row r="548" spans="1:34" ht="16.5" customHeight="1" x14ac:dyDescent="0.25">
      <c r="A548" s="162">
        <v>493</v>
      </c>
      <c r="B548" s="54" t="s">
        <v>95</v>
      </c>
      <c r="C548" s="206"/>
      <c r="D548" s="206"/>
      <c r="E548" s="206"/>
      <c r="F548" s="206">
        <v>0</v>
      </c>
      <c r="G548" s="83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</row>
    <row r="549" spans="1:34" ht="16.5" customHeight="1" x14ac:dyDescent="0.25">
      <c r="A549" s="162">
        <v>494</v>
      </c>
      <c r="B549" s="54" t="s">
        <v>97</v>
      </c>
      <c r="C549" s="206">
        <v>76.594000000000008</v>
      </c>
      <c r="D549" s="206">
        <v>46.695</v>
      </c>
      <c r="E549" s="206">
        <v>61.932000000000002</v>
      </c>
      <c r="F549" s="206">
        <v>66.267240000000001</v>
      </c>
      <c r="G549" s="83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</row>
    <row r="550" spans="1:34" ht="16.5" customHeight="1" x14ac:dyDescent="0.25">
      <c r="A550" s="162">
        <v>495</v>
      </c>
      <c r="B550" s="54" t="s">
        <v>98</v>
      </c>
      <c r="C550" s="206">
        <v>48.773000000000003</v>
      </c>
      <c r="D550" s="207">
        <v>46.695</v>
      </c>
      <c r="E550" s="207">
        <v>61.932000000000002</v>
      </c>
      <c r="F550" s="207">
        <v>66.267240000000001</v>
      </c>
      <c r="G550" s="83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</row>
    <row r="551" spans="1:34" ht="16.5" customHeight="1" x14ac:dyDescent="0.25">
      <c r="A551" s="162">
        <v>496</v>
      </c>
      <c r="B551" s="54" t="s">
        <v>99</v>
      </c>
      <c r="C551" s="206">
        <v>27.821000000000002</v>
      </c>
      <c r="D551" s="207">
        <v>0</v>
      </c>
      <c r="E551" s="207">
        <v>0</v>
      </c>
      <c r="F551" s="207">
        <v>0</v>
      </c>
      <c r="G551" s="83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</row>
    <row r="552" spans="1:34" ht="16.5" customHeight="1" x14ac:dyDescent="0.25">
      <c r="A552" s="162">
        <v>497</v>
      </c>
      <c r="B552" s="54" t="s">
        <v>155</v>
      </c>
      <c r="C552" s="206"/>
      <c r="D552" s="206"/>
      <c r="E552" s="206"/>
      <c r="F552" s="206">
        <v>0</v>
      </c>
      <c r="G552" s="83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</row>
    <row r="553" spans="1:34" ht="16.5" customHeight="1" x14ac:dyDescent="0.25">
      <c r="A553" s="162">
        <v>498</v>
      </c>
      <c r="B553" s="54" t="s">
        <v>101</v>
      </c>
      <c r="C553" s="206"/>
      <c r="D553" s="206"/>
      <c r="E553" s="206"/>
      <c r="F553" s="206">
        <v>0</v>
      </c>
      <c r="G553" s="8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</row>
    <row r="554" spans="1:34" ht="16.5" customHeight="1" x14ac:dyDescent="0.25">
      <c r="A554" s="162">
        <v>499</v>
      </c>
      <c r="B554" s="54" t="s">
        <v>102</v>
      </c>
      <c r="C554" s="206"/>
      <c r="D554" s="206"/>
      <c r="E554" s="206"/>
      <c r="F554" s="206">
        <v>0</v>
      </c>
      <c r="G554" s="83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</row>
    <row r="555" spans="1:34" ht="16.5" customHeight="1" x14ac:dyDescent="0.25">
      <c r="A555" s="162">
        <v>500</v>
      </c>
      <c r="B555" s="54" t="s">
        <v>103</v>
      </c>
      <c r="C555" s="206">
        <v>88.442999999999998</v>
      </c>
      <c r="D555" s="206">
        <v>58.893999999999998</v>
      </c>
      <c r="E555" s="206">
        <v>74.983999999999995</v>
      </c>
      <c r="F555" s="206">
        <v>80.232879999999994</v>
      </c>
      <c r="G555" s="83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</row>
    <row r="556" spans="1:34" ht="16.5" customHeight="1" x14ac:dyDescent="0.25">
      <c r="A556" s="162">
        <v>501</v>
      </c>
      <c r="B556" s="54" t="s">
        <v>107</v>
      </c>
      <c r="C556" s="206">
        <v>71.600430689021479</v>
      </c>
      <c r="D556" s="206">
        <v>66.589780988885494</v>
      </c>
      <c r="E556" s="206">
        <v>127.32027031616124</v>
      </c>
      <c r="F556" s="206">
        <v>107</v>
      </c>
      <c r="G556" s="83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</row>
    <row r="557" spans="1:34" ht="16.5" customHeight="1" x14ac:dyDescent="0.25">
      <c r="A557" s="254" t="s">
        <v>167</v>
      </c>
      <c r="B557" s="254"/>
      <c r="C557" s="254"/>
      <c r="D557" s="254"/>
      <c r="E557" s="254"/>
      <c r="F557" s="254"/>
      <c r="G557" s="1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</row>
    <row r="558" spans="1:34" ht="16.5" customHeight="1" x14ac:dyDescent="0.25">
      <c r="A558" s="162">
        <v>502</v>
      </c>
      <c r="B558" s="54" t="s">
        <v>90</v>
      </c>
      <c r="C558" s="206">
        <v>135.49700000000001</v>
      </c>
      <c r="D558" s="206">
        <v>45.939</v>
      </c>
      <c r="E558" s="206">
        <v>46.242999999999995</v>
      </c>
      <c r="F558" s="206">
        <v>49.480009999999993</v>
      </c>
      <c r="G558" s="83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</row>
    <row r="559" spans="1:34" ht="16.5" customHeight="1" x14ac:dyDescent="0.25">
      <c r="A559" s="162">
        <v>503</v>
      </c>
      <c r="B559" s="54" t="s">
        <v>92</v>
      </c>
      <c r="C559" s="206">
        <v>18.898</v>
      </c>
      <c r="D559" s="206">
        <v>20.218</v>
      </c>
      <c r="E559" s="206">
        <v>21.27</v>
      </c>
      <c r="F559" s="206">
        <v>22.758900000000001</v>
      </c>
      <c r="G559" s="83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</row>
    <row r="560" spans="1:34" ht="16.5" customHeight="1" x14ac:dyDescent="0.25">
      <c r="A560" s="162">
        <v>504</v>
      </c>
      <c r="B560" s="54" t="s">
        <v>107</v>
      </c>
      <c r="C560" s="206">
        <v>95.387597290503649</v>
      </c>
      <c r="D560" s="206">
        <v>106.9848661233993</v>
      </c>
      <c r="E560" s="206">
        <v>105.20328420219607</v>
      </c>
      <c r="F560" s="206">
        <v>107</v>
      </c>
      <c r="G560" s="83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</row>
    <row r="561" spans="1:34" ht="16.5" customHeight="1" x14ac:dyDescent="0.25">
      <c r="A561" s="162">
        <v>505</v>
      </c>
      <c r="B561" s="54" t="s">
        <v>93</v>
      </c>
      <c r="C561" s="206">
        <v>18.898</v>
      </c>
      <c r="D561" s="207">
        <v>20.218</v>
      </c>
      <c r="E561" s="207">
        <v>21.27</v>
      </c>
      <c r="F561" s="207">
        <v>22.758900000000001</v>
      </c>
      <c r="G561" s="83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</row>
    <row r="562" spans="1:34" ht="16.5" customHeight="1" x14ac:dyDescent="0.25">
      <c r="A562" s="162">
        <v>506</v>
      </c>
      <c r="B562" s="54" t="s">
        <v>94</v>
      </c>
      <c r="C562" s="206"/>
      <c r="D562" s="206"/>
      <c r="E562" s="206"/>
      <c r="F562" s="206">
        <v>0</v>
      </c>
      <c r="G562" s="83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</row>
    <row r="563" spans="1:34" ht="16.5" customHeight="1" x14ac:dyDescent="0.25">
      <c r="A563" s="162">
        <v>507</v>
      </c>
      <c r="B563" s="54" t="s">
        <v>95</v>
      </c>
      <c r="C563" s="206"/>
      <c r="D563" s="206"/>
      <c r="E563" s="206"/>
      <c r="F563" s="206">
        <v>0</v>
      </c>
      <c r="G563" s="8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</row>
    <row r="564" spans="1:34" ht="16.5" customHeight="1" x14ac:dyDescent="0.25">
      <c r="A564" s="162">
        <v>508</v>
      </c>
      <c r="B564" s="54" t="s">
        <v>97</v>
      </c>
      <c r="C564" s="206">
        <v>115.038</v>
      </c>
      <c r="D564" s="206">
        <v>25.721</v>
      </c>
      <c r="E564" s="206">
        <v>24.972999999999999</v>
      </c>
      <c r="F564" s="206">
        <v>26.721109999999999</v>
      </c>
      <c r="G564" s="83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</row>
    <row r="565" spans="1:34" ht="16.5" customHeight="1" x14ac:dyDescent="0.25">
      <c r="A565" s="162">
        <v>509</v>
      </c>
      <c r="B565" s="54" t="s">
        <v>98</v>
      </c>
      <c r="C565" s="206">
        <v>26.437999999999999</v>
      </c>
      <c r="D565" s="207">
        <v>25.721</v>
      </c>
      <c r="E565" s="207">
        <v>24.972999999999999</v>
      </c>
      <c r="F565" s="207">
        <v>26.721109999999999</v>
      </c>
      <c r="G565" s="83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</row>
    <row r="566" spans="1:34" ht="16.5" customHeight="1" x14ac:dyDescent="0.25">
      <c r="A566" s="162">
        <v>510</v>
      </c>
      <c r="B566" s="54" t="s">
        <v>99</v>
      </c>
      <c r="C566" s="206">
        <v>88.6</v>
      </c>
      <c r="D566" s="207">
        <v>0</v>
      </c>
      <c r="E566" s="207">
        <v>0</v>
      </c>
      <c r="F566" s="207">
        <v>0</v>
      </c>
      <c r="G566" s="83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</row>
    <row r="567" spans="1:34" ht="16.5" customHeight="1" x14ac:dyDescent="0.25">
      <c r="A567" s="162">
        <v>511</v>
      </c>
      <c r="B567" s="54" t="s">
        <v>155</v>
      </c>
      <c r="C567" s="206"/>
      <c r="D567" s="206"/>
      <c r="E567" s="206"/>
      <c r="F567" s="206">
        <v>0</v>
      </c>
      <c r="G567" s="83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</row>
    <row r="568" spans="1:34" ht="16.5" customHeight="1" x14ac:dyDescent="0.25">
      <c r="A568" s="162">
        <v>512</v>
      </c>
      <c r="B568" s="54" t="s">
        <v>101</v>
      </c>
      <c r="C568" s="206"/>
      <c r="D568" s="206"/>
      <c r="E568" s="206"/>
      <c r="F568" s="206">
        <v>0</v>
      </c>
      <c r="G568" s="83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</row>
    <row r="569" spans="1:34" ht="16.5" customHeight="1" x14ac:dyDescent="0.25">
      <c r="A569" s="162">
        <v>513</v>
      </c>
      <c r="B569" s="54" t="s">
        <v>102</v>
      </c>
      <c r="C569" s="206"/>
      <c r="D569" s="206"/>
      <c r="E569" s="206"/>
      <c r="F569" s="206">
        <v>0</v>
      </c>
      <c r="G569" s="83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</row>
    <row r="570" spans="1:34" ht="16.5" customHeight="1" x14ac:dyDescent="0.25">
      <c r="A570" s="162">
        <v>514</v>
      </c>
      <c r="B570" s="54" t="s">
        <v>103</v>
      </c>
      <c r="C570" s="206">
        <v>135.49700000000001</v>
      </c>
      <c r="D570" s="206">
        <v>45.9</v>
      </c>
      <c r="E570" s="206">
        <v>46.243000000000002</v>
      </c>
      <c r="F570" s="206">
        <v>49.48001</v>
      </c>
      <c r="G570" s="83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</row>
    <row r="571" spans="1:34" ht="16.5" customHeight="1" x14ac:dyDescent="0.25">
      <c r="A571" s="162">
        <v>515</v>
      </c>
      <c r="B571" s="54" t="s">
        <v>107</v>
      </c>
      <c r="C571" s="206">
        <v>310.3174239648223</v>
      </c>
      <c r="D571" s="206">
        <v>33.875288751780481</v>
      </c>
      <c r="E571" s="206">
        <v>100.74727668845316</v>
      </c>
      <c r="F571" s="206">
        <v>107</v>
      </c>
      <c r="G571" s="83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</row>
    <row r="572" spans="1:34" ht="16.5" customHeight="1" x14ac:dyDescent="0.25">
      <c r="A572" s="254" t="s">
        <v>168</v>
      </c>
      <c r="B572" s="254"/>
      <c r="C572" s="254"/>
      <c r="D572" s="254"/>
      <c r="E572" s="254"/>
      <c r="F572" s="254"/>
      <c r="G572" s="1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</row>
    <row r="573" spans="1:34" ht="16.5" customHeight="1" x14ac:dyDescent="0.25">
      <c r="A573" s="162">
        <v>516</v>
      </c>
      <c r="B573" s="54" t="s">
        <v>90</v>
      </c>
      <c r="C573" s="206">
        <v>62.427999999999997</v>
      </c>
      <c r="D573" s="206">
        <v>46.814999999999998</v>
      </c>
      <c r="E573" s="206">
        <v>47.143000000000001</v>
      </c>
      <c r="F573" s="206">
        <v>50.443010000000001</v>
      </c>
      <c r="G573" s="1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</row>
    <row r="574" spans="1:34" ht="16.5" customHeight="1" x14ac:dyDescent="0.25">
      <c r="A574" s="162">
        <v>517</v>
      </c>
      <c r="B574" s="54" t="s">
        <v>92</v>
      </c>
      <c r="C574" s="206">
        <v>8.9</v>
      </c>
      <c r="D574" s="206">
        <v>9.6199999999999992</v>
      </c>
      <c r="E574" s="206">
        <v>10.288</v>
      </c>
      <c r="F574" s="206">
        <v>11.00816</v>
      </c>
      <c r="G574" s="1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</row>
    <row r="575" spans="1:34" ht="16.5" customHeight="1" x14ac:dyDescent="0.25">
      <c r="A575" s="162">
        <v>518</v>
      </c>
      <c r="B575" s="54" t="s">
        <v>107</v>
      </c>
      <c r="C575" s="206">
        <v>85.175614891377165</v>
      </c>
      <c r="D575" s="206">
        <v>108.08988764044942</v>
      </c>
      <c r="E575" s="206">
        <v>106.94386694386695</v>
      </c>
      <c r="F575" s="206">
        <v>107</v>
      </c>
      <c r="G575" s="1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</row>
    <row r="576" spans="1:34" ht="16.5" customHeight="1" x14ac:dyDescent="0.25">
      <c r="A576" s="162">
        <v>519</v>
      </c>
      <c r="B576" s="54" t="s">
        <v>93</v>
      </c>
      <c r="C576" s="206">
        <v>8.9</v>
      </c>
      <c r="D576" s="207">
        <v>9.6199999999999992</v>
      </c>
      <c r="E576" s="207">
        <v>10.288</v>
      </c>
      <c r="F576" s="207">
        <v>11.00816</v>
      </c>
      <c r="G576" s="1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</row>
    <row r="577" spans="1:34" ht="16.5" customHeight="1" x14ac:dyDescent="0.25">
      <c r="A577" s="162">
        <v>520</v>
      </c>
      <c r="B577" s="54" t="s">
        <v>94</v>
      </c>
      <c r="C577" s="206"/>
      <c r="D577" s="206"/>
      <c r="E577" s="206"/>
      <c r="F577" s="206">
        <v>0</v>
      </c>
      <c r="G577" s="1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</row>
    <row r="578" spans="1:34" ht="16.5" customHeight="1" x14ac:dyDescent="0.25">
      <c r="A578" s="162">
        <v>521</v>
      </c>
      <c r="B578" s="54" t="s">
        <v>95</v>
      </c>
      <c r="C578" s="206"/>
      <c r="D578" s="206"/>
      <c r="E578" s="206"/>
      <c r="F578" s="206">
        <v>0</v>
      </c>
      <c r="G578" s="1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</row>
    <row r="579" spans="1:34" ht="16.5" customHeight="1" x14ac:dyDescent="0.25">
      <c r="A579" s="162">
        <v>522</v>
      </c>
      <c r="B579" s="54" t="s">
        <v>97</v>
      </c>
      <c r="C579" s="206">
        <v>51.927999999999997</v>
      </c>
      <c r="D579" s="206">
        <v>37.195</v>
      </c>
      <c r="E579" s="206">
        <v>36.854999999999997</v>
      </c>
      <c r="F579" s="206">
        <v>39.434849999999997</v>
      </c>
      <c r="G579" s="1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</row>
    <row r="580" spans="1:34" ht="16.5" customHeight="1" x14ac:dyDescent="0.25">
      <c r="A580" s="162">
        <v>523</v>
      </c>
      <c r="B580" s="54" t="s">
        <v>98</v>
      </c>
      <c r="C580" s="206">
        <v>36.427999999999997</v>
      </c>
      <c r="D580" s="207">
        <v>37.195</v>
      </c>
      <c r="E580" s="207">
        <v>36.854999999999997</v>
      </c>
      <c r="F580" s="207">
        <v>39.434849999999997</v>
      </c>
      <c r="G580" s="1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</row>
    <row r="581" spans="1:34" ht="16.5" customHeight="1" x14ac:dyDescent="0.25">
      <c r="A581" s="162">
        <v>524</v>
      </c>
      <c r="B581" s="54" t="s">
        <v>99</v>
      </c>
      <c r="C581" s="206">
        <v>15.5</v>
      </c>
      <c r="D581" s="207">
        <v>0</v>
      </c>
      <c r="E581" s="207">
        <v>0</v>
      </c>
      <c r="F581" s="207">
        <v>0</v>
      </c>
      <c r="G581" s="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</row>
    <row r="582" spans="1:34" ht="16.5" customHeight="1" x14ac:dyDescent="0.25">
      <c r="A582" s="162">
        <v>525</v>
      </c>
      <c r="B582" s="54" t="s">
        <v>155</v>
      </c>
      <c r="C582" s="206"/>
      <c r="D582" s="206"/>
      <c r="E582" s="206"/>
      <c r="F582" s="206">
        <v>0</v>
      </c>
      <c r="G582" s="1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</row>
    <row r="583" spans="1:34" ht="16.5" customHeight="1" x14ac:dyDescent="0.25">
      <c r="A583" s="162">
        <v>526</v>
      </c>
      <c r="B583" s="54" t="s">
        <v>101</v>
      </c>
      <c r="C583" s="206"/>
      <c r="D583" s="206"/>
      <c r="E583" s="206"/>
      <c r="F583" s="206">
        <v>0</v>
      </c>
      <c r="G583" s="1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</row>
    <row r="584" spans="1:34" ht="16.5" customHeight="1" x14ac:dyDescent="0.25">
      <c r="A584" s="162">
        <v>527</v>
      </c>
      <c r="B584" s="54" t="s">
        <v>102</v>
      </c>
      <c r="C584" s="206"/>
      <c r="D584" s="206"/>
      <c r="E584" s="206"/>
      <c r="F584" s="206">
        <v>0</v>
      </c>
      <c r="G584" s="1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</row>
    <row r="585" spans="1:34" ht="16.5" customHeight="1" x14ac:dyDescent="0.25">
      <c r="A585" s="162">
        <v>528</v>
      </c>
      <c r="B585" s="54" t="s">
        <v>103</v>
      </c>
      <c r="C585" s="206">
        <v>62.4</v>
      </c>
      <c r="D585" s="206">
        <v>46.814999999999998</v>
      </c>
      <c r="E585" s="206">
        <v>47.143000000000001</v>
      </c>
      <c r="F585" s="206">
        <v>50.443010000000001</v>
      </c>
      <c r="G585" s="1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</row>
    <row r="586" spans="1:34" ht="16.5" customHeight="1" x14ac:dyDescent="0.25">
      <c r="A586" s="162">
        <v>529</v>
      </c>
      <c r="B586" s="54" t="s">
        <v>107</v>
      </c>
      <c r="C586" s="206">
        <v>89.913544668587889</v>
      </c>
      <c r="D586" s="206">
        <v>75.024038461538453</v>
      </c>
      <c r="E586" s="206">
        <v>100.70063013991242</v>
      </c>
      <c r="F586" s="206">
        <v>107</v>
      </c>
      <c r="G586" s="1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</row>
    <row r="587" spans="1:34" ht="16.5" customHeight="1" x14ac:dyDescent="0.25">
      <c r="A587" s="254" t="s">
        <v>169</v>
      </c>
      <c r="B587" s="254"/>
      <c r="C587" s="254"/>
      <c r="D587" s="254"/>
      <c r="E587" s="254"/>
      <c r="F587" s="254"/>
      <c r="G587" s="1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</row>
    <row r="588" spans="1:34" ht="16.5" customHeight="1" x14ac:dyDescent="0.25">
      <c r="A588" s="162">
        <v>530</v>
      </c>
      <c r="B588" s="54" t="s">
        <v>90</v>
      </c>
      <c r="C588" s="206">
        <v>68.171999999999997</v>
      </c>
      <c r="D588" s="206">
        <v>45.969000000000001</v>
      </c>
      <c r="E588" s="206">
        <v>46.3</v>
      </c>
      <c r="F588" s="206">
        <v>49.540999999999997</v>
      </c>
      <c r="G588" s="1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</row>
    <row r="589" spans="1:34" ht="16.5" customHeight="1" x14ac:dyDescent="0.25">
      <c r="A589" s="162">
        <v>531</v>
      </c>
      <c r="B589" s="54" t="s">
        <v>92</v>
      </c>
      <c r="C589" s="206">
        <v>7.1879999999999997</v>
      </c>
      <c r="D589" s="206">
        <v>7.69</v>
      </c>
      <c r="E589" s="206">
        <v>8.1999999999999993</v>
      </c>
      <c r="F589" s="206">
        <v>8.7739999999999991</v>
      </c>
      <c r="G589" s="1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</row>
    <row r="590" spans="1:34" ht="16.5" customHeight="1" x14ac:dyDescent="0.25">
      <c r="A590" s="162">
        <v>532</v>
      </c>
      <c r="B590" s="54" t="s">
        <v>107</v>
      </c>
      <c r="C590" s="206">
        <v>86.895551257253373</v>
      </c>
      <c r="D590" s="206">
        <v>106.98386199220924</v>
      </c>
      <c r="E590" s="206">
        <v>106.63198959687905</v>
      </c>
      <c r="F590" s="206">
        <v>107</v>
      </c>
      <c r="G590" s="1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</row>
    <row r="591" spans="1:34" ht="16.5" customHeight="1" x14ac:dyDescent="0.25">
      <c r="A591" s="162">
        <v>533</v>
      </c>
      <c r="B591" s="54" t="s">
        <v>93</v>
      </c>
      <c r="C591" s="206">
        <v>7.1879999999999997</v>
      </c>
      <c r="D591" s="207">
        <v>7.69</v>
      </c>
      <c r="E591" s="207">
        <v>8.1999999999999993</v>
      </c>
      <c r="F591" s="207">
        <v>8.7739999999999991</v>
      </c>
      <c r="G591" s="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</row>
    <row r="592" spans="1:34" ht="16.5" customHeight="1" x14ac:dyDescent="0.25">
      <c r="A592" s="162">
        <v>534</v>
      </c>
      <c r="B592" s="54" t="s">
        <v>94</v>
      </c>
      <c r="C592" s="206"/>
      <c r="D592" s="206"/>
      <c r="E592" s="206"/>
      <c r="F592" s="206">
        <v>0</v>
      </c>
      <c r="G592" s="1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</row>
    <row r="593" spans="1:34" ht="16.5" customHeight="1" x14ac:dyDescent="0.25">
      <c r="A593" s="162">
        <v>535</v>
      </c>
      <c r="B593" s="54" t="s">
        <v>95</v>
      </c>
      <c r="C593" s="206"/>
      <c r="D593" s="206"/>
      <c r="E593" s="206"/>
      <c r="F593" s="206">
        <v>0</v>
      </c>
      <c r="G593" s="1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</row>
    <row r="594" spans="1:34" ht="16.5" customHeight="1" x14ac:dyDescent="0.25">
      <c r="A594" s="162">
        <v>536</v>
      </c>
      <c r="B594" s="54" t="s">
        <v>97</v>
      </c>
      <c r="C594" s="206">
        <v>58.019999999999996</v>
      </c>
      <c r="D594" s="206">
        <v>38.279000000000003</v>
      </c>
      <c r="E594" s="206">
        <v>38.1</v>
      </c>
      <c r="F594" s="206">
        <v>40.767000000000003</v>
      </c>
      <c r="G594" s="1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</row>
    <row r="595" spans="1:34" ht="16.5" customHeight="1" x14ac:dyDescent="0.25">
      <c r="A595" s="162">
        <v>537</v>
      </c>
      <c r="B595" s="54" t="s">
        <v>98</v>
      </c>
      <c r="C595" s="206">
        <v>38.299999999999997</v>
      </c>
      <c r="D595" s="207">
        <v>38.279000000000003</v>
      </c>
      <c r="E595" s="207">
        <v>38.1</v>
      </c>
      <c r="F595" s="207">
        <v>40.767000000000003</v>
      </c>
      <c r="G595" s="1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</row>
    <row r="596" spans="1:34" ht="16.5" customHeight="1" x14ac:dyDescent="0.25">
      <c r="A596" s="162">
        <v>538</v>
      </c>
      <c r="B596" s="54" t="s">
        <v>99</v>
      </c>
      <c r="C596" s="206">
        <v>19.72</v>
      </c>
      <c r="D596" s="207">
        <v>0</v>
      </c>
      <c r="E596" s="207">
        <v>0</v>
      </c>
      <c r="F596" s="207">
        <v>0</v>
      </c>
      <c r="G596" s="1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</row>
    <row r="597" spans="1:34" ht="16.5" customHeight="1" x14ac:dyDescent="0.25">
      <c r="A597" s="162">
        <v>539</v>
      </c>
      <c r="B597" s="54" t="s">
        <v>155</v>
      </c>
      <c r="C597" s="206"/>
      <c r="D597" s="206"/>
      <c r="E597" s="206"/>
      <c r="F597" s="206">
        <v>0</v>
      </c>
      <c r="G597" s="1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</row>
    <row r="598" spans="1:34" ht="16.5" customHeight="1" x14ac:dyDescent="0.25">
      <c r="A598" s="162">
        <v>540</v>
      </c>
      <c r="B598" s="54" t="s">
        <v>101</v>
      </c>
      <c r="C598" s="206"/>
      <c r="D598" s="206"/>
      <c r="E598" s="206"/>
      <c r="F598" s="206">
        <v>0</v>
      </c>
      <c r="G598" s="1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</row>
    <row r="599" spans="1:34" ht="16.5" customHeight="1" x14ac:dyDescent="0.25">
      <c r="A599" s="162">
        <v>541</v>
      </c>
      <c r="B599" s="54" t="s">
        <v>102</v>
      </c>
      <c r="C599" s="206"/>
      <c r="D599" s="206"/>
      <c r="E599" s="206"/>
      <c r="F599" s="206">
        <v>0</v>
      </c>
      <c r="G599" s="1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</row>
    <row r="600" spans="1:34" ht="16.5" customHeight="1" x14ac:dyDescent="0.25">
      <c r="A600" s="162">
        <v>542</v>
      </c>
      <c r="B600" s="54" t="s">
        <v>103</v>
      </c>
      <c r="C600" s="206">
        <v>68.198999999999998</v>
      </c>
      <c r="D600" s="206">
        <v>45.969000000000001</v>
      </c>
      <c r="E600" s="206">
        <v>46.3</v>
      </c>
      <c r="F600" s="206">
        <v>49.540999999999997</v>
      </c>
      <c r="G600" s="1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</row>
    <row r="601" spans="1:34" ht="16.5" customHeight="1" x14ac:dyDescent="0.25">
      <c r="A601" s="162">
        <v>543</v>
      </c>
      <c r="B601" s="54" t="s">
        <v>107</v>
      </c>
      <c r="C601" s="206">
        <v>151.9585561497326</v>
      </c>
      <c r="D601" s="206">
        <v>67.404214138037219</v>
      </c>
      <c r="E601" s="206">
        <v>100.72005046879417</v>
      </c>
      <c r="F601" s="206">
        <v>107</v>
      </c>
      <c r="G601" s="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</row>
    <row r="602" spans="1:34" ht="16.5" customHeight="1" x14ac:dyDescent="0.25">
      <c r="A602" s="254" t="s">
        <v>170</v>
      </c>
      <c r="B602" s="254"/>
      <c r="C602" s="254"/>
      <c r="D602" s="254"/>
      <c r="E602" s="254"/>
      <c r="F602" s="254"/>
      <c r="G602" s="1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</row>
    <row r="603" spans="1:34" ht="16.5" customHeight="1" x14ac:dyDescent="0.25">
      <c r="A603" s="162">
        <v>544</v>
      </c>
      <c r="B603" s="54" t="s">
        <v>90</v>
      </c>
      <c r="C603" s="206">
        <v>46.372999999999998</v>
      </c>
      <c r="D603" s="206">
        <v>44.2</v>
      </c>
      <c r="E603" s="206">
        <v>44.5</v>
      </c>
      <c r="F603" s="206">
        <v>47.615000000000002</v>
      </c>
      <c r="G603" s="1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</row>
    <row r="604" spans="1:34" ht="16.5" customHeight="1" x14ac:dyDescent="0.25">
      <c r="A604" s="162">
        <v>545</v>
      </c>
      <c r="B604" s="54" t="s">
        <v>92</v>
      </c>
      <c r="C604" s="206">
        <v>7.5190000000000001</v>
      </c>
      <c r="D604" s="206">
        <v>8</v>
      </c>
      <c r="E604" s="206">
        <v>8.6</v>
      </c>
      <c r="F604" s="206">
        <v>9.202</v>
      </c>
      <c r="G604" s="1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</row>
    <row r="605" spans="1:34" ht="16.5" customHeight="1" x14ac:dyDescent="0.25">
      <c r="A605" s="162">
        <v>546</v>
      </c>
      <c r="B605" s="54" t="s">
        <v>107</v>
      </c>
      <c r="C605" s="206">
        <v>79.214075010535183</v>
      </c>
      <c r="D605" s="206">
        <v>106.3971272775635</v>
      </c>
      <c r="E605" s="206">
        <v>107.5</v>
      </c>
      <c r="F605" s="206">
        <v>107</v>
      </c>
      <c r="G605" s="1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</row>
    <row r="606" spans="1:34" ht="16.5" customHeight="1" x14ac:dyDescent="0.25">
      <c r="A606" s="162">
        <v>547</v>
      </c>
      <c r="B606" s="54" t="s">
        <v>93</v>
      </c>
      <c r="C606" s="206">
        <v>7.5190000000000001</v>
      </c>
      <c r="D606" s="207">
        <v>8</v>
      </c>
      <c r="E606" s="207">
        <v>8.6</v>
      </c>
      <c r="F606" s="207">
        <v>9.202</v>
      </c>
      <c r="G606" s="1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</row>
    <row r="607" spans="1:34" ht="16.5" customHeight="1" x14ac:dyDescent="0.25">
      <c r="A607" s="162">
        <v>548</v>
      </c>
      <c r="B607" s="54" t="s">
        <v>94</v>
      </c>
      <c r="C607" s="206"/>
      <c r="D607" s="206"/>
      <c r="E607" s="206"/>
      <c r="F607" s="206">
        <v>0</v>
      </c>
      <c r="G607" s="1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</row>
    <row r="608" spans="1:34" ht="16.5" customHeight="1" x14ac:dyDescent="0.25">
      <c r="A608" s="162">
        <v>549</v>
      </c>
      <c r="B608" s="54" t="s">
        <v>95</v>
      </c>
      <c r="C608" s="206"/>
      <c r="D608" s="206"/>
      <c r="E608" s="206"/>
      <c r="F608" s="206">
        <v>0</v>
      </c>
      <c r="G608" s="1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</row>
    <row r="609" spans="1:34" ht="16.5" customHeight="1" x14ac:dyDescent="0.25">
      <c r="A609" s="162">
        <v>550</v>
      </c>
      <c r="B609" s="54" t="s">
        <v>97</v>
      </c>
      <c r="C609" s="206">
        <v>36.173999999999999</v>
      </c>
      <c r="D609" s="206">
        <v>36.200000000000003</v>
      </c>
      <c r="E609" s="206">
        <v>35.9</v>
      </c>
      <c r="F609" s="206">
        <v>38.412999999999997</v>
      </c>
      <c r="G609" s="1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</row>
    <row r="610" spans="1:34" ht="16.5" customHeight="1" x14ac:dyDescent="0.25">
      <c r="A610" s="162">
        <v>551</v>
      </c>
      <c r="B610" s="54" t="s">
        <v>98</v>
      </c>
      <c r="C610" s="206">
        <v>36.173999999999999</v>
      </c>
      <c r="D610" s="207">
        <v>36.200000000000003</v>
      </c>
      <c r="E610" s="207">
        <v>35.9</v>
      </c>
      <c r="F610" s="207">
        <v>38.412999999999997</v>
      </c>
      <c r="G610" s="1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</row>
    <row r="611" spans="1:34" ht="16.5" customHeight="1" x14ac:dyDescent="0.25">
      <c r="A611" s="162">
        <v>552</v>
      </c>
      <c r="B611" s="54" t="s">
        <v>99</v>
      </c>
      <c r="C611" s="206">
        <v>0</v>
      </c>
      <c r="D611" s="207">
        <v>0</v>
      </c>
      <c r="E611" s="207">
        <v>0</v>
      </c>
      <c r="F611" s="207">
        <v>0</v>
      </c>
      <c r="G611" s="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</row>
    <row r="612" spans="1:34" ht="16.5" customHeight="1" x14ac:dyDescent="0.25">
      <c r="A612" s="162">
        <v>553</v>
      </c>
      <c r="B612" s="54" t="s">
        <v>155</v>
      </c>
      <c r="C612" s="206"/>
      <c r="D612" s="206"/>
      <c r="E612" s="206"/>
      <c r="F612" s="206">
        <v>0</v>
      </c>
      <c r="G612" s="1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</row>
    <row r="613" spans="1:34" ht="16.5" customHeight="1" x14ac:dyDescent="0.25">
      <c r="A613" s="162">
        <v>554</v>
      </c>
      <c r="B613" s="54" t="s">
        <v>101</v>
      </c>
      <c r="C613" s="206"/>
      <c r="D613" s="206"/>
      <c r="E613" s="206"/>
      <c r="F613" s="206">
        <v>0</v>
      </c>
      <c r="G613" s="1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</row>
    <row r="614" spans="1:34" ht="16.5" customHeight="1" x14ac:dyDescent="0.25">
      <c r="A614" s="162">
        <v>555</v>
      </c>
      <c r="B614" s="54" t="s">
        <v>102</v>
      </c>
      <c r="C614" s="206"/>
      <c r="D614" s="206"/>
      <c r="E614" s="206"/>
      <c r="F614" s="206">
        <v>0</v>
      </c>
      <c r="G614" s="1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</row>
    <row r="615" spans="1:34" ht="16.5" customHeight="1" x14ac:dyDescent="0.25">
      <c r="A615" s="162">
        <v>556</v>
      </c>
      <c r="B615" s="54" t="s">
        <v>103</v>
      </c>
      <c r="C615" s="206">
        <v>46.372999999999998</v>
      </c>
      <c r="D615" s="206">
        <v>44.2</v>
      </c>
      <c r="E615" s="206">
        <v>44.5</v>
      </c>
      <c r="F615" s="206">
        <v>47.615000000000002</v>
      </c>
      <c r="G615" s="1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</row>
    <row r="616" spans="1:34" ht="16.5" customHeight="1" x14ac:dyDescent="0.25">
      <c r="A616" s="162">
        <v>557</v>
      </c>
      <c r="B616" s="54" t="s">
        <v>107</v>
      </c>
      <c r="C616" s="206">
        <v>113.08832853728723</v>
      </c>
      <c r="D616" s="206">
        <v>95.314083626248049</v>
      </c>
      <c r="E616" s="206">
        <v>100.6787330316742</v>
      </c>
      <c r="F616" s="206">
        <v>107</v>
      </c>
      <c r="G616" s="1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</row>
    <row r="617" spans="1:34" ht="16.5" customHeight="1" x14ac:dyDescent="0.25">
      <c r="A617" s="254" t="s">
        <v>171</v>
      </c>
      <c r="B617" s="254"/>
      <c r="C617" s="254"/>
      <c r="D617" s="254"/>
      <c r="E617" s="254"/>
      <c r="F617" s="254"/>
      <c r="G617" s="1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</row>
    <row r="618" spans="1:34" ht="16.5" customHeight="1" x14ac:dyDescent="0.25">
      <c r="A618" s="162">
        <v>558</v>
      </c>
      <c r="B618" s="54" t="s">
        <v>90</v>
      </c>
      <c r="C618" s="206">
        <v>44.924999999999997</v>
      </c>
      <c r="D618" s="206">
        <v>44.290000000000006</v>
      </c>
      <c r="E618" s="206">
        <v>44.668999999999997</v>
      </c>
      <c r="F618" s="206">
        <v>47.795829999999995</v>
      </c>
      <c r="G618" s="1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</row>
    <row r="619" spans="1:34" ht="16.5" customHeight="1" x14ac:dyDescent="0.25">
      <c r="A619" s="162">
        <v>559</v>
      </c>
      <c r="B619" s="54" t="s">
        <v>92</v>
      </c>
      <c r="C619" s="206">
        <v>7.8</v>
      </c>
      <c r="D619" s="206">
        <v>8.3000000000000007</v>
      </c>
      <c r="E619" s="206">
        <v>28.1</v>
      </c>
      <c r="F619" s="206">
        <v>30.067</v>
      </c>
      <c r="G619" s="1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</row>
    <row r="620" spans="1:34" ht="16.5" customHeight="1" x14ac:dyDescent="0.25">
      <c r="A620" s="162">
        <v>560</v>
      </c>
      <c r="B620" s="54" t="s">
        <v>107</v>
      </c>
      <c r="C620" s="206">
        <v>96.822244289970214</v>
      </c>
      <c r="D620" s="206">
        <v>106.41025641025644</v>
      </c>
      <c r="E620" s="206">
        <v>338.55421686746985</v>
      </c>
      <c r="F620" s="206">
        <v>107</v>
      </c>
      <c r="G620" s="1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</row>
    <row r="621" spans="1:34" ht="16.5" customHeight="1" x14ac:dyDescent="0.25">
      <c r="A621" s="162">
        <v>561</v>
      </c>
      <c r="B621" s="54" t="s">
        <v>93</v>
      </c>
      <c r="C621" s="206">
        <v>7.8</v>
      </c>
      <c r="D621" s="207">
        <v>8.3000000000000007</v>
      </c>
      <c r="E621" s="207">
        <v>28.1</v>
      </c>
      <c r="F621" s="207">
        <v>30.067</v>
      </c>
      <c r="G621" s="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</row>
    <row r="622" spans="1:34" ht="16.5" customHeight="1" x14ac:dyDescent="0.25">
      <c r="A622" s="162">
        <v>562</v>
      </c>
      <c r="B622" s="54" t="s">
        <v>94</v>
      </c>
      <c r="C622" s="206"/>
      <c r="D622" s="206"/>
      <c r="E622" s="206"/>
      <c r="F622" s="206">
        <v>0</v>
      </c>
      <c r="G622" s="1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</row>
    <row r="623" spans="1:34" ht="16.5" customHeight="1" x14ac:dyDescent="0.25">
      <c r="A623" s="162">
        <v>563</v>
      </c>
      <c r="B623" s="54" t="s">
        <v>95</v>
      </c>
      <c r="C623" s="206"/>
      <c r="D623" s="206"/>
      <c r="E623" s="206"/>
      <c r="F623" s="206">
        <v>0</v>
      </c>
      <c r="G623" s="1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</row>
    <row r="624" spans="1:34" ht="16.5" customHeight="1" x14ac:dyDescent="0.25">
      <c r="A624" s="162">
        <v>564</v>
      </c>
      <c r="B624" s="54" t="s">
        <v>97</v>
      </c>
      <c r="C624" s="206">
        <v>36.924999999999997</v>
      </c>
      <c r="D624" s="206">
        <v>35.99</v>
      </c>
      <c r="E624" s="206">
        <v>16.568999999999999</v>
      </c>
      <c r="F624" s="206">
        <v>17.728829999999999</v>
      </c>
      <c r="G624" s="1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</row>
    <row r="625" spans="1:34" ht="16.5" customHeight="1" x14ac:dyDescent="0.25">
      <c r="A625" s="162">
        <v>565</v>
      </c>
      <c r="B625" s="54" t="s">
        <v>98</v>
      </c>
      <c r="C625" s="206">
        <v>35.924999999999997</v>
      </c>
      <c r="D625" s="207">
        <v>35.99</v>
      </c>
      <c r="E625" s="207">
        <v>16.568999999999999</v>
      </c>
      <c r="F625" s="207">
        <v>17.728829999999999</v>
      </c>
      <c r="G625" s="1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</row>
    <row r="626" spans="1:34" ht="16.5" customHeight="1" x14ac:dyDescent="0.25">
      <c r="A626" s="162">
        <v>566</v>
      </c>
      <c r="B626" s="54" t="s">
        <v>99</v>
      </c>
      <c r="C626" s="206">
        <v>1</v>
      </c>
      <c r="D626" s="207">
        <v>0</v>
      </c>
      <c r="E626" s="207">
        <v>0</v>
      </c>
      <c r="F626" s="207">
        <v>0</v>
      </c>
      <c r="G626" s="1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</row>
    <row r="627" spans="1:34" ht="16.5" customHeight="1" x14ac:dyDescent="0.25">
      <c r="A627" s="162">
        <v>567</v>
      </c>
      <c r="B627" s="54" t="s">
        <v>155</v>
      </c>
      <c r="C627" s="206"/>
      <c r="D627" s="206"/>
      <c r="E627" s="206"/>
      <c r="F627" s="206">
        <v>0</v>
      </c>
      <c r="G627" s="1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</row>
    <row r="628" spans="1:34" ht="16.5" customHeight="1" x14ac:dyDescent="0.25">
      <c r="A628" s="162">
        <v>568</v>
      </c>
      <c r="B628" s="54" t="s">
        <v>101</v>
      </c>
      <c r="C628" s="206"/>
      <c r="D628" s="206"/>
      <c r="E628" s="206"/>
      <c r="F628" s="206">
        <v>0</v>
      </c>
      <c r="G628" s="1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</row>
    <row r="629" spans="1:34" ht="16.5" customHeight="1" x14ac:dyDescent="0.25">
      <c r="A629" s="162">
        <v>569</v>
      </c>
      <c r="B629" s="54" t="s">
        <v>102</v>
      </c>
      <c r="C629" s="206"/>
      <c r="D629" s="206"/>
      <c r="E629" s="206"/>
      <c r="F629" s="206">
        <v>0</v>
      </c>
      <c r="G629" s="1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</row>
    <row r="630" spans="1:34" ht="16.5" customHeight="1" x14ac:dyDescent="0.25">
      <c r="A630" s="162">
        <v>570</v>
      </c>
      <c r="B630" s="54" t="s">
        <v>103</v>
      </c>
      <c r="C630" s="206">
        <v>44.9</v>
      </c>
      <c r="D630" s="206">
        <v>44.3</v>
      </c>
      <c r="E630" s="206">
        <v>44.677999999999997</v>
      </c>
      <c r="F630" s="206">
        <v>47.805459999999997</v>
      </c>
      <c r="G630" s="1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</row>
    <row r="631" spans="1:34" ht="16.5" customHeight="1" x14ac:dyDescent="0.25">
      <c r="A631" s="162">
        <v>571</v>
      </c>
      <c r="B631" s="54" t="s">
        <v>107</v>
      </c>
      <c r="C631" s="206">
        <v>99.973281083006768</v>
      </c>
      <c r="D631" s="206">
        <v>98.663697104677055</v>
      </c>
      <c r="E631" s="206">
        <v>100.85327313769751</v>
      </c>
      <c r="F631" s="206">
        <v>107</v>
      </c>
      <c r="G631" s="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</row>
    <row r="632" spans="1:34" ht="16.5" customHeight="1" x14ac:dyDescent="0.25">
      <c r="A632" s="254" t="s">
        <v>172</v>
      </c>
      <c r="B632" s="254"/>
      <c r="C632" s="254"/>
      <c r="D632" s="254"/>
      <c r="E632" s="254"/>
      <c r="F632" s="254"/>
      <c r="G632" s="1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</row>
    <row r="633" spans="1:34" ht="16.5" customHeight="1" x14ac:dyDescent="0.25">
      <c r="A633" s="162">
        <v>572</v>
      </c>
      <c r="B633" s="54" t="s">
        <v>90</v>
      </c>
      <c r="C633" s="206">
        <v>47.056999999999995</v>
      </c>
      <c r="D633" s="206">
        <v>47.1</v>
      </c>
      <c r="E633" s="206">
        <v>47.529000000000003</v>
      </c>
      <c r="F633" s="206">
        <v>50.856030000000004</v>
      </c>
      <c r="G633" s="1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</row>
    <row r="634" spans="1:34" ht="16.5" customHeight="1" x14ac:dyDescent="0.25">
      <c r="A634" s="162">
        <v>573</v>
      </c>
      <c r="B634" s="54" t="s">
        <v>92</v>
      </c>
      <c r="C634" s="206">
        <v>6.1740000000000004</v>
      </c>
      <c r="D634" s="206">
        <v>6.6</v>
      </c>
      <c r="E634" s="206">
        <v>7.06</v>
      </c>
      <c r="F634" s="206">
        <v>7.5541999999999998</v>
      </c>
      <c r="G634" s="1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</row>
    <row r="635" spans="1:34" ht="16.5" customHeight="1" x14ac:dyDescent="0.25">
      <c r="A635" s="162">
        <v>574</v>
      </c>
      <c r="B635" s="54" t="s">
        <v>107</v>
      </c>
      <c r="C635" s="206">
        <v>93.673190714610826</v>
      </c>
      <c r="D635" s="206">
        <v>106.89990281827015</v>
      </c>
      <c r="E635" s="206">
        <v>106.96969696969695</v>
      </c>
      <c r="F635" s="206">
        <v>107</v>
      </c>
      <c r="G635" s="1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</row>
    <row r="636" spans="1:34" ht="16.5" customHeight="1" x14ac:dyDescent="0.25">
      <c r="A636" s="162">
        <v>575</v>
      </c>
      <c r="B636" s="54" t="s">
        <v>93</v>
      </c>
      <c r="C636" s="206">
        <v>6.1740000000000004</v>
      </c>
      <c r="D636" s="207">
        <v>6.6</v>
      </c>
      <c r="E636" s="207">
        <v>7.06</v>
      </c>
      <c r="F636" s="207">
        <v>7.5541999999999998</v>
      </c>
      <c r="G636" s="1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</row>
    <row r="637" spans="1:34" ht="16.5" customHeight="1" x14ac:dyDescent="0.25">
      <c r="A637" s="162">
        <v>576</v>
      </c>
      <c r="B637" s="54" t="s">
        <v>94</v>
      </c>
      <c r="C637" s="206"/>
      <c r="D637" s="206"/>
      <c r="E637" s="206"/>
      <c r="F637" s="206">
        <v>0</v>
      </c>
      <c r="G637" s="1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</row>
    <row r="638" spans="1:34" ht="16.5" customHeight="1" x14ac:dyDescent="0.25">
      <c r="A638" s="162">
        <v>577</v>
      </c>
      <c r="B638" s="54" t="s">
        <v>95</v>
      </c>
      <c r="C638" s="206"/>
      <c r="D638" s="206"/>
      <c r="E638" s="206"/>
      <c r="F638" s="206">
        <v>0</v>
      </c>
      <c r="G638" s="1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</row>
    <row r="639" spans="1:34" ht="16.5" customHeight="1" x14ac:dyDescent="0.25">
      <c r="A639" s="162">
        <v>578</v>
      </c>
      <c r="B639" s="54" t="s">
        <v>97</v>
      </c>
      <c r="C639" s="206">
        <v>40.299999999999997</v>
      </c>
      <c r="D639" s="206">
        <v>40.5</v>
      </c>
      <c r="E639" s="206">
        <v>40.469000000000001</v>
      </c>
      <c r="F639" s="206">
        <v>43.301830000000002</v>
      </c>
      <c r="G639" s="1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</row>
    <row r="640" spans="1:34" ht="16.5" customHeight="1" x14ac:dyDescent="0.25">
      <c r="A640" s="162">
        <v>579</v>
      </c>
      <c r="B640" s="54" t="s">
        <v>98</v>
      </c>
      <c r="C640" s="206">
        <v>40.299999999999997</v>
      </c>
      <c r="D640" s="207">
        <v>40.5</v>
      </c>
      <c r="E640" s="207">
        <v>40.469000000000001</v>
      </c>
      <c r="F640" s="207">
        <v>43.301830000000002</v>
      </c>
      <c r="G640" s="1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</row>
    <row r="641" spans="1:34" ht="16.5" customHeight="1" x14ac:dyDescent="0.25">
      <c r="A641" s="162">
        <v>580</v>
      </c>
      <c r="B641" s="54" t="s">
        <v>99</v>
      </c>
      <c r="C641" s="206">
        <v>0</v>
      </c>
      <c r="D641" s="207">
        <v>0</v>
      </c>
      <c r="E641" s="207">
        <v>0</v>
      </c>
      <c r="F641" s="207">
        <v>0</v>
      </c>
      <c r="G641" s="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</row>
    <row r="642" spans="1:34" ht="16.5" customHeight="1" x14ac:dyDescent="0.25">
      <c r="A642" s="162">
        <v>581</v>
      </c>
      <c r="B642" s="54" t="s">
        <v>155</v>
      </c>
      <c r="C642" s="206"/>
      <c r="D642" s="206"/>
      <c r="E642" s="206"/>
      <c r="F642" s="206">
        <v>0</v>
      </c>
      <c r="G642" s="1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</row>
    <row r="643" spans="1:34" ht="16.5" customHeight="1" x14ac:dyDescent="0.25">
      <c r="A643" s="162">
        <v>582</v>
      </c>
      <c r="B643" s="54" t="s">
        <v>101</v>
      </c>
      <c r="C643" s="206"/>
      <c r="D643" s="206"/>
      <c r="E643" s="206"/>
      <c r="F643" s="206">
        <v>0</v>
      </c>
      <c r="G643" s="1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</row>
    <row r="644" spans="1:34" ht="16.5" customHeight="1" x14ac:dyDescent="0.25">
      <c r="A644" s="162">
        <v>583</v>
      </c>
      <c r="B644" s="54" t="s">
        <v>102</v>
      </c>
      <c r="C644" s="206"/>
      <c r="D644" s="206"/>
      <c r="E644" s="206"/>
      <c r="F644" s="206">
        <v>0</v>
      </c>
      <c r="G644" s="1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</row>
    <row r="645" spans="1:34" ht="16.5" customHeight="1" x14ac:dyDescent="0.25">
      <c r="A645" s="162">
        <v>584</v>
      </c>
      <c r="B645" s="54" t="s">
        <v>103</v>
      </c>
      <c r="C645" s="206">
        <v>47.1</v>
      </c>
      <c r="D645" s="206">
        <v>47.1</v>
      </c>
      <c r="E645" s="206">
        <v>47.536999999999999</v>
      </c>
      <c r="F645" s="206">
        <v>50.86459</v>
      </c>
      <c r="G645" s="1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</row>
    <row r="646" spans="1:34" ht="16.5" customHeight="1" x14ac:dyDescent="0.25">
      <c r="A646" s="162">
        <v>585</v>
      </c>
      <c r="B646" s="54" t="s">
        <v>107</v>
      </c>
      <c r="C646" s="206">
        <v>53.625713017044099</v>
      </c>
      <c r="D646" s="206">
        <v>100</v>
      </c>
      <c r="E646" s="206">
        <v>100.92781316348194</v>
      </c>
      <c r="F646" s="206">
        <v>107</v>
      </c>
      <c r="G646" s="1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</row>
    <row r="647" spans="1:34" ht="16.5" customHeight="1" x14ac:dyDescent="0.25">
      <c r="A647" s="254" t="s">
        <v>173</v>
      </c>
      <c r="B647" s="254"/>
      <c r="C647" s="254"/>
      <c r="D647" s="254"/>
      <c r="E647" s="254"/>
      <c r="F647" s="254"/>
      <c r="G647" s="1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</row>
    <row r="648" spans="1:34" ht="16.5" customHeight="1" x14ac:dyDescent="0.25">
      <c r="A648" s="162">
        <v>586</v>
      </c>
      <c r="B648" s="54" t="s">
        <v>90</v>
      </c>
      <c r="C648" s="206">
        <v>65.991</v>
      </c>
      <c r="D648" s="206">
        <v>45.259</v>
      </c>
      <c r="E648" s="206">
        <v>45.641999999999996</v>
      </c>
      <c r="F648" s="206">
        <v>48.836939999999998</v>
      </c>
      <c r="G648" s="1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</row>
    <row r="649" spans="1:34" ht="16.5" customHeight="1" x14ac:dyDescent="0.25">
      <c r="A649" s="162">
        <v>587</v>
      </c>
      <c r="B649" s="54" t="s">
        <v>92</v>
      </c>
      <c r="C649" s="206">
        <v>2.5</v>
      </c>
      <c r="D649" s="206">
        <v>2.6749999999999998</v>
      </c>
      <c r="E649" s="206">
        <v>2.8610000000000002</v>
      </c>
      <c r="F649" s="206">
        <v>3.0612700000000004</v>
      </c>
      <c r="G649" s="1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</row>
    <row r="650" spans="1:34" ht="16.5" customHeight="1" x14ac:dyDescent="0.25">
      <c r="A650" s="162">
        <v>588</v>
      </c>
      <c r="B650" s="54" t="s">
        <v>107</v>
      </c>
      <c r="C650" s="206">
        <v>83.843099377548839</v>
      </c>
      <c r="D650" s="206">
        <v>106.99999999999999</v>
      </c>
      <c r="E650" s="206">
        <v>106.95327102803741</v>
      </c>
      <c r="F650" s="206">
        <v>107</v>
      </c>
      <c r="G650" s="1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</row>
    <row r="651" spans="1:34" ht="16.5" customHeight="1" x14ac:dyDescent="0.25">
      <c r="A651" s="162">
        <v>589</v>
      </c>
      <c r="B651" s="54" t="s">
        <v>93</v>
      </c>
      <c r="C651" s="206">
        <v>2.5</v>
      </c>
      <c r="D651" s="207">
        <v>2.6749999999999998</v>
      </c>
      <c r="E651" s="207">
        <v>2.8610000000000002</v>
      </c>
      <c r="F651" s="207">
        <v>3.0612700000000004</v>
      </c>
      <c r="G651" s="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</row>
    <row r="652" spans="1:34" ht="16.5" customHeight="1" x14ac:dyDescent="0.25">
      <c r="A652" s="162">
        <v>590</v>
      </c>
      <c r="B652" s="54" t="s">
        <v>94</v>
      </c>
      <c r="C652" s="206"/>
      <c r="D652" s="206"/>
      <c r="E652" s="206"/>
      <c r="F652" s="206">
        <v>0</v>
      </c>
      <c r="G652" s="1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</row>
    <row r="653" spans="1:34" ht="16.5" customHeight="1" x14ac:dyDescent="0.25">
      <c r="A653" s="162">
        <v>591</v>
      </c>
      <c r="B653" s="54" t="s">
        <v>95</v>
      </c>
      <c r="C653" s="206"/>
      <c r="D653" s="206"/>
      <c r="E653" s="206"/>
      <c r="F653" s="206">
        <v>0</v>
      </c>
      <c r="G653" s="1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</row>
    <row r="654" spans="1:34" ht="16.5" customHeight="1" x14ac:dyDescent="0.25">
      <c r="A654" s="162">
        <v>592</v>
      </c>
      <c r="B654" s="54" t="s">
        <v>97</v>
      </c>
      <c r="C654" s="206">
        <v>63.224000000000004</v>
      </c>
      <c r="D654" s="206">
        <v>42.584000000000003</v>
      </c>
      <c r="E654" s="206">
        <v>42.780999999999999</v>
      </c>
      <c r="F654" s="206">
        <v>45.775669999999998</v>
      </c>
      <c r="G654" s="1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</row>
    <row r="655" spans="1:34" ht="16.5" customHeight="1" x14ac:dyDescent="0.25">
      <c r="A655" s="162">
        <v>593</v>
      </c>
      <c r="B655" s="54" t="s">
        <v>98</v>
      </c>
      <c r="C655" s="206">
        <v>42.292999999999999</v>
      </c>
      <c r="D655" s="207">
        <v>42.584000000000003</v>
      </c>
      <c r="E655" s="207">
        <v>42.780999999999999</v>
      </c>
      <c r="F655" s="207">
        <v>45.775669999999998</v>
      </c>
      <c r="G655" s="1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</row>
    <row r="656" spans="1:34" ht="16.5" customHeight="1" x14ac:dyDescent="0.25">
      <c r="A656" s="162">
        <v>594</v>
      </c>
      <c r="B656" s="54" t="s">
        <v>99</v>
      </c>
      <c r="C656" s="206">
        <v>20.931000000000001</v>
      </c>
      <c r="D656" s="207">
        <v>0</v>
      </c>
      <c r="E656" s="207">
        <v>0</v>
      </c>
      <c r="F656" s="207">
        <v>0</v>
      </c>
      <c r="G656" s="1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</row>
    <row r="657" spans="1:34" ht="16.5" customHeight="1" x14ac:dyDescent="0.25">
      <c r="A657" s="162">
        <v>595</v>
      </c>
      <c r="B657" s="54" t="s">
        <v>155</v>
      </c>
      <c r="C657" s="206"/>
      <c r="D657" s="206"/>
      <c r="E657" s="206"/>
      <c r="F657" s="206">
        <v>0</v>
      </c>
      <c r="G657" s="1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</row>
    <row r="658" spans="1:34" ht="16.5" customHeight="1" x14ac:dyDescent="0.25">
      <c r="A658" s="162">
        <v>596</v>
      </c>
      <c r="B658" s="54" t="s">
        <v>101</v>
      </c>
      <c r="C658" s="206"/>
      <c r="D658" s="206"/>
      <c r="E658" s="206"/>
      <c r="F658" s="206">
        <v>0</v>
      </c>
      <c r="G658" s="1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</row>
    <row r="659" spans="1:34" ht="16.5" customHeight="1" x14ac:dyDescent="0.25">
      <c r="A659" s="162">
        <v>597</v>
      </c>
      <c r="B659" s="54" t="s">
        <v>102</v>
      </c>
      <c r="C659" s="206"/>
      <c r="D659" s="206"/>
      <c r="E659" s="206"/>
      <c r="F659" s="206">
        <v>0</v>
      </c>
      <c r="G659" s="1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</row>
    <row r="660" spans="1:34" ht="16.5" customHeight="1" x14ac:dyDescent="0.25">
      <c r="A660" s="162">
        <v>598</v>
      </c>
      <c r="B660" s="54" t="s">
        <v>103</v>
      </c>
      <c r="C660" s="206">
        <v>65.991</v>
      </c>
      <c r="D660" s="206">
        <v>45.259</v>
      </c>
      <c r="E660" s="206">
        <v>45.642000000000003</v>
      </c>
      <c r="F660" s="206">
        <v>48.836940000000006</v>
      </c>
      <c r="G660" s="1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</row>
    <row r="661" spans="1:34" ht="16.5" customHeight="1" x14ac:dyDescent="0.25">
      <c r="A661" s="162">
        <v>599</v>
      </c>
      <c r="B661" s="54" t="s">
        <v>107</v>
      </c>
      <c r="C661" s="206">
        <v>148.50128268598945</v>
      </c>
      <c r="D661" s="206">
        <v>68.583594732615055</v>
      </c>
      <c r="E661" s="206">
        <v>100.84624052674607</v>
      </c>
      <c r="F661" s="206">
        <v>107</v>
      </c>
      <c r="G661" s="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</row>
    <row r="662" spans="1:34" ht="16.5" customHeight="1" x14ac:dyDescent="0.25">
      <c r="A662" s="254" t="s">
        <v>174</v>
      </c>
      <c r="B662" s="254"/>
      <c r="C662" s="254"/>
      <c r="D662" s="254"/>
      <c r="E662" s="254"/>
      <c r="F662" s="254"/>
      <c r="G662" s="1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</row>
    <row r="663" spans="1:34" ht="16.5" customHeight="1" x14ac:dyDescent="0.25">
      <c r="A663" s="162">
        <v>600</v>
      </c>
      <c r="B663" s="54" t="s">
        <v>90</v>
      </c>
      <c r="C663" s="206">
        <v>87.566000000000003</v>
      </c>
      <c r="D663" s="206">
        <v>53.692999999999998</v>
      </c>
      <c r="E663" s="206">
        <v>54.300999999999995</v>
      </c>
      <c r="F663" s="206">
        <v>58.102069999999998</v>
      </c>
      <c r="G663" s="1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</row>
    <row r="664" spans="1:34" ht="16.5" customHeight="1" x14ac:dyDescent="0.25">
      <c r="A664" s="162">
        <v>601</v>
      </c>
      <c r="B664" s="54" t="s">
        <v>92</v>
      </c>
      <c r="C664" s="206">
        <v>8.0730000000000004</v>
      </c>
      <c r="D664" s="206">
        <v>12.042999999999999</v>
      </c>
      <c r="E664" s="206">
        <v>12.885</v>
      </c>
      <c r="F664" s="206">
        <v>13.786949999999999</v>
      </c>
      <c r="G664" s="1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</row>
    <row r="665" spans="1:34" ht="16.5" customHeight="1" x14ac:dyDescent="0.25">
      <c r="A665" s="162">
        <v>602</v>
      </c>
      <c r="B665" s="54" t="s">
        <v>107</v>
      </c>
      <c r="C665" s="206">
        <v>89.53088610402574</v>
      </c>
      <c r="D665" s="206">
        <v>149.17626656757091</v>
      </c>
      <c r="E665" s="206">
        <v>106.99161338536909</v>
      </c>
      <c r="F665" s="206">
        <v>107</v>
      </c>
      <c r="G665" s="1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</row>
    <row r="666" spans="1:34" ht="16.5" customHeight="1" x14ac:dyDescent="0.25">
      <c r="A666" s="162">
        <v>603</v>
      </c>
      <c r="B666" s="54" t="s">
        <v>93</v>
      </c>
      <c r="C666" s="206">
        <v>8.0730000000000004</v>
      </c>
      <c r="D666" s="207">
        <v>12.042999999999999</v>
      </c>
      <c r="E666" s="207">
        <v>12.885</v>
      </c>
      <c r="F666" s="207">
        <v>13.786949999999999</v>
      </c>
      <c r="G666" s="1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</row>
    <row r="667" spans="1:34" ht="16.5" customHeight="1" x14ac:dyDescent="0.25">
      <c r="A667" s="162">
        <v>604</v>
      </c>
      <c r="B667" s="54" t="s">
        <v>94</v>
      </c>
      <c r="C667" s="206"/>
      <c r="D667" s="206"/>
      <c r="E667" s="206"/>
      <c r="F667" s="206">
        <v>0</v>
      </c>
      <c r="G667" s="1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</row>
    <row r="668" spans="1:34" ht="16.5" customHeight="1" x14ac:dyDescent="0.25">
      <c r="A668" s="162">
        <v>605</v>
      </c>
      <c r="B668" s="54" t="s">
        <v>95</v>
      </c>
      <c r="C668" s="206"/>
      <c r="D668" s="206"/>
      <c r="E668" s="206"/>
      <c r="F668" s="206">
        <v>0</v>
      </c>
      <c r="G668" s="1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</row>
    <row r="669" spans="1:34" ht="16.5" customHeight="1" x14ac:dyDescent="0.25">
      <c r="A669" s="162">
        <v>606</v>
      </c>
      <c r="B669" s="54" t="s">
        <v>97</v>
      </c>
      <c r="C669" s="206">
        <v>78</v>
      </c>
      <c r="D669" s="206">
        <v>41.65</v>
      </c>
      <c r="E669" s="206">
        <v>41.415999999999997</v>
      </c>
      <c r="F669" s="206">
        <v>44.315119999999993</v>
      </c>
      <c r="G669" s="1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</row>
    <row r="670" spans="1:34" ht="16.5" customHeight="1" x14ac:dyDescent="0.25">
      <c r="A670" s="162">
        <v>607</v>
      </c>
      <c r="B670" s="54" t="s">
        <v>98</v>
      </c>
      <c r="C670" s="206">
        <v>44.6</v>
      </c>
      <c r="D670" s="207">
        <v>41.65</v>
      </c>
      <c r="E670" s="207">
        <v>41.415999999999997</v>
      </c>
      <c r="F670" s="207">
        <v>44.315119999999993</v>
      </c>
      <c r="G670" s="1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</row>
    <row r="671" spans="1:34" ht="16.5" customHeight="1" x14ac:dyDescent="0.25">
      <c r="A671" s="162">
        <v>608</v>
      </c>
      <c r="B671" s="54" t="s">
        <v>99</v>
      </c>
      <c r="C671" s="206">
        <v>33.4</v>
      </c>
      <c r="D671" s="207">
        <v>0</v>
      </c>
      <c r="E671" s="207">
        <v>0</v>
      </c>
      <c r="F671" s="207">
        <v>0</v>
      </c>
      <c r="G671" s="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</row>
    <row r="672" spans="1:34" ht="16.5" customHeight="1" x14ac:dyDescent="0.25">
      <c r="A672" s="162">
        <v>609</v>
      </c>
      <c r="B672" s="54" t="s">
        <v>155</v>
      </c>
      <c r="C672" s="206"/>
      <c r="D672" s="206"/>
      <c r="E672" s="206"/>
      <c r="F672" s="206">
        <v>0</v>
      </c>
      <c r="G672" s="1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</row>
    <row r="673" spans="1:34" ht="16.5" customHeight="1" x14ac:dyDescent="0.25">
      <c r="A673" s="162">
        <v>610</v>
      </c>
      <c r="B673" s="54" t="s">
        <v>101</v>
      </c>
      <c r="C673" s="206"/>
      <c r="D673" s="206"/>
      <c r="E673" s="206"/>
      <c r="F673" s="206">
        <v>0</v>
      </c>
      <c r="G673" s="1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</row>
    <row r="674" spans="1:34" ht="16.5" customHeight="1" x14ac:dyDescent="0.25">
      <c r="A674" s="162">
        <v>611</v>
      </c>
      <c r="B674" s="54" t="s">
        <v>102</v>
      </c>
      <c r="C674" s="206"/>
      <c r="D674" s="206"/>
      <c r="E674" s="206"/>
      <c r="F674" s="206">
        <v>0</v>
      </c>
      <c r="G674" s="1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</row>
    <row r="675" spans="1:34" ht="16.5" customHeight="1" x14ac:dyDescent="0.25">
      <c r="A675" s="162">
        <v>612</v>
      </c>
      <c r="B675" s="54" t="s">
        <v>103</v>
      </c>
      <c r="C675" s="206">
        <v>87.581999999999994</v>
      </c>
      <c r="D675" s="206">
        <v>53.692999999999998</v>
      </c>
      <c r="E675" s="206">
        <v>54.301000000000002</v>
      </c>
      <c r="F675" s="206">
        <v>58.102070000000005</v>
      </c>
      <c r="G675" s="1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</row>
    <row r="676" spans="1:34" ht="16.5" customHeight="1" x14ac:dyDescent="0.25">
      <c r="A676" s="162">
        <v>613</v>
      </c>
      <c r="B676" s="54" t="s">
        <v>107</v>
      </c>
      <c r="C676" s="206">
        <v>177.69076264480915</v>
      </c>
      <c r="D676" s="206">
        <v>61.305976113813344</v>
      </c>
      <c r="E676" s="206">
        <v>101.13236362281863</v>
      </c>
      <c r="F676" s="206">
        <v>107</v>
      </c>
      <c r="G676" s="1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</row>
    <row r="677" spans="1:34" ht="16.5" customHeight="1" x14ac:dyDescent="0.25">
      <c r="A677" s="254" t="s">
        <v>175</v>
      </c>
      <c r="B677" s="254"/>
      <c r="C677" s="254"/>
      <c r="D677" s="254"/>
      <c r="E677" s="254"/>
      <c r="F677" s="254"/>
      <c r="G677" s="1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</row>
    <row r="678" spans="1:34" ht="16.5" customHeight="1" x14ac:dyDescent="0.25">
      <c r="A678" s="162">
        <v>614</v>
      </c>
      <c r="B678" s="54" t="s">
        <v>90</v>
      </c>
      <c r="C678" s="206">
        <v>78.387</v>
      </c>
      <c r="D678" s="206">
        <v>48.475999999999999</v>
      </c>
      <c r="E678" s="206">
        <v>48.8</v>
      </c>
      <c r="F678" s="206">
        <v>52.215999999999994</v>
      </c>
      <c r="G678" s="1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</row>
    <row r="679" spans="1:34" ht="16.5" customHeight="1" x14ac:dyDescent="0.25">
      <c r="A679" s="162">
        <v>615</v>
      </c>
      <c r="B679" s="54" t="s">
        <v>92</v>
      </c>
      <c r="C679" s="206">
        <v>5.2450000000000001</v>
      </c>
      <c r="D679" s="206">
        <v>5.6</v>
      </c>
      <c r="E679" s="206">
        <v>6</v>
      </c>
      <c r="F679" s="206">
        <v>6.42</v>
      </c>
      <c r="G679" s="1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</row>
    <row r="680" spans="1:34" ht="16.5" customHeight="1" x14ac:dyDescent="0.25">
      <c r="A680" s="162">
        <v>616</v>
      </c>
      <c r="B680" s="54" t="s">
        <v>107</v>
      </c>
      <c r="C680" s="206">
        <v>77.726733847065802</v>
      </c>
      <c r="D680" s="206">
        <v>106.76835081029552</v>
      </c>
      <c r="E680" s="206">
        <v>107.14285714285714</v>
      </c>
      <c r="F680" s="206">
        <v>107</v>
      </c>
      <c r="G680" s="1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</row>
    <row r="681" spans="1:34" ht="16.5" customHeight="1" x14ac:dyDescent="0.25">
      <c r="A681" s="162">
        <v>617</v>
      </c>
      <c r="B681" s="54" t="s">
        <v>93</v>
      </c>
      <c r="C681" s="206">
        <v>5.2450000000000001</v>
      </c>
      <c r="D681" s="207">
        <v>5.6</v>
      </c>
      <c r="E681" s="207">
        <v>6</v>
      </c>
      <c r="F681" s="207">
        <v>6.42</v>
      </c>
      <c r="G681" s="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</row>
    <row r="682" spans="1:34" ht="16.5" customHeight="1" x14ac:dyDescent="0.25">
      <c r="A682" s="162">
        <v>618</v>
      </c>
      <c r="B682" s="54" t="s">
        <v>94</v>
      </c>
      <c r="C682" s="206">
        <v>0</v>
      </c>
      <c r="D682" s="206"/>
      <c r="E682" s="206"/>
      <c r="F682" s="206">
        <v>0</v>
      </c>
      <c r="G682" s="1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</row>
    <row r="683" spans="1:34" ht="16.5" customHeight="1" x14ac:dyDescent="0.25">
      <c r="A683" s="162">
        <v>619</v>
      </c>
      <c r="B683" s="54" t="s">
        <v>95</v>
      </c>
      <c r="C683" s="206"/>
      <c r="D683" s="206"/>
      <c r="E683" s="206"/>
      <c r="F683" s="206">
        <v>0</v>
      </c>
      <c r="G683" s="1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</row>
    <row r="684" spans="1:34" ht="16.5" customHeight="1" x14ac:dyDescent="0.25">
      <c r="A684" s="162">
        <v>620</v>
      </c>
      <c r="B684" s="54" t="s">
        <v>97</v>
      </c>
      <c r="C684" s="206">
        <v>72.944999999999993</v>
      </c>
      <c r="D684" s="206">
        <v>42.875999999999998</v>
      </c>
      <c r="E684" s="206">
        <v>42.8</v>
      </c>
      <c r="F684" s="206">
        <v>45.795999999999999</v>
      </c>
      <c r="G684" s="1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</row>
    <row r="685" spans="1:34" ht="16.5" customHeight="1" x14ac:dyDescent="0.25">
      <c r="A685" s="162">
        <v>621</v>
      </c>
      <c r="B685" s="54" t="s">
        <v>98</v>
      </c>
      <c r="C685" s="206">
        <v>42.945</v>
      </c>
      <c r="D685" s="207">
        <v>42.875999999999998</v>
      </c>
      <c r="E685" s="207">
        <v>42.8</v>
      </c>
      <c r="F685" s="207">
        <v>45.795999999999999</v>
      </c>
      <c r="G685" s="1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</row>
    <row r="686" spans="1:34" ht="16.5" customHeight="1" x14ac:dyDescent="0.25">
      <c r="A686" s="162">
        <v>622</v>
      </c>
      <c r="B686" s="54" t="s">
        <v>99</v>
      </c>
      <c r="C686" s="206">
        <v>30</v>
      </c>
      <c r="D686" s="207">
        <v>0</v>
      </c>
      <c r="E686" s="207">
        <v>0</v>
      </c>
      <c r="F686" s="207">
        <v>0</v>
      </c>
      <c r="G686" s="1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</row>
    <row r="687" spans="1:34" ht="16.5" customHeight="1" x14ac:dyDescent="0.25">
      <c r="A687" s="162">
        <v>623</v>
      </c>
      <c r="B687" s="54" t="s">
        <v>155</v>
      </c>
      <c r="C687" s="206"/>
      <c r="D687" s="206"/>
      <c r="E687" s="206"/>
      <c r="F687" s="206">
        <v>0</v>
      </c>
      <c r="G687" s="1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</row>
    <row r="688" spans="1:34" ht="16.5" customHeight="1" x14ac:dyDescent="0.25">
      <c r="A688" s="162">
        <v>624</v>
      </c>
      <c r="B688" s="54" t="s">
        <v>101</v>
      </c>
      <c r="C688" s="206"/>
      <c r="D688" s="206"/>
      <c r="E688" s="206"/>
      <c r="F688" s="206">
        <v>0</v>
      </c>
      <c r="G688" s="1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</row>
    <row r="689" spans="1:34" ht="16.5" customHeight="1" x14ac:dyDescent="0.25">
      <c r="A689" s="162">
        <v>625</v>
      </c>
      <c r="B689" s="54" t="s">
        <v>102</v>
      </c>
      <c r="C689" s="206"/>
      <c r="D689" s="206"/>
      <c r="E689" s="206"/>
      <c r="F689" s="206">
        <v>0</v>
      </c>
      <c r="G689" s="1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</row>
    <row r="690" spans="1:34" ht="16.5" customHeight="1" x14ac:dyDescent="0.25">
      <c r="A690" s="162">
        <v>626</v>
      </c>
      <c r="B690" s="54" t="s">
        <v>103</v>
      </c>
      <c r="C690" s="206">
        <v>78.387</v>
      </c>
      <c r="D690" s="206">
        <v>48.5</v>
      </c>
      <c r="E690" s="206">
        <v>48.8</v>
      </c>
      <c r="F690" s="206">
        <v>52.215999999999994</v>
      </c>
      <c r="G690" s="1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</row>
    <row r="691" spans="1:34" ht="16.5" customHeight="1" x14ac:dyDescent="0.25">
      <c r="A691" s="162">
        <v>627</v>
      </c>
      <c r="B691" s="54" t="s">
        <v>107</v>
      </c>
      <c r="C691" s="206">
        <v>124.62162162162163</v>
      </c>
      <c r="D691" s="206">
        <v>61.872504369346956</v>
      </c>
      <c r="E691" s="206">
        <v>100.61855670103093</v>
      </c>
      <c r="F691" s="206">
        <v>107</v>
      </c>
      <c r="G691" s="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</row>
    <row r="692" spans="1:34" ht="16.5" customHeight="1" x14ac:dyDescent="0.25">
      <c r="A692" s="254" t="s">
        <v>176</v>
      </c>
      <c r="B692" s="254"/>
      <c r="C692" s="254"/>
      <c r="D692" s="254"/>
      <c r="E692" s="254"/>
      <c r="F692" s="254"/>
      <c r="G692" s="1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</row>
    <row r="693" spans="1:34" ht="16.5" customHeight="1" x14ac:dyDescent="0.25">
      <c r="A693" s="162">
        <v>628</v>
      </c>
      <c r="B693" s="54" t="s">
        <v>90</v>
      </c>
      <c r="C693" s="206">
        <v>53.899000000000001</v>
      </c>
      <c r="D693" s="206">
        <v>46.124000000000002</v>
      </c>
      <c r="E693" s="206">
        <v>46.4</v>
      </c>
      <c r="F693" s="206">
        <v>49.647999999999996</v>
      </c>
      <c r="G693" s="1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</row>
    <row r="694" spans="1:34" ht="16.5" customHeight="1" x14ac:dyDescent="0.25">
      <c r="A694" s="162">
        <v>629</v>
      </c>
      <c r="B694" s="54" t="s">
        <v>92</v>
      </c>
      <c r="C694" s="206">
        <v>4.234</v>
      </c>
      <c r="D694" s="206">
        <v>4.5309999999999997</v>
      </c>
      <c r="E694" s="206">
        <v>4.8</v>
      </c>
      <c r="F694" s="206">
        <v>5.1360000000000001</v>
      </c>
      <c r="G694" s="1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</row>
    <row r="695" spans="1:34" ht="16.5" customHeight="1" x14ac:dyDescent="0.25">
      <c r="A695" s="162">
        <v>630</v>
      </c>
      <c r="B695" s="54" t="s">
        <v>107</v>
      </c>
      <c r="C695" s="206">
        <v>68.82314694408322</v>
      </c>
      <c r="D695" s="206">
        <v>107.01464336324989</v>
      </c>
      <c r="E695" s="206">
        <v>105.93687927609798</v>
      </c>
      <c r="F695" s="206">
        <v>107</v>
      </c>
      <c r="G695" s="1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</row>
    <row r="696" spans="1:34" ht="16.5" customHeight="1" x14ac:dyDescent="0.25">
      <c r="A696" s="162">
        <v>631</v>
      </c>
      <c r="B696" s="54" t="s">
        <v>93</v>
      </c>
      <c r="C696" s="206">
        <v>4.234</v>
      </c>
      <c r="D696" s="207">
        <v>4.5309999999999997</v>
      </c>
      <c r="E696" s="207">
        <v>4.8</v>
      </c>
      <c r="F696" s="207">
        <v>5.1360000000000001</v>
      </c>
      <c r="G696" s="1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</row>
    <row r="697" spans="1:34" ht="16.5" customHeight="1" x14ac:dyDescent="0.25">
      <c r="A697" s="162">
        <v>632</v>
      </c>
      <c r="B697" s="54" t="s">
        <v>94</v>
      </c>
      <c r="C697" s="206"/>
      <c r="D697" s="206"/>
      <c r="E697" s="206"/>
      <c r="F697" s="206">
        <v>0</v>
      </c>
      <c r="G697" s="1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</row>
    <row r="698" spans="1:34" ht="16.5" customHeight="1" x14ac:dyDescent="0.25">
      <c r="A698" s="162">
        <v>633</v>
      </c>
      <c r="B698" s="54" t="s">
        <v>95</v>
      </c>
      <c r="C698" s="206"/>
      <c r="D698" s="206"/>
      <c r="E698" s="206"/>
      <c r="F698" s="206">
        <v>0</v>
      </c>
      <c r="G698" s="1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</row>
    <row r="699" spans="1:34" ht="16.5" customHeight="1" x14ac:dyDescent="0.25">
      <c r="A699" s="162">
        <v>634</v>
      </c>
      <c r="B699" s="54" t="s">
        <v>97</v>
      </c>
      <c r="C699" s="206">
        <v>48.944000000000003</v>
      </c>
      <c r="D699" s="206">
        <v>41.593000000000004</v>
      </c>
      <c r="E699" s="206">
        <v>41.6</v>
      </c>
      <c r="F699" s="206">
        <v>44.512</v>
      </c>
      <c r="G699" s="1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</row>
    <row r="700" spans="1:34" ht="16.5" customHeight="1" x14ac:dyDescent="0.25">
      <c r="A700" s="162">
        <v>635</v>
      </c>
      <c r="B700" s="54" t="s">
        <v>98</v>
      </c>
      <c r="C700" s="206">
        <v>40.963999999999999</v>
      </c>
      <c r="D700" s="207">
        <v>41.593000000000004</v>
      </c>
      <c r="E700" s="207">
        <v>41.6</v>
      </c>
      <c r="F700" s="207">
        <v>44.512</v>
      </c>
      <c r="G700" s="1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</row>
    <row r="701" spans="1:34" ht="16.5" customHeight="1" x14ac:dyDescent="0.25">
      <c r="A701" s="162">
        <v>636</v>
      </c>
      <c r="B701" s="54" t="s">
        <v>99</v>
      </c>
      <c r="C701" s="206">
        <v>7.98</v>
      </c>
      <c r="D701" s="207">
        <v>0</v>
      </c>
      <c r="E701" s="207">
        <v>0</v>
      </c>
      <c r="F701" s="207">
        <v>0</v>
      </c>
      <c r="G701" s="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</row>
    <row r="702" spans="1:34" ht="16.5" customHeight="1" x14ac:dyDescent="0.25">
      <c r="A702" s="162">
        <v>637</v>
      </c>
      <c r="B702" s="54" t="s">
        <v>155</v>
      </c>
      <c r="C702" s="206"/>
      <c r="D702" s="206"/>
      <c r="E702" s="206"/>
      <c r="F702" s="206">
        <v>0</v>
      </c>
      <c r="G702" s="1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</row>
    <row r="703" spans="1:34" ht="16.5" customHeight="1" x14ac:dyDescent="0.25">
      <c r="A703" s="162">
        <v>638</v>
      </c>
      <c r="B703" s="54" t="s">
        <v>101</v>
      </c>
      <c r="C703" s="206"/>
      <c r="D703" s="206"/>
      <c r="E703" s="206"/>
      <c r="F703" s="206">
        <v>0</v>
      </c>
      <c r="G703" s="1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</row>
    <row r="704" spans="1:34" ht="16.5" customHeight="1" x14ac:dyDescent="0.25">
      <c r="A704" s="162">
        <v>639</v>
      </c>
      <c r="B704" s="54" t="s">
        <v>102</v>
      </c>
      <c r="C704" s="206"/>
      <c r="D704" s="206"/>
      <c r="E704" s="206"/>
      <c r="F704" s="206">
        <v>0</v>
      </c>
      <c r="G704" s="1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</row>
    <row r="705" spans="1:34" ht="16.5" customHeight="1" x14ac:dyDescent="0.25">
      <c r="A705" s="162">
        <v>640</v>
      </c>
      <c r="B705" s="54" t="s">
        <v>103</v>
      </c>
      <c r="C705" s="206">
        <v>53.899000000000001</v>
      </c>
      <c r="D705" s="206">
        <v>46.1</v>
      </c>
      <c r="E705" s="206">
        <v>46.4</v>
      </c>
      <c r="F705" s="206">
        <v>49.647999999999996</v>
      </c>
      <c r="G705" s="1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</row>
    <row r="706" spans="1:34" ht="16.5" customHeight="1" x14ac:dyDescent="0.25">
      <c r="A706" s="162">
        <v>641</v>
      </c>
      <c r="B706" s="54" t="s">
        <v>107</v>
      </c>
      <c r="C706" s="206">
        <v>130.13109925396557</v>
      </c>
      <c r="D706" s="206">
        <v>85.530343791164952</v>
      </c>
      <c r="E706" s="206">
        <v>100.65075921908893</v>
      </c>
      <c r="F706" s="206">
        <v>107</v>
      </c>
      <c r="G706" s="1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</row>
    <row r="707" spans="1:34" ht="16.5" customHeight="1" x14ac:dyDescent="0.25">
      <c r="A707" s="254" t="s">
        <v>177</v>
      </c>
      <c r="B707" s="254"/>
      <c r="C707" s="254"/>
      <c r="D707" s="254"/>
      <c r="E707" s="254"/>
      <c r="F707" s="254"/>
      <c r="G707" s="1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</row>
    <row r="708" spans="1:34" ht="16.5" customHeight="1" x14ac:dyDescent="0.25">
      <c r="A708" s="162">
        <v>642</v>
      </c>
      <c r="B708" s="54" t="s">
        <v>90</v>
      </c>
      <c r="C708" s="206">
        <v>79.224999999999994</v>
      </c>
      <c r="D708" s="206">
        <v>42.896999999999998</v>
      </c>
      <c r="E708" s="206">
        <v>43.271999999999998</v>
      </c>
      <c r="F708" s="206">
        <v>46.30104</v>
      </c>
      <c r="G708" s="1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</row>
    <row r="709" spans="1:34" ht="16.5" customHeight="1" x14ac:dyDescent="0.25">
      <c r="A709" s="162">
        <v>643</v>
      </c>
      <c r="B709" s="54" t="s">
        <v>92</v>
      </c>
      <c r="C709" s="206">
        <v>3.5539999999999998</v>
      </c>
      <c r="D709" s="206">
        <v>3.8</v>
      </c>
      <c r="E709" s="206">
        <v>4.0650000000000004</v>
      </c>
      <c r="F709" s="206">
        <v>4.3495500000000007</v>
      </c>
      <c r="G709" s="1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</row>
    <row r="710" spans="1:34" ht="16.5" customHeight="1" x14ac:dyDescent="0.25">
      <c r="A710" s="162">
        <v>644</v>
      </c>
      <c r="B710" s="54" t="s">
        <v>107</v>
      </c>
      <c r="C710" s="206">
        <v>73.719145405517523</v>
      </c>
      <c r="D710" s="206">
        <v>106.92177827799662</v>
      </c>
      <c r="E710" s="206">
        <v>106.97368421052633</v>
      </c>
      <c r="F710" s="206">
        <v>107</v>
      </c>
      <c r="G710" s="1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</row>
    <row r="711" spans="1:34" ht="16.5" customHeight="1" x14ac:dyDescent="0.25">
      <c r="A711" s="162">
        <v>645</v>
      </c>
      <c r="B711" s="54" t="s">
        <v>93</v>
      </c>
      <c r="C711" s="206">
        <v>3.5539999999999998</v>
      </c>
      <c r="D711" s="207">
        <v>3.8</v>
      </c>
      <c r="E711" s="207">
        <v>4.0650000000000004</v>
      </c>
      <c r="F711" s="207">
        <v>4.3495500000000007</v>
      </c>
      <c r="G711" s="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</row>
    <row r="712" spans="1:34" ht="16.5" customHeight="1" x14ac:dyDescent="0.25">
      <c r="A712" s="162">
        <v>646</v>
      </c>
      <c r="B712" s="54" t="s">
        <v>94</v>
      </c>
      <c r="C712" s="206"/>
      <c r="D712" s="206"/>
      <c r="E712" s="206"/>
      <c r="F712" s="206">
        <v>0</v>
      </c>
      <c r="G712" s="1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</row>
    <row r="713" spans="1:34" ht="16.5" customHeight="1" x14ac:dyDescent="0.25">
      <c r="A713" s="162">
        <v>647</v>
      </c>
      <c r="B713" s="54" t="s">
        <v>95</v>
      </c>
      <c r="C713" s="206"/>
      <c r="D713" s="206"/>
      <c r="E713" s="206"/>
      <c r="F713" s="206">
        <v>0</v>
      </c>
      <c r="G713" s="1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</row>
    <row r="714" spans="1:34" ht="16.5" customHeight="1" x14ac:dyDescent="0.25">
      <c r="A714" s="162">
        <v>648</v>
      </c>
      <c r="B714" s="54" t="s">
        <v>97</v>
      </c>
      <c r="C714" s="206">
        <v>75.346999999999994</v>
      </c>
      <c r="D714" s="206">
        <v>39.097000000000001</v>
      </c>
      <c r="E714" s="206">
        <v>39.207000000000001</v>
      </c>
      <c r="F714" s="206">
        <v>41.95149</v>
      </c>
      <c r="G714" s="1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</row>
    <row r="715" spans="1:34" ht="16.5" customHeight="1" x14ac:dyDescent="0.25">
      <c r="A715" s="162">
        <v>649</v>
      </c>
      <c r="B715" s="54" t="s">
        <v>98</v>
      </c>
      <c r="C715" s="206">
        <v>39.308999999999997</v>
      </c>
      <c r="D715" s="207">
        <v>39.097000000000001</v>
      </c>
      <c r="E715" s="207">
        <v>39.207000000000001</v>
      </c>
      <c r="F715" s="207">
        <v>41.95149</v>
      </c>
      <c r="G715" s="1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</row>
    <row r="716" spans="1:34" ht="16.5" customHeight="1" x14ac:dyDescent="0.25">
      <c r="A716" s="162">
        <v>650</v>
      </c>
      <c r="B716" s="54" t="s">
        <v>99</v>
      </c>
      <c r="C716" s="206">
        <v>36.037999999999997</v>
      </c>
      <c r="D716" s="207">
        <v>0</v>
      </c>
      <c r="E716" s="207">
        <v>0</v>
      </c>
      <c r="F716" s="207">
        <v>0</v>
      </c>
      <c r="G716" s="1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</row>
    <row r="717" spans="1:34" ht="16.5" customHeight="1" x14ac:dyDescent="0.25">
      <c r="A717" s="162">
        <v>651</v>
      </c>
      <c r="B717" s="54" t="s">
        <v>155</v>
      </c>
      <c r="C717" s="206"/>
      <c r="D717" s="206"/>
      <c r="E717" s="206"/>
      <c r="F717" s="206">
        <v>0</v>
      </c>
      <c r="G717" s="1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</row>
    <row r="718" spans="1:34" ht="16.5" customHeight="1" x14ac:dyDescent="0.25">
      <c r="A718" s="162">
        <v>652</v>
      </c>
      <c r="B718" s="54" t="s">
        <v>101</v>
      </c>
      <c r="C718" s="206"/>
      <c r="D718" s="206"/>
      <c r="E718" s="206"/>
      <c r="F718" s="206">
        <v>0</v>
      </c>
      <c r="G718" s="1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</row>
    <row r="719" spans="1:34" ht="16.5" customHeight="1" x14ac:dyDescent="0.25">
      <c r="A719" s="162">
        <v>653</v>
      </c>
      <c r="B719" s="54" t="s">
        <v>102</v>
      </c>
      <c r="C719" s="206"/>
      <c r="D719" s="206"/>
      <c r="E719" s="206"/>
      <c r="F719" s="206">
        <v>0</v>
      </c>
      <c r="G719" s="1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</row>
    <row r="720" spans="1:34" ht="16.5" customHeight="1" x14ac:dyDescent="0.25">
      <c r="A720" s="162">
        <v>654</v>
      </c>
      <c r="B720" s="54" t="s">
        <v>103</v>
      </c>
      <c r="C720" s="206">
        <v>79.224999999999994</v>
      </c>
      <c r="D720" s="206">
        <v>42.899000000000001</v>
      </c>
      <c r="E720" s="206">
        <v>43.271999999999998</v>
      </c>
      <c r="F720" s="206">
        <v>46.30104</v>
      </c>
      <c r="G720" s="1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</row>
    <row r="721" spans="1:34" ht="16.5" customHeight="1" x14ac:dyDescent="0.25">
      <c r="A721" s="162">
        <v>655</v>
      </c>
      <c r="B721" s="54" t="s">
        <v>107</v>
      </c>
      <c r="C721" s="206">
        <v>197.09182277284373</v>
      </c>
      <c r="D721" s="206">
        <v>54.148311770274539</v>
      </c>
      <c r="E721" s="206">
        <v>100.86948413715938</v>
      </c>
      <c r="F721" s="206">
        <v>107</v>
      </c>
      <c r="G721" s="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</row>
    <row r="722" spans="1:34" ht="16.5" customHeight="1" x14ac:dyDescent="0.25">
      <c r="A722" s="254" t="s">
        <v>178</v>
      </c>
      <c r="B722" s="254"/>
      <c r="C722" s="254"/>
      <c r="D722" s="254"/>
      <c r="E722" s="254"/>
      <c r="F722" s="254"/>
      <c r="G722" s="1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</row>
    <row r="723" spans="1:34" ht="16.5" customHeight="1" x14ac:dyDescent="0.25">
      <c r="A723" s="162">
        <v>656</v>
      </c>
      <c r="B723" s="54" t="s">
        <v>90</v>
      </c>
      <c r="C723" s="206">
        <v>81.045000000000002</v>
      </c>
      <c r="D723" s="206">
        <v>46.400000000000006</v>
      </c>
      <c r="E723" s="206">
        <v>46.687999999999995</v>
      </c>
      <c r="F723" s="206">
        <v>49.956159999999997</v>
      </c>
      <c r="G723" s="1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</row>
    <row r="724" spans="1:34" ht="16.5" customHeight="1" x14ac:dyDescent="0.25">
      <c r="A724" s="162">
        <v>657</v>
      </c>
      <c r="B724" s="54" t="s">
        <v>92</v>
      </c>
      <c r="C724" s="206">
        <v>8.2899999999999991</v>
      </c>
      <c r="D724" s="206">
        <v>8.8000000000000007</v>
      </c>
      <c r="E724" s="206">
        <v>9.4</v>
      </c>
      <c r="F724" s="206">
        <v>10.058</v>
      </c>
      <c r="G724" s="1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</row>
    <row r="725" spans="1:34" ht="16.5" customHeight="1" x14ac:dyDescent="0.25">
      <c r="A725" s="162">
        <v>658</v>
      </c>
      <c r="B725" s="54" t="s">
        <v>107</v>
      </c>
      <c r="C725" s="206">
        <v>68.512396694214871</v>
      </c>
      <c r="D725" s="206">
        <v>106.15199034981909</v>
      </c>
      <c r="E725" s="206">
        <v>106.81818181818181</v>
      </c>
      <c r="F725" s="206">
        <v>107</v>
      </c>
      <c r="G725" s="1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</row>
    <row r="726" spans="1:34" ht="16.5" customHeight="1" x14ac:dyDescent="0.25">
      <c r="A726" s="162">
        <v>659</v>
      </c>
      <c r="B726" s="54" t="s">
        <v>93</v>
      </c>
      <c r="C726" s="206">
        <v>8.2899999999999991</v>
      </c>
      <c r="D726" s="207">
        <v>8.8000000000000007</v>
      </c>
      <c r="E726" s="207">
        <v>9.4</v>
      </c>
      <c r="F726" s="207">
        <v>10.058</v>
      </c>
      <c r="G726" s="1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</row>
    <row r="727" spans="1:34" ht="16.5" customHeight="1" x14ac:dyDescent="0.25">
      <c r="A727" s="162">
        <v>660</v>
      </c>
      <c r="B727" s="54" t="s">
        <v>94</v>
      </c>
      <c r="C727" s="206"/>
      <c r="D727" s="206"/>
      <c r="E727" s="206"/>
      <c r="F727" s="206">
        <v>0</v>
      </c>
      <c r="G727" s="1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</row>
    <row r="728" spans="1:34" ht="16.5" customHeight="1" x14ac:dyDescent="0.25">
      <c r="A728" s="162">
        <v>661</v>
      </c>
      <c r="B728" s="54" t="s">
        <v>95</v>
      </c>
      <c r="C728" s="206"/>
      <c r="D728" s="206"/>
      <c r="E728" s="206"/>
      <c r="F728" s="206">
        <v>0</v>
      </c>
      <c r="G728" s="1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</row>
    <row r="729" spans="1:34" ht="16.5" customHeight="1" x14ac:dyDescent="0.25">
      <c r="A729" s="162">
        <v>662</v>
      </c>
      <c r="B729" s="54" t="s">
        <v>97</v>
      </c>
      <c r="C729" s="206">
        <v>72.158000000000001</v>
      </c>
      <c r="D729" s="206">
        <v>37.6</v>
      </c>
      <c r="E729" s="206">
        <v>37.287999999999997</v>
      </c>
      <c r="F729" s="206">
        <v>39.898159999999997</v>
      </c>
      <c r="G729" s="1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</row>
    <row r="730" spans="1:34" ht="16.5" customHeight="1" x14ac:dyDescent="0.25">
      <c r="A730" s="162">
        <v>663</v>
      </c>
      <c r="B730" s="54" t="s">
        <v>98</v>
      </c>
      <c r="C730" s="206">
        <v>37.158000000000001</v>
      </c>
      <c r="D730" s="207">
        <v>37.6</v>
      </c>
      <c r="E730" s="207">
        <v>37.287999999999997</v>
      </c>
      <c r="F730" s="207">
        <v>39.898159999999997</v>
      </c>
      <c r="G730" s="1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</row>
    <row r="731" spans="1:34" ht="16.5" customHeight="1" x14ac:dyDescent="0.25">
      <c r="A731" s="162">
        <v>664</v>
      </c>
      <c r="B731" s="54" t="s">
        <v>99</v>
      </c>
      <c r="C731" s="206">
        <v>35</v>
      </c>
      <c r="D731" s="207">
        <v>0</v>
      </c>
      <c r="E731" s="207">
        <v>0</v>
      </c>
      <c r="F731" s="207">
        <v>0</v>
      </c>
      <c r="G731" s="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</row>
    <row r="732" spans="1:34" ht="16.5" customHeight="1" x14ac:dyDescent="0.25">
      <c r="A732" s="162">
        <v>665</v>
      </c>
      <c r="B732" s="54" t="s">
        <v>155</v>
      </c>
      <c r="C732" s="206"/>
      <c r="D732" s="206"/>
      <c r="E732" s="206"/>
      <c r="F732" s="206">
        <v>0</v>
      </c>
      <c r="G732" s="1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</row>
    <row r="733" spans="1:34" ht="16.5" customHeight="1" x14ac:dyDescent="0.25">
      <c r="A733" s="162">
        <v>666</v>
      </c>
      <c r="B733" s="54" t="s">
        <v>101</v>
      </c>
      <c r="C733" s="206"/>
      <c r="D733" s="206"/>
      <c r="E733" s="206"/>
      <c r="F733" s="206">
        <v>0</v>
      </c>
      <c r="G733" s="1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</row>
    <row r="734" spans="1:34" ht="16.5" customHeight="1" x14ac:dyDescent="0.25">
      <c r="A734" s="162">
        <v>667</v>
      </c>
      <c r="B734" s="54" t="s">
        <v>102</v>
      </c>
      <c r="C734" s="206"/>
      <c r="D734" s="206"/>
      <c r="E734" s="206"/>
      <c r="F734" s="206">
        <v>0</v>
      </c>
      <c r="G734" s="1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</row>
    <row r="735" spans="1:34" ht="16.5" customHeight="1" x14ac:dyDescent="0.25">
      <c r="A735" s="162">
        <v>668</v>
      </c>
      <c r="B735" s="54" t="s">
        <v>103</v>
      </c>
      <c r="C735" s="206">
        <v>81.045000000000002</v>
      </c>
      <c r="D735" s="206">
        <v>46.4</v>
      </c>
      <c r="E735" s="206">
        <v>46.7</v>
      </c>
      <c r="F735" s="206">
        <v>49.969000000000001</v>
      </c>
      <c r="G735" s="1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</row>
    <row r="736" spans="1:34" ht="16.5" customHeight="1" x14ac:dyDescent="0.25">
      <c r="A736" s="162">
        <v>669</v>
      </c>
      <c r="B736" s="54" t="s">
        <v>107</v>
      </c>
      <c r="C736" s="206">
        <v>189.49915824915823</v>
      </c>
      <c r="D736" s="206">
        <v>57.252143870689117</v>
      </c>
      <c r="E736" s="206">
        <v>100.64655172413795</v>
      </c>
      <c r="F736" s="206">
        <v>107</v>
      </c>
      <c r="G736" s="1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</row>
    <row r="737" spans="1:34" ht="14.25" customHeight="1" x14ac:dyDescent="0.25">
      <c r="A737" s="258" t="s">
        <v>179</v>
      </c>
      <c r="B737" s="258"/>
      <c r="C737" s="258"/>
      <c r="D737" s="258"/>
      <c r="E737" s="258"/>
      <c r="F737" s="258"/>
      <c r="G737" s="258"/>
      <c r="H737" s="258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</row>
    <row r="738" spans="1:34" ht="16.5" customHeight="1" x14ac:dyDescent="0.25">
      <c r="A738" s="162">
        <v>670</v>
      </c>
      <c r="B738" s="54" t="s">
        <v>90</v>
      </c>
      <c r="C738" s="207">
        <v>6251.1639999999998</v>
      </c>
      <c r="D738" s="207">
        <v>6745.3550000000005</v>
      </c>
      <c r="E738" s="207">
        <v>7070.4660000000003</v>
      </c>
      <c r="F738" s="207">
        <v>7565.3986200000008</v>
      </c>
      <c r="G738" s="1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</row>
    <row r="739" spans="1:34" ht="16.5" customHeight="1" x14ac:dyDescent="0.25">
      <c r="A739" s="162">
        <v>671</v>
      </c>
      <c r="B739" s="54" t="s">
        <v>91</v>
      </c>
      <c r="C739" s="207">
        <v>0.22825746737621436</v>
      </c>
      <c r="D739" s="206">
        <v>0.23091681646656642</v>
      </c>
      <c r="E739" s="206">
        <v>0.22552608386529421</v>
      </c>
      <c r="F739" s="206">
        <v>0.22940605066377184</v>
      </c>
      <c r="G739" s="1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</row>
    <row r="740" spans="1:34" ht="16.5" customHeight="1" x14ac:dyDescent="0.25">
      <c r="A740" s="162">
        <v>672</v>
      </c>
      <c r="B740" s="54" t="s">
        <v>92</v>
      </c>
      <c r="C740" s="207">
        <v>2961.922</v>
      </c>
      <c r="D740" s="207">
        <v>3142.5860000000002</v>
      </c>
      <c r="E740" s="207">
        <v>3497.1370000000002</v>
      </c>
      <c r="F740" s="207">
        <v>3741.9365900000003</v>
      </c>
      <c r="G740" s="1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</row>
    <row r="741" spans="1:34" ht="16.5" customHeight="1" x14ac:dyDescent="0.25">
      <c r="A741" s="162">
        <v>673</v>
      </c>
      <c r="B741" s="54" t="s">
        <v>91</v>
      </c>
      <c r="C741" s="207">
        <v>0.10815278791052221</v>
      </c>
      <c r="D741" s="206">
        <v>0.10758158089417104</v>
      </c>
      <c r="E741" s="206">
        <v>0.11154789689257023</v>
      </c>
      <c r="F741" s="206">
        <v>0.11346697485005246</v>
      </c>
      <c r="G741" s="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</row>
    <row r="742" spans="1:34" ht="16.5" customHeight="1" x14ac:dyDescent="0.25">
      <c r="A742" s="162">
        <v>674</v>
      </c>
      <c r="B742" s="54" t="s">
        <v>107</v>
      </c>
      <c r="C742" s="207">
        <v>224.32634055937646</v>
      </c>
      <c r="D742" s="206">
        <v>106.09955292543154</v>
      </c>
      <c r="E742" s="206">
        <v>111.28214152293685</v>
      </c>
      <c r="F742" s="206">
        <v>119.07189142954243</v>
      </c>
      <c r="G742" s="1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</row>
    <row r="743" spans="1:34" ht="16.5" customHeight="1" x14ac:dyDescent="0.25">
      <c r="A743" s="162">
        <v>675</v>
      </c>
      <c r="B743" s="54" t="s">
        <v>93</v>
      </c>
      <c r="C743" s="207">
        <v>2722.7249999999999</v>
      </c>
      <c r="D743" s="206">
        <v>2921.5610000000001</v>
      </c>
      <c r="E743" s="206">
        <v>3296.9850000000001</v>
      </c>
      <c r="F743" s="206">
        <v>3527.7739500000002</v>
      </c>
      <c r="G743" s="1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</row>
    <row r="744" spans="1:34" ht="16.5" customHeight="1" x14ac:dyDescent="0.25">
      <c r="A744" s="162">
        <v>676</v>
      </c>
      <c r="B744" s="54" t="s">
        <v>94</v>
      </c>
      <c r="C744" s="207">
        <v>195.85300000000001</v>
      </c>
      <c r="D744" s="206">
        <v>181.405</v>
      </c>
      <c r="E744" s="206">
        <v>159.30199999999999</v>
      </c>
      <c r="F744" s="206">
        <v>170.45313999999999</v>
      </c>
      <c r="G744" s="1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</row>
    <row r="745" spans="1:34" ht="16.5" customHeight="1" x14ac:dyDescent="0.25">
      <c r="A745" s="162">
        <v>677</v>
      </c>
      <c r="B745" s="54" t="s">
        <v>95</v>
      </c>
      <c r="C745" s="207">
        <v>43.344000000000001</v>
      </c>
      <c r="D745" s="206">
        <v>39.619999999999997</v>
      </c>
      <c r="E745" s="206">
        <v>40.85</v>
      </c>
      <c r="F745" s="206">
        <v>43.709499999999998</v>
      </c>
      <c r="G745" s="1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</row>
    <row r="746" spans="1:34" ht="31.5" customHeight="1" x14ac:dyDescent="0.25">
      <c r="A746" s="162">
        <v>678</v>
      </c>
      <c r="B746" s="54" t="s">
        <v>97</v>
      </c>
      <c r="C746" s="207">
        <v>3134.6669999999999</v>
      </c>
      <c r="D746" s="207">
        <v>3450.6790000000001</v>
      </c>
      <c r="E746" s="207">
        <v>3429.607</v>
      </c>
      <c r="F746" s="207">
        <v>3669.67949</v>
      </c>
      <c r="G746" s="1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</row>
    <row r="747" spans="1:34" ht="16.5" customHeight="1" x14ac:dyDescent="0.25">
      <c r="A747" s="162">
        <v>679</v>
      </c>
      <c r="B747" s="54" t="s">
        <v>98</v>
      </c>
      <c r="C747" s="207">
        <v>118.629</v>
      </c>
      <c r="D747" s="207">
        <v>96.606999999999999</v>
      </c>
      <c r="E747" s="207">
        <v>106.357</v>
      </c>
      <c r="F747" s="206">
        <v>113.80199</v>
      </c>
      <c r="G747" s="1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</row>
    <row r="748" spans="1:34" ht="16.5" customHeight="1" x14ac:dyDescent="0.25">
      <c r="A748" s="162">
        <v>680</v>
      </c>
      <c r="B748" s="54" t="s">
        <v>99</v>
      </c>
      <c r="C748" s="207">
        <v>2030.008</v>
      </c>
      <c r="D748" s="206">
        <v>1446.8</v>
      </c>
      <c r="E748" s="206">
        <v>1219.2670000000001</v>
      </c>
      <c r="F748" s="206">
        <v>1304.6156900000001</v>
      </c>
      <c r="G748" s="1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</row>
    <row r="749" spans="1:34" ht="16.5" customHeight="1" x14ac:dyDescent="0.25">
      <c r="A749" s="162">
        <v>681</v>
      </c>
      <c r="B749" s="54" t="s">
        <v>100</v>
      </c>
      <c r="C749" s="207">
        <v>834.60199999999998</v>
      </c>
      <c r="D749" s="206">
        <v>1907.2719999999999</v>
      </c>
      <c r="E749" s="206">
        <v>2103.9830000000002</v>
      </c>
      <c r="F749" s="206">
        <v>2251.26181</v>
      </c>
      <c r="G749" s="1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</row>
    <row r="750" spans="1:34" ht="16.5" customHeight="1" x14ac:dyDescent="0.25">
      <c r="A750" s="162">
        <v>682</v>
      </c>
      <c r="B750" s="54" t="s">
        <v>101</v>
      </c>
      <c r="C750" s="207">
        <v>154.57499999999999</v>
      </c>
      <c r="D750" s="206">
        <v>152.09</v>
      </c>
      <c r="E750" s="206">
        <v>143.72200000000001</v>
      </c>
      <c r="F750" s="206">
        <v>153.78254000000001</v>
      </c>
      <c r="G750" s="1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</row>
    <row r="751" spans="1:34" ht="16.5" customHeight="1" x14ac:dyDescent="0.25">
      <c r="A751" s="162">
        <v>683</v>
      </c>
      <c r="B751" s="54" t="s">
        <v>102</v>
      </c>
      <c r="C751" s="207"/>
      <c r="D751" s="206"/>
      <c r="E751" s="206"/>
      <c r="F751" s="206">
        <v>0</v>
      </c>
      <c r="G751" s="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</row>
    <row r="752" spans="1:34" ht="16.5" customHeight="1" x14ac:dyDescent="0.25">
      <c r="A752" s="162">
        <v>684</v>
      </c>
      <c r="B752" s="54" t="s">
        <v>103</v>
      </c>
      <c r="C752" s="207">
        <v>6922.652</v>
      </c>
      <c r="D752" s="206">
        <v>6914.2</v>
      </c>
      <c r="E752" s="207">
        <v>7244.7380000000003</v>
      </c>
      <c r="F752" s="207">
        <v>7751.8696600000003</v>
      </c>
      <c r="G752" s="1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</row>
    <row r="753" spans="1:34" ht="16.5" customHeight="1" x14ac:dyDescent="0.25">
      <c r="A753" s="162">
        <v>685</v>
      </c>
      <c r="B753" s="54" t="s">
        <v>91</v>
      </c>
      <c r="C753" s="206">
        <v>0.25277644500238439</v>
      </c>
      <c r="D753" s="206">
        <v>0.23669696441671839</v>
      </c>
      <c r="E753" s="206">
        <v>0.23108482379663292</v>
      </c>
      <c r="F753" s="206">
        <v>0.23506042355252865</v>
      </c>
      <c r="G753" s="1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</row>
    <row r="754" spans="1:34" ht="16.5" customHeight="1" x14ac:dyDescent="0.25">
      <c r="A754" s="162">
        <v>686</v>
      </c>
      <c r="B754" s="54" t="s">
        <v>107</v>
      </c>
      <c r="C754" s="206">
        <v>92.004276294105267</v>
      </c>
      <c r="D754" s="206">
        <v>99.877908061823703</v>
      </c>
      <c r="E754" s="206">
        <v>104.78056752769662</v>
      </c>
      <c r="F754" s="206">
        <v>107</v>
      </c>
      <c r="G754" s="1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</row>
    <row r="755" spans="1:34" ht="16.5" customHeight="1" x14ac:dyDescent="0.25">
      <c r="A755" s="162">
        <v>687</v>
      </c>
      <c r="B755" s="54" t="s">
        <v>104</v>
      </c>
      <c r="C755" s="206">
        <v>-671.48800000000028</v>
      </c>
      <c r="D755" s="206">
        <v>-168.84499999999935</v>
      </c>
      <c r="E755" s="206">
        <v>-174.27199999999993</v>
      </c>
      <c r="F755" s="206">
        <v>-186.47103999999993</v>
      </c>
      <c r="G755" s="1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</row>
    <row r="756" spans="1:34" ht="16.5" customHeight="1" x14ac:dyDescent="0.25">
      <c r="A756" s="162">
        <v>688</v>
      </c>
      <c r="B756" s="54" t="s">
        <v>91</v>
      </c>
      <c r="C756" s="206">
        <v>-2.4518977626170026E-2</v>
      </c>
      <c r="D756" s="206">
        <v>-5.7801479501519573E-3</v>
      </c>
      <c r="E756" s="206">
        <v>-5.5587399313386894E-3</v>
      </c>
      <c r="F756" s="206">
        <v>-5.6543728887568133E-3</v>
      </c>
      <c r="G756" s="1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</row>
    <row r="757" spans="1:34" ht="16.5" customHeight="1" x14ac:dyDescent="0.25">
      <c r="A757" s="162">
        <v>689</v>
      </c>
      <c r="B757" s="54" t="s">
        <v>107</v>
      </c>
      <c r="C757" s="206">
        <v>95.161621758742967</v>
      </c>
      <c r="D757" s="206">
        <v>25.144902068242363</v>
      </c>
      <c r="E757" s="206">
        <v>103.21419052977619</v>
      </c>
      <c r="F757" s="206">
        <v>107</v>
      </c>
      <c r="G757" s="1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</row>
    <row r="758" spans="1:34" ht="16.5" customHeight="1" x14ac:dyDescent="0.25">
      <c r="A758" s="254" t="s">
        <v>180</v>
      </c>
      <c r="B758" s="254"/>
      <c r="C758" s="254"/>
      <c r="D758" s="254"/>
      <c r="E758" s="254"/>
      <c r="F758" s="254"/>
      <c r="G758" s="1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</row>
    <row r="759" spans="1:34" ht="29.25" customHeight="1" x14ac:dyDescent="0.25">
      <c r="A759" s="162">
        <v>690</v>
      </c>
      <c r="B759" s="54" t="s">
        <v>90</v>
      </c>
      <c r="C759" s="206">
        <v>94.296000000000006</v>
      </c>
      <c r="D759" s="206">
        <v>86.18</v>
      </c>
      <c r="E759" s="206">
        <v>88.695999999999998</v>
      </c>
      <c r="F759" s="206">
        <v>94.904719999999998</v>
      </c>
      <c r="G759" s="83"/>
      <c r="H759" s="81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</row>
    <row r="760" spans="1:34" ht="16.5" customHeight="1" x14ac:dyDescent="0.25">
      <c r="A760" s="162">
        <v>691</v>
      </c>
      <c r="B760" s="54" t="s">
        <v>92</v>
      </c>
      <c r="C760" s="206">
        <v>51.49</v>
      </c>
      <c r="D760" s="206">
        <v>54.307000000000002</v>
      </c>
      <c r="E760" s="206">
        <v>57.908999999999999</v>
      </c>
      <c r="F760" s="206">
        <v>61.962629999999997</v>
      </c>
      <c r="G760" s="83"/>
      <c r="H760" s="81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</row>
    <row r="761" spans="1:34" ht="16.5" customHeight="1" x14ac:dyDescent="0.25">
      <c r="A761" s="162">
        <v>692</v>
      </c>
      <c r="B761" s="54" t="s">
        <v>107</v>
      </c>
      <c r="C761" s="206">
        <v>65.44924518479958</v>
      </c>
      <c r="D761" s="206">
        <v>91.393060151013827</v>
      </c>
      <c r="E761" s="206">
        <v>102.91947087491296</v>
      </c>
      <c r="F761" s="206">
        <v>107</v>
      </c>
      <c r="G761" s="83"/>
      <c r="H761" s="8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</row>
    <row r="762" spans="1:34" ht="16.5" customHeight="1" x14ac:dyDescent="0.25">
      <c r="A762" s="162">
        <v>693</v>
      </c>
      <c r="B762" s="54" t="s">
        <v>93</v>
      </c>
      <c r="C762" s="206">
        <v>51.49</v>
      </c>
      <c r="D762" s="206">
        <v>54.307000000000002</v>
      </c>
      <c r="E762" s="206">
        <v>57.908999999999999</v>
      </c>
      <c r="F762" s="206">
        <v>61.962629999999997</v>
      </c>
      <c r="G762" s="83"/>
      <c r="H762" s="81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</row>
    <row r="763" spans="1:34" ht="16.5" customHeight="1" x14ac:dyDescent="0.25">
      <c r="A763" s="162">
        <v>694</v>
      </c>
      <c r="B763" s="54" t="s">
        <v>94</v>
      </c>
      <c r="C763" s="206"/>
      <c r="D763" s="206"/>
      <c r="E763" s="206"/>
      <c r="F763" s="206">
        <v>0</v>
      </c>
      <c r="G763" s="83"/>
      <c r="H763" s="81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</row>
    <row r="764" spans="1:34" ht="16.5" customHeight="1" x14ac:dyDescent="0.25">
      <c r="A764" s="162">
        <v>695</v>
      </c>
      <c r="B764" s="54" t="s">
        <v>95</v>
      </c>
      <c r="C764" s="206"/>
      <c r="D764" s="206"/>
      <c r="E764" s="206"/>
      <c r="F764" s="206">
        <v>0</v>
      </c>
      <c r="G764" s="83"/>
      <c r="H764" s="81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</row>
    <row r="765" spans="1:34" ht="27" customHeight="1" x14ac:dyDescent="0.25">
      <c r="A765" s="162">
        <v>696</v>
      </c>
      <c r="B765" s="54" t="s">
        <v>97</v>
      </c>
      <c r="C765" s="206">
        <v>32.371000000000002</v>
      </c>
      <c r="D765" s="206">
        <v>31.872999999999998</v>
      </c>
      <c r="E765" s="206">
        <v>30.786999999999999</v>
      </c>
      <c r="F765" s="206">
        <v>32.94209</v>
      </c>
      <c r="G765" s="83"/>
      <c r="H765" s="81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</row>
    <row r="766" spans="1:34" ht="16.5" customHeight="1" x14ac:dyDescent="0.25">
      <c r="A766" s="162">
        <v>697</v>
      </c>
      <c r="B766" s="54" t="s">
        <v>98</v>
      </c>
      <c r="C766" s="206">
        <v>4.4139999999999997</v>
      </c>
      <c r="D766" s="206">
        <v>3.101</v>
      </c>
      <c r="E766" s="206"/>
      <c r="F766" s="206">
        <v>0</v>
      </c>
      <c r="G766" s="83"/>
      <c r="H766" s="81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</row>
    <row r="767" spans="1:34" ht="16.5" customHeight="1" x14ac:dyDescent="0.25">
      <c r="A767" s="162">
        <v>698</v>
      </c>
      <c r="B767" s="54" t="s">
        <v>99</v>
      </c>
      <c r="C767" s="206">
        <v>27.957000000000001</v>
      </c>
      <c r="D767" s="206">
        <v>28.771999999999998</v>
      </c>
      <c r="E767" s="206">
        <v>30.786999999999999</v>
      </c>
      <c r="F767" s="206">
        <v>32.94209</v>
      </c>
      <c r="G767" s="83"/>
      <c r="H767" s="81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</row>
    <row r="768" spans="1:34" ht="16.5" customHeight="1" x14ac:dyDescent="0.25">
      <c r="A768" s="162">
        <v>699</v>
      </c>
      <c r="B768" s="54" t="s">
        <v>155</v>
      </c>
      <c r="C768" s="206"/>
      <c r="D768" s="206"/>
      <c r="E768" s="206"/>
      <c r="F768" s="206">
        <v>0</v>
      </c>
      <c r="G768" s="83"/>
      <c r="H768" s="81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</row>
    <row r="769" spans="1:34" ht="16.5" customHeight="1" x14ac:dyDescent="0.25">
      <c r="A769" s="162">
        <v>700</v>
      </c>
      <c r="B769" s="54" t="s">
        <v>101</v>
      </c>
      <c r="C769" s="206"/>
      <c r="D769" s="206"/>
      <c r="E769" s="206"/>
      <c r="F769" s="206">
        <v>0</v>
      </c>
      <c r="G769" s="83"/>
      <c r="H769" s="81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</row>
    <row r="770" spans="1:34" ht="16.5" customHeight="1" x14ac:dyDescent="0.25">
      <c r="A770" s="162">
        <v>701</v>
      </c>
      <c r="B770" s="54" t="s">
        <v>102</v>
      </c>
      <c r="C770" s="206"/>
      <c r="D770" s="206"/>
      <c r="E770" s="206"/>
      <c r="F770" s="206">
        <v>0</v>
      </c>
      <c r="G770" s="83"/>
      <c r="H770" s="81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</row>
    <row r="771" spans="1:34" ht="16.5" customHeight="1" x14ac:dyDescent="0.25">
      <c r="A771" s="162">
        <v>702</v>
      </c>
      <c r="B771" s="54" t="s">
        <v>103</v>
      </c>
      <c r="C771" s="206">
        <v>94.296000000000006</v>
      </c>
      <c r="D771" s="206">
        <v>86.18</v>
      </c>
      <c r="E771" s="206">
        <v>88.8</v>
      </c>
      <c r="F771" s="206">
        <v>95.015999999999991</v>
      </c>
      <c r="G771" s="83"/>
      <c r="H771" s="8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</row>
    <row r="772" spans="1:34" ht="16.5" customHeight="1" x14ac:dyDescent="0.25">
      <c r="A772" s="162">
        <v>703</v>
      </c>
      <c r="B772" s="54" t="s">
        <v>107</v>
      </c>
      <c r="C772" s="206">
        <v>65.59813006093998</v>
      </c>
      <c r="D772" s="206">
        <v>91.393060151013827</v>
      </c>
      <c r="E772" s="206">
        <v>103.0401485263402</v>
      </c>
      <c r="F772" s="206">
        <v>107</v>
      </c>
      <c r="G772" s="84"/>
      <c r="H772" s="81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</row>
    <row r="773" spans="1:34" ht="16.5" customHeight="1" x14ac:dyDescent="0.25">
      <c r="A773" s="254" t="s">
        <v>181</v>
      </c>
      <c r="B773" s="254"/>
      <c r="C773" s="254"/>
      <c r="D773" s="254"/>
      <c r="E773" s="254"/>
      <c r="F773" s="254"/>
      <c r="G773" s="1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</row>
    <row r="774" spans="1:34" ht="16.5" customHeight="1" x14ac:dyDescent="0.25">
      <c r="A774" s="162">
        <v>704</v>
      </c>
      <c r="B774" s="54" t="s">
        <v>90</v>
      </c>
      <c r="C774" s="206">
        <v>72.344000000000008</v>
      </c>
      <c r="D774" s="206">
        <v>51.135000000000005</v>
      </c>
      <c r="E774" s="206">
        <v>52.122</v>
      </c>
      <c r="F774" s="206">
        <v>55.770539999999997</v>
      </c>
      <c r="G774" s="83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</row>
    <row r="775" spans="1:34" ht="16.5" customHeight="1" x14ac:dyDescent="0.25">
      <c r="A775" s="162">
        <v>705</v>
      </c>
      <c r="B775" s="54" t="s">
        <v>92</v>
      </c>
      <c r="C775" s="206">
        <v>16.295000000000002</v>
      </c>
      <c r="D775" s="206">
        <v>17.187999999999999</v>
      </c>
      <c r="E775" s="206">
        <v>18.297000000000001</v>
      </c>
      <c r="F775" s="206">
        <v>19.57779</v>
      </c>
      <c r="G775" s="83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</row>
    <row r="776" spans="1:34" ht="16.5" customHeight="1" x14ac:dyDescent="0.25">
      <c r="A776" s="162">
        <v>706</v>
      </c>
      <c r="B776" s="54" t="s">
        <v>107</v>
      </c>
      <c r="C776" s="206">
        <v>93.714055670577409</v>
      </c>
      <c r="D776" s="206">
        <v>105.48020865296101</v>
      </c>
      <c r="E776" s="206">
        <v>106.45217593670004</v>
      </c>
      <c r="F776" s="206">
        <v>107</v>
      </c>
      <c r="G776" s="83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</row>
    <row r="777" spans="1:34" ht="16.5" customHeight="1" x14ac:dyDescent="0.25">
      <c r="A777" s="162">
        <v>707</v>
      </c>
      <c r="B777" s="54" t="s">
        <v>93</v>
      </c>
      <c r="C777" s="206">
        <v>16.295000000000002</v>
      </c>
      <c r="D777" s="206">
        <v>17.187999999999999</v>
      </c>
      <c r="E777" s="206">
        <v>18.297000000000001</v>
      </c>
      <c r="F777" s="206">
        <v>19.57779</v>
      </c>
      <c r="G777" s="83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</row>
    <row r="778" spans="1:34" ht="16.5" customHeight="1" x14ac:dyDescent="0.25">
      <c r="A778" s="162">
        <v>708</v>
      </c>
      <c r="B778" s="54" t="s">
        <v>94</v>
      </c>
      <c r="C778" s="206"/>
      <c r="D778" s="206"/>
      <c r="E778" s="206"/>
      <c r="F778" s="206">
        <v>0</v>
      </c>
      <c r="G778" s="83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</row>
    <row r="779" spans="1:34" ht="16.5" customHeight="1" x14ac:dyDescent="0.25">
      <c r="A779" s="162">
        <v>709</v>
      </c>
      <c r="B779" s="54" t="s">
        <v>95</v>
      </c>
      <c r="C779" s="206"/>
      <c r="D779" s="206"/>
      <c r="E779" s="206"/>
      <c r="F779" s="206">
        <v>0</v>
      </c>
      <c r="G779" s="83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</row>
    <row r="780" spans="1:34" ht="16.5" customHeight="1" x14ac:dyDescent="0.25">
      <c r="A780" s="162">
        <v>710</v>
      </c>
      <c r="B780" s="54" t="s">
        <v>97</v>
      </c>
      <c r="C780" s="206">
        <v>53.123000000000005</v>
      </c>
      <c r="D780" s="206">
        <v>33.947000000000003</v>
      </c>
      <c r="E780" s="206">
        <v>33.824999999999996</v>
      </c>
      <c r="F780" s="206">
        <v>36.192749999999997</v>
      </c>
      <c r="G780" s="83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</row>
    <row r="781" spans="1:34" ht="16.5" customHeight="1" x14ac:dyDescent="0.25">
      <c r="A781" s="162">
        <v>711</v>
      </c>
      <c r="B781" s="54" t="s">
        <v>98</v>
      </c>
      <c r="C781" s="206">
        <v>26.928000000000001</v>
      </c>
      <c r="D781" s="206">
        <v>27.149000000000001</v>
      </c>
      <c r="E781" s="206">
        <v>26.550999999999998</v>
      </c>
      <c r="F781" s="206">
        <v>28.409569999999999</v>
      </c>
      <c r="G781" s="83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</row>
    <row r="782" spans="1:34" ht="16.5" customHeight="1" x14ac:dyDescent="0.25">
      <c r="A782" s="162">
        <v>712</v>
      </c>
      <c r="B782" s="54" t="s">
        <v>99</v>
      </c>
      <c r="C782" s="206">
        <v>26.195</v>
      </c>
      <c r="D782" s="206">
        <v>6.798</v>
      </c>
      <c r="E782" s="206">
        <v>7.274</v>
      </c>
      <c r="F782" s="206">
        <v>7.7831799999999998</v>
      </c>
      <c r="G782" s="83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</row>
    <row r="783" spans="1:34" ht="16.5" customHeight="1" x14ac:dyDescent="0.25">
      <c r="A783" s="162">
        <v>713</v>
      </c>
      <c r="B783" s="54" t="s">
        <v>155</v>
      </c>
      <c r="C783" s="206"/>
      <c r="D783" s="206"/>
      <c r="E783" s="206"/>
      <c r="F783" s="206">
        <v>0</v>
      </c>
      <c r="G783" s="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</row>
    <row r="784" spans="1:34" ht="16.5" customHeight="1" x14ac:dyDescent="0.25">
      <c r="A784" s="162">
        <v>714</v>
      </c>
      <c r="B784" s="54" t="s">
        <v>101</v>
      </c>
      <c r="C784" s="206"/>
      <c r="D784" s="206"/>
      <c r="E784" s="206"/>
      <c r="F784" s="206">
        <v>0</v>
      </c>
      <c r="G784" s="83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</row>
    <row r="785" spans="1:34" ht="16.5" customHeight="1" x14ac:dyDescent="0.25">
      <c r="A785" s="162">
        <v>715</v>
      </c>
      <c r="B785" s="54" t="s">
        <v>102</v>
      </c>
      <c r="C785" s="206"/>
      <c r="D785" s="206"/>
      <c r="E785" s="206"/>
      <c r="F785" s="206">
        <v>0</v>
      </c>
      <c r="G785" s="83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</row>
    <row r="786" spans="1:34" ht="16.5" customHeight="1" x14ac:dyDescent="0.25">
      <c r="A786" s="162">
        <v>716</v>
      </c>
      <c r="B786" s="54" t="s">
        <v>103</v>
      </c>
      <c r="C786" s="206">
        <v>72.343999999999994</v>
      </c>
      <c r="D786" s="206">
        <v>51.134999999999998</v>
      </c>
      <c r="E786" s="206">
        <v>52.421999999999997</v>
      </c>
      <c r="F786" s="206">
        <v>56.091539999999995</v>
      </c>
      <c r="G786" s="83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</row>
    <row r="787" spans="1:34" ht="16.5" customHeight="1" x14ac:dyDescent="0.25">
      <c r="A787" s="162">
        <v>717</v>
      </c>
      <c r="B787" s="54" t="s">
        <v>107</v>
      </c>
      <c r="C787" s="206">
        <v>87.374091161622246</v>
      </c>
      <c r="D787" s="206">
        <v>70.68312506911424</v>
      </c>
      <c r="E787" s="206">
        <v>102.51686711645644</v>
      </c>
      <c r="F787" s="206">
        <v>107</v>
      </c>
      <c r="G787" s="84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</row>
    <row r="788" spans="1:34" ht="16.5" customHeight="1" x14ac:dyDescent="0.25">
      <c r="A788" s="254" t="s">
        <v>182</v>
      </c>
      <c r="B788" s="254"/>
      <c r="C788" s="254"/>
      <c r="D788" s="254"/>
      <c r="E788" s="254"/>
      <c r="F788" s="254"/>
      <c r="G788" s="1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</row>
    <row r="789" spans="1:34" ht="16.5" customHeight="1" x14ac:dyDescent="0.25">
      <c r="A789" s="162">
        <v>718</v>
      </c>
      <c r="B789" s="54" t="s">
        <v>90</v>
      </c>
      <c r="C789" s="206">
        <v>176.18700000000001</v>
      </c>
      <c r="D789" s="206">
        <v>111.137</v>
      </c>
      <c r="E789" s="206">
        <v>118.515</v>
      </c>
      <c r="F789" s="206">
        <v>126.81104999999999</v>
      </c>
      <c r="G789" s="83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</row>
    <row r="790" spans="1:34" ht="16.5" customHeight="1" x14ac:dyDescent="0.25">
      <c r="A790" s="162">
        <v>719</v>
      </c>
      <c r="B790" s="54" t="s">
        <v>92</v>
      </c>
      <c r="C790" s="206">
        <v>105.25</v>
      </c>
      <c r="D790" s="206">
        <v>111.137</v>
      </c>
      <c r="E790" s="206">
        <v>118.515</v>
      </c>
      <c r="F790" s="206">
        <v>126.81104999999999</v>
      </c>
      <c r="G790" s="83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</row>
    <row r="791" spans="1:34" ht="16.5" customHeight="1" x14ac:dyDescent="0.25">
      <c r="A791" s="162">
        <v>720</v>
      </c>
      <c r="B791" s="54" t="s">
        <v>107</v>
      </c>
      <c r="C791" s="206">
        <v>70.615783046844598</v>
      </c>
      <c r="D791" s="206">
        <v>105.59334916864609</v>
      </c>
      <c r="E791" s="206">
        <v>106.63865319380584</v>
      </c>
      <c r="F791" s="206">
        <v>107</v>
      </c>
      <c r="G791" s="83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</row>
    <row r="792" spans="1:34" ht="16.5" customHeight="1" x14ac:dyDescent="0.25">
      <c r="A792" s="162">
        <v>721</v>
      </c>
      <c r="B792" s="54" t="s">
        <v>93</v>
      </c>
      <c r="C792" s="206">
        <v>105.25</v>
      </c>
      <c r="D792" s="206">
        <v>111.137</v>
      </c>
      <c r="E792" s="206">
        <v>118.515</v>
      </c>
      <c r="F792" s="206">
        <v>126.81104999999999</v>
      </c>
      <c r="G792" s="83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</row>
    <row r="793" spans="1:34" ht="16.5" customHeight="1" x14ac:dyDescent="0.25">
      <c r="A793" s="162">
        <v>722</v>
      </c>
      <c r="B793" s="54" t="s">
        <v>94</v>
      </c>
      <c r="C793" s="206"/>
      <c r="D793" s="206"/>
      <c r="E793" s="206"/>
      <c r="F793" s="206">
        <v>0</v>
      </c>
      <c r="G793" s="8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</row>
    <row r="794" spans="1:34" ht="16.5" customHeight="1" x14ac:dyDescent="0.25">
      <c r="A794" s="162">
        <v>723</v>
      </c>
      <c r="B794" s="54" t="s">
        <v>95</v>
      </c>
      <c r="C794" s="206"/>
      <c r="D794" s="206"/>
      <c r="E794" s="206"/>
      <c r="F794" s="206">
        <v>0</v>
      </c>
      <c r="G794" s="83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</row>
    <row r="795" spans="1:34" ht="16.5" customHeight="1" x14ac:dyDescent="0.25">
      <c r="A795" s="162">
        <v>724</v>
      </c>
      <c r="B795" s="54" t="s">
        <v>97</v>
      </c>
      <c r="C795" s="206">
        <v>21.44</v>
      </c>
      <c r="D795" s="206">
        <v>0</v>
      </c>
      <c r="E795" s="206">
        <v>0</v>
      </c>
      <c r="F795" s="206">
        <v>0</v>
      </c>
      <c r="G795" s="83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</row>
    <row r="796" spans="1:34" ht="16.5" customHeight="1" x14ac:dyDescent="0.25">
      <c r="A796" s="162">
        <v>725</v>
      </c>
      <c r="B796" s="54" t="s">
        <v>98</v>
      </c>
      <c r="C796" s="206"/>
      <c r="D796" s="206"/>
      <c r="E796" s="206"/>
      <c r="F796" s="206">
        <v>0</v>
      </c>
      <c r="G796" s="83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</row>
    <row r="797" spans="1:34" ht="16.5" customHeight="1" x14ac:dyDescent="0.25">
      <c r="A797" s="162">
        <v>726</v>
      </c>
      <c r="B797" s="54" t="s">
        <v>99</v>
      </c>
      <c r="C797" s="206">
        <v>21.44</v>
      </c>
      <c r="D797" s="206">
        <v>0</v>
      </c>
      <c r="E797" s="206">
        <v>0</v>
      </c>
      <c r="F797" s="206">
        <v>0</v>
      </c>
      <c r="G797" s="83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</row>
    <row r="798" spans="1:34" ht="16.5" customHeight="1" x14ac:dyDescent="0.25">
      <c r="A798" s="162">
        <v>727</v>
      </c>
      <c r="B798" s="54" t="s">
        <v>155</v>
      </c>
      <c r="C798" s="206"/>
      <c r="D798" s="206"/>
      <c r="E798" s="206"/>
      <c r="F798" s="206">
        <v>0</v>
      </c>
      <c r="G798" s="83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</row>
    <row r="799" spans="1:34" ht="16.5" customHeight="1" x14ac:dyDescent="0.25">
      <c r="A799" s="162">
        <v>728</v>
      </c>
      <c r="B799" s="54" t="s">
        <v>101</v>
      </c>
      <c r="C799" s="206"/>
      <c r="D799" s="206"/>
      <c r="E799" s="206"/>
      <c r="F799" s="206">
        <v>0</v>
      </c>
      <c r="G799" s="83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</row>
    <row r="800" spans="1:34" ht="16.5" customHeight="1" x14ac:dyDescent="0.25">
      <c r="A800" s="162">
        <v>729</v>
      </c>
      <c r="B800" s="54" t="s">
        <v>102</v>
      </c>
      <c r="C800" s="206"/>
      <c r="D800" s="206"/>
      <c r="E800" s="206"/>
      <c r="F800" s="206">
        <v>0</v>
      </c>
      <c r="G800" s="83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</row>
    <row r="801" spans="1:34" ht="16.5" customHeight="1" x14ac:dyDescent="0.25">
      <c r="A801" s="162">
        <v>730</v>
      </c>
      <c r="B801" s="54" t="s">
        <v>103</v>
      </c>
      <c r="C801" s="206">
        <v>176.18700000000001</v>
      </c>
      <c r="D801" s="206">
        <v>111.137</v>
      </c>
      <c r="E801" s="206">
        <v>118.515</v>
      </c>
      <c r="F801" s="206">
        <v>126.81104999999999</v>
      </c>
      <c r="G801" s="83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</row>
    <row r="802" spans="1:34" ht="16.5" customHeight="1" x14ac:dyDescent="0.25">
      <c r="A802" s="162">
        <v>731</v>
      </c>
      <c r="B802" s="54" t="s">
        <v>107</v>
      </c>
      <c r="C802" s="206">
        <v>113.68443466534175</v>
      </c>
      <c r="D802" s="206">
        <v>63.079001288403788</v>
      </c>
      <c r="E802" s="206">
        <v>106.63865319380584</v>
      </c>
      <c r="F802" s="206">
        <v>107</v>
      </c>
      <c r="G802" s="84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</row>
    <row r="803" spans="1:34" ht="16.5" customHeight="1" x14ac:dyDescent="0.25">
      <c r="A803" s="254" t="s">
        <v>183</v>
      </c>
      <c r="B803" s="254"/>
      <c r="C803" s="254"/>
      <c r="D803" s="254"/>
      <c r="E803" s="254"/>
      <c r="F803" s="254"/>
      <c r="G803" s="1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</row>
    <row r="804" spans="1:34" ht="16.5" customHeight="1" x14ac:dyDescent="0.25">
      <c r="A804" s="162">
        <v>732</v>
      </c>
      <c r="B804" s="54" t="s">
        <v>90</v>
      </c>
      <c r="C804" s="206">
        <v>422.70400000000001</v>
      </c>
      <c r="D804" s="206">
        <v>399.59500000000003</v>
      </c>
      <c r="E804" s="206">
        <v>426.02300000000002</v>
      </c>
      <c r="F804" s="206">
        <v>455.84461000000005</v>
      </c>
      <c r="G804" s="83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</row>
    <row r="805" spans="1:34" ht="16.5" customHeight="1" x14ac:dyDescent="0.25">
      <c r="A805" s="162">
        <v>733</v>
      </c>
      <c r="B805" s="54" t="s">
        <v>92</v>
      </c>
      <c r="C805" s="206">
        <v>378.88200000000001</v>
      </c>
      <c r="D805" s="206">
        <v>399.50900000000001</v>
      </c>
      <c r="E805" s="206">
        <v>425.94200000000001</v>
      </c>
      <c r="F805" s="206">
        <v>455.75794000000002</v>
      </c>
      <c r="G805" s="83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</row>
    <row r="806" spans="1:34" ht="16.5" customHeight="1" x14ac:dyDescent="0.25">
      <c r="A806" s="162">
        <v>734</v>
      </c>
      <c r="B806" s="54" t="s">
        <v>107</v>
      </c>
      <c r="C806" s="206">
        <v>88.826422720388621</v>
      </c>
      <c r="D806" s="206">
        <v>105.44417523133851</v>
      </c>
      <c r="E806" s="206">
        <v>106.61637159613426</v>
      </c>
      <c r="F806" s="206">
        <v>107</v>
      </c>
      <c r="G806" s="83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</row>
    <row r="807" spans="1:34" ht="16.5" customHeight="1" x14ac:dyDescent="0.25">
      <c r="A807" s="162">
        <v>735</v>
      </c>
      <c r="B807" s="54" t="s">
        <v>93</v>
      </c>
      <c r="C807" s="206">
        <v>378.88200000000001</v>
      </c>
      <c r="D807" s="206">
        <v>399.50900000000001</v>
      </c>
      <c r="E807" s="206">
        <v>425.94200000000001</v>
      </c>
      <c r="F807" s="206">
        <v>455.75794000000002</v>
      </c>
      <c r="G807" s="83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</row>
    <row r="808" spans="1:34" ht="16.5" customHeight="1" x14ac:dyDescent="0.25">
      <c r="A808" s="162">
        <v>736</v>
      </c>
      <c r="B808" s="54" t="s">
        <v>94</v>
      </c>
      <c r="C808" s="206"/>
      <c r="D808" s="206"/>
      <c r="E808" s="206"/>
      <c r="F808" s="206">
        <v>0</v>
      </c>
      <c r="G808" s="83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</row>
    <row r="809" spans="1:34" ht="16.5" customHeight="1" x14ac:dyDescent="0.25">
      <c r="A809" s="162">
        <v>737</v>
      </c>
      <c r="B809" s="54" t="s">
        <v>95</v>
      </c>
      <c r="C809" s="206"/>
      <c r="D809" s="206"/>
      <c r="E809" s="206"/>
      <c r="F809" s="206">
        <v>0</v>
      </c>
      <c r="G809" s="83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</row>
    <row r="810" spans="1:34" ht="16.5" customHeight="1" x14ac:dyDescent="0.25">
      <c r="A810" s="162">
        <v>738</v>
      </c>
      <c r="B810" s="54" t="s">
        <v>97</v>
      </c>
      <c r="C810" s="206">
        <v>0</v>
      </c>
      <c r="D810" s="206">
        <v>8.5999999999999993E-2</v>
      </c>
      <c r="E810" s="206">
        <v>8.1000000000000003E-2</v>
      </c>
      <c r="F810" s="206">
        <v>8.6669999999999997E-2</v>
      </c>
      <c r="G810" s="83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</row>
    <row r="811" spans="1:34" ht="16.5" customHeight="1" x14ac:dyDescent="0.25">
      <c r="A811" s="162">
        <v>739</v>
      </c>
      <c r="B811" s="54" t="s">
        <v>98</v>
      </c>
      <c r="C811" s="206"/>
      <c r="D811" s="206"/>
      <c r="E811" s="206"/>
      <c r="F811" s="206">
        <v>0</v>
      </c>
      <c r="G811" s="83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</row>
    <row r="812" spans="1:34" ht="16.5" customHeight="1" x14ac:dyDescent="0.25">
      <c r="A812" s="162">
        <v>740</v>
      </c>
      <c r="B812" s="54" t="s">
        <v>99</v>
      </c>
      <c r="C812" s="206"/>
      <c r="D812" s="206">
        <v>8.5999999999999993E-2</v>
      </c>
      <c r="E812" s="206">
        <v>8.1000000000000003E-2</v>
      </c>
      <c r="F812" s="206">
        <v>8.6669999999999997E-2</v>
      </c>
      <c r="G812" s="83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</row>
    <row r="813" spans="1:34" ht="16.5" customHeight="1" x14ac:dyDescent="0.25">
      <c r="A813" s="162">
        <v>741</v>
      </c>
      <c r="B813" s="54" t="s">
        <v>155</v>
      </c>
      <c r="C813" s="206"/>
      <c r="D813" s="206"/>
      <c r="E813" s="206"/>
      <c r="F813" s="206">
        <v>0</v>
      </c>
      <c r="G813" s="8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</row>
    <row r="814" spans="1:34" ht="16.5" customHeight="1" x14ac:dyDescent="0.25">
      <c r="A814" s="162">
        <v>742</v>
      </c>
      <c r="B814" s="54" t="s">
        <v>101</v>
      </c>
      <c r="C814" s="206"/>
      <c r="D814" s="206"/>
      <c r="E814" s="206"/>
      <c r="F814" s="206">
        <v>0</v>
      </c>
      <c r="G814" s="83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</row>
    <row r="815" spans="1:34" ht="16.5" customHeight="1" x14ac:dyDescent="0.25">
      <c r="A815" s="162">
        <v>743</v>
      </c>
      <c r="B815" s="54" t="s">
        <v>102</v>
      </c>
      <c r="C815" s="206"/>
      <c r="D815" s="206"/>
      <c r="E815" s="206"/>
      <c r="F815" s="206">
        <v>0</v>
      </c>
      <c r="G815" s="83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</row>
    <row r="816" spans="1:34" ht="16.5" customHeight="1" x14ac:dyDescent="0.25">
      <c r="A816" s="162">
        <v>744</v>
      </c>
      <c r="B816" s="54" t="s">
        <v>103</v>
      </c>
      <c r="C816" s="206">
        <v>422.70299999999997</v>
      </c>
      <c r="D816" s="206">
        <v>399.50900000000001</v>
      </c>
      <c r="E816" s="206">
        <v>425.94200000000001</v>
      </c>
      <c r="F816" s="206">
        <v>455.75794000000002</v>
      </c>
      <c r="G816" s="83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</row>
    <row r="817" spans="1:34" ht="16.5" customHeight="1" x14ac:dyDescent="0.25">
      <c r="A817" s="162">
        <v>745</v>
      </c>
      <c r="B817" s="54" t="s">
        <v>107</v>
      </c>
      <c r="C817" s="206">
        <v>48.975371136134811</v>
      </c>
      <c r="D817" s="206">
        <v>94.512932247937684</v>
      </c>
      <c r="E817" s="206">
        <v>106.61637159613426</v>
      </c>
      <c r="F817" s="206">
        <v>107</v>
      </c>
      <c r="G817" s="84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</row>
    <row r="818" spans="1:34" ht="16.5" customHeight="1" x14ac:dyDescent="0.25">
      <c r="A818" s="254" t="s">
        <v>184</v>
      </c>
      <c r="B818" s="254"/>
      <c r="C818" s="254"/>
      <c r="D818" s="254"/>
      <c r="E818" s="254"/>
      <c r="F818" s="254"/>
      <c r="G818" s="1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</row>
    <row r="819" spans="1:34" ht="16.5" customHeight="1" x14ac:dyDescent="0.25">
      <c r="A819" s="162">
        <v>746</v>
      </c>
      <c r="B819" s="54" t="s">
        <v>90</v>
      </c>
      <c r="C819" s="206">
        <v>98.456000000000003</v>
      </c>
      <c r="D819" s="206">
        <v>60.540999999999997</v>
      </c>
      <c r="E819" s="206">
        <v>61.957000000000001</v>
      </c>
      <c r="F819" s="206">
        <v>66.293990000000008</v>
      </c>
      <c r="G819" s="83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</row>
    <row r="820" spans="1:34" ht="16.5" customHeight="1" x14ac:dyDescent="0.25">
      <c r="A820" s="162">
        <v>747</v>
      </c>
      <c r="B820" s="54" t="s">
        <v>92</v>
      </c>
      <c r="C820" s="206">
        <v>25.401</v>
      </c>
      <c r="D820" s="206">
        <v>26.815999999999999</v>
      </c>
      <c r="E820" s="206">
        <v>28.582999999999998</v>
      </c>
      <c r="F820" s="206">
        <v>30.58381</v>
      </c>
      <c r="G820" s="83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</row>
    <row r="821" spans="1:34" ht="16.5" customHeight="1" x14ac:dyDescent="0.25">
      <c r="A821" s="162">
        <v>748</v>
      </c>
      <c r="B821" s="54" t="s">
        <v>107</v>
      </c>
      <c r="C821" s="206">
        <v>90.828148465994417</v>
      </c>
      <c r="D821" s="206">
        <v>105.57064682492813</v>
      </c>
      <c r="E821" s="206">
        <v>106.58934964200478</v>
      </c>
      <c r="F821" s="206">
        <v>107</v>
      </c>
      <c r="G821" s="83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</row>
    <row r="822" spans="1:34" ht="16.5" customHeight="1" x14ac:dyDescent="0.25">
      <c r="A822" s="162">
        <v>749</v>
      </c>
      <c r="B822" s="54" t="s">
        <v>93</v>
      </c>
      <c r="C822" s="206">
        <v>25.401</v>
      </c>
      <c r="D822" s="206">
        <v>26.815999999999999</v>
      </c>
      <c r="E822" s="206">
        <v>28.582999999999998</v>
      </c>
      <c r="F822" s="206">
        <v>30.58381</v>
      </c>
      <c r="G822" s="83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</row>
    <row r="823" spans="1:34" ht="16.5" customHeight="1" x14ac:dyDescent="0.25">
      <c r="A823" s="162">
        <v>750</v>
      </c>
      <c r="B823" s="54" t="s">
        <v>94</v>
      </c>
      <c r="C823" s="206"/>
      <c r="D823" s="206"/>
      <c r="E823" s="206"/>
      <c r="F823" s="206">
        <v>0</v>
      </c>
      <c r="G823" s="8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</row>
    <row r="824" spans="1:34" ht="16.5" customHeight="1" x14ac:dyDescent="0.25">
      <c r="A824" s="162">
        <v>751</v>
      </c>
      <c r="B824" s="54" t="s">
        <v>95</v>
      </c>
      <c r="C824" s="206"/>
      <c r="D824" s="206"/>
      <c r="E824" s="206"/>
      <c r="F824" s="206">
        <v>0</v>
      </c>
      <c r="G824" s="83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</row>
    <row r="825" spans="1:34" ht="16.5" customHeight="1" x14ac:dyDescent="0.25">
      <c r="A825" s="162">
        <v>752</v>
      </c>
      <c r="B825" s="54" t="s">
        <v>97</v>
      </c>
      <c r="C825" s="206">
        <v>65.674000000000007</v>
      </c>
      <c r="D825" s="206">
        <v>33.724999999999994</v>
      </c>
      <c r="E825" s="206">
        <v>33.374000000000002</v>
      </c>
      <c r="F825" s="206">
        <v>35.710180000000001</v>
      </c>
      <c r="G825" s="83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</row>
    <row r="826" spans="1:34" ht="16.5" customHeight="1" x14ac:dyDescent="0.25">
      <c r="A826" s="162">
        <v>753</v>
      </c>
      <c r="B826" s="54" t="s">
        <v>98</v>
      </c>
      <c r="C826" s="206">
        <v>20.664999999999999</v>
      </c>
      <c r="D826" s="206">
        <v>20.457999999999998</v>
      </c>
      <c r="E826" s="206">
        <v>19.178000000000001</v>
      </c>
      <c r="F826" s="206">
        <v>20.52046</v>
      </c>
      <c r="G826" s="83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</row>
    <row r="827" spans="1:34" ht="16.5" customHeight="1" x14ac:dyDescent="0.25">
      <c r="A827" s="162">
        <v>754</v>
      </c>
      <c r="B827" s="54" t="s">
        <v>99</v>
      </c>
      <c r="C827" s="206">
        <v>45.009</v>
      </c>
      <c r="D827" s="206">
        <v>13.266999999999999</v>
      </c>
      <c r="E827" s="206">
        <v>14.196</v>
      </c>
      <c r="F827" s="206">
        <v>15.189719999999999</v>
      </c>
      <c r="G827" s="83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</row>
    <row r="828" spans="1:34" ht="16.5" customHeight="1" x14ac:dyDescent="0.25">
      <c r="A828" s="162">
        <v>755</v>
      </c>
      <c r="B828" s="54" t="s">
        <v>155</v>
      </c>
      <c r="C828" s="206"/>
      <c r="D828" s="206"/>
      <c r="E828" s="206"/>
      <c r="F828" s="206">
        <v>0</v>
      </c>
      <c r="G828" s="83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</row>
    <row r="829" spans="1:34" ht="16.5" customHeight="1" x14ac:dyDescent="0.25">
      <c r="A829" s="162">
        <v>756</v>
      </c>
      <c r="B829" s="54" t="s">
        <v>101</v>
      </c>
      <c r="C829" s="206"/>
      <c r="D829" s="206"/>
      <c r="E829" s="206"/>
      <c r="F829" s="206">
        <v>0</v>
      </c>
      <c r="G829" s="83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</row>
    <row r="830" spans="1:34" ht="16.5" customHeight="1" x14ac:dyDescent="0.25">
      <c r="A830" s="162">
        <v>757</v>
      </c>
      <c r="B830" s="54" t="s">
        <v>102</v>
      </c>
      <c r="C830" s="206"/>
      <c r="D830" s="206"/>
      <c r="E830" s="206"/>
      <c r="F830" s="206">
        <v>0</v>
      </c>
      <c r="G830" s="83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</row>
    <row r="831" spans="1:34" ht="16.5" customHeight="1" x14ac:dyDescent="0.25">
      <c r="A831" s="162">
        <v>758</v>
      </c>
      <c r="B831" s="54" t="s">
        <v>103</v>
      </c>
      <c r="C831" s="206">
        <v>98.456000000000003</v>
      </c>
      <c r="D831" s="206">
        <v>60.540999999999997</v>
      </c>
      <c r="E831" s="206">
        <v>61.957000000000001</v>
      </c>
      <c r="F831" s="206">
        <v>66.293990000000008</v>
      </c>
      <c r="G831" s="83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</row>
    <row r="832" spans="1:34" ht="16.5" customHeight="1" x14ac:dyDescent="0.25">
      <c r="A832" s="162">
        <v>759</v>
      </c>
      <c r="B832" s="54" t="s">
        <v>107</v>
      </c>
      <c r="C832" s="206">
        <v>156.72466213527326</v>
      </c>
      <c r="D832" s="206">
        <v>61.490411960672787</v>
      </c>
      <c r="E832" s="206">
        <v>102.33891082076609</v>
      </c>
      <c r="F832" s="206">
        <v>107</v>
      </c>
      <c r="G832" s="83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</row>
    <row r="833" spans="1:34" ht="16.5" customHeight="1" x14ac:dyDescent="0.25">
      <c r="A833" s="254" t="s">
        <v>185</v>
      </c>
      <c r="B833" s="254"/>
      <c r="C833" s="254"/>
      <c r="D833" s="254"/>
      <c r="E833" s="254"/>
      <c r="F833" s="254"/>
      <c r="G833" s="1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</row>
    <row r="834" spans="1:34" ht="16.5" customHeight="1" x14ac:dyDescent="0.25">
      <c r="A834" s="162">
        <v>760</v>
      </c>
      <c r="B834" s="54" t="s">
        <v>90</v>
      </c>
      <c r="C834" s="206">
        <v>109.917</v>
      </c>
      <c r="D834" s="206">
        <v>53.718000000000004</v>
      </c>
      <c r="E834" s="206">
        <v>54.966000000000001</v>
      </c>
      <c r="F834" s="206">
        <v>58.81362</v>
      </c>
      <c r="G834" s="83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</row>
    <row r="835" spans="1:34" ht="16.5" customHeight="1" x14ac:dyDescent="0.25">
      <c r="A835" s="162">
        <v>761</v>
      </c>
      <c r="B835" s="54" t="s">
        <v>92</v>
      </c>
      <c r="C835" s="206">
        <v>23.026</v>
      </c>
      <c r="D835" s="206">
        <v>24.292999999999999</v>
      </c>
      <c r="E835" s="206">
        <v>25.861000000000001</v>
      </c>
      <c r="F835" s="206">
        <v>27.67127</v>
      </c>
      <c r="G835" s="83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</row>
    <row r="836" spans="1:34" ht="16.5" customHeight="1" x14ac:dyDescent="0.25">
      <c r="A836" s="162">
        <v>762</v>
      </c>
      <c r="B836" s="54" t="s">
        <v>107</v>
      </c>
      <c r="C836" s="206">
        <v>95.148760330578526</v>
      </c>
      <c r="D836" s="206">
        <v>105.50247546252064</v>
      </c>
      <c r="E836" s="206">
        <v>106.45453422796692</v>
      </c>
      <c r="F836" s="206">
        <v>107</v>
      </c>
      <c r="G836" s="83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</row>
    <row r="837" spans="1:34" ht="16.5" customHeight="1" x14ac:dyDescent="0.25">
      <c r="A837" s="162">
        <v>763</v>
      </c>
      <c r="B837" s="54" t="s">
        <v>93</v>
      </c>
      <c r="C837" s="206">
        <v>23.026</v>
      </c>
      <c r="D837" s="206">
        <v>24.292999999999999</v>
      </c>
      <c r="E837" s="206">
        <v>25.861000000000001</v>
      </c>
      <c r="F837" s="206">
        <v>27.67127</v>
      </c>
      <c r="G837" s="83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</row>
    <row r="838" spans="1:34" ht="16.5" customHeight="1" x14ac:dyDescent="0.25">
      <c r="A838" s="162">
        <v>764</v>
      </c>
      <c r="B838" s="54" t="s">
        <v>94</v>
      </c>
      <c r="C838" s="206"/>
      <c r="D838" s="206"/>
      <c r="E838" s="206"/>
      <c r="F838" s="206">
        <v>0</v>
      </c>
      <c r="G838" s="83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</row>
    <row r="839" spans="1:34" ht="16.5" customHeight="1" x14ac:dyDescent="0.25">
      <c r="A839" s="162">
        <v>765</v>
      </c>
      <c r="B839" s="54" t="s">
        <v>95</v>
      </c>
      <c r="C839" s="206"/>
      <c r="D839" s="206"/>
      <c r="E839" s="206"/>
      <c r="F839" s="206">
        <v>0</v>
      </c>
      <c r="G839" s="83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</row>
    <row r="840" spans="1:34" ht="16.5" customHeight="1" x14ac:dyDescent="0.25">
      <c r="A840" s="162">
        <v>766</v>
      </c>
      <c r="B840" s="54" t="s">
        <v>97</v>
      </c>
      <c r="C840" s="206">
        <v>83.938000000000002</v>
      </c>
      <c r="D840" s="206">
        <v>29.425000000000001</v>
      </c>
      <c r="E840" s="206">
        <v>29.105</v>
      </c>
      <c r="F840" s="206">
        <v>31.14235</v>
      </c>
      <c r="G840" s="83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</row>
    <row r="841" spans="1:34" ht="16.5" customHeight="1" x14ac:dyDescent="0.25">
      <c r="A841" s="162">
        <v>767</v>
      </c>
      <c r="B841" s="54" t="s">
        <v>98</v>
      </c>
      <c r="C841" s="206">
        <v>16.866</v>
      </c>
      <c r="D841" s="206">
        <v>16.474</v>
      </c>
      <c r="E841" s="206">
        <v>15.316000000000001</v>
      </c>
      <c r="F841" s="206">
        <v>16.388120000000001</v>
      </c>
      <c r="G841" s="83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</row>
    <row r="842" spans="1:34" ht="16.5" customHeight="1" x14ac:dyDescent="0.25">
      <c r="A842" s="162">
        <v>768</v>
      </c>
      <c r="B842" s="54" t="s">
        <v>99</v>
      </c>
      <c r="C842" s="206">
        <v>67.072000000000003</v>
      </c>
      <c r="D842" s="206">
        <v>12.951000000000001</v>
      </c>
      <c r="E842" s="206">
        <v>13.789</v>
      </c>
      <c r="F842" s="206">
        <v>14.75423</v>
      </c>
      <c r="G842" s="83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</row>
    <row r="843" spans="1:34" ht="16.5" customHeight="1" x14ac:dyDescent="0.25">
      <c r="A843" s="162">
        <v>769</v>
      </c>
      <c r="B843" s="54" t="s">
        <v>155</v>
      </c>
      <c r="C843" s="206"/>
      <c r="D843" s="206"/>
      <c r="E843" s="206"/>
      <c r="F843" s="206">
        <v>0</v>
      </c>
      <c r="G843" s="8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</row>
    <row r="844" spans="1:34" ht="16.5" customHeight="1" x14ac:dyDescent="0.25">
      <c r="A844" s="162">
        <v>770</v>
      </c>
      <c r="B844" s="54" t="s">
        <v>101</v>
      </c>
      <c r="C844" s="206"/>
      <c r="D844" s="206"/>
      <c r="E844" s="206"/>
      <c r="F844" s="206">
        <v>0</v>
      </c>
      <c r="G844" s="83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</row>
    <row r="845" spans="1:34" ht="16.5" customHeight="1" x14ac:dyDescent="0.25">
      <c r="A845" s="162">
        <v>771</v>
      </c>
      <c r="B845" s="54" t="s">
        <v>102</v>
      </c>
      <c r="C845" s="206"/>
      <c r="D845" s="206"/>
      <c r="E845" s="206"/>
      <c r="F845" s="206">
        <v>0</v>
      </c>
      <c r="G845" s="83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</row>
    <row r="846" spans="1:34" ht="16.5" customHeight="1" x14ac:dyDescent="0.25">
      <c r="A846" s="162">
        <v>772</v>
      </c>
      <c r="B846" s="54" t="s">
        <v>103</v>
      </c>
      <c r="C846" s="206">
        <v>109.917</v>
      </c>
      <c r="D846" s="206">
        <v>53.655000000000001</v>
      </c>
      <c r="E846" s="206">
        <v>54.966000000000001</v>
      </c>
      <c r="F846" s="206">
        <v>58.81362</v>
      </c>
      <c r="G846" s="83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</row>
    <row r="847" spans="1:34" ht="16.5" customHeight="1" x14ac:dyDescent="0.25">
      <c r="A847" s="162">
        <v>773</v>
      </c>
      <c r="B847" s="54" t="s">
        <v>107</v>
      </c>
      <c r="C847" s="206">
        <v>202.81386080153516</v>
      </c>
      <c r="D847" s="206">
        <v>48.814105188460381</v>
      </c>
      <c r="E847" s="206">
        <v>102.44338831422981</v>
      </c>
      <c r="F847" s="206">
        <v>107</v>
      </c>
      <c r="G847" s="83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</row>
    <row r="848" spans="1:34" ht="16.5" customHeight="1" x14ac:dyDescent="0.25">
      <c r="A848" s="254" t="s">
        <v>186</v>
      </c>
      <c r="B848" s="254"/>
      <c r="C848" s="254"/>
      <c r="D848" s="254"/>
      <c r="E848" s="254"/>
      <c r="F848" s="254"/>
      <c r="G848" s="1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</row>
    <row r="849" spans="1:34" ht="16.5" customHeight="1" x14ac:dyDescent="0.25">
      <c r="A849" s="162">
        <v>774</v>
      </c>
      <c r="B849" s="54" t="s">
        <v>90</v>
      </c>
      <c r="C849" s="206">
        <v>52.524000000000001</v>
      </c>
      <c r="D849" s="206">
        <v>49.920999999999999</v>
      </c>
      <c r="E849" s="206">
        <v>50.905999999999999</v>
      </c>
      <c r="F849" s="206">
        <v>54.46942</v>
      </c>
      <c r="G849" s="83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</row>
    <row r="850" spans="1:34" ht="16.5" customHeight="1" x14ac:dyDescent="0.25">
      <c r="A850" s="162">
        <v>775</v>
      </c>
      <c r="B850" s="54" t="s">
        <v>92</v>
      </c>
      <c r="C850" s="206">
        <v>18.696000000000002</v>
      </c>
      <c r="D850" s="206">
        <v>19.670999999999999</v>
      </c>
      <c r="E850" s="206">
        <v>20.876999999999999</v>
      </c>
      <c r="F850" s="206">
        <v>22.33839</v>
      </c>
      <c r="G850" s="83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</row>
    <row r="851" spans="1:34" ht="16.5" customHeight="1" x14ac:dyDescent="0.25">
      <c r="A851" s="162">
        <v>776</v>
      </c>
      <c r="B851" s="54" t="s">
        <v>107</v>
      </c>
      <c r="C851" s="206">
        <v>96.435755918914751</v>
      </c>
      <c r="D851" s="206">
        <v>105.21501925545572</v>
      </c>
      <c r="E851" s="206">
        <v>106.13085252402013</v>
      </c>
      <c r="F851" s="206">
        <v>107</v>
      </c>
      <c r="G851" s="83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</row>
    <row r="852" spans="1:34" ht="16.5" customHeight="1" x14ac:dyDescent="0.25">
      <c r="A852" s="162">
        <v>777</v>
      </c>
      <c r="B852" s="54" t="s">
        <v>93</v>
      </c>
      <c r="C852" s="206">
        <v>18.696000000000002</v>
      </c>
      <c r="D852" s="206">
        <v>19.670999999999999</v>
      </c>
      <c r="E852" s="206">
        <v>20.876999999999999</v>
      </c>
      <c r="F852" s="206">
        <v>22.33839</v>
      </c>
      <c r="G852" s="83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</row>
    <row r="853" spans="1:34" ht="16.5" customHeight="1" x14ac:dyDescent="0.25">
      <c r="A853" s="162">
        <v>778</v>
      </c>
      <c r="B853" s="54" t="s">
        <v>94</v>
      </c>
      <c r="C853" s="206"/>
      <c r="D853" s="206"/>
      <c r="E853" s="206"/>
      <c r="F853" s="206">
        <v>0</v>
      </c>
      <c r="G853" s="8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</row>
    <row r="854" spans="1:34" ht="16.5" customHeight="1" x14ac:dyDescent="0.25">
      <c r="A854" s="162">
        <v>779</v>
      </c>
      <c r="B854" s="54" t="s">
        <v>95</v>
      </c>
      <c r="C854" s="206"/>
      <c r="D854" s="206"/>
      <c r="E854" s="206"/>
      <c r="F854" s="206">
        <v>0</v>
      </c>
      <c r="G854" s="83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</row>
    <row r="855" spans="1:34" ht="16.5" customHeight="1" x14ac:dyDescent="0.25">
      <c r="A855" s="162">
        <v>780</v>
      </c>
      <c r="B855" s="54" t="s">
        <v>97</v>
      </c>
      <c r="C855" s="206">
        <v>31.518999999999998</v>
      </c>
      <c r="D855" s="206">
        <v>30.25</v>
      </c>
      <c r="E855" s="206">
        <v>30.029</v>
      </c>
      <c r="F855" s="206">
        <v>32.131030000000003</v>
      </c>
      <c r="G855" s="83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</row>
    <row r="856" spans="1:34" ht="16.5" customHeight="1" x14ac:dyDescent="0.25">
      <c r="A856" s="162">
        <v>781</v>
      </c>
      <c r="B856" s="54" t="s">
        <v>98</v>
      </c>
      <c r="C856" s="206">
        <v>24.690999999999999</v>
      </c>
      <c r="D856" s="206">
        <v>24.904</v>
      </c>
      <c r="E856" s="206">
        <v>24.308</v>
      </c>
      <c r="F856" s="206">
        <v>26.00956</v>
      </c>
      <c r="G856" s="83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</row>
    <row r="857" spans="1:34" ht="16.5" customHeight="1" x14ac:dyDescent="0.25">
      <c r="A857" s="162">
        <v>782</v>
      </c>
      <c r="B857" s="54" t="s">
        <v>99</v>
      </c>
      <c r="C857" s="206">
        <v>6.8280000000000003</v>
      </c>
      <c r="D857" s="206">
        <v>5.3460000000000001</v>
      </c>
      <c r="E857" s="206">
        <v>5.7210000000000001</v>
      </c>
      <c r="F857" s="206">
        <v>6.1214700000000004</v>
      </c>
      <c r="G857" s="83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</row>
    <row r="858" spans="1:34" ht="16.5" customHeight="1" x14ac:dyDescent="0.25">
      <c r="A858" s="162">
        <v>783</v>
      </c>
      <c r="B858" s="54" t="s">
        <v>155</v>
      </c>
      <c r="C858" s="206"/>
      <c r="D858" s="206"/>
      <c r="E858" s="206"/>
      <c r="F858" s="206">
        <v>0</v>
      </c>
      <c r="G858" s="83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</row>
    <row r="859" spans="1:34" ht="16.5" customHeight="1" x14ac:dyDescent="0.25">
      <c r="A859" s="162">
        <v>784</v>
      </c>
      <c r="B859" s="54" t="s">
        <v>101</v>
      </c>
      <c r="C859" s="206"/>
      <c r="D859" s="206"/>
      <c r="E859" s="206"/>
      <c r="F859" s="206">
        <v>0</v>
      </c>
      <c r="G859" s="83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</row>
    <row r="860" spans="1:34" ht="16.5" customHeight="1" x14ac:dyDescent="0.25">
      <c r="A860" s="162">
        <v>785</v>
      </c>
      <c r="B860" s="54" t="s">
        <v>102</v>
      </c>
      <c r="C860" s="206"/>
      <c r="D860" s="206"/>
      <c r="E860" s="206"/>
      <c r="F860" s="206">
        <v>0</v>
      </c>
      <c r="G860" s="83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</row>
    <row r="861" spans="1:34" ht="16.5" customHeight="1" x14ac:dyDescent="0.25">
      <c r="A861" s="162">
        <v>786</v>
      </c>
      <c r="B861" s="54" t="s">
        <v>103</v>
      </c>
      <c r="C861" s="206">
        <v>52.523000000000003</v>
      </c>
      <c r="D861" s="206">
        <v>49.920999999999999</v>
      </c>
      <c r="E861" s="206">
        <v>50.905999999999999</v>
      </c>
      <c r="F861" s="206">
        <v>54.46942</v>
      </c>
      <c r="G861" s="83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</row>
    <row r="862" spans="1:34" ht="16.5" customHeight="1" x14ac:dyDescent="0.25">
      <c r="A862" s="162">
        <v>787</v>
      </c>
      <c r="B862" s="54" t="s">
        <v>107</v>
      </c>
      <c r="C862" s="206">
        <v>76.943248073598781</v>
      </c>
      <c r="D862" s="206">
        <v>95.045979856443836</v>
      </c>
      <c r="E862" s="206">
        <v>101.97311752569058</v>
      </c>
      <c r="F862" s="206">
        <v>107</v>
      </c>
      <c r="G862" s="83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</row>
    <row r="863" spans="1:34" ht="16.5" customHeight="1" x14ac:dyDescent="0.25">
      <c r="A863" s="254" t="s">
        <v>187</v>
      </c>
      <c r="B863" s="254"/>
      <c r="C863" s="254"/>
      <c r="D863" s="254"/>
      <c r="E863" s="254"/>
      <c r="F863" s="254"/>
      <c r="G863" s="1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</row>
    <row r="864" spans="1:34" ht="16.5" customHeight="1" x14ac:dyDescent="0.25">
      <c r="A864" s="162">
        <v>788</v>
      </c>
      <c r="B864" s="54" t="s">
        <v>90</v>
      </c>
      <c r="C864" s="206">
        <v>70.468000000000004</v>
      </c>
      <c r="D864" s="206">
        <v>51.111999999999995</v>
      </c>
      <c r="E864" s="206">
        <v>52.103999999999999</v>
      </c>
      <c r="F864" s="206">
        <v>55.751280000000001</v>
      </c>
      <c r="G864" s="1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</row>
    <row r="865" spans="1:34" ht="16.5" customHeight="1" x14ac:dyDescent="0.25">
      <c r="A865" s="162">
        <v>789</v>
      </c>
      <c r="B865" s="54" t="s">
        <v>92</v>
      </c>
      <c r="C865" s="206">
        <v>16.378</v>
      </c>
      <c r="D865" s="206">
        <v>17.257999999999999</v>
      </c>
      <c r="E865" s="206">
        <v>18.393000000000001</v>
      </c>
      <c r="F865" s="206">
        <v>19.680510000000002</v>
      </c>
      <c r="G865" s="1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</row>
    <row r="866" spans="1:34" ht="16.5" customHeight="1" x14ac:dyDescent="0.25">
      <c r="A866" s="162">
        <v>790</v>
      </c>
      <c r="B866" s="54" t="s">
        <v>107</v>
      </c>
      <c r="C866" s="206">
        <v>95.403972738393421</v>
      </c>
      <c r="D866" s="206">
        <v>105.37306142386127</v>
      </c>
      <c r="E866" s="206">
        <v>106.57666009966394</v>
      </c>
      <c r="F866" s="206">
        <v>107</v>
      </c>
      <c r="G866" s="1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</row>
    <row r="867" spans="1:34" ht="16.5" customHeight="1" x14ac:dyDescent="0.25">
      <c r="A867" s="162">
        <v>791</v>
      </c>
      <c r="B867" s="54" t="s">
        <v>93</v>
      </c>
      <c r="C867" s="206">
        <v>16.378</v>
      </c>
      <c r="D867" s="206">
        <v>17.257999999999999</v>
      </c>
      <c r="E867" s="206">
        <v>18.393000000000001</v>
      </c>
      <c r="F867" s="206">
        <v>19.680510000000002</v>
      </c>
      <c r="G867" s="1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</row>
    <row r="868" spans="1:34" ht="16.5" customHeight="1" x14ac:dyDescent="0.25">
      <c r="A868" s="162">
        <v>792</v>
      </c>
      <c r="B868" s="54" t="s">
        <v>94</v>
      </c>
      <c r="C868" s="206"/>
      <c r="D868" s="206"/>
      <c r="E868" s="206"/>
      <c r="F868" s="206">
        <v>0</v>
      </c>
      <c r="G868" s="1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</row>
    <row r="869" spans="1:34" ht="16.5" customHeight="1" x14ac:dyDescent="0.25">
      <c r="A869" s="162">
        <v>793</v>
      </c>
      <c r="B869" s="54" t="s">
        <v>95</v>
      </c>
      <c r="C869" s="206"/>
      <c r="D869" s="206"/>
      <c r="E869" s="206"/>
      <c r="F869" s="206">
        <v>0</v>
      </c>
      <c r="G869" s="1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</row>
    <row r="870" spans="1:34" ht="16.5" customHeight="1" x14ac:dyDescent="0.25">
      <c r="A870" s="162">
        <v>794</v>
      </c>
      <c r="B870" s="54" t="s">
        <v>97</v>
      </c>
      <c r="C870" s="206">
        <v>48.97</v>
      </c>
      <c r="D870" s="206">
        <v>33.853999999999999</v>
      </c>
      <c r="E870" s="206">
        <v>33.710999999999999</v>
      </c>
      <c r="F870" s="206">
        <v>36.070769999999996</v>
      </c>
      <c r="G870" s="1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</row>
    <row r="871" spans="1:34" ht="16.5" customHeight="1" x14ac:dyDescent="0.25">
      <c r="A871" s="162">
        <v>795</v>
      </c>
      <c r="B871" s="54" t="s">
        <v>98</v>
      </c>
      <c r="C871" s="206">
        <v>27.335999999999999</v>
      </c>
      <c r="D871" s="206">
        <v>27.707999999999998</v>
      </c>
      <c r="E871" s="206">
        <v>27.138000000000002</v>
      </c>
      <c r="F871" s="206">
        <v>29.037660000000002</v>
      </c>
      <c r="G871" s="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</row>
    <row r="872" spans="1:34" ht="16.5" customHeight="1" x14ac:dyDescent="0.25">
      <c r="A872" s="162">
        <v>796</v>
      </c>
      <c r="B872" s="54" t="s">
        <v>99</v>
      </c>
      <c r="C872" s="206">
        <v>21.634</v>
      </c>
      <c r="D872" s="206">
        <v>6.1459999999999999</v>
      </c>
      <c r="E872" s="206">
        <v>6.5730000000000004</v>
      </c>
      <c r="F872" s="206">
        <v>7.0331100000000006</v>
      </c>
      <c r="G872" s="1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</row>
    <row r="873" spans="1:34" ht="16.5" customHeight="1" x14ac:dyDescent="0.25">
      <c r="A873" s="162">
        <v>797</v>
      </c>
      <c r="B873" s="54" t="s">
        <v>155</v>
      </c>
      <c r="C873" s="206"/>
      <c r="D873" s="206"/>
      <c r="E873" s="206"/>
      <c r="F873" s="206">
        <v>0</v>
      </c>
      <c r="G873" s="1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</row>
    <row r="874" spans="1:34" ht="16.5" customHeight="1" x14ac:dyDescent="0.25">
      <c r="A874" s="162">
        <v>798</v>
      </c>
      <c r="B874" s="54" t="s">
        <v>101</v>
      </c>
      <c r="C874" s="206"/>
      <c r="D874" s="206"/>
      <c r="E874" s="206"/>
      <c r="F874" s="206">
        <v>0</v>
      </c>
      <c r="G874" s="1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</row>
    <row r="875" spans="1:34" ht="16.5" customHeight="1" x14ac:dyDescent="0.25">
      <c r="A875" s="162">
        <v>799</v>
      </c>
      <c r="B875" s="54" t="s">
        <v>102</v>
      </c>
      <c r="C875" s="206"/>
      <c r="D875" s="206"/>
      <c r="E875" s="206"/>
      <c r="F875" s="206">
        <v>0</v>
      </c>
      <c r="G875" s="1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</row>
    <row r="876" spans="1:34" ht="16.5" customHeight="1" x14ac:dyDescent="0.25">
      <c r="A876" s="162">
        <v>800</v>
      </c>
      <c r="B876" s="54" t="s">
        <v>103</v>
      </c>
      <c r="C876" s="206">
        <v>70.36</v>
      </c>
      <c r="D876" s="206">
        <v>51.112000000000002</v>
      </c>
      <c r="E876" s="206">
        <v>52.106000000000002</v>
      </c>
      <c r="F876" s="206">
        <v>55.753420000000006</v>
      </c>
      <c r="G876" s="1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</row>
    <row r="877" spans="1:34" ht="16.5" customHeight="1" x14ac:dyDescent="0.25">
      <c r="A877" s="162">
        <v>801</v>
      </c>
      <c r="B877" s="54" t="s">
        <v>107</v>
      </c>
      <c r="C877" s="206">
        <v>116.84796147139416</v>
      </c>
      <c r="D877" s="206">
        <v>72.643547470153507</v>
      </c>
      <c r="E877" s="206">
        <v>101.94474878697761</v>
      </c>
      <c r="F877" s="206">
        <v>107</v>
      </c>
      <c r="G877" s="1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</row>
    <row r="878" spans="1:34" ht="16.5" customHeight="1" x14ac:dyDescent="0.25">
      <c r="A878" s="254" t="s">
        <v>188</v>
      </c>
      <c r="B878" s="254"/>
      <c r="C878" s="254"/>
      <c r="D878" s="254"/>
      <c r="E878" s="254"/>
      <c r="F878" s="254"/>
      <c r="G878" s="1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</row>
    <row r="879" spans="1:34" ht="16.5" customHeight="1" x14ac:dyDescent="0.25">
      <c r="A879" s="162">
        <v>802</v>
      </c>
      <c r="B879" s="54" t="s">
        <v>90</v>
      </c>
      <c r="C879" s="206">
        <v>77.389999999999986</v>
      </c>
      <c r="D879" s="206">
        <v>45.91</v>
      </c>
      <c r="E879" s="206">
        <v>46.84</v>
      </c>
      <c r="F879" s="206">
        <v>50.118800000000007</v>
      </c>
      <c r="G879" s="1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</row>
    <row r="880" spans="1:34" ht="16.5" customHeight="1" x14ac:dyDescent="0.25">
      <c r="A880" s="162">
        <v>803</v>
      </c>
      <c r="B880" s="54" t="s">
        <v>92</v>
      </c>
      <c r="C880" s="206">
        <v>14.615</v>
      </c>
      <c r="D880" s="206">
        <v>15.375999999999999</v>
      </c>
      <c r="E880" s="206">
        <v>16.366</v>
      </c>
      <c r="F880" s="206">
        <v>17.511620000000001</v>
      </c>
      <c r="G880" s="1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</row>
    <row r="881" spans="1:34" ht="16.5" customHeight="1" x14ac:dyDescent="0.25">
      <c r="A881" s="162">
        <v>804</v>
      </c>
      <c r="B881" s="54" t="s">
        <v>107</v>
      </c>
      <c r="C881" s="206">
        <v>93.350792028615231</v>
      </c>
      <c r="D881" s="206">
        <v>105.20697913102977</v>
      </c>
      <c r="E881" s="206">
        <v>106.43860561914673</v>
      </c>
      <c r="F881" s="206">
        <v>107</v>
      </c>
      <c r="G881" s="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</row>
    <row r="882" spans="1:34" ht="16.5" customHeight="1" x14ac:dyDescent="0.25">
      <c r="A882" s="162">
        <v>805</v>
      </c>
      <c r="B882" s="54" t="s">
        <v>93</v>
      </c>
      <c r="C882" s="206">
        <v>14.615</v>
      </c>
      <c r="D882" s="206">
        <v>15.375999999999999</v>
      </c>
      <c r="E882" s="206">
        <v>16.366</v>
      </c>
      <c r="F882" s="206">
        <v>17.511620000000001</v>
      </c>
      <c r="G882" s="1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</row>
    <row r="883" spans="1:34" ht="16.5" customHeight="1" x14ac:dyDescent="0.25">
      <c r="A883" s="162">
        <v>806</v>
      </c>
      <c r="B883" s="54" t="s">
        <v>94</v>
      </c>
      <c r="C883" s="206"/>
      <c r="D883" s="206"/>
      <c r="E883" s="206"/>
      <c r="F883" s="206">
        <v>0</v>
      </c>
      <c r="G883" s="1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</row>
    <row r="884" spans="1:34" ht="16.5" customHeight="1" x14ac:dyDescent="0.25">
      <c r="A884" s="162">
        <v>807</v>
      </c>
      <c r="B884" s="54" t="s">
        <v>95</v>
      </c>
      <c r="C884" s="206"/>
      <c r="D884" s="206"/>
      <c r="E884" s="206"/>
      <c r="F884" s="206">
        <v>0</v>
      </c>
      <c r="G884" s="1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</row>
    <row r="885" spans="1:34" ht="16.5" customHeight="1" x14ac:dyDescent="0.25">
      <c r="A885" s="162">
        <v>808</v>
      </c>
      <c r="B885" s="54" t="s">
        <v>97</v>
      </c>
      <c r="C885" s="206">
        <v>61.174999999999997</v>
      </c>
      <c r="D885" s="206">
        <v>30.533999999999999</v>
      </c>
      <c r="E885" s="206">
        <v>30.474</v>
      </c>
      <c r="F885" s="206">
        <v>32.60718</v>
      </c>
      <c r="G885" s="1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</row>
    <row r="886" spans="1:34" ht="16.5" customHeight="1" x14ac:dyDescent="0.25">
      <c r="A886" s="162">
        <v>809</v>
      </c>
      <c r="B886" s="54" t="s">
        <v>98</v>
      </c>
      <c r="C886" s="206">
        <v>23.443000000000001</v>
      </c>
      <c r="D886" s="206">
        <v>23.119</v>
      </c>
      <c r="E886" s="206">
        <v>22.539000000000001</v>
      </c>
      <c r="F886" s="206">
        <v>24.11673</v>
      </c>
      <c r="G886" s="1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</row>
    <row r="887" spans="1:34" ht="16.5" customHeight="1" x14ac:dyDescent="0.25">
      <c r="A887" s="162">
        <v>810</v>
      </c>
      <c r="B887" s="54" t="s">
        <v>99</v>
      </c>
      <c r="C887" s="206">
        <v>37.731999999999999</v>
      </c>
      <c r="D887" s="206">
        <v>7.415</v>
      </c>
      <c r="E887" s="206">
        <v>7.9349999999999996</v>
      </c>
      <c r="F887" s="206">
        <v>8.4904499999999992</v>
      </c>
      <c r="G887" s="1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</row>
    <row r="888" spans="1:34" ht="16.5" customHeight="1" x14ac:dyDescent="0.25">
      <c r="A888" s="162">
        <v>811</v>
      </c>
      <c r="B888" s="54" t="s">
        <v>155</v>
      </c>
      <c r="C888" s="206"/>
      <c r="D888" s="206"/>
      <c r="E888" s="206"/>
      <c r="F888" s="206">
        <v>0</v>
      </c>
      <c r="G888" s="1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</row>
    <row r="889" spans="1:34" ht="16.5" customHeight="1" x14ac:dyDescent="0.25">
      <c r="A889" s="162">
        <v>812</v>
      </c>
      <c r="B889" s="54" t="s">
        <v>101</v>
      </c>
      <c r="C889" s="206"/>
      <c r="D889" s="206"/>
      <c r="E889" s="206"/>
      <c r="F889" s="206">
        <v>0</v>
      </c>
      <c r="G889" s="1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</row>
    <row r="890" spans="1:34" ht="16.5" customHeight="1" x14ac:dyDescent="0.25">
      <c r="A890" s="162">
        <v>813</v>
      </c>
      <c r="B890" s="54" t="s">
        <v>102</v>
      </c>
      <c r="C890" s="206"/>
      <c r="D890" s="206"/>
      <c r="E890" s="206"/>
      <c r="F890" s="206">
        <v>0</v>
      </c>
      <c r="G890" s="1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</row>
    <row r="891" spans="1:34" ht="16.5" customHeight="1" x14ac:dyDescent="0.25">
      <c r="A891" s="162">
        <v>814</v>
      </c>
      <c r="B891" s="54" t="s">
        <v>103</v>
      </c>
      <c r="C891" s="206">
        <v>77.394999999999996</v>
      </c>
      <c r="D891" s="206">
        <v>45.91</v>
      </c>
      <c r="E891" s="206">
        <v>46.84</v>
      </c>
      <c r="F891" s="206">
        <v>50.118800000000007</v>
      </c>
      <c r="G891" s="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</row>
    <row r="892" spans="1:34" ht="16.5" customHeight="1" x14ac:dyDescent="0.25">
      <c r="A892" s="162">
        <v>815</v>
      </c>
      <c r="B892" s="54" t="s">
        <v>107</v>
      </c>
      <c r="C892" s="206">
        <v>128.65288074736526</v>
      </c>
      <c r="D892" s="206">
        <v>59.319077459784218</v>
      </c>
      <c r="E892" s="206">
        <v>102.02570246133742</v>
      </c>
      <c r="F892" s="206">
        <v>107</v>
      </c>
      <c r="G892" s="1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</row>
    <row r="893" spans="1:34" ht="16.5" customHeight="1" x14ac:dyDescent="0.25">
      <c r="A893" s="254" t="s">
        <v>189</v>
      </c>
      <c r="B893" s="254"/>
      <c r="C893" s="254"/>
      <c r="D893" s="254"/>
      <c r="E893" s="254"/>
      <c r="F893" s="254"/>
      <c r="G893" s="1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</row>
    <row r="894" spans="1:34" ht="16.5" customHeight="1" x14ac:dyDescent="0.25">
      <c r="A894" s="162">
        <v>816</v>
      </c>
      <c r="B894" s="54" t="s">
        <v>90</v>
      </c>
      <c r="C894" s="206">
        <v>101.83899999999998</v>
      </c>
      <c r="D894" s="206">
        <v>51.262999999999998</v>
      </c>
      <c r="E894" s="206">
        <v>52.128</v>
      </c>
      <c r="F894" s="206">
        <v>55.776960000000003</v>
      </c>
      <c r="G894" s="1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</row>
    <row r="895" spans="1:34" ht="16.5" customHeight="1" x14ac:dyDescent="0.25">
      <c r="A895" s="162">
        <v>817</v>
      </c>
      <c r="B895" s="54" t="s">
        <v>92</v>
      </c>
      <c r="C895" s="206">
        <v>28.998999999999999</v>
      </c>
      <c r="D895" s="206">
        <v>30.582999999999998</v>
      </c>
      <c r="E895" s="206">
        <v>32.584000000000003</v>
      </c>
      <c r="F895" s="206">
        <v>34.864880000000007</v>
      </c>
      <c r="G895" s="1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</row>
    <row r="896" spans="1:34" ht="16.5" customHeight="1" x14ac:dyDescent="0.25">
      <c r="A896" s="162">
        <v>818</v>
      </c>
      <c r="B896" s="54" t="s">
        <v>107</v>
      </c>
      <c r="C896" s="206">
        <v>86.517691986395363</v>
      </c>
      <c r="D896" s="206">
        <v>105.4622573192179</v>
      </c>
      <c r="E896" s="206">
        <v>106.54285060327635</v>
      </c>
      <c r="F896" s="206">
        <v>107</v>
      </c>
      <c r="G896" s="1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</row>
    <row r="897" spans="1:34" ht="16.5" customHeight="1" x14ac:dyDescent="0.25">
      <c r="A897" s="162">
        <v>819</v>
      </c>
      <c r="B897" s="54" t="s">
        <v>93</v>
      </c>
      <c r="C897" s="206">
        <v>28.998999999999999</v>
      </c>
      <c r="D897" s="206">
        <v>30.582999999999998</v>
      </c>
      <c r="E897" s="206">
        <v>32.584000000000003</v>
      </c>
      <c r="F897" s="206">
        <v>34.864880000000007</v>
      </c>
      <c r="G897" s="1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</row>
    <row r="898" spans="1:34" ht="16.5" customHeight="1" x14ac:dyDescent="0.25">
      <c r="A898" s="162">
        <v>820</v>
      </c>
      <c r="B898" s="54" t="s">
        <v>94</v>
      </c>
      <c r="C898" s="206"/>
      <c r="D898" s="206"/>
      <c r="E898" s="206"/>
      <c r="F898" s="206">
        <v>0</v>
      </c>
      <c r="G898" s="1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</row>
    <row r="899" spans="1:34" ht="16.5" customHeight="1" x14ac:dyDescent="0.25">
      <c r="A899" s="162">
        <v>821</v>
      </c>
      <c r="B899" s="54" t="s">
        <v>95</v>
      </c>
      <c r="C899" s="206"/>
      <c r="D899" s="206"/>
      <c r="E899" s="206"/>
      <c r="F899" s="206">
        <v>0</v>
      </c>
      <c r="G899" s="1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</row>
    <row r="900" spans="1:34" ht="16.5" customHeight="1" x14ac:dyDescent="0.25">
      <c r="A900" s="162">
        <v>822</v>
      </c>
      <c r="B900" s="54" t="s">
        <v>97</v>
      </c>
      <c r="C900" s="206">
        <v>68.126999999999995</v>
      </c>
      <c r="D900" s="206">
        <v>20.68</v>
      </c>
      <c r="E900" s="206">
        <v>19.544</v>
      </c>
      <c r="F900" s="206">
        <v>20.91208</v>
      </c>
      <c r="G900" s="1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</row>
    <row r="901" spans="1:34" ht="16.5" customHeight="1" x14ac:dyDescent="0.25">
      <c r="A901" s="162">
        <v>823</v>
      </c>
      <c r="B901" s="54" t="s">
        <v>98</v>
      </c>
      <c r="C901" s="206">
        <v>15.303000000000001</v>
      </c>
      <c r="D901" s="206">
        <v>14.957000000000001</v>
      </c>
      <c r="E901" s="206">
        <v>13.422000000000001</v>
      </c>
      <c r="F901" s="206">
        <v>14.361540000000002</v>
      </c>
      <c r="G901" s="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</row>
    <row r="902" spans="1:34" ht="16.5" customHeight="1" x14ac:dyDescent="0.25">
      <c r="A902" s="162">
        <v>824</v>
      </c>
      <c r="B902" s="54" t="s">
        <v>99</v>
      </c>
      <c r="C902" s="206">
        <v>52.823999999999998</v>
      </c>
      <c r="D902" s="206">
        <v>5.7229999999999999</v>
      </c>
      <c r="E902" s="206">
        <v>6.1219999999999999</v>
      </c>
      <c r="F902" s="206">
        <v>6.5505399999999998</v>
      </c>
      <c r="G902" s="1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</row>
    <row r="903" spans="1:34" ht="16.5" customHeight="1" x14ac:dyDescent="0.25">
      <c r="A903" s="162">
        <v>825</v>
      </c>
      <c r="B903" s="54" t="s">
        <v>155</v>
      </c>
      <c r="C903" s="206"/>
      <c r="D903" s="206"/>
      <c r="E903" s="206"/>
      <c r="F903" s="206">
        <v>0</v>
      </c>
      <c r="G903" s="1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</row>
    <row r="904" spans="1:34" ht="16.5" customHeight="1" x14ac:dyDescent="0.25">
      <c r="A904" s="162">
        <v>826</v>
      </c>
      <c r="B904" s="54" t="s">
        <v>101</v>
      </c>
      <c r="C904" s="206"/>
      <c r="D904" s="206"/>
      <c r="E904" s="206"/>
      <c r="F904" s="206">
        <v>0</v>
      </c>
      <c r="G904" s="1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</row>
    <row r="905" spans="1:34" ht="16.5" customHeight="1" x14ac:dyDescent="0.25">
      <c r="A905" s="162">
        <v>827</v>
      </c>
      <c r="B905" s="54" t="s">
        <v>102</v>
      </c>
      <c r="C905" s="206"/>
      <c r="D905" s="206"/>
      <c r="E905" s="206"/>
      <c r="F905" s="206">
        <v>0</v>
      </c>
      <c r="G905" s="1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</row>
    <row r="906" spans="1:34" ht="16.5" customHeight="1" x14ac:dyDescent="0.25">
      <c r="A906" s="162">
        <v>828</v>
      </c>
      <c r="B906" s="54" t="s">
        <v>103</v>
      </c>
      <c r="C906" s="206">
        <v>101.839</v>
      </c>
      <c r="D906" s="206">
        <v>51.262999999999998</v>
      </c>
      <c r="E906" s="206">
        <v>52.128</v>
      </c>
      <c r="F906" s="206">
        <v>55.776960000000003</v>
      </c>
      <c r="G906" s="1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</row>
    <row r="907" spans="1:34" ht="16.5" customHeight="1" x14ac:dyDescent="0.25">
      <c r="A907" s="162">
        <v>829</v>
      </c>
      <c r="B907" s="54" t="s">
        <v>107</v>
      </c>
      <c r="C907" s="206">
        <v>139.28986637123359</v>
      </c>
      <c r="D907" s="206">
        <v>50.337297106216674</v>
      </c>
      <c r="E907" s="206">
        <v>101.68737686050369</v>
      </c>
      <c r="F907" s="206">
        <v>107</v>
      </c>
      <c r="G907" s="1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</row>
    <row r="908" spans="1:34" ht="16.5" customHeight="1" x14ac:dyDescent="0.25">
      <c r="A908" s="254" t="s">
        <v>190</v>
      </c>
      <c r="B908" s="254"/>
      <c r="C908" s="254"/>
      <c r="D908" s="254"/>
      <c r="E908" s="254"/>
      <c r="F908" s="254"/>
      <c r="G908" s="1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</row>
    <row r="909" spans="1:34" ht="16.5" customHeight="1" x14ac:dyDescent="0.25">
      <c r="A909" s="162">
        <v>830</v>
      </c>
      <c r="B909" s="54" t="s">
        <v>90</v>
      </c>
      <c r="C909" s="206">
        <v>77.441999999999993</v>
      </c>
      <c r="D909" s="206">
        <v>47.695</v>
      </c>
      <c r="E909" s="206">
        <v>48.521000000000001</v>
      </c>
      <c r="F909" s="206">
        <v>51.917470000000002</v>
      </c>
      <c r="G909" s="1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</row>
    <row r="910" spans="1:34" ht="16.5" customHeight="1" x14ac:dyDescent="0.25">
      <c r="A910" s="162">
        <v>831</v>
      </c>
      <c r="B910" s="54" t="s">
        <v>92</v>
      </c>
      <c r="C910" s="206">
        <v>9.36</v>
      </c>
      <c r="D910" s="206">
        <v>9.8620000000000001</v>
      </c>
      <c r="E910" s="206">
        <v>10.573</v>
      </c>
      <c r="F910" s="206">
        <v>11.31311</v>
      </c>
      <c r="G910" s="1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</row>
    <row r="911" spans="1:34" ht="16.5" customHeight="1" x14ac:dyDescent="0.25">
      <c r="A911" s="162">
        <v>832</v>
      </c>
      <c r="B911" s="54" t="s">
        <v>107</v>
      </c>
      <c r="C911" s="206">
        <v>90.077952073910112</v>
      </c>
      <c r="D911" s="206">
        <v>105.36324786324786</v>
      </c>
      <c r="E911" s="206">
        <v>107.20949097546138</v>
      </c>
      <c r="F911" s="206">
        <v>107</v>
      </c>
      <c r="G911" s="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</row>
    <row r="912" spans="1:34" ht="16.5" customHeight="1" x14ac:dyDescent="0.25">
      <c r="A912" s="162">
        <v>833</v>
      </c>
      <c r="B912" s="54" t="s">
        <v>93</v>
      </c>
      <c r="C912" s="206">
        <v>9.36</v>
      </c>
      <c r="D912" s="206">
        <v>9.8620000000000001</v>
      </c>
      <c r="E912" s="206">
        <v>10.573</v>
      </c>
      <c r="F912" s="206">
        <v>11.31311</v>
      </c>
      <c r="G912" s="1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</row>
    <row r="913" spans="1:34" ht="16.5" customHeight="1" x14ac:dyDescent="0.25">
      <c r="A913" s="162">
        <v>834</v>
      </c>
      <c r="B913" s="54" t="s">
        <v>94</v>
      </c>
      <c r="C913" s="206"/>
      <c r="D913" s="206"/>
      <c r="E913" s="206"/>
      <c r="F913" s="206">
        <v>0</v>
      </c>
      <c r="G913" s="1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</row>
    <row r="914" spans="1:34" ht="16.5" customHeight="1" x14ac:dyDescent="0.25">
      <c r="A914" s="162">
        <v>835</v>
      </c>
      <c r="B914" s="54" t="s">
        <v>95</v>
      </c>
      <c r="C914" s="206"/>
      <c r="D914" s="206"/>
      <c r="E914" s="206"/>
      <c r="F914" s="206">
        <v>0</v>
      </c>
      <c r="G914" s="1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</row>
    <row r="915" spans="1:34" ht="16.5" customHeight="1" x14ac:dyDescent="0.25">
      <c r="A915" s="162">
        <v>836</v>
      </c>
      <c r="B915" s="54" t="s">
        <v>97</v>
      </c>
      <c r="C915" s="206">
        <v>67.081999999999994</v>
      </c>
      <c r="D915" s="206">
        <v>37.832999999999998</v>
      </c>
      <c r="E915" s="206">
        <v>37.948</v>
      </c>
      <c r="F915" s="206">
        <v>40.60436</v>
      </c>
      <c r="G915" s="1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</row>
    <row r="916" spans="1:34" ht="16.5" customHeight="1" x14ac:dyDescent="0.25">
      <c r="A916" s="162">
        <v>837</v>
      </c>
      <c r="B916" s="54" t="s">
        <v>98</v>
      </c>
      <c r="C916" s="206">
        <v>32.255000000000003</v>
      </c>
      <c r="D916" s="206">
        <v>32.856000000000002</v>
      </c>
      <c r="E916" s="206">
        <v>32.622</v>
      </c>
      <c r="F916" s="206">
        <v>34.905540000000002</v>
      </c>
      <c r="G916" s="1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</row>
    <row r="917" spans="1:34" ht="16.5" customHeight="1" x14ac:dyDescent="0.25">
      <c r="A917" s="162">
        <v>838</v>
      </c>
      <c r="B917" s="54" t="s">
        <v>99</v>
      </c>
      <c r="C917" s="206">
        <v>34.826999999999998</v>
      </c>
      <c r="D917" s="206">
        <v>4.9770000000000003</v>
      </c>
      <c r="E917" s="206">
        <v>5.3259999999999996</v>
      </c>
      <c r="F917" s="206">
        <v>5.6988199999999996</v>
      </c>
      <c r="G917" s="1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</row>
    <row r="918" spans="1:34" ht="16.5" customHeight="1" x14ac:dyDescent="0.25">
      <c r="A918" s="162">
        <v>839</v>
      </c>
      <c r="B918" s="54" t="s">
        <v>155</v>
      </c>
      <c r="C918" s="206"/>
      <c r="D918" s="206"/>
      <c r="E918" s="206"/>
      <c r="F918" s="206">
        <v>0</v>
      </c>
      <c r="G918" s="1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</row>
    <row r="919" spans="1:34" ht="16.5" customHeight="1" x14ac:dyDescent="0.25">
      <c r="A919" s="162">
        <v>840</v>
      </c>
      <c r="B919" s="54" t="s">
        <v>101</v>
      </c>
      <c r="C919" s="206"/>
      <c r="D919" s="206"/>
      <c r="E919" s="206"/>
      <c r="F919" s="206">
        <v>0</v>
      </c>
      <c r="G919" s="1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</row>
    <row r="920" spans="1:34" ht="16.5" customHeight="1" x14ac:dyDescent="0.25">
      <c r="A920" s="162">
        <v>841</v>
      </c>
      <c r="B920" s="54" t="s">
        <v>102</v>
      </c>
      <c r="C920" s="206"/>
      <c r="D920" s="206"/>
      <c r="E920" s="206"/>
      <c r="F920" s="206">
        <v>0</v>
      </c>
      <c r="G920" s="1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</row>
    <row r="921" spans="1:34" ht="16.5" customHeight="1" x14ac:dyDescent="0.25">
      <c r="A921" s="162">
        <v>842</v>
      </c>
      <c r="B921" s="54" t="s">
        <v>103</v>
      </c>
      <c r="C921" s="206">
        <v>77.433999999999997</v>
      </c>
      <c r="D921" s="206">
        <v>47.695</v>
      </c>
      <c r="E921" s="206">
        <v>48.521000000000001</v>
      </c>
      <c r="F921" s="206">
        <v>51.917470000000002</v>
      </c>
      <c r="G921" s="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</row>
    <row r="922" spans="1:34" ht="16.5" customHeight="1" x14ac:dyDescent="0.25">
      <c r="A922" s="162">
        <v>843</v>
      </c>
      <c r="B922" s="54" t="s">
        <v>107</v>
      </c>
      <c r="C922" s="206">
        <v>120.81506560778867</v>
      </c>
      <c r="D922" s="206">
        <v>61.594390061213424</v>
      </c>
      <c r="E922" s="206">
        <v>101.73183771883845</v>
      </c>
      <c r="F922" s="206">
        <v>107</v>
      </c>
      <c r="G922" s="1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</row>
    <row r="923" spans="1:34" ht="16.5" customHeight="1" x14ac:dyDescent="0.25">
      <c r="A923" s="258" t="s">
        <v>191</v>
      </c>
      <c r="B923" s="258"/>
      <c r="C923" s="258"/>
      <c r="D923" s="258"/>
      <c r="E923" s="258"/>
      <c r="F923" s="258"/>
      <c r="G923" s="258"/>
      <c r="H923" s="258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</row>
    <row r="924" spans="1:34" ht="16.5" customHeight="1" x14ac:dyDescent="0.25">
      <c r="A924" s="162">
        <v>844</v>
      </c>
      <c r="B924" s="54" t="s">
        <v>90</v>
      </c>
      <c r="C924" s="206">
        <v>10831.599999999999</v>
      </c>
      <c r="D924" s="206">
        <v>7007.7</v>
      </c>
      <c r="E924" s="206">
        <v>8537.7999999999993</v>
      </c>
      <c r="F924" s="206">
        <v>9135.4459999999999</v>
      </c>
      <c r="G924" s="1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</row>
    <row r="925" spans="1:34" ht="16.5" customHeight="1" x14ac:dyDescent="0.25">
      <c r="A925" s="162">
        <v>845</v>
      </c>
      <c r="B925" s="54" t="s">
        <v>91</v>
      </c>
      <c r="C925" s="207">
        <v>0.39550931372656412</v>
      </c>
      <c r="D925" s="207">
        <v>0.23989779259249622</v>
      </c>
      <c r="E925" s="207">
        <v>0.27232951814280826</v>
      </c>
      <c r="F925" s="207">
        <v>0.27701469455579747</v>
      </c>
      <c r="G925" s="1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</row>
    <row r="926" spans="1:34" ht="16.5" customHeight="1" x14ac:dyDescent="0.25">
      <c r="A926" s="162">
        <v>846</v>
      </c>
      <c r="B926" s="54" t="s">
        <v>92</v>
      </c>
      <c r="C926" s="206">
        <v>3416.3999999999996</v>
      </c>
      <c r="D926" s="207">
        <v>1949.5</v>
      </c>
      <c r="E926" s="207">
        <v>2163.5</v>
      </c>
      <c r="F926" s="207">
        <v>2314.9450000000002</v>
      </c>
      <c r="G926" s="1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</row>
    <row r="927" spans="1:34" ht="16.5" customHeight="1" x14ac:dyDescent="0.25">
      <c r="A927" s="162">
        <v>847</v>
      </c>
      <c r="B927" s="54" t="s">
        <v>91</v>
      </c>
      <c r="C927" s="206">
        <v>0.12474777682110064</v>
      </c>
      <c r="D927" s="207">
        <v>6.6738123301378682E-2</v>
      </c>
      <c r="E927" s="207">
        <v>6.9008985043215537E-2</v>
      </c>
      <c r="F927" s="207">
        <v>7.0196220533564599E-2</v>
      </c>
      <c r="G927" s="1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</row>
    <row r="928" spans="1:34" ht="16.5" customHeight="1" x14ac:dyDescent="0.25">
      <c r="A928" s="162">
        <v>848</v>
      </c>
      <c r="B928" s="54" t="s">
        <v>107</v>
      </c>
      <c r="C928" s="206">
        <v>0</v>
      </c>
      <c r="D928" s="207">
        <v>57.062990282168371</v>
      </c>
      <c r="E928" s="207">
        <v>110.9771736342652</v>
      </c>
      <c r="F928" s="207">
        <v>107</v>
      </c>
      <c r="G928" s="1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</row>
    <row r="929" spans="1:34" ht="16.5" customHeight="1" x14ac:dyDescent="0.25">
      <c r="A929" s="162">
        <v>849</v>
      </c>
      <c r="B929" s="54" t="s">
        <v>93</v>
      </c>
      <c r="C929" s="206">
        <v>1407.8</v>
      </c>
      <c r="D929" s="207">
        <v>544</v>
      </c>
      <c r="E929" s="207">
        <v>687.7</v>
      </c>
      <c r="F929" s="207">
        <v>735.83900000000006</v>
      </c>
      <c r="G929" s="1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</row>
    <row r="930" spans="1:34" ht="16.5" customHeight="1" x14ac:dyDescent="0.25">
      <c r="A930" s="162">
        <v>850</v>
      </c>
      <c r="B930" s="54" t="s">
        <v>94</v>
      </c>
      <c r="C930" s="206">
        <v>310.3</v>
      </c>
      <c r="D930" s="207">
        <v>500</v>
      </c>
      <c r="E930" s="207">
        <v>525</v>
      </c>
      <c r="F930" s="207">
        <v>561.75</v>
      </c>
      <c r="G930" s="1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</row>
    <row r="931" spans="1:34" ht="16.5" customHeight="1" x14ac:dyDescent="0.25">
      <c r="A931" s="162">
        <v>851</v>
      </c>
      <c r="B931" s="54" t="s">
        <v>95</v>
      </c>
      <c r="C931" s="206">
        <v>1698.3</v>
      </c>
      <c r="D931" s="207">
        <v>905.5</v>
      </c>
      <c r="E931" s="207">
        <v>950.8</v>
      </c>
      <c r="F931" s="207">
        <v>1017.356</v>
      </c>
      <c r="G931" s="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</row>
    <row r="932" spans="1:34" ht="41.25" customHeight="1" x14ac:dyDescent="0.25">
      <c r="A932" s="162">
        <v>852</v>
      </c>
      <c r="B932" s="54" t="s">
        <v>97</v>
      </c>
      <c r="C932" s="206">
        <v>7362.4</v>
      </c>
      <c r="D932" s="207">
        <v>5015.8999999999996</v>
      </c>
      <c r="E932" s="207">
        <v>6333.9</v>
      </c>
      <c r="F932" s="207">
        <v>6777.2729999999992</v>
      </c>
      <c r="G932" s="1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</row>
    <row r="933" spans="1:34" ht="16.5" customHeight="1" x14ac:dyDescent="0.25">
      <c r="A933" s="162">
        <v>853</v>
      </c>
      <c r="B933" s="54" t="s">
        <v>98</v>
      </c>
      <c r="C933" s="206">
        <v>1193.2</v>
      </c>
      <c r="D933" s="207">
        <v>1405.67</v>
      </c>
      <c r="E933" s="207">
        <v>1585</v>
      </c>
      <c r="F933" s="207">
        <v>1695.95</v>
      </c>
      <c r="G933" s="1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</row>
    <row r="934" spans="1:34" ht="16.5" customHeight="1" x14ac:dyDescent="0.25">
      <c r="A934" s="162">
        <v>854</v>
      </c>
      <c r="B934" s="54" t="s">
        <v>99</v>
      </c>
      <c r="C934" s="206">
        <v>5810.2</v>
      </c>
      <c r="D934" s="207">
        <v>2610.2440000000001</v>
      </c>
      <c r="E934" s="207">
        <v>1426.6759999999999</v>
      </c>
      <c r="F934" s="207">
        <v>1526.54332</v>
      </c>
      <c r="G934" s="1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</row>
    <row r="935" spans="1:34" ht="16.5" customHeight="1" x14ac:dyDescent="0.25">
      <c r="A935" s="162">
        <v>855</v>
      </c>
      <c r="B935" s="54" t="s">
        <v>100</v>
      </c>
      <c r="C935" s="206">
        <v>1317.8</v>
      </c>
      <c r="D935" s="207">
        <v>1000</v>
      </c>
      <c r="E935" s="207">
        <v>3322.2</v>
      </c>
      <c r="F935" s="207">
        <v>3554.7539999999999</v>
      </c>
      <c r="G935" s="1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</row>
    <row r="936" spans="1:34" ht="16.5" customHeight="1" x14ac:dyDescent="0.25">
      <c r="A936" s="162">
        <v>856</v>
      </c>
      <c r="B936" s="54" t="s">
        <v>101</v>
      </c>
      <c r="C936" s="206">
        <v>52.8</v>
      </c>
      <c r="D936" s="207">
        <v>42.3</v>
      </c>
      <c r="E936" s="207">
        <v>40.4</v>
      </c>
      <c r="F936" s="207">
        <v>43.228000000000002</v>
      </c>
      <c r="G936" s="1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</row>
    <row r="937" spans="1:34" ht="16.5" customHeight="1" x14ac:dyDescent="0.25">
      <c r="A937" s="162">
        <v>857</v>
      </c>
      <c r="B937" s="54" t="s">
        <v>102</v>
      </c>
      <c r="C937" s="206"/>
      <c r="D937" s="207">
        <v>0</v>
      </c>
      <c r="E937" s="207">
        <v>0</v>
      </c>
      <c r="F937" s="207">
        <v>0</v>
      </c>
      <c r="G937" s="1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</row>
    <row r="938" spans="1:34" ht="16.5" customHeight="1" x14ac:dyDescent="0.25">
      <c r="A938" s="162">
        <v>858</v>
      </c>
      <c r="B938" s="54" t="s">
        <v>103</v>
      </c>
      <c r="C938" s="206">
        <v>11199.1</v>
      </c>
      <c r="D938" s="207">
        <v>5808.5</v>
      </c>
      <c r="E938" s="207">
        <v>7574.6</v>
      </c>
      <c r="F938" s="207">
        <v>8104.8220000000001</v>
      </c>
      <c r="G938" s="1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</row>
    <row r="939" spans="1:34" ht="16.5" customHeight="1" x14ac:dyDescent="0.25">
      <c r="A939" s="162">
        <v>859</v>
      </c>
      <c r="B939" s="54" t="s">
        <v>91</v>
      </c>
      <c r="C939" s="206">
        <v>0.40892835364629088</v>
      </c>
      <c r="D939" s="207">
        <v>0.19884503164711878</v>
      </c>
      <c r="E939" s="207">
        <v>0.24160640541175893</v>
      </c>
      <c r="F939" s="207">
        <v>0.24576301920662741</v>
      </c>
      <c r="G939" s="1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</row>
    <row r="940" spans="1:34" ht="16.5" customHeight="1" x14ac:dyDescent="0.25">
      <c r="A940" s="162">
        <v>860</v>
      </c>
      <c r="B940" s="54" t="s">
        <v>107</v>
      </c>
      <c r="C940" s="206">
        <v>97.356387787746016</v>
      </c>
      <c r="D940" s="207">
        <v>51.865774928342454</v>
      </c>
      <c r="E940" s="207">
        <v>130.40544030300424</v>
      </c>
      <c r="F940" s="207">
        <v>107</v>
      </c>
      <c r="G940" s="1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</row>
    <row r="941" spans="1:34" ht="16.5" customHeight="1" x14ac:dyDescent="0.25">
      <c r="A941" s="162">
        <v>861</v>
      </c>
      <c r="B941" s="54" t="s">
        <v>104</v>
      </c>
      <c r="C941" s="206">
        <v>-367.50000000000182</v>
      </c>
      <c r="D941" s="206">
        <v>1199.1999999999998</v>
      </c>
      <c r="E941" s="206">
        <v>963.19999999999891</v>
      </c>
      <c r="F941" s="206">
        <v>1030.6239999999989</v>
      </c>
      <c r="G941" s="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</row>
    <row r="942" spans="1:34" ht="16.5" customHeight="1" x14ac:dyDescent="0.25">
      <c r="A942" s="162">
        <v>862</v>
      </c>
      <c r="B942" s="54" t="s">
        <v>91</v>
      </c>
      <c r="C942" s="206">
        <v>-1.3419039919726821E-2</v>
      </c>
      <c r="D942" s="207">
        <v>4.1052760945377437E-2</v>
      </c>
      <c r="E942" s="207">
        <v>3.0723112731049287E-2</v>
      </c>
      <c r="F942" s="207">
        <v>3.1251675349170026E-2</v>
      </c>
      <c r="G942" s="1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</row>
    <row r="943" spans="1:34" ht="16.5" customHeight="1" x14ac:dyDescent="0.25">
      <c r="A943" s="162">
        <v>863</v>
      </c>
      <c r="B943" s="54" t="s">
        <v>107</v>
      </c>
      <c r="C943" s="206">
        <v>19.788918205804844</v>
      </c>
      <c r="D943" s="207">
        <v>-326.31292517006636</v>
      </c>
      <c r="E943" s="207">
        <v>80.320213475650363</v>
      </c>
      <c r="F943" s="207">
        <v>107</v>
      </c>
      <c r="G943" s="1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</row>
    <row r="944" spans="1:34" ht="16.5" customHeight="1" x14ac:dyDescent="0.25">
      <c r="A944" s="254" t="s">
        <v>192</v>
      </c>
      <c r="B944" s="254"/>
      <c r="C944" s="254"/>
      <c r="D944" s="254"/>
      <c r="E944" s="254"/>
      <c r="F944" s="254"/>
      <c r="G944" s="1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</row>
    <row r="945" spans="1:34" ht="25.5" customHeight="1" x14ac:dyDescent="0.25">
      <c r="A945" s="162">
        <v>864</v>
      </c>
      <c r="B945" s="54" t="s">
        <v>90</v>
      </c>
      <c r="C945" s="206">
        <v>1892.3</v>
      </c>
      <c r="D945" s="206">
        <v>1986.915</v>
      </c>
      <c r="E945" s="206">
        <v>2086.2607499999999</v>
      </c>
      <c r="F945" s="206">
        <v>2232.2990024999999</v>
      </c>
      <c r="G945" s="83"/>
      <c r="H945" s="81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</row>
    <row r="946" spans="1:34" ht="16.5" customHeight="1" x14ac:dyDescent="0.25">
      <c r="A946" s="162">
        <v>865</v>
      </c>
      <c r="B946" s="54" t="s">
        <v>92</v>
      </c>
      <c r="C946" s="206">
        <v>783.2</v>
      </c>
      <c r="D946" s="206">
        <v>822.36000000000013</v>
      </c>
      <c r="E946" s="206">
        <v>863.47800000000018</v>
      </c>
      <c r="F946" s="206">
        <v>923.92146000000025</v>
      </c>
      <c r="G946" s="83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</row>
    <row r="947" spans="1:34" ht="16.5" customHeight="1" x14ac:dyDescent="0.25">
      <c r="A947" s="162">
        <v>866</v>
      </c>
      <c r="B947" s="54" t="s">
        <v>107</v>
      </c>
      <c r="C947" s="206">
        <v>303.01040832666132</v>
      </c>
      <c r="D947" s="207">
        <v>105</v>
      </c>
      <c r="E947" s="207">
        <v>105</v>
      </c>
      <c r="F947" s="207">
        <v>107</v>
      </c>
      <c r="G947" s="83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</row>
    <row r="948" spans="1:34" ht="16.5" customHeight="1" x14ac:dyDescent="0.25">
      <c r="A948" s="162">
        <v>867</v>
      </c>
      <c r="B948" s="54" t="s">
        <v>93</v>
      </c>
      <c r="C948" s="206">
        <v>312.8</v>
      </c>
      <c r="D948" s="206">
        <v>325.39999999999998</v>
      </c>
      <c r="E948" s="206">
        <v>337.7</v>
      </c>
      <c r="F948" s="206">
        <v>361.339</v>
      </c>
      <c r="G948" s="83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</row>
    <row r="949" spans="1:34" ht="16.5" customHeight="1" x14ac:dyDescent="0.25">
      <c r="A949" s="162">
        <v>868</v>
      </c>
      <c r="B949" s="54" t="s">
        <v>94</v>
      </c>
      <c r="C949" s="206">
        <v>470.5</v>
      </c>
      <c r="D949" s="206"/>
      <c r="E949" s="206"/>
      <c r="F949" s="206">
        <v>0</v>
      </c>
      <c r="G949" s="83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</row>
    <row r="950" spans="1:34" ht="16.5" customHeight="1" x14ac:dyDescent="0.25">
      <c r="A950" s="162">
        <v>869</v>
      </c>
      <c r="B950" s="54" t="s">
        <v>95</v>
      </c>
      <c r="C950" s="206"/>
      <c r="D950" s="206"/>
      <c r="E950" s="206"/>
      <c r="F950" s="206">
        <v>0</v>
      </c>
      <c r="G950" s="83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</row>
    <row r="951" spans="1:34" ht="16.5" customHeight="1" x14ac:dyDescent="0.25">
      <c r="A951" s="162">
        <v>870</v>
      </c>
      <c r="B951" s="54" t="s">
        <v>97</v>
      </c>
      <c r="C951" s="206">
        <v>1109.0999999999999</v>
      </c>
      <c r="D951" s="206">
        <v>1164.5550000000001</v>
      </c>
      <c r="E951" s="206">
        <v>1222.7827500000001</v>
      </c>
      <c r="F951" s="206">
        <v>1308.3775425000001</v>
      </c>
      <c r="G951" s="83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</row>
    <row r="952" spans="1:34" ht="16.5" customHeight="1" x14ac:dyDescent="0.25">
      <c r="A952" s="162">
        <v>871</v>
      </c>
      <c r="B952" s="54" t="s">
        <v>98</v>
      </c>
      <c r="C952" s="206"/>
      <c r="D952" s="206"/>
      <c r="E952" s="206"/>
      <c r="F952" s="206">
        <v>0</v>
      </c>
      <c r="G952" s="83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</row>
    <row r="953" spans="1:34" ht="16.5" customHeight="1" x14ac:dyDescent="0.25">
      <c r="A953" s="162">
        <v>872</v>
      </c>
      <c r="B953" s="54" t="s">
        <v>99</v>
      </c>
      <c r="C953" s="206">
        <v>1109.0999999999999</v>
      </c>
      <c r="D953" s="206">
        <v>1164.5550000000001</v>
      </c>
      <c r="E953" s="206">
        <v>1222.7827500000001</v>
      </c>
      <c r="F953" s="206">
        <v>1308.3775425000001</v>
      </c>
      <c r="G953" s="8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</row>
    <row r="954" spans="1:34" ht="16.5" customHeight="1" x14ac:dyDescent="0.25">
      <c r="A954" s="162">
        <v>873</v>
      </c>
      <c r="B954" s="54" t="s">
        <v>155</v>
      </c>
      <c r="C954" s="206"/>
      <c r="D954" s="206"/>
      <c r="E954" s="206"/>
      <c r="F954" s="206">
        <v>0</v>
      </c>
      <c r="G954" s="83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</row>
    <row r="955" spans="1:34" ht="16.5" customHeight="1" x14ac:dyDescent="0.25">
      <c r="A955" s="162">
        <v>874</v>
      </c>
      <c r="B955" s="54" t="s">
        <v>101</v>
      </c>
      <c r="C955" s="206"/>
      <c r="D955" s="206"/>
      <c r="E955" s="206"/>
      <c r="F955" s="206">
        <v>0</v>
      </c>
      <c r="G955" s="83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</row>
    <row r="956" spans="1:34" ht="16.5" customHeight="1" x14ac:dyDescent="0.25">
      <c r="A956" s="162">
        <v>875</v>
      </c>
      <c r="B956" s="54" t="s">
        <v>102</v>
      </c>
      <c r="C956" s="206"/>
      <c r="D956" s="206"/>
      <c r="E956" s="206"/>
      <c r="F956" s="206">
        <v>0</v>
      </c>
      <c r="G956" s="83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</row>
    <row r="957" spans="1:34" ht="16.5" customHeight="1" x14ac:dyDescent="0.25">
      <c r="A957" s="162">
        <v>876</v>
      </c>
      <c r="B957" s="54" t="s">
        <v>103</v>
      </c>
      <c r="C957" s="206">
        <v>1892.3</v>
      </c>
      <c r="D957" s="206">
        <v>1986.915</v>
      </c>
      <c r="E957" s="206">
        <v>2086.2607499999999</v>
      </c>
      <c r="F957" s="206">
        <v>2232.2990024999999</v>
      </c>
      <c r="G957" s="83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</row>
    <row r="958" spans="1:34" ht="16.5" customHeight="1" x14ac:dyDescent="0.25">
      <c r="A958" s="162">
        <v>877</v>
      </c>
      <c r="B958" s="54" t="s">
        <v>107</v>
      </c>
      <c r="C958" s="206">
        <v>303.01040832666132</v>
      </c>
      <c r="D958" s="206">
        <v>105</v>
      </c>
      <c r="E958" s="206">
        <v>105</v>
      </c>
      <c r="F958" s="206">
        <v>107</v>
      </c>
      <c r="G958" s="83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</row>
    <row r="959" spans="1:34" ht="16.5" customHeight="1" x14ac:dyDescent="0.25">
      <c r="A959" s="254" t="s">
        <v>193</v>
      </c>
      <c r="B959" s="254"/>
      <c r="C959" s="254"/>
      <c r="D959" s="254"/>
      <c r="E959" s="254"/>
      <c r="F959" s="254"/>
      <c r="G959" s="1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</row>
    <row r="960" spans="1:34" ht="16.5" customHeight="1" x14ac:dyDescent="0.25">
      <c r="A960" s="162">
        <v>878</v>
      </c>
      <c r="B960" s="54" t="s">
        <v>90</v>
      </c>
      <c r="C960" s="206">
        <v>87.3</v>
      </c>
      <c r="D960" s="206">
        <v>91.665000000000006</v>
      </c>
      <c r="E960" s="206">
        <v>96.248250000000013</v>
      </c>
      <c r="F960" s="206">
        <v>102.98562750000002</v>
      </c>
      <c r="G960" s="83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</row>
    <row r="961" spans="1:34" ht="16.5" customHeight="1" x14ac:dyDescent="0.25">
      <c r="A961" s="162">
        <v>879</v>
      </c>
      <c r="B961" s="54" t="s">
        <v>92</v>
      </c>
      <c r="C961" s="206">
        <v>35.5</v>
      </c>
      <c r="D961" s="206">
        <v>37.274999999999999</v>
      </c>
      <c r="E961" s="206">
        <v>39.138750000000002</v>
      </c>
      <c r="F961" s="206">
        <v>41.878462500000005</v>
      </c>
      <c r="G961" s="83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</row>
    <row r="962" spans="1:34" ht="16.5" customHeight="1" x14ac:dyDescent="0.25">
      <c r="A962" s="162">
        <v>880</v>
      </c>
      <c r="B962" s="54" t="s">
        <v>107</v>
      </c>
      <c r="C962" s="206">
        <v>88.089330024813904</v>
      </c>
      <c r="D962" s="206">
        <v>105</v>
      </c>
      <c r="E962" s="206">
        <v>105</v>
      </c>
      <c r="F962" s="206">
        <v>107</v>
      </c>
      <c r="G962" s="83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</row>
    <row r="963" spans="1:34" ht="16.5" customHeight="1" x14ac:dyDescent="0.25">
      <c r="A963" s="162">
        <v>881</v>
      </c>
      <c r="B963" s="54" t="s">
        <v>93</v>
      </c>
      <c r="C963" s="206">
        <v>35.5</v>
      </c>
      <c r="D963" s="206">
        <v>39.9</v>
      </c>
      <c r="E963" s="206">
        <v>42.6</v>
      </c>
      <c r="F963" s="206">
        <v>45.582000000000001</v>
      </c>
      <c r="G963" s="8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</row>
    <row r="964" spans="1:34" ht="16.5" customHeight="1" x14ac:dyDescent="0.25">
      <c r="A964" s="162">
        <v>882</v>
      </c>
      <c r="B964" s="54" t="s">
        <v>94</v>
      </c>
      <c r="C964" s="206"/>
      <c r="D964" s="206"/>
      <c r="E964" s="206"/>
      <c r="F964" s="206">
        <v>0</v>
      </c>
      <c r="G964" s="83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</row>
    <row r="965" spans="1:34" ht="16.5" customHeight="1" x14ac:dyDescent="0.25">
      <c r="A965" s="162">
        <v>883</v>
      </c>
      <c r="B965" s="54" t="s">
        <v>95</v>
      </c>
      <c r="C965" s="206"/>
      <c r="D965" s="206"/>
      <c r="E965" s="206"/>
      <c r="F965" s="206">
        <v>0</v>
      </c>
      <c r="G965" s="83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</row>
    <row r="966" spans="1:34" ht="16.5" customHeight="1" x14ac:dyDescent="0.25">
      <c r="A966" s="162">
        <v>884</v>
      </c>
      <c r="B966" s="54" t="s">
        <v>97</v>
      </c>
      <c r="C966" s="206">
        <v>51.8</v>
      </c>
      <c r="D966" s="206">
        <v>54.39</v>
      </c>
      <c r="E966" s="206">
        <v>57.109500000000004</v>
      </c>
      <c r="F966" s="206">
        <v>61.107165000000002</v>
      </c>
      <c r="G966" s="83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</row>
    <row r="967" spans="1:34" ht="16.5" customHeight="1" x14ac:dyDescent="0.25">
      <c r="A967" s="162">
        <v>885</v>
      </c>
      <c r="B967" s="54" t="s">
        <v>98</v>
      </c>
      <c r="C967" s="206">
        <v>19.399999999999999</v>
      </c>
      <c r="D967" s="206">
        <v>20.37</v>
      </c>
      <c r="E967" s="206">
        <v>21.388500000000001</v>
      </c>
      <c r="F967" s="206">
        <v>22.885695000000002</v>
      </c>
      <c r="G967" s="83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</row>
    <row r="968" spans="1:34" ht="16.5" customHeight="1" x14ac:dyDescent="0.25">
      <c r="A968" s="162">
        <v>886</v>
      </c>
      <c r="B968" s="54" t="s">
        <v>99</v>
      </c>
      <c r="C968" s="206">
        <v>32.4</v>
      </c>
      <c r="D968" s="206">
        <v>34.020000000000003</v>
      </c>
      <c r="E968" s="206">
        <v>35.721000000000004</v>
      </c>
      <c r="F968" s="206">
        <v>38.221470000000004</v>
      </c>
      <c r="G968" s="83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</row>
    <row r="969" spans="1:34" ht="16.5" customHeight="1" x14ac:dyDescent="0.25">
      <c r="A969" s="162">
        <v>887</v>
      </c>
      <c r="B969" s="54" t="s">
        <v>155</v>
      </c>
      <c r="C969" s="206"/>
      <c r="D969" s="206"/>
      <c r="E969" s="206"/>
      <c r="F969" s="206">
        <v>0</v>
      </c>
      <c r="G969" s="83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</row>
    <row r="970" spans="1:34" ht="16.5" customHeight="1" x14ac:dyDescent="0.25">
      <c r="A970" s="162">
        <v>888</v>
      </c>
      <c r="B970" s="54" t="s">
        <v>101</v>
      </c>
      <c r="C970" s="206"/>
      <c r="D970" s="206"/>
      <c r="E970" s="206"/>
      <c r="F970" s="206">
        <v>0</v>
      </c>
      <c r="G970" s="83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</row>
    <row r="971" spans="1:34" ht="16.5" customHeight="1" x14ac:dyDescent="0.25">
      <c r="A971" s="162">
        <v>889</v>
      </c>
      <c r="B971" s="54" t="s">
        <v>102</v>
      </c>
      <c r="C971" s="206"/>
      <c r="D971" s="206"/>
      <c r="E971" s="206"/>
      <c r="F971" s="206">
        <v>0</v>
      </c>
      <c r="G971" s="83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</row>
    <row r="972" spans="1:34" ht="16.5" customHeight="1" x14ac:dyDescent="0.25">
      <c r="A972" s="162">
        <v>890</v>
      </c>
      <c r="B972" s="54" t="s">
        <v>103</v>
      </c>
      <c r="C972" s="206">
        <v>87.3</v>
      </c>
      <c r="D972" s="206">
        <v>91.665000000000006</v>
      </c>
      <c r="E972" s="206">
        <v>96.248250000000013</v>
      </c>
      <c r="F972" s="206">
        <v>102.98562750000002</v>
      </c>
      <c r="G972" s="83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</row>
    <row r="973" spans="1:34" ht="16.5" customHeight="1" x14ac:dyDescent="0.25">
      <c r="A973" s="162">
        <v>891</v>
      </c>
      <c r="B973" s="54" t="s">
        <v>107</v>
      </c>
      <c r="C973" s="206">
        <v>80.386740331491708</v>
      </c>
      <c r="D973" s="206">
        <v>105</v>
      </c>
      <c r="E973" s="206">
        <v>105</v>
      </c>
      <c r="F973" s="206">
        <v>107</v>
      </c>
      <c r="G973" s="8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</row>
    <row r="974" spans="1:34" ht="16.5" customHeight="1" x14ac:dyDescent="0.25">
      <c r="A974" s="254" t="s">
        <v>194</v>
      </c>
      <c r="B974" s="254"/>
      <c r="C974" s="254"/>
      <c r="D974" s="254"/>
      <c r="E974" s="254"/>
      <c r="F974" s="254"/>
      <c r="G974" s="1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</row>
    <row r="975" spans="1:34" ht="25.5" customHeight="1" x14ac:dyDescent="0.25">
      <c r="A975" s="162">
        <v>892</v>
      </c>
      <c r="B975" s="54" t="s">
        <v>90</v>
      </c>
      <c r="C975" s="206">
        <v>72.8</v>
      </c>
      <c r="D975" s="206">
        <v>76.44</v>
      </c>
      <c r="E975" s="206">
        <v>80.262</v>
      </c>
      <c r="F975" s="206">
        <v>85.880340000000004</v>
      </c>
      <c r="G975" s="83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</row>
    <row r="976" spans="1:34" ht="16.5" customHeight="1" x14ac:dyDescent="0.25">
      <c r="A976" s="162">
        <v>893</v>
      </c>
      <c r="B976" s="54" t="s">
        <v>92</v>
      </c>
      <c r="C976" s="206">
        <v>11.5</v>
      </c>
      <c r="D976" s="206">
        <v>12.075000000000001</v>
      </c>
      <c r="E976" s="206">
        <v>12.678750000000001</v>
      </c>
      <c r="F976" s="206">
        <v>13.566262500000001</v>
      </c>
      <c r="G976" s="83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</row>
    <row r="977" spans="1:34" ht="16.5" customHeight="1" x14ac:dyDescent="0.25">
      <c r="A977" s="162">
        <v>894</v>
      </c>
      <c r="B977" s="54" t="s">
        <v>107</v>
      </c>
      <c r="C977" s="206">
        <v>106.48148148148147</v>
      </c>
      <c r="D977" s="206">
        <v>105</v>
      </c>
      <c r="E977" s="206">
        <v>105</v>
      </c>
      <c r="F977" s="206">
        <v>107</v>
      </c>
      <c r="G977" s="83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</row>
    <row r="978" spans="1:34" ht="16.5" customHeight="1" x14ac:dyDescent="0.25">
      <c r="A978" s="162">
        <v>895</v>
      </c>
      <c r="B978" s="54" t="s">
        <v>93</v>
      </c>
      <c r="C978" s="206">
        <v>11.5</v>
      </c>
      <c r="D978" s="206">
        <v>9.1</v>
      </c>
      <c r="E978" s="206">
        <v>9.6999999999999993</v>
      </c>
      <c r="F978" s="206">
        <v>10.379</v>
      </c>
      <c r="G978" s="83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</row>
    <row r="979" spans="1:34" ht="16.5" customHeight="1" x14ac:dyDescent="0.25">
      <c r="A979" s="162">
        <v>896</v>
      </c>
      <c r="B979" s="54" t="s">
        <v>94</v>
      </c>
      <c r="C979" s="206"/>
      <c r="D979" s="206"/>
      <c r="E979" s="206"/>
      <c r="F979" s="206">
        <v>0</v>
      </c>
      <c r="G979" s="83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</row>
    <row r="980" spans="1:34" ht="16.5" customHeight="1" x14ac:dyDescent="0.25">
      <c r="A980" s="162">
        <v>897</v>
      </c>
      <c r="B980" s="54" t="s">
        <v>95</v>
      </c>
      <c r="C980" s="206"/>
      <c r="D980" s="206"/>
      <c r="E980" s="206"/>
      <c r="F980" s="206">
        <v>0</v>
      </c>
      <c r="G980" s="83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</row>
    <row r="981" spans="1:34" ht="18.75" customHeight="1" x14ac:dyDescent="0.25">
      <c r="A981" s="162">
        <v>898</v>
      </c>
      <c r="B981" s="54" t="s">
        <v>97</v>
      </c>
      <c r="C981" s="206">
        <v>61.3</v>
      </c>
      <c r="D981" s="206">
        <v>64.364999999999995</v>
      </c>
      <c r="E981" s="206">
        <v>67.583249999999992</v>
      </c>
      <c r="F981" s="206">
        <v>72.314077499999996</v>
      </c>
      <c r="G981" s="83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</row>
    <row r="982" spans="1:34" ht="16.5" customHeight="1" x14ac:dyDescent="0.25">
      <c r="A982" s="162">
        <v>899</v>
      </c>
      <c r="B982" s="54" t="s">
        <v>98</v>
      </c>
      <c r="C982" s="206">
        <v>36.1</v>
      </c>
      <c r="D982" s="206">
        <v>37.905000000000001</v>
      </c>
      <c r="E982" s="206">
        <v>39.800250000000005</v>
      </c>
      <c r="F982" s="206">
        <v>42.586267500000005</v>
      </c>
      <c r="G982" s="83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</row>
    <row r="983" spans="1:34" ht="16.5" customHeight="1" x14ac:dyDescent="0.25">
      <c r="A983" s="162">
        <v>900</v>
      </c>
      <c r="B983" s="54" t="s">
        <v>99</v>
      </c>
      <c r="C983" s="206">
        <v>25.2</v>
      </c>
      <c r="D983" s="206">
        <v>26.46</v>
      </c>
      <c r="E983" s="206">
        <v>27.783000000000001</v>
      </c>
      <c r="F983" s="206">
        <v>29.727810000000002</v>
      </c>
      <c r="G983" s="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</row>
    <row r="984" spans="1:34" ht="16.5" customHeight="1" x14ac:dyDescent="0.25">
      <c r="A984" s="162">
        <v>901</v>
      </c>
      <c r="B984" s="54" t="s">
        <v>155</v>
      </c>
      <c r="C984" s="206"/>
      <c r="D984" s="206"/>
      <c r="E984" s="206"/>
      <c r="F984" s="206">
        <v>0</v>
      </c>
      <c r="G984" s="83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</row>
    <row r="985" spans="1:34" ht="16.5" customHeight="1" x14ac:dyDescent="0.25">
      <c r="A985" s="162">
        <v>902</v>
      </c>
      <c r="B985" s="54" t="s">
        <v>101</v>
      </c>
      <c r="C985" s="206"/>
      <c r="D985" s="206"/>
      <c r="E985" s="206"/>
      <c r="F985" s="206">
        <v>0</v>
      </c>
      <c r="G985" s="83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</row>
    <row r="986" spans="1:34" ht="16.5" customHeight="1" x14ac:dyDescent="0.25">
      <c r="A986" s="162">
        <v>903</v>
      </c>
      <c r="B986" s="54" t="s">
        <v>102</v>
      </c>
      <c r="C986" s="206"/>
      <c r="D986" s="206"/>
      <c r="E986" s="206"/>
      <c r="F986" s="206">
        <v>0</v>
      </c>
      <c r="G986" s="83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</row>
    <row r="987" spans="1:34" ht="16.5" customHeight="1" x14ac:dyDescent="0.25">
      <c r="A987" s="162">
        <v>904</v>
      </c>
      <c r="B987" s="54" t="s">
        <v>103</v>
      </c>
      <c r="C987" s="206">
        <v>72.8</v>
      </c>
      <c r="D987" s="206">
        <v>76.44</v>
      </c>
      <c r="E987" s="206">
        <v>80.262</v>
      </c>
      <c r="F987" s="206">
        <v>85.880340000000004</v>
      </c>
      <c r="G987" s="83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</row>
    <row r="988" spans="1:34" ht="16.5" customHeight="1" x14ac:dyDescent="0.25">
      <c r="A988" s="162">
        <v>905</v>
      </c>
      <c r="B988" s="54" t="s">
        <v>107</v>
      </c>
      <c r="C988" s="206">
        <v>92.975734355044708</v>
      </c>
      <c r="D988" s="206">
        <v>105</v>
      </c>
      <c r="E988" s="206">
        <v>105</v>
      </c>
      <c r="F988" s="206">
        <v>107</v>
      </c>
      <c r="G988" s="83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</row>
    <row r="989" spans="1:34" ht="16.5" customHeight="1" x14ac:dyDescent="0.25">
      <c r="A989" s="254" t="s">
        <v>195</v>
      </c>
      <c r="B989" s="254"/>
      <c r="C989" s="254"/>
      <c r="D989" s="254"/>
      <c r="E989" s="254"/>
      <c r="F989" s="254"/>
      <c r="G989" s="1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</row>
    <row r="990" spans="1:34" ht="18.75" customHeight="1" x14ac:dyDescent="0.25">
      <c r="A990" s="162">
        <v>906</v>
      </c>
      <c r="B990" s="54" t="s">
        <v>90</v>
      </c>
      <c r="C990" s="206">
        <v>111</v>
      </c>
      <c r="D990" s="206">
        <v>116.55000000000001</v>
      </c>
      <c r="E990" s="206">
        <v>122.37750000000001</v>
      </c>
      <c r="F990" s="206">
        <v>130.94392500000001</v>
      </c>
      <c r="G990" s="83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</row>
    <row r="991" spans="1:34" ht="16.5" customHeight="1" x14ac:dyDescent="0.25">
      <c r="A991" s="162">
        <v>907</v>
      </c>
      <c r="B991" s="54" t="s">
        <v>92</v>
      </c>
      <c r="C991" s="206">
        <v>19.8</v>
      </c>
      <c r="D991" s="206">
        <v>20.790000000000003</v>
      </c>
      <c r="E991" s="206">
        <v>21.829500000000003</v>
      </c>
      <c r="F991" s="206">
        <v>23.357565000000005</v>
      </c>
      <c r="G991" s="83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</row>
    <row r="992" spans="1:34" ht="16.5" customHeight="1" x14ac:dyDescent="0.25">
      <c r="A992" s="162">
        <v>908</v>
      </c>
      <c r="B992" s="54" t="s">
        <v>107</v>
      </c>
      <c r="C992" s="206">
        <v>85.714285714285708</v>
      </c>
      <c r="D992" s="206">
        <v>105</v>
      </c>
      <c r="E992" s="206">
        <v>105</v>
      </c>
      <c r="F992" s="206">
        <v>107</v>
      </c>
      <c r="G992" s="83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</row>
    <row r="993" spans="1:34" ht="16.5" customHeight="1" x14ac:dyDescent="0.25">
      <c r="A993" s="162">
        <v>909</v>
      </c>
      <c r="B993" s="54" t="s">
        <v>93</v>
      </c>
      <c r="C993" s="206">
        <v>19.8</v>
      </c>
      <c r="D993" s="206">
        <v>9.6</v>
      </c>
      <c r="E993" s="206">
        <v>10.3</v>
      </c>
      <c r="F993" s="206">
        <v>11.021000000000001</v>
      </c>
      <c r="G993" s="8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</row>
    <row r="994" spans="1:34" ht="16.5" customHeight="1" x14ac:dyDescent="0.25">
      <c r="A994" s="162">
        <v>910</v>
      </c>
      <c r="B994" s="54" t="s">
        <v>94</v>
      </c>
      <c r="C994" s="206"/>
      <c r="D994" s="206"/>
      <c r="E994" s="206"/>
      <c r="F994" s="206">
        <v>0</v>
      </c>
      <c r="G994" s="83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</row>
    <row r="995" spans="1:34" ht="16.5" customHeight="1" x14ac:dyDescent="0.25">
      <c r="A995" s="162">
        <v>911</v>
      </c>
      <c r="B995" s="54" t="s">
        <v>95</v>
      </c>
      <c r="C995" s="206"/>
      <c r="D995" s="206"/>
      <c r="E995" s="206"/>
      <c r="F995" s="206">
        <v>0</v>
      </c>
      <c r="G995" s="83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</row>
    <row r="996" spans="1:34" ht="25.5" customHeight="1" x14ac:dyDescent="0.25">
      <c r="A996" s="162">
        <v>912</v>
      </c>
      <c r="B996" s="54" t="s">
        <v>97</v>
      </c>
      <c r="C996" s="206">
        <v>91.2</v>
      </c>
      <c r="D996" s="206">
        <v>95.76</v>
      </c>
      <c r="E996" s="206">
        <v>100.54800000000002</v>
      </c>
      <c r="F996" s="206">
        <v>107.58636000000001</v>
      </c>
      <c r="G996" s="83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</row>
    <row r="997" spans="1:34" ht="16.5" customHeight="1" x14ac:dyDescent="0.25">
      <c r="A997" s="162">
        <v>913</v>
      </c>
      <c r="B997" s="54" t="s">
        <v>98</v>
      </c>
      <c r="C997" s="206">
        <v>30.4</v>
      </c>
      <c r="D997" s="206">
        <v>31.919999999999998</v>
      </c>
      <c r="E997" s="206">
        <v>33.515999999999998</v>
      </c>
      <c r="F997" s="206">
        <v>35.862119999999997</v>
      </c>
      <c r="G997" s="83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</row>
    <row r="998" spans="1:34" ht="16.5" customHeight="1" x14ac:dyDescent="0.25">
      <c r="A998" s="162">
        <v>914</v>
      </c>
      <c r="B998" s="54" t="s">
        <v>99</v>
      </c>
      <c r="C998" s="206">
        <v>60.8</v>
      </c>
      <c r="D998" s="206">
        <v>63.839999999999996</v>
      </c>
      <c r="E998" s="206">
        <v>67.031999999999996</v>
      </c>
      <c r="F998" s="206">
        <v>71.724239999999995</v>
      </c>
      <c r="G998" s="83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</row>
    <row r="999" spans="1:34" ht="16.5" customHeight="1" x14ac:dyDescent="0.25">
      <c r="A999" s="162">
        <v>915</v>
      </c>
      <c r="B999" s="54" t="s">
        <v>155</v>
      </c>
      <c r="C999" s="206"/>
      <c r="D999" s="206"/>
      <c r="E999" s="206"/>
      <c r="F999" s="206">
        <v>0</v>
      </c>
      <c r="G999" s="83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</row>
    <row r="1000" spans="1:34" ht="16.5" customHeight="1" x14ac:dyDescent="0.25">
      <c r="A1000" s="162">
        <v>916</v>
      </c>
      <c r="B1000" s="54" t="s">
        <v>101</v>
      </c>
      <c r="C1000" s="206"/>
      <c r="D1000" s="206"/>
      <c r="E1000" s="206"/>
      <c r="F1000" s="206">
        <v>0</v>
      </c>
      <c r="G1000" s="83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</row>
    <row r="1001" spans="1:34" ht="16.5" customHeight="1" x14ac:dyDescent="0.25">
      <c r="A1001" s="162">
        <v>917</v>
      </c>
      <c r="B1001" s="54" t="s">
        <v>102</v>
      </c>
      <c r="C1001" s="206"/>
      <c r="D1001" s="206"/>
      <c r="E1001" s="206"/>
      <c r="F1001" s="206">
        <v>0</v>
      </c>
      <c r="G1001" s="83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</row>
    <row r="1002" spans="1:34" ht="16.5" customHeight="1" x14ac:dyDescent="0.25">
      <c r="A1002" s="162">
        <v>918</v>
      </c>
      <c r="B1002" s="54" t="s">
        <v>103</v>
      </c>
      <c r="C1002" s="206">
        <v>111</v>
      </c>
      <c r="D1002" s="206">
        <v>116.55000000000001</v>
      </c>
      <c r="E1002" s="206">
        <v>122.37750000000001</v>
      </c>
      <c r="F1002" s="206">
        <v>130.94392500000001</v>
      </c>
      <c r="G1002" s="83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</row>
    <row r="1003" spans="1:34" ht="16.5" customHeight="1" x14ac:dyDescent="0.25">
      <c r="A1003" s="162">
        <v>919</v>
      </c>
      <c r="B1003" s="54" t="s">
        <v>107</v>
      </c>
      <c r="C1003" s="206">
        <v>104.61828463713478</v>
      </c>
      <c r="D1003" s="206">
        <v>105</v>
      </c>
      <c r="E1003" s="206">
        <v>105</v>
      </c>
      <c r="F1003" s="206">
        <v>107</v>
      </c>
      <c r="G1003" s="8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</row>
    <row r="1004" spans="1:34" ht="16.5" customHeight="1" x14ac:dyDescent="0.25">
      <c r="A1004" s="254" t="s">
        <v>196</v>
      </c>
      <c r="B1004" s="254"/>
      <c r="C1004" s="254"/>
      <c r="D1004" s="254"/>
      <c r="E1004" s="254"/>
      <c r="F1004" s="254"/>
      <c r="G1004" s="1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</row>
    <row r="1005" spans="1:34" ht="16.5" customHeight="1" x14ac:dyDescent="0.25">
      <c r="A1005" s="162">
        <v>920</v>
      </c>
      <c r="B1005" s="54" t="s">
        <v>90</v>
      </c>
      <c r="C1005" s="206">
        <v>66.2</v>
      </c>
      <c r="D1005" s="206">
        <v>69.510000000000005</v>
      </c>
      <c r="E1005" s="206">
        <v>72.985500000000002</v>
      </c>
      <c r="F1005" s="206">
        <v>78.094485000000006</v>
      </c>
      <c r="G1005" s="83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</row>
    <row r="1006" spans="1:34" ht="16.5" customHeight="1" x14ac:dyDescent="0.25">
      <c r="A1006" s="162">
        <v>921</v>
      </c>
      <c r="B1006" s="54" t="s">
        <v>92</v>
      </c>
      <c r="C1006" s="206">
        <v>21.5</v>
      </c>
      <c r="D1006" s="206">
        <v>22.574999999999999</v>
      </c>
      <c r="E1006" s="206">
        <v>23.703749999999999</v>
      </c>
      <c r="F1006" s="206">
        <v>25.3630125</v>
      </c>
      <c r="G1006" s="83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</row>
    <row r="1007" spans="1:34" ht="16.5" customHeight="1" x14ac:dyDescent="0.25">
      <c r="A1007" s="162">
        <v>922</v>
      </c>
      <c r="B1007" s="54" t="s">
        <v>107</v>
      </c>
      <c r="C1007" s="206">
        <v>100.93896713615023</v>
      </c>
      <c r="D1007" s="206">
        <v>105</v>
      </c>
      <c r="E1007" s="206">
        <v>105</v>
      </c>
      <c r="F1007" s="206">
        <v>107</v>
      </c>
      <c r="G1007" s="83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</row>
    <row r="1008" spans="1:34" ht="16.5" customHeight="1" x14ac:dyDescent="0.25">
      <c r="A1008" s="162">
        <v>923</v>
      </c>
      <c r="B1008" s="54" t="s">
        <v>93</v>
      </c>
      <c r="C1008" s="206">
        <v>21.5</v>
      </c>
      <c r="D1008" s="206">
        <v>14.5</v>
      </c>
      <c r="E1008" s="206">
        <v>15.9</v>
      </c>
      <c r="F1008" s="206">
        <v>17.013000000000002</v>
      </c>
      <c r="G1008" s="83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</row>
    <row r="1009" spans="1:34" ht="16.5" customHeight="1" x14ac:dyDescent="0.25">
      <c r="A1009" s="162">
        <v>924</v>
      </c>
      <c r="B1009" s="54" t="s">
        <v>94</v>
      </c>
      <c r="C1009" s="206"/>
      <c r="D1009" s="206"/>
      <c r="E1009" s="206"/>
      <c r="F1009" s="206">
        <v>0</v>
      </c>
      <c r="G1009" s="83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</row>
    <row r="1010" spans="1:34" ht="16.5" customHeight="1" x14ac:dyDescent="0.25">
      <c r="A1010" s="162">
        <v>925</v>
      </c>
      <c r="B1010" s="54" t="s">
        <v>95</v>
      </c>
      <c r="C1010" s="206"/>
      <c r="D1010" s="206"/>
      <c r="E1010" s="206"/>
      <c r="F1010" s="206">
        <v>0</v>
      </c>
      <c r="G1010" s="83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</row>
    <row r="1011" spans="1:34" ht="22.5" customHeight="1" x14ac:dyDescent="0.25">
      <c r="A1011" s="162">
        <v>926</v>
      </c>
      <c r="B1011" s="54" t="s">
        <v>97</v>
      </c>
      <c r="C1011" s="206">
        <v>44.7</v>
      </c>
      <c r="D1011" s="206">
        <v>46.935000000000002</v>
      </c>
      <c r="E1011" s="206">
        <v>49.281750000000002</v>
      </c>
      <c r="F1011" s="206">
        <v>52.731472500000002</v>
      </c>
      <c r="G1011" s="83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</row>
    <row r="1012" spans="1:34" ht="16.5" customHeight="1" x14ac:dyDescent="0.25">
      <c r="A1012" s="162">
        <v>927</v>
      </c>
      <c r="B1012" s="54" t="s">
        <v>98</v>
      </c>
      <c r="C1012" s="206">
        <v>29.3</v>
      </c>
      <c r="D1012" s="206">
        <v>30.765000000000001</v>
      </c>
      <c r="E1012" s="206">
        <v>32.303249999999998</v>
      </c>
      <c r="F1012" s="206">
        <v>34.564477499999995</v>
      </c>
      <c r="G1012" s="83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</row>
    <row r="1013" spans="1:34" ht="16.5" customHeight="1" x14ac:dyDescent="0.25">
      <c r="A1013" s="162">
        <v>928</v>
      </c>
      <c r="B1013" s="54" t="s">
        <v>99</v>
      </c>
      <c r="C1013" s="206">
        <v>15.4</v>
      </c>
      <c r="D1013" s="206">
        <v>16.170000000000002</v>
      </c>
      <c r="E1013" s="206">
        <v>16.978500000000004</v>
      </c>
      <c r="F1013" s="206">
        <v>18.166995000000004</v>
      </c>
      <c r="G1013" s="8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</row>
    <row r="1014" spans="1:34" ht="16.5" customHeight="1" x14ac:dyDescent="0.25">
      <c r="A1014" s="162">
        <v>929</v>
      </c>
      <c r="B1014" s="54" t="s">
        <v>155</v>
      </c>
      <c r="C1014" s="206"/>
      <c r="D1014" s="206"/>
      <c r="E1014" s="206"/>
      <c r="F1014" s="206">
        <v>0</v>
      </c>
      <c r="G1014" s="83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</row>
    <row r="1015" spans="1:34" ht="16.5" customHeight="1" x14ac:dyDescent="0.25">
      <c r="A1015" s="162">
        <v>930</v>
      </c>
      <c r="B1015" s="54" t="s">
        <v>101</v>
      </c>
      <c r="C1015" s="206"/>
      <c r="D1015" s="206"/>
      <c r="E1015" s="206"/>
      <c r="F1015" s="206">
        <v>0</v>
      </c>
      <c r="G1015" s="83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</row>
    <row r="1016" spans="1:34" ht="16.5" customHeight="1" x14ac:dyDescent="0.25">
      <c r="A1016" s="162">
        <v>931</v>
      </c>
      <c r="B1016" s="54" t="s">
        <v>102</v>
      </c>
      <c r="C1016" s="206"/>
      <c r="D1016" s="206"/>
      <c r="E1016" s="206"/>
      <c r="F1016" s="206">
        <v>0</v>
      </c>
      <c r="G1016" s="83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</row>
    <row r="1017" spans="1:34" ht="16.5" customHeight="1" x14ac:dyDescent="0.25">
      <c r="A1017" s="162">
        <v>932</v>
      </c>
      <c r="B1017" s="54" t="s">
        <v>103</v>
      </c>
      <c r="C1017" s="206">
        <v>66.2</v>
      </c>
      <c r="D1017" s="206">
        <v>69.510000000000005</v>
      </c>
      <c r="E1017" s="206">
        <v>72.985500000000002</v>
      </c>
      <c r="F1017" s="206">
        <v>78.094485000000006</v>
      </c>
      <c r="G1017" s="83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</row>
    <row r="1018" spans="1:34" ht="16.5" customHeight="1" x14ac:dyDescent="0.25">
      <c r="A1018" s="162">
        <v>933</v>
      </c>
      <c r="B1018" s="54" t="s">
        <v>107</v>
      </c>
      <c r="C1018" s="206">
        <v>58.121158911325722</v>
      </c>
      <c r="D1018" s="206">
        <v>105</v>
      </c>
      <c r="E1018" s="206">
        <v>105</v>
      </c>
      <c r="F1018" s="206">
        <v>107</v>
      </c>
      <c r="G1018" s="83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</row>
    <row r="1019" spans="1:34" ht="16.5" customHeight="1" x14ac:dyDescent="0.25">
      <c r="A1019" s="254" t="s">
        <v>197</v>
      </c>
      <c r="B1019" s="254"/>
      <c r="C1019" s="254"/>
      <c r="D1019" s="254"/>
      <c r="E1019" s="254"/>
      <c r="F1019" s="254"/>
      <c r="G1019" s="1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</row>
    <row r="1020" spans="1:34" ht="16.5" customHeight="1" x14ac:dyDescent="0.25">
      <c r="A1020" s="162">
        <v>934</v>
      </c>
      <c r="B1020" s="54" t="s">
        <v>90</v>
      </c>
      <c r="C1020" s="206">
        <v>51.5</v>
      </c>
      <c r="D1020" s="206">
        <v>54.075000000000003</v>
      </c>
      <c r="E1020" s="206">
        <v>56.778750000000002</v>
      </c>
      <c r="F1020" s="206">
        <v>60.753262500000005</v>
      </c>
      <c r="G1020" s="1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</row>
    <row r="1021" spans="1:34" ht="16.5" customHeight="1" x14ac:dyDescent="0.25">
      <c r="A1021" s="162">
        <v>935</v>
      </c>
      <c r="B1021" s="54" t="s">
        <v>92</v>
      </c>
      <c r="C1021" s="206">
        <v>8.8000000000000007</v>
      </c>
      <c r="D1021" s="206">
        <v>9.240000000000002</v>
      </c>
      <c r="E1021" s="206">
        <v>9.7020000000000017</v>
      </c>
      <c r="F1021" s="206">
        <v>10.381140000000002</v>
      </c>
      <c r="G1021" s="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</row>
    <row r="1022" spans="1:34" ht="16.5" customHeight="1" x14ac:dyDescent="0.25">
      <c r="A1022" s="162">
        <v>936</v>
      </c>
      <c r="B1022" s="54" t="s">
        <v>107</v>
      </c>
      <c r="C1022" s="206">
        <v>110.00000000000001</v>
      </c>
      <c r="D1022" s="206">
        <v>105</v>
      </c>
      <c r="E1022" s="206">
        <v>105</v>
      </c>
      <c r="F1022" s="206">
        <v>107</v>
      </c>
      <c r="G1022" s="1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</row>
    <row r="1023" spans="1:34" ht="16.5" customHeight="1" x14ac:dyDescent="0.25">
      <c r="A1023" s="162">
        <v>937</v>
      </c>
      <c r="B1023" s="54" t="s">
        <v>93</v>
      </c>
      <c r="C1023" s="206">
        <v>8.8000000000000007</v>
      </c>
      <c r="D1023" s="206">
        <v>6.4</v>
      </c>
      <c r="E1023" s="206">
        <v>6.9</v>
      </c>
      <c r="F1023" s="206">
        <v>7.3830000000000009</v>
      </c>
      <c r="G1023" s="1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</row>
    <row r="1024" spans="1:34" ht="16.5" customHeight="1" x14ac:dyDescent="0.25">
      <c r="A1024" s="162">
        <v>938</v>
      </c>
      <c r="B1024" s="54" t="s">
        <v>94</v>
      </c>
      <c r="C1024" s="206"/>
      <c r="D1024" s="206"/>
      <c r="E1024" s="206"/>
      <c r="F1024" s="206">
        <v>0</v>
      </c>
      <c r="G1024" s="1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</row>
    <row r="1025" spans="1:34" ht="16.5" customHeight="1" x14ac:dyDescent="0.25">
      <c r="A1025" s="162">
        <v>939</v>
      </c>
      <c r="B1025" s="54" t="s">
        <v>95</v>
      </c>
      <c r="C1025" s="206"/>
      <c r="D1025" s="206"/>
      <c r="E1025" s="206"/>
      <c r="F1025" s="206">
        <v>0</v>
      </c>
      <c r="G1025" s="1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</row>
    <row r="1026" spans="1:34" ht="29.25" customHeight="1" x14ac:dyDescent="0.25">
      <c r="A1026" s="162">
        <v>940</v>
      </c>
      <c r="B1026" s="54" t="s">
        <v>97</v>
      </c>
      <c r="C1026" s="206">
        <v>42.699999999999996</v>
      </c>
      <c r="D1026" s="206">
        <v>44.835000000000001</v>
      </c>
      <c r="E1026" s="206">
        <v>47.076750000000004</v>
      </c>
      <c r="F1026" s="206">
        <v>50.372122500000003</v>
      </c>
      <c r="G1026" s="1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</row>
    <row r="1027" spans="1:34" ht="16.5" customHeight="1" x14ac:dyDescent="0.25">
      <c r="A1027" s="162">
        <v>941</v>
      </c>
      <c r="B1027" s="54" t="s">
        <v>98</v>
      </c>
      <c r="C1027" s="206">
        <v>32.299999999999997</v>
      </c>
      <c r="D1027" s="206">
        <v>33.914999999999999</v>
      </c>
      <c r="E1027" s="206">
        <v>35.610750000000003</v>
      </c>
      <c r="F1027" s="206">
        <v>38.103502500000005</v>
      </c>
      <c r="G1027" s="1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</row>
    <row r="1028" spans="1:34" ht="16.5" customHeight="1" x14ac:dyDescent="0.25">
      <c r="A1028" s="162">
        <v>942</v>
      </c>
      <c r="B1028" s="54" t="s">
        <v>99</v>
      </c>
      <c r="C1028" s="206">
        <v>10.4</v>
      </c>
      <c r="D1028" s="206">
        <v>10.920000000000002</v>
      </c>
      <c r="E1028" s="206">
        <v>11.466000000000003</v>
      </c>
      <c r="F1028" s="206">
        <v>12.268620000000004</v>
      </c>
      <c r="G1028" s="1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</row>
    <row r="1029" spans="1:34" ht="16.5" customHeight="1" x14ac:dyDescent="0.25">
      <c r="A1029" s="162">
        <v>943</v>
      </c>
      <c r="B1029" s="54" t="s">
        <v>155</v>
      </c>
      <c r="C1029" s="206"/>
      <c r="D1029" s="206"/>
      <c r="E1029" s="206"/>
      <c r="F1029" s="206">
        <v>0</v>
      </c>
      <c r="G1029" s="1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</row>
    <row r="1030" spans="1:34" ht="16.5" customHeight="1" x14ac:dyDescent="0.25">
      <c r="A1030" s="162">
        <v>944</v>
      </c>
      <c r="B1030" s="54" t="s">
        <v>101</v>
      </c>
      <c r="C1030" s="206"/>
      <c r="D1030" s="206"/>
      <c r="E1030" s="206"/>
      <c r="F1030" s="206">
        <v>0</v>
      </c>
      <c r="G1030" s="1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</row>
    <row r="1031" spans="1:34" ht="16.5" customHeight="1" x14ac:dyDescent="0.25">
      <c r="A1031" s="162">
        <v>945</v>
      </c>
      <c r="B1031" s="54" t="s">
        <v>102</v>
      </c>
      <c r="C1031" s="206"/>
      <c r="D1031" s="206"/>
      <c r="E1031" s="206"/>
      <c r="F1031" s="206">
        <v>0</v>
      </c>
      <c r="G1031" s="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</row>
    <row r="1032" spans="1:34" ht="16.5" customHeight="1" x14ac:dyDescent="0.25">
      <c r="A1032" s="162">
        <v>946</v>
      </c>
      <c r="B1032" s="54" t="s">
        <v>103</v>
      </c>
      <c r="C1032" s="206">
        <v>51.5</v>
      </c>
      <c r="D1032" s="206">
        <v>54.075000000000003</v>
      </c>
      <c r="E1032" s="206">
        <v>56.778750000000002</v>
      </c>
      <c r="F1032" s="206">
        <v>60.753262500000005</v>
      </c>
      <c r="G1032" s="1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</row>
    <row r="1033" spans="1:34" ht="16.5" customHeight="1" x14ac:dyDescent="0.25">
      <c r="A1033" s="162">
        <v>947</v>
      </c>
      <c r="B1033" s="54" t="s">
        <v>107</v>
      </c>
      <c r="C1033" s="206">
        <v>98.848368522072931</v>
      </c>
      <c r="D1033" s="206">
        <v>105</v>
      </c>
      <c r="E1033" s="206">
        <v>105</v>
      </c>
      <c r="F1033" s="206">
        <v>107</v>
      </c>
      <c r="G1033" s="1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</row>
    <row r="1034" spans="1:34" ht="16.5" customHeight="1" x14ac:dyDescent="0.25">
      <c r="A1034" s="254" t="s">
        <v>198</v>
      </c>
      <c r="B1034" s="254"/>
      <c r="C1034" s="254"/>
      <c r="D1034" s="254"/>
      <c r="E1034" s="254"/>
      <c r="F1034" s="254"/>
      <c r="G1034" s="1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</row>
    <row r="1035" spans="1:34" ht="18" customHeight="1" x14ac:dyDescent="0.25">
      <c r="A1035" s="162">
        <v>948</v>
      </c>
      <c r="B1035" s="54" t="s">
        <v>90</v>
      </c>
      <c r="C1035" s="206">
        <v>76.3</v>
      </c>
      <c r="D1035" s="206">
        <v>80.114999999999995</v>
      </c>
      <c r="E1035" s="206">
        <v>84.120750000000001</v>
      </c>
      <c r="F1035" s="206">
        <v>90.009202500000001</v>
      </c>
      <c r="G1035" s="1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</row>
    <row r="1036" spans="1:34" ht="16.5" customHeight="1" x14ac:dyDescent="0.25">
      <c r="A1036" s="162">
        <v>949</v>
      </c>
      <c r="B1036" s="54" t="s">
        <v>92</v>
      </c>
      <c r="C1036" s="206">
        <v>6.2</v>
      </c>
      <c r="D1036" s="206">
        <v>6.5100000000000007</v>
      </c>
      <c r="E1036" s="206">
        <v>6.8355000000000006</v>
      </c>
      <c r="F1036" s="206">
        <v>7.3139850000000006</v>
      </c>
      <c r="G1036" s="1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</row>
    <row r="1037" spans="1:34" ht="16.5" customHeight="1" x14ac:dyDescent="0.25">
      <c r="A1037" s="162">
        <v>950</v>
      </c>
      <c r="B1037" s="54" t="s">
        <v>107</v>
      </c>
      <c r="C1037" s="206">
        <v>77.5</v>
      </c>
      <c r="D1037" s="206">
        <v>105</v>
      </c>
      <c r="E1037" s="206">
        <v>105</v>
      </c>
      <c r="F1037" s="206">
        <v>107</v>
      </c>
      <c r="G1037" s="1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</row>
    <row r="1038" spans="1:34" ht="16.5" customHeight="1" x14ac:dyDescent="0.25">
      <c r="A1038" s="162">
        <v>951</v>
      </c>
      <c r="B1038" s="54" t="s">
        <v>93</v>
      </c>
      <c r="C1038" s="206">
        <v>6.2</v>
      </c>
      <c r="D1038" s="206">
        <v>4.5</v>
      </c>
      <c r="E1038" s="206">
        <v>4.8</v>
      </c>
      <c r="F1038" s="206">
        <v>5.1360000000000001</v>
      </c>
      <c r="G1038" s="1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</row>
    <row r="1039" spans="1:34" ht="16.5" customHeight="1" x14ac:dyDescent="0.25">
      <c r="A1039" s="162">
        <v>952</v>
      </c>
      <c r="B1039" s="54" t="s">
        <v>94</v>
      </c>
      <c r="C1039" s="206"/>
      <c r="D1039" s="206"/>
      <c r="E1039" s="206"/>
      <c r="F1039" s="206">
        <v>0</v>
      </c>
      <c r="G1039" s="1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</row>
    <row r="1040" spans="1:34" ht="16.5" customHeight="1" x14ac:dyDescent="0.25">
      <c r="A1040" s="162">
        <v>953</v>
      </c>
      <c r="B1040" s="54" t="s">
        <v>95</v>
      </c>
      <c r="C1040" s="206"/>
      <c r="D1040" s="206"/>
      <c r="E1040" s="206"/>
      <c r="F1040" s="206">
        <v>0</v>
      </c>
      <c r="G1040" s="1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</row>
    <row r="1041" spans="1:34" ht="15" customHeight="1" x14ac:dyDescent="0.25">
      <c r="A1041" s="162">
        <v>954</v>
      </c>
      <c r="B1041" s="54" t="s">
        <v>97</v>
      </c>
      <c r="C1041" s="206">
        <v>70.099999999999994</v>
      </c>
      <c r="D1041" s="206">
        <v>73.605000000000004</v>
      </c>
      <c r="E1041" s="206">
        <v>77.285250000000005</v>
      </c>
      <c r="F1041" s="206">
        <v>82.695217500000012</v>
      </c>
      <c r="G1041" s="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</row>
    <row r="1042" spans="1:34" ht="16.5" customHeight="1" x14ac:dyDescent="0.25">
      <c r="A1042" s="162">
        <v>955</v>
      </c>
      <c r="B1042" s="54" t="s">
        <v>98</v>
      </c>
      <c r="C1042" s="206">
        <v>32.4</v>
      </c>
      <c r="D1042" s="206">
        <v>34.020000000000003</v>
      </c>
      <c r="E1042" s="206">
        <v>35.721000000000004</v>
      </c>
      <c r="F1042" s="206">
        <v>38.221470000000004</v>
      </c>
      <c r="G1042" s="1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</row>
    <row r="1043" spans="1:34" ht="16.5" customHeight="1" x14ac:dyDescent="0.25">
      <c r="A1043" s="162">
        <v>956</v>
      </c>
      <c r="B1043" s="54" t="s">
        <v>99</v>
      </c>
      <c r="C1043" s="206">
        <v>37.700000000000003</v>
      </c>
      <c r="D1043" s="206">
        <v>39.585000000000008</v>
      </c>
      <c r="E1043" s="206">
        <v>41.564250000000008</v>
      </c>
      <c r="F1043" s="206">
        <v>44.473747500000009</v>
      </c>
      <c r="G1043" s="1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</row>
    <row r="1044" spans="1:34" ht="16.5" customHeight="1" x14ac:dyDescent="0.25">
      <c r="A1044" s="162">
        <v>957</v>
      </c>
      <c r="B1044" s="54" t="s">
        <v>155</v>
      </c>
      <c r="C1044" s="206"/>
      <c r="D1044" s="206"/>
      <c r="E1044" s="206"/>
      <c r="F1044" s="206">
        <v>0</v>
      </c>
      <c r="G1044" s="1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</row>
    <row r="1045" spans="1:34" ht="16.5" customHeight="1" x14ac:dyDescent="0.25">
      <c r="A1045" s="162">
        <v>958</v>
      </c>
      <c r="B1045" s="54" t="s">
        <v>101</v>
      </c>
      <c r="C1045" s="206"/>
      <c r="D1045" s="206"/>
      <c r="E1045" s="206"/>
      <c r="F1045" s="206">
        <v>0</v>
      </c>
      <c r="G1045" s="1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</row>
    <row r="1046" spans="1:34" ht="16.5" customHeight="1" x14ac:dyDescent="0.25">
      <c r="A1046" s="162">
        <v>959</v>
      </c>
      <c r="B1046" s="54" t="s">
        <v>102</v>
      </c>
      <c r="C1046" s="206"/>
      <c r="D1046" s="206"/>
      <c r="E1046" s="206"/>
      <c r="F1046" s="206">
        <v>0</v>
      </c>
      <c r="G1046" s="1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</row>
    <row r="1047" spans="1:34" ht="16.5" customHeight="1" x14ac:dyDescent="0.25">
      <c r="A1047" s="162">
        <v>960</v>
      </c>
      <c r="B1047" s="54" t="s">
        <v>103</v>
      </c>
      <c r="C1047" s="206">
        <v>76.3</v>
      </c>
      <c r="D1047" s="206">
        <v>80.114999999999995</v>
      </c>
      <c r="E1047" s="206">
        <v>84.120750000000001</v>
      </c>
      <c r="F1047" s="206">
        <v>90.009202500000001</v>
      </c>
      <c r="G1047" s="1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</row>
    <row r="1048" spans="1:34" ht="16.5" customHeight="1" x14ac:dyDescent="0.25">
      <c r="A1048" s="162">
        <v>961</v>
      </c>
      <c r="B1048" s="54" t="s">
        <v>107</v>
      </c>
      <c r="C1048" s="206">
        <v>132.0069204152249</v>
      </c>
      <c r="D1048" s="206">
        <v>105</v>
      </c>
      <c r="E1048" s="206">
        <v>105</v>
      </c>
      <c r="F1048" s="206">
        <v>107</v>
      </c>
      <c r="G1048" s="1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</row>
    <row r="1049" spans="1:34" ht="16.5" customHeight="1" x14ac:dyDescent="0.25">
      <c r="A1049" s="254" t="s">
        <v>199</v>
      </c>
      <c r="B1049" s="254"/>
      <c r="C1049" s="254"/>
      <c r="D1049" s="254"/>
      <c r="E1049" s="254"/>
      <c r="F1049" s="254"/>
      <c r="G1049" s="1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</row>
    <row r="1050" spans="1:34" ht="16.5" customHeight="1" x14ac:dyDescent="0.25">
      <c r="A1050" s="162">
        <v>962</v>
      </c>
      <c r="B1050" s="54" t="s">
        <v>90</v>
      </c>
      <c r="C1050" s="206">
        <v>51.8</v>
      </c>
      <c r="D1050" s="206">
        <v>54.39</v>
      </c>
      <c r="E1050" s="206">
        <v>57.109500000000004</v>
      </c>
      <c r="F1050" s="206">
        <v>61.107165000000002</v>
      </c>
      <c r="G1050" s="1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</row>
    <row r="1051" spans="1:34" ht="16.5" customHeight="1" x14ac:dyDescent="0.25">
      <c r="A1051" s="162">
        <v>963</v>
      </c>
      <c r="B1051" s="54" t="s">
        <v>92</v>
      </c>
      <c r="C1051" s="206">
        <v>10</v>
      </c>
      <c r="D1051" s="206">
        <v>10.5</v>
      </c>
      <c r="E1051" s="206">
        <v>11.025</v>
      </c>
      <c r="F1051" s="206">
        <v>11.796750000000001</v>
      </c>
      <c r="G1051" s="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</row>
    <row r="1052" spans="1:34" ht="16.5" customHeight="1" x14ac:dyDescent="0.25">
      <c r="A1052" s="162">
        <v>964</v>
      </c>
      <c r="B1052" s="54" t="s">
        <v>107</v>
      </c>
      <c r="C1052" s="206">
        <v>89.285714285714292</v>
      </c>
      <c r="D1052" s="206">
        <v>105</v>
      </c>
      <c r="E1052" s="206">
        <v>105</v>
      </c>
      <c r="F1052" s="206">
        <v>107</v>
      </c>
      <c r="G1052" s="1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</row>
    <row r="1053" spans="1:34" ht="16.5" customHeight="1" x14ac:dyDescent="0.25">
      <c r="A1053" s="162">
        <v>965</v>
      </c>
      <c r="B1053" s="54" t="s">
        <v>93</v>
      </c>
      <c r="C1053" s="206">
        <v>10</v>
      </c>
      <c r="D1053" s="206">
        <v>5.8</v>
      </c>
      <c r="E1053" s="206">
        <v>6.2</v>
      </c>
      <c r="F1053" s="206">
        <v>6.6340000000000003</v>
      </c>
      <c r="G1053" s="1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</row>
    <row r="1054" spans="1:34" ht="16.5" customHeight="1" x14ac:dyDescent="0.25">
      <c r="A1054" s="162">
        <v>966</v>
      </c>
      <c r="B1054" s="54" t="s">
        <v>94</v>
      </c>
      <c r="C1054" s="206"/>
      <c r="D1054" s="206"/>
      <c r="E1054" s="206"/>
      <c r="F1054" s="206">
        <v>0</v>
      </c>
      <c r="G1054" s="1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</row>
    <row r="1055" spans="1:34" ht="16.5" customHeight="1" x14ac:dyDescent="0.25">
      <c r="A1055" s="162">
        <v>967</v>
      </c>
      <c r="B1055" s="54" t="s">
        <v>95</v>
      </c>
      <c r="C1055" s="206"/>
      <c r="D1055" s="206"/>
      <c r="E1055" s="206"/>
      <c r="F1055" s="206">
        <v>0</v>
      </c>
      <c r="G1055" s="1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</row>
    <row r="1056" spans="1:34" ht="16.5" customHeight="1" x14ac:dyDescent="0.25">
      <c r="A1056" s="162">
        <v>968</v>
      </c>
      <c r="B1056" s="54" t="s">
        <v>97</v>
      </c>
      <c r="C1056" s="206">
        <v>41.8</v>
      </c>
      <c r="D1056" s="206">
        <v>43.89</v>
      </c>
      <c r="E1056" s="206">
        <v>46.084500000000006</v>
      </c>
      <c r="F1056" s="206">
        <v>49.310415000000006</v>
      </c>
      <c r="G1056" s="1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</row>
    <row r="1057" spans="1:34" ht="16.5" customHeight="1" x14ac:dyDescent="0.25">
      <c r="A1057" s="162">
        <v>969</v>
      </c>
      <c r="B1057" s="54" t="s">
        <v>98</v>
      </c>
      <c r="C1057" s="206">
        <v>33.1</v>
      </c>
      <c r="D1057" s="206">
        <v>34.755000000000003</v>
      </c>
      <c r="E1057" s="206">
        <v>36.492750000000001</v>
      </c>
      <c r="F1057" s="206">
        <v>39.047242500000003</v>
      </c>
      <c r="G1057" s="1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</row>
    <row r="1058" spans="1:34" ht="16.5" customHeight="1" x14ac:dyDescent="0.25">
      <c r="A1058" s="162">
        <v>970</v>
      </c>
      <c r="B1058" s="54" t="s">
        <v>99</v>
      </c>
      <c r="C1058" s="206">
        <v>8.6999999999999993</v>
      </c>
      <c r="D1058" s="206">
        <v>9.1349999999999998</v>
      </c>
      <c r="E1058" s="206">
        <v>9.5917499999999993</v>
      </c>
      <c r="F1058" s="206">
        <v>10.2631725</v>
      </c>
      <c r="G1058" s="1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</row>
    <row r="1059" spans="1:34" ht="16.5" customHeight="1" x14ac:dyDescent="0.25">
      <c r="A1059" s="162">
        <v>971</v>
      </c>
      <c r="B1059" s="54" t="s">
        <v>155</v>
      </c>
      <c r="C1059" s="206"/>
      <c r="D1059" s="206"/>
      <c r="E1059" s="206"/>
      <c r="F1059" s="206">
        <v>0</v>
      </c>
      <c r="G1059" s="1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</row>
    <row r="1060" spans="1:34" ht="16.5" customHeight="1" x14ac:dyDescent="0.25">
      <c r="A1060" s="162">
        <v>972</v>
      </c>
      <c r="B1060" s="54" t="s">
        <v>101</v>
      </c>
      <c r="C1060" s="206"/>
      <c r="D1060" s="206"/>
      <c r="E1060" s="206"/>
      <c r="F1060" s="206">
        <v>0</v>
      </c>
      <c r="G1060" s="1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</row>
    <row r="1061" spans="1:34" ht="16.5" customHeight="1" x14ac:dyDescent="0.25">
      <c r="A1061" s="162">
        <v>973</v>
      </c>
      <c r="B1061" s="54" t="s">
        <v>102</v>
      </c>
      <c r="C1061" s="206"/>
      <c r="D1061" s="206"/>
      <c r="E1061" s="206"/>
      <c r="F1061" s="206">
        <v>0</v>
      </c>
      <c r="G1061" s="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</row>
    <row r="1062" spans="1:34" ht="16.5" customHeight="1" x14ac:dyDescent="0.25">
      <c r="A1062" s="162">
        <v>974</v>
      </c>
      <c r="B1062" s="54" t="s">
        <v>103</v>
      </c>
      <c r="C1062" s="206">
        <v>51.8</v>
      </c>
      <c r="D1062" s="206">
        <v>54.39</v>
      </c>
      <c r="E1062" s="206">
        <v>57.109500000000004</v>
      </c>
      <c r="F1062" s="206">
        <v>61.107165000000002</v>
      </c>
      <c r="G1062" s="1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</row>
    <row r="1063" spans="1:34" ht="16.5" customHeight="1" x14ac:dyDescent="0.25">
      <c r="A1063" s="162">
        <v>975</v>
      </c>
      <c r="B1063" s="54" t="s">
        <v>107</v>
      </c>
      <c r="C1063" s="206">
        <v>54.526315789473678</v>
      </c>
      <c r="D1063" s="206">
        <v>105</v>
      </c>
      <c r="E1063" s="206">
        <v>105</v>
      </c>
      <c r="F1063" s="206">
        <v>107</v>
      </c>
      <c r="G1063" s="1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</row>
    <row r="1064" spans="1:34" ht="16.5" customHeight="1" x14ac:dyDescent="0.25">
      <c r="A1064" s="254" t="s">
        <v>200</v>
      </c>
      <c r="B1064" s="254"/>
      <c r="C1064" s="254"/>
      <c r="D1064" s="254"/>
      <c r="E1064" s="254"/>
      <c r="F1064" s="254"/>
      <c r="G1064" s="254"/>
      <c r="H1064" s="25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</row>
    <row r="1065" spans="1:34" ht="15.75" customHeight="1" x14ac:dyDescent="0.25">
      <c r="A1065" s="162">
        <v>976</v>
      </c>
      <c r="B1065" s="54" t="s">
        <v>90</v>
      </c>
      <c r="C1065" s="206">
        <v>47.9</v>
      </c>
      <c r="D1065" s="206">
        <v>50.295000000000002</v>
      </c>
      <c r="E1065" s="206">
        <v>52.809750000000001</v>
      </c>
      <c r="F1065" s="206">
        <v>56.506432500000003</v>
      </c>
      <c r="G1065" s="1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</row>
    <row r="1066" spans="1:34" ht="16.5" customHeight="1" x14ac:dyDescent="0.25">
      <c r="A1066" s="162">
        <v>977</v>
      </c>
      <c r="B1066" s="54" t="s">
        <v>92</v>
      </c>
      <c r="C1066" s="206">
        <v>5.5</v>
      </c>
      <c r="D1066" s="206">
        <v>5.7750000000000004</v>
      </c>
      <c r="E1066" s="206">
        <v>6.0637500000000006</v>
      </c>
      <c r="F1066" s="206">
        <v>6.4882125000000004</v>
      </c>
      <c r="G1066" s="1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</row>
    <row r="1067" spans="1:34" ht="16.5" customHeight="1" x14ac:dyDescent="0.25">
      <c r="A1067" s="162">
        <v>978</v>
      </c>
      <c r="B1067" s="54" t="s">
        <v>107</v>
      </c>
      <c r="C1067" s="206"/>
      <c r="D1067" s="206">
        <v>105</v>
      </c>
      <c r="E1067" s="206">
        <v>105</v>
      </c>
      <c r="F1067" s="206">
        <v>106.99999999999999</v>
      </c>
      <c r="G1067" s="1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</row>
    <row r="1068" spans="1:34" ht="16.5" customHeight="1" x14ac:dyDescent="0.25">
      <c r="A1068" s="162">
        <v>979</v>
      </c>
      <c r="B1068" s="54" t="s">
        <v>93</v>
      </c>
      <c r="C1068" s="206">
        <v>5.5</v>
      </c>
      <c r="D1068" s="206">
        <v>5.7750000000000004</v>
      </c>
      <c r="E1068" s="206">
        <v>6.0637500000000006</v>
      </c>
      <c r="F1068" s="206">
        <v>6.4882125000000004</v>
      </c>
      <c r="G1068" s="1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</row>
    <row r="1069" spans="1:34" ht="16.5" customHeight="1" x14ac:dyDescent="0.25">
      <c r="A1069" s="162">
        <v>980</v>
      </c>
      <c r="B1069" s="54" t="s">
        <v>94</v>
      </c>
      <c r="C1069" s="206"/>
      <c r="D1069" s="206"/>
      <c r="E1069" s="206"/>
      <c r="F1069" s="206">
        <v>0</v>
      </c>
      <c r="G1069" s="1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</row>
    <row r="1070" spans="1:34" ht="16.5" customHeight="1" x14ac:dyDescent="0.25">
      <c r="A1070" s="162">
        <v>981</v>
      </c>
      <c r="B1070" s="54" t="s">
        <v>95</v>
      </c>
      <c r="C1070" s="206"/>
      <c r="D1070" s="206"/>
      <c r="E1070" s="206"/>
      <c r="F1070" s="206">
        <v>0</v>
      </c>
      <c r="G1070" s="1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</row>
    <row r="1071" spans="1:34" ht="15.75" customHeight="1" x14ac:dyDescent="0.25">
      <c r="A1071" s="162">
        <v>982</v>
      </c>
      <c r="B1071" s="54" t="s">
        <v>97</v>
      </c>
      <c r="C1071" s="206">
        <v>42.4</v>
      </c>
      <c r="D1071" s="206">
        <v>44.52</v>
      </c>
      <c r="E1071" s="206">
        <v>46.746000000000002</v>
      </c>
      <c r="F1071" s="206">
        <v>50.018219999999999</v>
      </c>
      <c r="G1071" s="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</row>
    <row r="1072" spans="1:34" ht="16.5" customHeight="1" x14ac:dyDescent="0.25">
      <c r="A1072" s="162">
        <v>983</v>
      </c>
      <c r="B1072" s="54" t="s">
        <v>98</v>
      </c>
      <c r="C1072" s="206">
        <v>33.799999999999997</v>
      </c>
      <c r="D1072" s="206">
        <v>35.49</v>
      </c>
      <c r="E1072" s="206">
        <v>37.264500000000005</v>
      </c>
      <c r="F1072" s="206">
        <v>39.873015000000009</v>
      </c>
      <c r="G1072" s="1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</row>
    <row r="1073" spans="1:34" ht="16.5" customHeight="1" x14ac:dyDescent="0.25">
      <c r="A1073" s="162">
        <v>984</v>
      </c>
      <c r="B1073" s="54" t="s">
        <v>99</v>
      </c>
      <c r="C1073" s="206">
        <v>8.6</v>
      </c>
      <c r="D1073" s="206">
        <v>9.0299999999999994</v>
      </c>
      <c r="E1073" s="206">
        <v>9.4815000000000005</v>
      </c>
      <c r="F1073" s="206">
        <v>10.145205000000001</v>
      </c>
      <c r="G1073" s="1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</row>
    <row r="1074" spans="1:34" ht="16.5" customHeight="1" x14ac:dyDescent="0.25">
      <c r="A1074" s="162">
        <v>985</v>
      </c>
      <c r="B1074" s="54" t="s">
        <v>155</v>
      </c>
      <c r="C1074" s="206"/>
      <c r="D1074" s="206"/>
      <c r="E1074" s="206"/>
      <c r="F1074" s="206">
        <v>0</v>
      </c>
      <c r="G1074" s="1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</row>
    <row r="1075" spans="1:34" ht="16.5" customHeight="1" x14ac:dyDescent="0.25">
      <c r="A1075" s="162">
        <v>986</v>
      </c>
      <c r="B1075" s="54" t="s">
        <v>101</v>
      </c>
      <c r="C1075" s="206"/>
      <c r="D1075" s="206"/>
      <c r="E1075" s="206"/>
      <c r="F1075" s="206">
        <v>0</v>
      </c>
      <c r="G1075" s="1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</row>
    <row r="1076" spans="1:34" ht="16.5" customHeight="1" x14ac:dyDescent="0.25">
      <c r="A1076" s="162">
        <v>987</v>
      </c>
      <c r="B1076" s="54" t="s">
        <v>102</v>
      </c>
      <c r="C1076" s="206"/>
      <c r="D1076" s="206"/>
      <c r="E1076" s="206"/>
      <c r="F1076" s="206">
        <v>0</v>
      </c>
      <c r="G1076" s="1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</row>
    <row r="1077" spans="1:34" ht="16.5" customHeight="1" x14ac:dyDescent="0.25">
      <c r="A1077" s="162">
        <v>988</v>
      </c>
      <c r="B1077" s="54" t="s">
        <v>103</v>
      </c>
      <c r="C1077" s="206">
        <v>47.9</v>
      </c>
      <c r="D1077" s="206">
        <v>50.295000000000002</v>
      </c>
      <c r="E1077" s="206">
        <v>52.809750000000001</v>
      </c>
      <c r="F1077" s="206">
        <v>56.506432500000003</v>
      </c>
      <c r="G1077" s="1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</row>
    <row r="1078" spans="1:34" ht="16.5" customHeight="1" x14ac:dyDescent="0.25">
      <c r="A1078" s="162">
        <v>989</v>
      </c>
      <c r="B1078" s="54" t="s">
        <v>107</v>
      </c>
      <c r="C1078" s="206"/>
      <c r="D1078" s="206">
        <v>105</v>
      </c>
      <c r="E1078" s="206">
        <v>105</v>
      </c>
      <c r="F1078" s="206">
        <v>107</v>
      </c>
      <c r="G1078" s="1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</row>
    <row r="1079" spans="1:34" ht="16.5" customHeight="1" x14ac:dyDescent="0.25">
      <c r="A1079" s="254" t="s">
        <v>201</v>
      </c>
      <c r="B1079" s="254"/>
      <c r="C1079" s="254"/>
      <c r="D1079" s="254"/>
      <c r="E1079" s="254"/>
      <c r="F1079" s="254"/>
      <c r="G1079" s="254"/>
      <c r="H1079" s="254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</row>
    <row r="1080" spans="1:34" ht="17.25" customHeight="1" x14ac:dyDescent="0.25">
      <c r="A1080" s="162">
        <v>990</v>
      </c>
      <c r="B1080" s="54" t="s">
        <v>90</v>
      </c>
      <c r="C1080" s="206">
        <v>98</v>
      </c>
      <c r="D1080" s="206">
        <v>102.9</v>
      </c>
      <c r="E1080" s="206">
        <v>108.04500000000002</v>
      </c>
      <c r="F1080" s="206">
        <v>115.60815000000002</v>
      </c>
      <c r="G1080" s="1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</row>
    <row r="1081" spans="1:34" ht="16.5" customHeight="1" x14ac:dyDescent="0.25">
      <c r="A1081" s="162">
        <v>991</v>
      </c>
      <c r="B1081" s="54" t="s">
        <v>92</v>
      </c>
      <c r="C1081" s="206">
        <v>5</v>
      </c>
      <c r="D1081" s="206">
        <v>5.25</v>
      </c>
      <c r="E1081" s="206">
        <v>5.5125000000000002</v>
      </c>
      <c r="F1081" s="206">
        <v>5.8983750000000006</v>
      </c>
      <c r="G1081" s="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</row>
    <row r="1082" spans="1:34" ht="16.5" customHeight="1" x14ac:dyDescent="0.25">
      <c r="A1082" s="162">
        <v>992</v>
      </c>
      <c r="B1082" s="54" t="s">
        <v>107</v>
      </c>
      <c r="C1082" s="206">
        <v>116.27906976744187</v>
      </c>
      <c r="D1082" s="206">
        <v>105</v>
      </c>
      <c r="E1082" s="206">
        <v>105</v>
      </c>
      <c r="F1082" s="206">
        <v>107</v>
      </c>
      <c r="G1082" s="1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</row>
    <row r="1083" spans="1:34" ht="16.5" customHeight="1" x14ac:dyDescent="0.25">
      <c r="A1083" s="162">
        <v>993</v>
      </c>
      <c r="B1083" s="54" t="s">
        <v>93</v>
      </c>
      <c r="C1083" s="206">
        <v>5</v>
      </c>
      <c r="D1083" s="206">
        <v>6.1</v>
      </c>
      <c r="E1083" s="206">
        <v>6.5</v>
      </c>
      <c r="F1083" s="206">
        <v>6.9550000000000001</v>
      </c>
      <c r="G1083" s="1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</row>
    <row r="1084" spans="1:34" ht="16.5" customHeight="1" x14ac:dyDescent="0.25">
      <c r="A1084" s="162">
        <v>994</v>
      </c>
      <c r="B1084" s="54" t="s">
        <v>94</v>
      </c>
      <c r="C1084" s="206"/>
      <c r="D1084" s="206"/>
      <c r="E1084" s="206"/>
      <c r="F1084" s="206">
        <v>0</v>
      </c>
      <c r="G1084" s="1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</row>
    <row r="1085" spans="1:34" ht="16.5" customHeight="1" x14ac:dyDescent="0.25">
      <c r="A1085" s="162">
        <v>995</v>
      </c>
      <c r="B1085" s="54" t="s">
        <v>95</v>
      </c>
      <c r="C1085" s="206"/>
      <c r="D1085" s="206"/>
      <c r="E1085" s="206"/>
      <c r="F1085" s="206">
        <v>0</v>
      </c>
      <c r="G1085" s="1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</row>
    <row r="1086" spans="1:34" ht="20.25" customHeight="1" x14ac:dyDescent="0.25">
      <c r="A1086" s="162">
        <v>996</v>
      </c>
      <c r="B1086" s="54" t="s">
        <v>97</v>
      </c>
      <c r="C1086" s="206">
        <v>93.1</v>
      </c>
      <c r="D1086" s="206">
        <v>97.754999999999995</v>
      </c>
      <c r="E1086" s="206">
        <v>102.64275000000001</v>
      </c>
      <c r="F1086" s="206">
        <v>109.82774250000001</v>
      </c>
      <c r="G1086" s="1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</row>
    <row r="1087" spans="1:34" ht="16.5" customHeight="1" x14ac:dyDescent="0.25">
      <c r="A1087" s="162">
        <v>997</v>
      </c>
      <c r="B1087" s="54" t="s">
        <v>98</v>
      </c>
      <c r="C1087" s="206">
        <v>36.799999999999997</v>
      </c>
      <c r="D1087" s="206">
        <v>38.64</v>
      </c>
      <c r="E1087" s="206">
        <v>40.572000000000003</v>
      </c>
      <c r="F1087" s="206">
        <v>43.412040000000005</v>
      </c>
      <c r="G1087" s="1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</row>
    <row r="1088" spans="1:34" ht="16.5" customHeight="1" x14ac:dyDescent="0.25">
      <c r="A1088" s="162">
        <v>998</v>
      </c>
      <c r="B1088" s="54" t="s">
        <v>99</v>
      </c>
      <c r="C1088" s="206">
        <v>56.3</v>
      </c>
      <c r="D1088" s="206">
        <v>59.115000000000002</v>
      </c>
      <c r="E1088" s="206">
        <v>62.070750000000004</v>
      </c>
      <c r="F1088" s="206">
        <v>66.415702500000009</v>
      </c>
      <c r="G1088" s="1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</row>
    <row r="1089" spans="1:34" ht="16.5" customHeight="1" x14ac:dyDescent="0.25">
      <c r="A1089" s="162">
        <v>999</v>
      </c>
      <c r="B1089" s="54" t="s">
        <v>155</v>
      </c>
      <c r="C1089" s="206"/>
      <c r="D1089" s="206"/>
      <c r="E1089" s="206"/>
      <c r="F1089" s="206">
        <v>0</v>
      </c>
      <c r="G1089" s="1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</row>
    <row r="1090" spans="1:34" ht="16.5" customHeight="1" x14ac:dyDescent="0.25">
      <c r="A1090" s="162">
        <v>1000</v>
      </c>
      <c r="B1090" s="54" t="s">
        <v>101</v>
      </c>
      <c r="C1090" s="206"/>
      <c r="D1090" s="206"/>
      <c r="E1090" s="206"/>
      <c r="F1090" s="206">
        <v>0</v>
      </c>
      <c r="G1090" s="1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</row>
    <row r="1091" spans="1:34" ht="16.5" customHeight="1" x14ac:dyDescent="0.25">
      <c r="A1091" s="162">
        <v>1001</v>
      </c>
      <c r="B1091" s="54" t="s">
        <v>102</v>
      </c>
      <c r="C1091" s="206"/>
      <c r="D1091" s="206"/>
      <c r="E1091" s="206"/>
      <c r="F1091" s="206">
        <v>0</v>
      </c>
      <c r="G1091" s="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</row>
    <row r="1092" spans="1:34" ht="16.5" customHeight="1" x14ac:dyDescent="0.25">
      <c r="A1092" s="162">
        <v>1002</v>
      </c>
      <c r="B1092" s="54" t="s">
        <v>103</v>
      </c>
      <c r="C1092" s="206">
        <v>98</v>
      </c>
      <c r="D1092" s="206">
        <v>102.9</v>
      </c>
      <c r="E1092" s="206">
        <v>108.04500000000002</v>
      </c>
      <c r="F1092" s="206">
        <v>115.60815000000002</v>
      </c>
      <c r="G1092" s="1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</row>
    <row r="1093" spans="1:34" ht="16.5" customHeight="1" x14ac:dyDescent="0.25">
      <c r="A1093" s="162">
        <v>1003</v>
      </c>
      <c r="B1093" s="54" t="s">
        <v>107</v>
      </c>
      <c r="C1093" s="206">
        <v>134.61538461538461</v>
      </c>
      <c r="D1093" s="206">
        <v>105</v>
      </c>
      <c r="E1093" s="206">
        <v>105</v>
      </c>
      <c r="F1093" s="206">
        <v>107</v>
      </c>
      <c r="G1093" s="1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</row>
    <row r="1094" spans="1:34" ht="16.5" customHeight="1" x14ac:dyDescent="0.25">
      <c r="A1094" s="258" t="s">
        <v>202</v>
      </c>
      <c r="B1094" s="258"/>
      <c r="C1094" s="258"/>
      <c r="D1094" s="258"/>
      <c r="E1094" s="258"/>
      <c r="F1094" s="258"/>
      <c r="G1094" s="258"/>
      <c r="H1094" s="258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</row>
    <row r="1095" spans="1:34" ht="16.5" customHeight="1" x14ac:dyDescent="0.25">
      <c r="A1095" s="162">
        <v>1004</v>
      </c>
      <c r="B1095" s="54" t="s">
        <v>90</v>
      </c>
      <c r="C1095" s="206">
        <v>7663.5000000000009</v>
      </c>
      <c r="D1095" s="206">
        <v>7931</v>
      </c>
      <c r="E1095" s="206">
        <v>9676.1999999999989</v>
      </c>
      <c r="F1095" s="206">
        <v>10353.534</v>
      </c>
      <c r="G1095" s="1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</row>
    <row r="1096" spans="1:34" ht="16.5" customHeight="1" x14ac:dyDescent="0.25">
      <c r="A1096" s="168">
        <v>1005</v>
      </c>
      <c r="B1096" s="54" t="s">
        <v>91</v>
      </c>
      <c r="C1096" s="207">
        <v>0.27982806101993468</v>
      </c>
      <c r="D1096" s="207">
        <v>0.27150554291009715</v>
      </c>
      <c r="E1096" s="207">
        <v>0.30864097114636568</v>
      </c>
      <c r="F1096" s="207">
        <v>0.31395085238127002</v>
      </c>
      <c r="G1096" s="1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</row>
    <row r="1097" spans="1:34" ht="16.5" customHeight="1" x14ac:dyDescent="0.25">
      <c r="A1097" s="162">
        <v>1006</v>
      </c>
      <c r="B1097" s="54" t="s">
        <v>92</v>
      </c>
      <c r="C1097" s="207">
        <v>4567.1000000000004</v>
      </c>
      <c r="D1097" s="207">
        <v>4281.8</v>
      </c>
      <c r="E1097" s="207">
        <v>4119</v>
      </c>
      <c r="F1097" s="207">
        <v>4407.33</v>
      </c>
      <c r="G1097" s="1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</row>
    <row r="1098" spans="1:34" ht="16.5" customHeight="1" x14ac:dyDescent="0.25">
      <c r="A1098" s="168">
        <v>1007</v>
      </c>
      <c r="B1098" s="54" t="s">
        <v>91</v>
      </c>
      <c r="C1098" s="206">
        <v>0.16676489038743963</v>
      </c>
      <c r="D1098" s="206">
        <v>0.14658081372241255</v>
      </c>
      <c r="E1098" s="206">
        <v>0.13138341085879585</v>
      </c>
      <c r="F1098" s="206">
        <v>0.13364374041033167</v>
      </c>
      <c r="G1098" s="1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</row>
    <row r="1099" spans="1:34" ht="16.5" customHeight="1" x14ac:dyDescent="0.25">
      <c r="A1099" s="162">
        <v>1008</v>
      </c>
      <c r="B1099" s="54" t="s">
        <v>107</v>
      </c>
      <c r="C1099" s="206">
        <v>295.37575992756445</v>
      </c>
      <c r="D1099" s="206">
        <v>93.753147511549997</v>
      </c>
      <c r="E1099" s="206">
        <v>96.197860712784347</v>
      </c>
      <c r="F1099" s="206">
        <v>107</v>
      </c>
      <c r="G1099" s="1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</row>
    <row r="1100" spans="1:34" ht="16.5" customHeight="1" x14ac:dyDescent="0.25">
      <c r="A1100" s="168">
        <v>1009</v>
      </c>
      <c r="B1100" s="54" t="s">
        <v>93</v>
      </c>
      <c r="C1100" s="206">
        <v>2829.7</v>
      </c>
      <c r="D1100" s="206">
        <v>2708.6</v>
      </c>
      <c r="E1100" s="206">
        <v>2545.6</v>
      </c>
      <c r="F1100" s="206">
        <v>2723.7919999999999</v>
      </c>
      <c r="G1100" s="1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</row>
    <row r="1101" spans="1:34" ht="16.5" customHeight="1" x14ac:dyDescent="0.25">
      <c r="A1101" s="162">
        <v>1010</v>
      </c>
      <c r="B1101" s="54" t="s">
        <v>94</v>
      </c>
      <c r="C1101" s="206">
        <v>72.5</v>
      </c>
      <c r="D1101" s="206">
        <v>72.400000000000006</v>
      </c>
      <c r="E1101" s="206">
        <v>72.5</v>
      </c>
      <c r="F1101" s="206">
        <v>77.575000000000003</v>
      </c>
      <c r="G1101" s="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</row>
    <row r="1102" spans="1:34" ht="16.5" customHeight="1" x14ac:dyDescent="0.25">
      <c r="A1102" s="168">
        <v>1011</v>
      </c>
      <c r="B1102" s="54" t="s">
        <v>95</v>
      </c>
      <c r="C1102" s="206">
        <v>1664.9</v>
      </c>
      <c r="D1102" s="206">
        <v>1500.8</v>
      </c>
      <c r="E1102" s="206">
        <v>1500.9</v>
      </c>
      <c r="F1102" s="206">
        <v>1605.9630000000002</v>
      </c>
      <c r="G1102" s="1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</row>
    <row r="1103" spans="1:34" ht="18.75" customHeight="1" x14ac:dyDescent="0.25">
      <c r="A1103" s="162">
        <v>1012</v>
      </c>
      <c r="B1103" s="54" t="s">
        <v>97</v>
      </c>
      <c r="C1103" s="207">
        <v>2982.1</v>
      </c>
      <c r="D1103" s="215">
        <v>3534.8999999999996</v>
      </c>
      <c r="E1103" s="215">
        <v>5442.9</v>
      </c>
      <c r="F1103" s="215">
        <v>5823.9029999999993</v>
      </c>
      <c r="G1103" s="1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</row>
    <row r="1104" spans="1:34" ht="16.5" customHeight="1" x14ac:dyDescent="0.25">
      <c r="A1104" s="168">
        <v>1013</v>
      </c>
      <c r="B1104" s="54" t="s">
        <v>98</v>
      </c>
      <c r="C1104" s="206">
        <v>572.5</v>
      </c>
      <c r="D1104" s="208">
        <v>549.4</v>
      </c>
      <c r="E1104" s="208">
        <v>624.79999999999995</v>
      </c>
      <c r="F1104" s="208">
        <v>668.53599999999994</v>
      </c>
      <c r="G1104" s="1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</row>
    <row r="1105" spans="1:34" ht="16.5" customHeight="1" x14ac:dyDescent="0.25">
      <c r="A1105" s="162">
        <v>1014</v>
      </c>
      <c r="B1105" s="54" t="s">
        <v>99</v>
      </c>
      <c r="C1105" s="206">
        <v>1672.1</v>
      </c>
      <c r="D1105" s="215">
        <v>1959.7</v>
      </c>
      <c r="E1105" s="215">
        <v>2011.2</v>
      </c>
      <c r="F1105" s="215">
        <v>2151.9839999999999</v>
      </c>
      <c r="G1105" s="1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</row>
    <row r="1106" spans="1:34" ht="16.5" customHeight="1" x14ac:dyDescent="0.25">
      <c r="A1106" s="168">
        <v>1015</v>
      </c>
      <c r="B1106" s="54" t="s">
        <v>100</v>
      </c>
      <c r="C1106" s="206">
        <v>736.6</v>
      </c>
      <c r="D1106" s="215">
        <v>1025.8</v>
      </c>
      <c r="E1106" s="215">
        <v>2806.9</v>
      </c>
      <c r="F1106" s="215">
        <v>3003.3830000000003</v>
      </c>
      <c r="G1106" s="1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</row>
    <row r="1107" spans="1:34" ht="16.5" customHeight="1" x14ac:dyDescent="0.25">
      <c r="A1107" s="162">
        <v>1016</v>
      </c>
      <c r="B1107" s="54" t="s">
        <v>101</v>
      </c>
      <c r="C1107" s="206">
        <v>114.3</v>
      </c>
      <c r="D1107" s="208">
        <v>114.3</v>
      </c>
      <c r="E1107" s="208">
        <v>114.3</v>
      </c>
      <c r="F1107" s="208">
        <v>122.301</v>
      </c>
      <c r="G1107" s="1"/>
      <c r="H1107" s="81"/>
      <c r="I1107"/>
      <c r="J1107" s="62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</row>
    <row r="1108" spans="1:34" ht="16.5" customHeight="1" x14ac:dyDescent="0.25">
      <c r="A1108" s="168">
        <v>1017</v>
      </c>
      <c r="B1108" s="54" t="s">
        <v>102</v>
      </c>
      <c r="C1108" s="206">
        <v>0</v>
      </c>
      <c r="D1108" s="208"/>
      <c r="E1108" s="208"/>
      <c r="F1108" s="208">
        <v>0</v>
      </c>
      <c r="G1108" s="1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</row>
    <row r="1109" spans="1:34" ht="16.5" customHeight="1" x14ac:dyDescent="0.25">
      <c r="A1109" s="162">
        <v>1018</v>
      </c>
      <c r="B1109" s="54" t="s">
        <v>103</v>
      </c>
      <c r="C1109" s="206">
        <v>9458.1</v>
      </c>
      <c r="D1109" s="215">
        <v>7931</v>
      </c>
      <c r="E1109" s="215">
        <v>9676.1999999999989</v>
      </c>
      <c r="F1109" s="208">
        <v>10353.534</v>
      </c>
      <c r="G1109" s="1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</row>
    <row r="1110" spans="1:34" ht="16.5" customHeight="1" x14ac:dyDescent="0.25">
      <c r="A1110" s="168">
        <v>1019</v>
      </c>
      <c r="B1110" s="54" t="s">
        <v>91</v>
      </c>
      <c r="C1110" s="206">
        <v>0.34535679310140849</v>
      </c>
      <c r="D1110" s="206">
        <v>0.27150554291009715</v>
      </c>
      <c r="E1110" s="206">
        <v>0.30864097114636568</v>
      </c>
      <c r="F1110" s="206">
        <v>0.31395085238127002</v>
      </c>
      <c r="G1110" s="1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</row>
    <row r="1111" spans="1:34" ht="16.5" customHeight="1" x14ac:dyDescent="0.25">
      <c r="A1111" s="162">
        <v>1020</v>
      </c>
      <c r="B1111" s="54" t="s">
        <v>107</v>
      </c>
      <c r="C1111" s="206">
        <v>53.958410588470208</v>
      </c>
      <c r="D1111" s="206">
        <v>83.854051025047312</v>
      </c>
      <c r="E1111" s="206">
        <v>122.00479132517965</v>
      </c>
      <c r="F1111" s="206">
        <v>107</v>
      </c>
      <c r="G1111" s="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</row>
    <row r="1112" spans="1:34" ht="16.5" customHeight="1" x14ac:dyDescent="0.25">
      <c r="A1112" s="168">
        <v>1021</v>
      </c>
      <c r="B1112" s="54" t="s">
        <v>104</v>
      </c>
      <c r="C1112" s="206">
        <v>-1794.5999999999995</v>
      </c>
      <c r="D1112" s="206">
        <v>0</v>
      </c>
      <c r="E1112" s="206">
        <v>0</v>
      </c>
      <c r="F1112" s="206">
        <v>0</v>
      </c>
      <c r="G1112" s="1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</row>
    <row r="1113" spans="1:34" ht="16.5" customHeight="1" x14ac:dyDescent="0.25">
      <c r="A1113" s="162">
        <v>1022</v>
      </c>
      <c r="B1113" s="54" t="s">
        <v>91</v>
      </c>
      <c r="C1113" s="206">
        <v>-6.552873208147382E-2</v>
      </c>
      <c r="D1113" s="206">
        <v>0</v>
      </c>
      <c r="E1113" s="206">
        <v>0</v>
      </c>
      <c r="F1113" s="206">
        <v>0</v>
      </c>
      <c r="G1113" s="81"/>
      <c r="I1113" s="62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</row>
    <row r="1114" spans="1:34" ht="16.5" customHeight="1" x14ac:dyDescent="0.25">
      <c r="A1114" s="168">
        <v>1023</v>
      </c>
      <c r="B1114" s="54" t="s">
        <v>107</v>
      </c>
      <c r="C1114" s="206">
        <v>38.207366404087708</v>
      </c>
      <c r="D1114" s="206">
        <v>0</v>
      </c>
      <c r="E1114" s="206">
        <v>0</v>
      </c>
      <c r="F1114" s="206">
        <v>0</v>
      </c>
      <c r="G1114" s="1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</row>
    <row r="1115" spans="1:34" ht="16.5" customHeight="1" x14ac:dyDescent="0.25">
      <c r="A1115" s="254" t="s">
        <v>203</v>
      </c>
      <c r="B1115" s="254"/>
      <c r="C1115" s="254"/>
      <c r="D1115" s="254"/>
      <c r="E1115" s="254"/>
      <c r="F1115" s="254"/>
      <c r="G1115" s="254"/>
      <c r="H1115" s="254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</row>
    <row r="1116" spans="1:34" ht="21" customHeight="1" x14ac:dyDescent="0.25">
      <c r="A1116" s="162">
        <v>1024</v>
      </c>
      <c r="B1116" s="54" t="s">
        <v>90</v>
      </c>
      <c r="C1116" s="206">
        <v>90.007000000000005</v>
      </c>
      <c r="D1116" s="206">
        <v>47.400000000000006</v>
      </c>
      <c r="E1116" s="206">
        <v>49.7</v>
      </c>
      <c r="F1116" s="206">
        <v>53.179000000000002</v>
      </c>
      <c r="G1116" s="83"/>
      <c r="H1116" s="81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</row>
    <row r="1117" spans="1:34" ht="16.5" customHeight="1" x14ac:dyDescent="0.25">
      <c r="A1117" s="162">
        <v>1025</v>
      </c>
      <c r="B1117" s="54" t="s">
        <v>92</v>
      </c>
      <c r="C1117" s="206">
        <v>14.007</v>
      </c>
      <c r="D1117" s="206">
        <v>16.400000000000002</v>
      </c>
      <c r="E1117" s="206">
        <v>16.3</v>
      </c>
      <c r="F1117" s="206">
        <v>17.441000000000003</v>
      </c>
      <c r="G1117" s="83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</row>
    <row r="1118" spans="1:34" ht="16.5" customHeight="1" x14ac:dyDescent="0.25">
      <c r="A1118" s="162">
        <v>1026</v>
      </c>
      <c r="B1118" s="54" t="s">
        <v>107</v>
      </c>
      <c r="C1118" s="206">
        <v>82.881656804733723</v>
      </c>
      <c r="D1118" s="206">
        <v>117.08431498536447</v>
      </c>
      <c r="E1118" s="206">
        <v>99.390243902439011</v>
      </c>
      <c r="F1118" s="206">
        <v>107</v>
      </c>
      <c r="G1118" s="83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</row>
    <row r="1119" spans="1:34" ht="16.5" customHeight="1" x14ac:dyDescent="0.25">
      <c r="A1119" s="162">
        <v>1027</v>
      </c>
      <c r="B1119" s="54" t="s">
        <v>93</v>
      </c>
      <c r="C1119" s="206">
        <v>14</v>
      </c>
      <c r="D1119" s="207">
        <v>16.3</v>
      </c>
      <c r="E1119" s="207">
        <v>16.2</v>
      </c>
      <c r="F1119" s="207">
        <v>17.334</v>
      </c>
      <c r="G1119" s="83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</row>
    <row r="1120" spans="1:34" ht="16.5" customHeight="1" x14ac:dyDescent="0.25">
      <c r="A1120" s="162">
        <v>1028</v>
      </c>
      <c r="B1120" s="54" t="s">
        <v>94</v>
      </c>
      <c r="C1120" s="206">
        <v>7.0000000000000001E-3</v>
      </c>
      <c r="D1120" s="206">
        <v>0.1</v>
      </c>
      <c r="E1120" s="206">
        <v>0.1</v>
      </c>
      <c r="F1120" s="206">
        <v>0.10700000000000001</v>
      </c>
      <c r="G1120" s="83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</row>
    <row r="1121" spans="1:34" ht="16.5" customHeight="1" x14ac:dyDescent="0.25">
      <c r="A1121" s="162">
        <v>1029</v>
      </c>
      <c r="B1121" s="54" t="s">
        <v>95</v>
      </c>
      <c r="C1121" s="206"/>
      <c r="D1121" s="206"/>
      <c r="E1121" s="206"/>
      <c r="F1121" s="206">
        <v>0</v>
      </c>
      <c r="G1121" s="83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</row>
    <row r="1122" spans="1:34" ht="28.5" customHeight="1" x14ac:dyDescent="0.25">
      <c r="A1122" s="162">
        <v>1030</v>
      </c>
      <c r="B1122" s="54" t="s">
        <v>97</v>
      </c>
      <c r="C1122" s="206">
        <v>76</v>
      </c>
      <c r="D1122" s="206">
        <v>31</v>
      </c>
      <c r="E1122" s="206">
        <v>33.4</v>
      </c>
      <c r="F1122" s="206">
        <v>35.738</v>
      </c>
      <c r="G1122" s="83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</row>
    <row r="1123" spans="1:34" ht="16.5" customHeight="1" x14ac:dyDescent="0.25">
      <c r="A1123" s="162">
        <v>1031</v>
      </c>
      <c r="B1123" s="54" t="s">
        <v>98</v>
      </c>
      <c r="C1123" s="206">
        <v>2.8</v>
      </c>
      <c r="D1123" s="207">
        <v>2.8</v>
      </c>
      <c r="E1123" s="207">
        <v>2.8</v>
      </c>
      <c r="F1123" s="207">
        <v>2.996</v>
      </c>
      <c r="G1123" s="8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</row>
    <row r="1124" spans="1:34" ht="16.5" customHeight="1" x14ac:dyDescent="0.25">
      <c r="A1124" s="162">
        <v>1032</v>
      </c>
      <c r="B1124" s="54" t="s">
        <v>99</v>
      </c>
      <c r="C1124" s="206">
        <v>73.2</v>
      </c>
      <c r="D1124" s="207">
        <v>28.2</v>
      </c>
      <c r="E1124" s="207">
        <v>30.6</v>
      </c>
      <c r="F1124" s="207">
        <v>32.742000000000004</v>
      </c>
      <c r="G1124" s="83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</row>
    <row r="1125" spans="1:34" ht="16.5" customHeight="1" x14ac:dyDescent="0.25">
      <c r="A1125" s="162">
        <v>1033</v>
      </c>
      <c r="B1125" s="54" t="s">
        <v>155</v>
      </c>
      <c r="C1125" s="206"/>
      <c r="D1125" s="206"/>
      <c r="E1125" s="206"/>
      <c r="F1125" s="206">
        <v>0</v>
      </c>
      <c r="G1125" s="83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</row>
    <row r="1126" spans="1:34" ht="16.5" customHeight="1" x14ac:dyDescent="0.25">
      <c r="A1126" s="162">
        <v>1034</v>
      </c>
      <c r="B1126" s="54" t="s">
        <v>101</v>
      </c>
      <c r="C1126" s="206"/>
      <c r="D1126" s="206"/>
      <c r="E1126" s="206"/>
      <c r="F1126" s="206">
        <v>0</v>
      </c>
      <c r="G1126" s="83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</row>
    <row r="1127" spans="1:34" ht="16.5" customHeight="1" x14ac:dyDescent="0.25">
      <c r="A1127" s="162">
        <v>1035</v>
      </c>
      <c r="B1127" s="54" t="s">
        <v>102</v>
      </c>
      <c r="C1127" s="206"/>
      <c r="D1127" s="206"/>
      <c r="E1127" s="206"/>
      <c r="F1127" s="206">
        <v>0</v>
      </c>
      <c r="G1127" s="83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</row>
    <row r="1128" spans="1:34" ht="16.5" customHeight="1" x14ac:dyDescent="0.25">
      <c r="A1128" s="162">
        <v>1036</v>
      </c>
      <c r="B1128" s="54" t="s">
        <v>103</v>
      </c>
      <c r="C1128" s="206">
        <v>96.5</v>
      </c>
      <c r="D1128" s="206">
        <v>47.4</v>
      </c>
      <c r="E1128" s="206">
        <v>49.7</v>
      </c>
      <c r="F1128" s="206">
        <v>53.179000000000002</v>
      </c>
      <c r="G1128" s="83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</row>
    <row r="1129" spans="1:34" ht="16.5" customHeight="1" x14ac:dyDescent="0.25">
      <c r="A1129" s="162">
        <v>1037</v>
      </c>
      <c r="B1129" s="54" t="s">
        <v>107</v>
      </c>
      <c r="C1129" s="206">
        <v>205.75692963752664</v>
      </c>
      <c r="D1129" s="206">
        <v>49.119170984455955</v>
      </c>
      <c r="E1129" s="206">
        <v>104.8523206751055</v>
      </c>
      <c r="F1129" s="206">
        <v>112.19198312236288</v>
      </c>
      <c r="G1129" s="84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</row>
    <row r="1130" spans="1:34" ht="16.5" customHeight="1" x14ac:dyDescent="0.25">
      <c r="A1130" s="254" t="s">
        <v>204</v>
      </c>
      <c r="B1130" s="254"/>
      <c r="C1130" s="254"/>
      <c r="D1130" s="254"/>
      <c r="E1130" s="254"/>
      <c r="F1130" s="254"/>
      <c r="G1130" s="1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</row>
    <row r="1131" spans="1:34" x14ac:dyDescent="0.25">
      <c r="A1131" s="162">
        <v>1038</v>
      </c>
      <c r="B1131" s="54" t="s">
        <v>90</v>
      </c>
      <c r="C1131" s="206">
        <v>112.69999999999999</v>
      </c>
      <c r="D1131" s="206">
        <v>99.699999999999989</v>
      </c>
      <c r="E1131" s="206">
        <v>100.69999999999999</v>
      </c>
      <c r="F1131" s="206">
        <v>107.749</v>
      </c>
      <c r="G1131" s="83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</row>
    <row r="1132" spans="1:34" ht="16.5" customHeight="1" x14ac:dyDescent="0.25">
      <c r="A1132" s="162">
        <v>1039</v>
      </c>
      <c r="B1132" s="54" t="s">
        <v>92</v>
      </c>
      <c r="C1132" s="206">
        <v>18.399999999999999</v>
      </c>
      <c r="D1132" s="206">
        <v>20.399999999999999</v>
      </c>
      <c r="E1132" s="206">
        <v>21.4</v>
      </c>
      <c r="F1132" s="206">
        <v>22.898</v>
      </c>
      <c r="G1132" s="83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</row>
    <row r="1133" spans="1:34" ht="16.5" customHeight="1" x14ac:dyDescent="0.25">
      <c r="A1133" s="162">
        <v>1040</v>
      </c>
      <c r="B1133" s="54" t="s">
        <v>107</v>
      </c>
      <c r="C1133" s="206">
        <v>99.459459459459453</v>
      </c>
      <c r="D1133" s="206">
        <v>110.86956521739131</v>
      </c>
      <c r="E1133" s="206">
        <v>104.90196078431373</v>
      </c>
      <c r="F1133" s="206">
        <v>107</v>
      </c>
      <c r="G1133" s="8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</row>
    <row r="1134" spans="1:34" ht="16.5" customHeight="1" x14ac:dyDescent="0.25">
      <c r="A1134" s="162">
        <v>1041</v>
      </c>
      <c r="B1134" s="54" t="s">
        <v>93</v>
      </c>
      <c r="C1134" s="206">
        <v>18.399999999999999</v>
      </c>
      <c r="D1134" s="207">
        <v>20.399999999999999</v>
      </c>
      <c r="E1134" s="207">
        <v>21.4</v>
      </c>
      <c r="F1134" s="207">
        <v>22.898</v>
      </c>
      <c r="G1134" s="83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</row>
    <row r="1135" spans="1:34" ht="16.5" customHeight="1" x14ac:dyDescent="0.25">
      <c r="A1135" s="162">
        <v>1042</v>
      </c>
      <c r="B1135" s="54" t="s">
        <v>94</v>
      </c>
      <c r="C1135" s="206">
        <v>0</v>
      </c>
      <c r="D1135" s="206">
        <v>0</v>
      </c>
      <c r="E1135" s="206">
        <v>0</v>
      </c>
      <c r="F1135" s="206">
        <v>0</v>
      </c>
      <c r="G1135" s="83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</row>
    <row r="1136" spans="1:34" ht="16.5" customHeight="1" x14ac:dyDescent="0.25">
      <c r="A1136" s="162">
        <v>1043</v>
      </c>
      <c r="B1136" s="54" t="s">
        <v>95</v>
      </c>
      <c r="C1136" s="206"/>
      <c r="D1136" s="206"/>
      <c r="E1136" s="206"/>
      <c r="F1136" s="206">
        <v>0</v>
      </c>
      <c r="G1136" s="83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</row>
    <row r="1137" spans="1:34" ht="23.25" customHeight="1" x14ac:dyDescent="0.25">
      <c r="A1137" s="162">
        <v>1044</v>
      </c>
      <c r="B1137" s="54" t="s">
        <v>97</v>
      </c>
      <c r="C1137" s="206">
        <v>94.3</v>
      </c>
      <c r="D1137" s="206">
        <v>79.3</v>
      </c>
      <c r="E1137" s="206">
        <v>79.3</v>
      </c>
      <c r="F1137" s="206">
        <v>84.850999999999999</v>
      </c>
      <c r="G1137" s="83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</row>
    <row r="1138" spans="1:34" ht="16.5" customHeight="1" x14ac:dyDescent="0.25">
      <c r="A1138" s="162">
        <v>1045</v>
      </c>
      <c r="B1138" s="54" t="s">
        <v>98</v>
      </c>
      <c r="C1138" s="206">
        <v>0</v>
      </c>
      <c r="D1138" s="207">
        <v>0</v>
      </c>
      <c r="E1138" s="207">
        <v>0</v>
      </c>
      <c r="F1138" s="207">
        <v>0</v>
      </c>
      <c r="G1138" s="83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</row>
    <row r="1139" spans="1:34" ht="16.5" customHeight="1" x14ac:dyDescent="0.25">
      <c r="A1139" s="162">
        <v>1046</v>
      </c>
      <c r="B1139" s="54" t="s">
        <v>99</v>
      </c>
      <c r="C1139" s="206">
        <v>94.3</v>
      </c>
      <c r="D1139" s="207">
        <v>79.3</v>
      </c>
      <c r="E1139" s="207">
        <v>79.3</v>
      </c>
      <c r="F1139" s="207">
        <v>84.850999999999999</v>
      </c>
      <c r="G1139" s="83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</row>
    <row r="1140" spans="1:34" ht="16.5" customHeight="1" x14ac:dyDescent="0.25">
      <c r="A1140" s="162">
        <v>1047</v>
      </c>
      <c r="B1140" s="54" t="s">
        <v>155</v>
      </c>
      <c r="C1140" s="206"/>
      <c r="D1140" s="206"/>
      <c r="E1140" s="206"/>
      <c r="F1140" s="206">
        <v>0</v>
      </c>
      <c r="G1140" s="83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</row>
    <row r="1141" spans="1:34" ht="16.5" customHeight="1" x14ac:dyDescent="0.25">
      <c r="A1141" s="162">
        <v>1048</v>
      </c>
      <c r="B1141" s="54" t="s">
        <v>101</v>
      </c>
      <c r="C1141" s="206"/>
      <c r="D1141" s="206"/>
      <c r="E1141" s="206"/>
      <c r="F1141" s="206">
        <v>0</v>
      </c>
      <c r="G1141" s="83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</row>
    <row r="1142" spans="1:34" ht="16.5" customHeight="1" x14ac:dyDescent="0.25">
      <c r="A1142" s="162">
        <v>1049</v>
      </c>
      <c r="B1142" s="54" t="s">
        <v>102</v>
      </c>
      <c r="C1142" s="206"/>
      <c r="D1142" s="206"/>
      <c r="E1142" s="206"/>
      <c r="F1142" s="206">
        <v>0</v>
      </c>
      <c r="G1142" s="83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</row>
    <row r="1143" spans="1:34" ht="16.5" customHeight="1" x14ac:dyDescent="0.25">
      <c r="A1143" s="162">
        <v>1050</v>
      </c>
      <c r="B1143" s="54" t="s">
        <v>103</v>
      </c>
      <c r="C1143" s="206">
        <v>115.6</v>
      </c>
      <c r="D1143" s="206">
        <v>99.7</v>
      </c>
      <c r="E1143" s="206">
        <v>100.7</v>
      </c>
      <c r="F1143" s="206">
        <v>107.74900000000001</v>
      </c>
      <c r="G1143" s="8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</row>
    <row r="1144" spans="1:34" ht="16.5" customHeight="1" x14ac:dyDescent="0.25">
      <c r="A1144" s="162">
        <v>1051</v>
      </c>
      <c r="B1144" s="54" t="s">
        <v>107</v>
      </c>
      <c r="C1144" s="206">
        <v>203.52112676056339</v>
      </c>
      <c r="D1144" s="206">
        <v>86.245674740484432</v>
      </c>
      <c r="E1144" s="206">
        <v>101.00300902708123</v>
      </c>
      <c r="F1144" s="206">
        <v>107</v>
      </c>
      <c r="G1144" s="8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</row>
    <row r="1145" spans="1:34" ht="16.5" customHeight="1" x14ac:dyDescent="0.25">
      <c r="A1145" s="254" t="s">
        <v>205</v>
      </c>
      <c r="B1145" s="254"/>
      <c r="C1145" s="254"/>
      <c r="D1145" s="254"/>
      <c r="E1145" s="254"/>
      <c r="F1145" s="254"/>
      <c r="G1145" s="1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</row>
    <row r="1146" spans="1:34" ht="16.5" customHeight="1" x14ac:dyDescent="0.25">
      <c r="A1146" s="162">
        <v>1052</v>
      </c>
      <c r="B1146" s="54" t="s">
        <v>90</v>
      </c>
      <c r="C1146" s="206">
        <v>136.80000000000001</v>
      </c>
      <c r="D1146" s="206">
        <v>138.80000000000001</v>
      </c>
      <c r="E1146" s="206">
        <v>140.80000000000001</v>
      </c>
      <c r="F1146" s="206">
        <v>150.65600000000001</v>
      </c>
      <c r="G1146" s="83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</row>
    <row r="1147" spans="1:34" ht="16.5" customHeight="1" x14ac:dyDescent="0.25">
      <c r="A1147" s="162">
        <v>1053</v>
      </c>
      <c r="B1147" s="54" t="s">
        <v>92</v>
      </c>
      <c r="C1147" s="206">
        <v>45.9</v>
      </c>
      <c r="D1147" s="206">
        <v>45.9</v>
      </c>
      <c r="E1147" s="206">
        <v>45.9</v>
      </c>
      <c r="F1147" s="206">
        <v>49.113</v>
      </c>
      <c r="G1147" s="83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</row>
    <row r="1148" spans="1:34" ht="16.5" customHeight="1" x14ac:dyDescent="0.25">
      <c r="A1148" s="162">
        <v>1054</v>
      </c>
      <c r="B1148" s="54" t="s">
        <v>107</v>
      </c>
      <c r="C1148" s="206">
        <v>98.518995492594968</v>
      </c>
      <c r="D1148" s="206">
        <v>100</v>
      </c>
      <c r="E1148" s="206">
        <v>100</v>
      </c>
      <c r="F1148" s="206">
        <v>107</v>
      </c>
      <c r="G1148" s="83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</row>
    <row r="1149" spans="1:34" ht="16.5" customHeight="1" x14ac:dyDescent="0.25">
      <c r="A1149" s="162">
        <v>1055</v>
      </c>
      <c r="B1149" s="54" t="s">
        <v>93</v>
      </c>
      <c r="C1149" s="206">
        <v>45.9</v>
      </c>
      <c r="D1149" s="207">
        <v>45.9</v>
      </c>
      <c r="E1149" s="207">
        <v>45.9</v>
      </c>
      <c r="F1149" s="207">
        <v>49.113</v>
      </c>
      <c r="G1149" s="83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</row>
    <row r="1150" spans="1:34" ht="16.5" customHeight="1" x14ac:dyDescent="0.25">
      <c r="A1150" s="162">
        <v>1056</v>
      </c>
      <c r="B1150" s="54" t="s">
        <v>94</v>
      </c>
      <c r="C1150" s="206">
        <v>0</v>
      </c>
      <c r="D1150" s="206">
        <v>0</v>
      </c>
      <c r="E1150" s="206">
        <v>0</v>
      </c>
      <c r="F1150" s="206">
        <v>0</v>
      </c>
      <c r="G1150" s="83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</row>
    <row r="1151" spans="1:34" ht="16.5" customHeight="1" x14ac:dyDescent="0.25">
      <c r="A1151" s="162">
        <v>1057</v>
      </c>
      <c r="B1151" s="54" t="s">
        <v>95</v>
      </c>
      <c r="C1151" s="206"/>
      <c r="D1151" s="206"/>
      <c r="E1151" s="206"/>
      <c r="F1151" s="206">
        <v>0</v>
      </c>
      <c r="G1151" s="83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</row>
    <row r="1152" spans="1:34" ht="15.75" customHeight="1" x14ac:dyDescent="0.25">
      <c r="A1152" s="162">
        <v>1058</v>
      </c>
      <c r="B1152" s="54" t="s">
        <v>97</v>
      </c>
      <c r="C1152" s="206">
        <v>90.9</v>
      </c>
      <c r="D1152" s="206">
        <v>92.9</v>
      </c>
      <c r="E1152" s="206">
        <v>94.9</v>
      </c>
      <c r="F1152" s="206">
        <v>101.54300000000001</v>
      </c>
      <c r="G1152" s="83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</row>
    <row r="1153" spans="1:34" ht="16.5" customHeight="1" x14ac:dyDescent="0.25">
      <c r="A1153" s="162">
        <v>1059</v>
      </c>
      <c r="B1153" s="54" t="s">
        <v>98</v>
      </c>
      <c r="C1153" s="206">
        <v>0</v>
      </c>
      <c r="D1153" s="207">
        <v>0</v>
      </c>
      <c r="E1153" s="207">
        <v>0</v>
      </c>
      <c r="F1153" s="207">
        <v>0</v>
      </c>
      <c r="G1153" s="8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</row>
    <row r="1154" spans="1:34" ht="16.5" customHeight="1" x14ac:dyDescent="0.25">
      <c r="A1154" s="162">
        <v>1060</v>
      </c>
      <c r="B1154" s="54" t="s">
        <v>99</v>
      </c>
      <c r="C1154" s="206">
        <v>90.9</v>
      </c>
      <c r="D1154" s="207">
        <v>92.9</v>
      </c>
      <c r="E1154" s="207">
        <v>94.9</v>
      </c>
      <c r="F1154" s="207">
        <v>101.54300000000001</v>
      </c>
      <c r="G1154" s="83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</row>
    <row r="1155" spans="1:34" ht="16.5" customHeight="1" x14ac:dyDescent="0.25">
      <c r="A1155" s="162">
        <v>1061</v>
      </c>
      <c r="B1155" s="54" t="s">
        <v>155</v>
      </c>
      <c r="C1155" s="206"/>
      <c r="D1155" s="206"/>
      <c r="E1155" s="206"/>
      <c r="F1155" s="206">
        <v>0</v>
      </c>
      <c r="G1155" s="83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</row>
    <row r="1156" spans="1:34" ht="16.5" customHeight="1" x14ac:dyDescent="0.25">
      <c r="A1156" s="162">
        <v>1062</v>
      </c>
      <c r="B1156" s="54" t="s">
        <v>101</v>
      </c>
      <c r="C1156" s="206"/>
      <c r="D1156" s="206"/>
      <c r="E1156" s="206"/>
      <c r="F1156" s="206">
        <v>0</v>
      </c>
      <c r="G1156" s="83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</row>
    <row r="1157" spans="1:34" ht="16.5" customHeight="1" x14ac:dyDescent="0.25">
      <c r="A1157" s="162">
        <v>1063</v>
      </c>
      <c r="B1157" s="54" t="s">
        <v>102</v>
      </c>
      <c r="C1157" s="206"/>
      <c r="D1157" s="206"/>
      <c r="E1157" s="206"/>
      <c r="F1157" s="206">
        <v>0</v>
      </c>
      <c r="G1157" s="83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</row>
    <row r="1158" spans="1:34" ht="16.5" customHeight="1" x14ac:dyDescent="0.25">
      <c r="A1158" s="162">
        <v>1064</v>
      </c>
      <c r="B1158" s="54" t="s">
        <v>103</v>
      </c>
      <c r="C1158" s="206">
        <v>140.30000000000001</v>
      </c>
      <c r="D1158" s="206">
        <v>138.80000000000001</v>
      </c>
      <c r="E1158" s="206">
        <v>140.80000000000001</v>
      </c>
      <c r="F1158" s="206">
        <v>150.65600000000001</v>
      </c>
      <c r="G1158" s="83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</row>
    <row r="1159" spans="1:34" ht="16.5" customHeight="1" x14ac:dyDescent="0.25">
      <c r="A1159" s="162">
        <v>1065</v>
      </c>
      <c r="B1159" s="54" t="s">
        <v>107</v>
      </c>
      <c r="C1159" s="206">
        <v>104.31226765799258</v>
      </c>
      <c r="D1159" s="206">
        <v>98.930862437633635</v>
      </c>
      <c r="E1159" s="206">
        <v>101.44092219020173</v>
      </c>
      <c r="F1159" s="206">
        <v>107</v>
      </c>
      <c r="G1159" s="84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</row>
    <row r="1160" spans="1:34" ht="16.5" customHeight="1" x14ac:dyDescent="0.25">
      <c r="A1160" s="254" t="s">
        <v>206</v>
      </c>
      <c r="B1160" s="254"/>
      <c r="C1160" s="254"/>
      <c r="D1160" s="254"/>
      <c r="E1160" s="254"/>
      <c r="F1160" s="254"/>
      <c r="G1160" s="254"/>
      <c r="H1160" s="254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</row>
    <row r="1161" spans="1:34" ht="17.25" customHeight="1" x14ac:dyDescent="0.25">
      <c r="A1161" s="162">
        <v>1066</v>
      </c>
      <c r="B1161" s="54" t="s">
        <v>90</v>
      </c>
      <c r="C1161" s="206">
        <v>59.6</v>
      </c>
      <c r="D1161" s="206">
        <v>64.300000000000011</v>
      </c>
      <c r="E1161" s="206">
        <v>66.3</v>
      </c>
      <c r="F1161" s="206">
        <v>70.941000000000003</v>
      </c>
      <c r="G1161" s="83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</row>
    <row r="1162" spans="1:34" ht="16.5" customHeight="1" x14ac:dyDescent="0.25">
      <c r="A1162" s="162">
        <v>1067</v>
      </c>
      <c r="B1162" s="54" t="s">
        <v>92</v>
      </c>
      <c r="C1162" s="206">
        <v>18.100000000000001</v>
      </c>
      <c r="D1162" s="206">
        <v>18.100000000000001</v>
      </c>
      <c r="E1162" s="206">
        <v>20.2</v>
      </c>
      <c r="F1162" s="206">
        <v>21.614000000000001</v>
      </c>
      <c r="G1162" s="83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</row>
    <row r="1163" spans="1:34" ht="16.5" customHeight="1" x14ac:dyDescent="0.25">
      <c r="A1163" s="162">
        <v>1068</v>
      </c>
      <c r="B1163" s="54" t="s">
        <v>107</v>
      </c>
      <c r="C1163" s="206">
        <v>70.703125</v>
      </c>
      <c r="D1163" s="206">
        <v>100</v>
      </c>
      <c r="E1163" s="206">
        <v>111.60220994475137</v>
      </c>
      <c r="F1163" s="206">
        <v>107</v>
      </c>
      <c r="G1163" s="8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</row>
    <row r="1164" spans="1:34" ht="16.5" customHeight="1" x14ac:dyDescent="0.25">
      <c r="A1164" s="162">
        <v>1069</v>
      </c>
      <c r="B1164" s="54" t="s">
        <v>93</v>
      </c>
      <c r="C1164" s="206">
        <v>18.100000000000001</v>
      </c>
      <c r="D1164" s="207">
        <v>18.100000000000001</v>
      </c>
      <c r="E1164" s="207">
        <v>20.2</v>
      </c>
      <c r="F1164" s="207">
        <v>21.614000000000001</v>
      </c>
      <c r="G1164" s="83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</row>
    <row r="1165" spans="1:34" ht="16.5" customHeight="1" x14ac:dyDescent="0.25">
      <c r="A1165" s="162">
        <v>1070</v>
      </c>
      <c r="B1165" s="54" t="s">
        <v>94</v>
      </c>
      <c r="C1165" s="206"/>
      <c r="D1165" s="206"/>
      <c r="E1165" s="206"/>
      <c r="F1165" s="206">
        <v>0</v>
      </c>
      <c r="G1165" s="83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</row>
    <row r="1166" spans="1:34" ht="16.5" customHeight="1" x14ac:dyDescent="0.25">
      <c r="A1166" s="162">
        <v>1071</v>
      </c>
      <c r="B1166" s="54" t="s">
        <v>95</v>
      </c>
      <c r="C1166" s="206"/>
      <c r="D1166" s="206"/>
      <c r="E1166" s="206"/>
      <c r="F1166" s="206">
        <v>0</v>
      </c>
      <c r="G1166" s="83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</row>
    <row r="1167" spans="1:34" ht="23.25" customHeight="1" x14ac:dyDescent="0.25">
      <c r="A1167" s="162">
        <v>1072</v>
      </c>
      <c r="B1167" s="54" t="s">
        <v>97</v>
      </c>
      <c r="C1167" s="206">
        <v>41.5</v>
      </c>
      <c r="D1167" s="206">
        <v>46.2</v>
      </c>
      <c r="E1167" s="206">
        <v>46.1</v>
      </c>
      <c r="F1167" s="206">
        <v>49.326999999999998</v>
      </c>
      <c r="G1167" s="83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</row>
    <row r="1168" spans="1:34" ht="16.5" customHeight="1" x14ac:dyDescent="0.25">
      <c r="A1168" s="162">
        <v>1073</v>
      </c>
      <c r="B1168" s="54" t="s">
        <v>98</v>
      </c>
      <c r="C1168" s="206">
        <v>0</v>
      </c>
      <c r="D1168" s="206">
        <v>0</v>
      </c>
      <c r="E1168" s="206">
        <v>0</v>
      </c>
      <c r="F1168" s="206">
        <v>0</v>
      </c>
      <c r="G1168" s="83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</row>
    <row r="1169" spans="1:34" ht="16.5" customHeight="1" x14ac:dyDescent="0.25">
      <c r="A1169" s="162">
        <v>1074</v>
      </c>
      <c r="B1169" s="54" t="s">
        <v>99</v>
      </c>
      <c r="C1169" s="206">
        <v>41.5</v>
      </c>
      <c r="D1169" s="207">
        <v>46.2</v>
      </c>
      <c r="E1169" s="207">
        <v>46.1</v>
      </c>
      <c r="F1169" s="207">
        <v>49.326999999999998</v>
      </c>
      <c r="G1169" s="83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</row>
    <row r="1170" spans="1:34" ht="16.5" customHeight="1" x14ac:dyDescent="0.25">
      <c r="A1170" s="162">
        <v>1075</v>
      </c>
      <c r="B1170" s="54" t="s">
        <v>155</v>
      </c>
      <c r="C1170" s="206"/>
      <c r="D1170" s="206"/>
      <c r="E1170" s="206"/>
      <c r="F1170" s="206">
        <v>0</v>
      </c>
      <c r="G1170" s="83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</row>
    <row r="1171" spans="1:34" ht="16.5" customHeight="1" x14ac:dyDescent="0.25">
      <c r="A1171" s="162">
        <v>1076</v>
      </c>
      <c r="B1171" s="54" t="s">
        <v>101</v>
      </c>
      <c r="C1171" s="206"/>
      <c r="D1171" s="206"/>
      <c r="E1171" s="206"/>
      <c r="F1171" s="206">
        <v>0</v>
      </c>
      <c r="G1171" s="83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</row>
    <row r="1172" spans="1:34" ht="16.5" customHeight="1" x14ac:dyDescent="0.25">
      <c r="A1172" s="162">
        <v>1077</v>
      </c>
      <c r="B1172" s="54" t="s">
        <v>102</v>
      </c>
      <c r="C1172" s="206"/>
      <c r="D1172" s="206"/>
      <c r="E1172" s="206"/>
      <c r="F1172" s="206">
        <v>0</v>
      </c>
      <c r="G1172" s="83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</row>
    <row r="1173" spans="1:34" ht="16.5" customHeight="1" x14ac:dyDescent="0.25">
      <c r="A1173" s="162">
        <v>1078</v>
      </c>
      <c r="B1173" s="54" t="s">
        <v>103</v>
      </c>
      <c r="C1173" s="206">
        <v>67.8</v>
      </c>
      <c r="D1173" s="206">
        <v>64.3</v>
      </c>
      <c r="E1173" s="206">
        <v>66.3</v>
      </c>
      <c r="F1173" s="206">
        <v>70.941000000000003</v>
      </c>
      <c r="G1173" s="8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</row>
    <row r="1174" spans="1:34" ht="16.5" customHeight="1" x14ac:dyDescent="0.25">
      <c r="A1174" s="162">
        <v>1079</v>
      </c>
      <c r="B1174" s="54" t="s">
        <v>107</v>
      </c>
      <c r="C1174" s="206">
        <v>124.17582417582416</v>
      </c>
      <c r="D1174" s="206">
        <v>94.837758112094392</v>
      </c>
      <c r="E1174" s="206">
        <v>103.11041990668741</v>
      </c>
      <c r="F1174" s="206">
        <v>107</v>
      </c>
      <c r="G1174" s="8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</row>
    <row r="1175" spans="1:34" ht="16.5" customHeight="1" x14ac:dyDescent="0.25">
      <c r="A1175" s="254" t="s">
        <v>207</v>
      </c>
      <c r="B1175" s="254"/>
      <c r="C1175" s="254"/>
      <c r="D1175" s="254"/>
      <c r="E1175" s="254"/>
      <c r="F1175" s="254"/>
      <c r="G1175" s="1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</row>
    <row r="1176" spans="1:34" ht="24.75" customHeight="1" x14ac:dyDescent="0.25">
      <c r="A1176" s="162">
        <v>1080</v>
      </c>
      <c r="B1176" s="54" t="s">
        <v>90</v>
      </c>
      <c r="C1176" s="206">
        <v>64.5</v>
      </c>
      <c r="D1176" s="206">
        <v>64.2</v>
      </c>
      <c r="E1176" s="206">
        <v>66.2</v>
      </c>
      <c r="F1176" s="206">
        <v>70.834000000000003</v>
      </c>
      <c r="G1176" s="83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</row>
    <row r="1177" spans="1:34" ht="16.5" customHeight="1" x14ac:dyDescent="0.25">
      <c r="A1177" s="162">
        <v>1081</v>
      </c>
      <c r="B1177" s="54" t="s">
        <v>92</v>
      </c>
      <c r="C1177" s="206">
        <v>15.4</v>
      </c>
      <c r="D1177" s="206">
        <v>15.4</v>
      </c>
      <c r="E1177" s="206">
        <v>15.4</v>
      </c>
      <c r="F1177" s="206">
        <v>16.478000000000002</v>
      </c>
      <c r="G1177" s="83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</row>
    <row r="1178" spans="1:34" ht="16.5" customHeight="1" x14ac:dyDescent="0.25">
      <c r="A1178" s="162">
        <v>1082</v>
      </c>
      <c r="B1178" s="54" t="s">
        <v>107</v>
      </c>
      <c r="C1178" s="206">
        <v>97.468354430379762</v>
      </c>
      <c r="D1178" s="206">
        <v>100</v>
      </c>
      <c r="E1178" s="206">
        <v>100</v>
      </c>
      <c r="F1178" s="206">
        <v>107</v>
      </c>
      <c r="G1178" s="83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</row>
    <row r="1179" spans="1:34" ht="16.5" customHeight="1" x14ac:dyDescent="0.25">
      <c r="A1179" s="162">
        <v>1083</v>
      </c>
      <c r="B1179" s="54" t="s">
        <v>93</v>
      </c>
      <c r="C1179" s="206">
        <v>15</v>
      </c>
      <c r="D1179" s="207">
        <v>15.1</v>
      </c>
      <c r="E1179" s="207">
        <v>15.1</v>
      </c>
      <c r="F1179" s="207">
        <v>16.157</v>
      </c>
      <c r="G1179" s="83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</row>
    <row r="1180" spans="1:34" ht="16.5" customHeight="1" x14ac:dyDescent="0.25">
      <c r="A1180" s="162">
        <v>1084</v>
      </c>
      <c r="B1180" s="54" t="s">
        <v>94</v>
      </c>
      <c r="C1180" s="206">
        <v>0.4</v>
      </c>
      <c r="D1180" s="206">
        <v>0.3</v>
      </c>
      <c r="E1180" s="206">
        <v>0.3</v>
      </c>
      <c r="F1180" s="206">
        <v>0.32100000000000001</v>
      </c>
      <c r="G1180" s="83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</row>
    <row r="1181" spans="1:34" ht="16.5" customHeight="1" x14ac:dyDescent="0.25">
      <c r="A1181" s="162">
        <v>1085</v>
      </c>
      <c r="B1181" s="54" t="s">
        <v>95</v>
      </c>
      <c r="C1181" s="206"/>
      <c r="D1181" s="206"/>
      <c r="E1181" s="206"/>
      <c r="F1181" s="206">
        <v>0</v>
      </c>
      <c r="G1181" s="83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</row>
    <row r="1182" spans="1:34" ht="21" customHeight="1" x14ac:dyDescent="0.25">
      <c r="A1182" s="162">
        <v>1086</v>
      </c>
      <c r="B1182" s="54" t="s">
        <v>97</v>
      </c>
      <c r="C1182" s="206">
        <v>49.1</v>
      </c>
      <c r="D1182" s="206">
        <v>48.800000000000004</v>
      </c>
      <c r="E1182" s="206">
        <v>50.800000000000004</v>
      </c>
      <c r="F1182" s="206">
        <v>54.356000000000002</v>
      </c>
      <c r="G1182" s="83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</row>
    <row r="1183" spans="1:34" ht="16.5" customHeight="1" x14ac:dyDescent="0.25">
      <c r="A1183" s="162">
        <v>1087</v>
      </c>
      <c r="B1183" s="54" t="s">
        <v>98</v>
      </c>
      <c r="C1183" s="206">
        <v>2.1</v>
      </c>
      <c r="D1183" s="206">
        <v>2.1</v>
      </c>
      <c r="E1183" s="206">
        <v>2.1</v>
      </c>
      <c r="F1183" s="206">
        <v>2.2469999999999999</v>
      </c>
      <c r="G1183" s="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</row>
    <row r="1184" spans="1:34" ht="16.5" customHeight="1" x14ac:dyDescent="0.25">
      <c r="A1184" s="162">
        <v>1088</v>
      </c>
      <c r="B1184" s="54" t="s">
        <v>99</v>
      </c>
      <c r="C1184" s="206">
        <v>47</v>
      </c>
      <c r="D1184" s="207">
        <v>46.7</v>
      </c>
      <c r="E1184" s="207">
        <v>48.7</v>
      </c>
      <c r="F1184" s="207">
        <v>52.109000000000002</v>
      </c>
      <c r="G1184" s="83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</row>
    <row r="1185" spans="1:34" ht="16.5" customHeight="1" x14ac:dyDescent="0.25">
      <c r="A1185" s="162">
        <v>1089</v>
      </c>
      <c r="B1185" s="54" t="s">
        <v>155</v>
      </c>
      <c r="C1185" s="206"/>
      <c r="D1185" s="206"/>
      <c r="E1185" s="206"/>
      <c r="F1185" s="206">
        <v>0</v>
      </c>
      <c r="G1185" s="83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</row>
    <row r="1186" spans="1:34" ht="16.5" customHeight="1" x14ac:dyDescent="0.25">
      <c r="A1186" s="162">
        <v>1090</v>
      </c>
      <c r="B1186" s="54" t="s">
        <v>101</v>
      </c>
      <c r="C1186" s="206"/>
      <c r="D1186" s="206"/>
      <c r="E1186" s="206"/>
      <c r="F1186" s="206">
        <v>0</v>
      </c>
      <c r="G1186" s="83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</row>
    <row r="1187" spans="1:34" ht="16.5" customHeight="1" x14ac:dyDescent="0.25">
      <c r="A1187" s="162">
        <v>1091</v>
      </c>
      <c r="B1187" s="54" t="s">
        <v>102</v>
      </c>
      <c r="C1187" s="206"/>
      <c r="D1187" s="206"/>
      <c r="E1187" s="206"/>
      <c r="F1187" s="206">
        <v>0</v>
      </c>
      <c r="G1187" s="83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</row>
    <row r="1188" spans="1:34" ht="16.5" customHeight="1" x14ac:dyDescent="0.25">
      <c r="A1188" s="162">
        <v>1092</v>
      </c>
      <c r="B1188" s="54" t="s">
        <v>103</v>
      </c>
      <c r="C1188" s="206">
        <v>67.900000000000006</v>
      </c>
      <c r="D1188" s="206">
        <v>64.2</v>
      </c>
      <c r="E1188" s="206">
        <v>66.2</v>
      </c>
      <c r="F1188" s="206">
        <v>70.834000000000003</v>
      </c>
      <c r="G1188" s="83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</row>
    <row r="1189" spans="1:34" ht="16.5" customHeight="1" x14ac:dyDescent="0.25">
      <c r="A1189" s="162">
        <v>1093</v>
      </c>
      <c r="B1189" s="54" t="s">
        <v>107</v>
      </c>
      <c r="C1189" s="206">
        <v>101.04166666666667</v>
      </c>
      <c r="D1189" s="206">
        <v>94.550810014727531</v>
      </c>
      <c r="E1189" s="206">
        <v>103.11526479750779</v>
      </c>
      <c r="F1189" s="206">
        <v>107</v>
      </c>
      <c r="G1189" s="83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</row>
    <row r="1190" spans="1:34" ht="16.5" customHeight="1" x14ac:dyDescent="0.25">
      <c r="A1190" s="254" t="s">
        <v>208</v>
      </c>
      <c r="B1190" s="254"/>
      <c r="C1190" s="254"/>
      <c r="D1190" s="254"/>
      <c r="E1190" s="254"/>
      <c r="F1190" s="254"/>
      <c r="G1190" s="254"/>
      <c r="H1190" s="254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</row>
    <row r="1191" spans="1:34" ht="17.25" customHeight="1" x14ac:dyDescent="0.25">
      <c r="A1191" s="162">
        <v>1094</v>
      </c>
      <c r="B1191" s="54" t="s">
        <v>90</v>
      </c>
      <c r="C1191" s="206">
        <v>48.5</v>
      </c>
      <c r="D1191" s="206">
        <v>50.4</v>
      </c>
      <c r="E1191" s="206">
        <v>52.4</v>
      </c>
      <c r="F1191" s="206">
        <v>56.067999999999998</v>
      </c>
      <c r="G1191" s="83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</row>
    <row r="1192" spans="1:34" ht="16.5" customHeight="1" x14ac:dyDescent="0.25">
      <c r="A1192" s="162">
        <v>1095</v>
      </c>
      <c r="B1192" s="54" t="s">
        <v>92</v>
      </c>
      <c r="C1192" s="206">
        <v>16</v>
      </c>
      <c r="D1192" s="206">
        <v>15.9</v>
      </c>
      <c r="E1192" s="206">
        <v>15.9</v>
      </c>
      <c r="F1192" s="206">
        <v>17.013000000000002</v>
      </c>
      <c r="G1192" s="83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</row>
    <row r="1193" spans="1:34" ht="16.5" customHeight="1" x14ac:dyDescent="0.25">
      <c r="A1193" s="162">
        <v>1096</v>
      </c>
      <c r="B1193" s="54" t="s">
        <v>107</v>
      </c>
      <c r="C1193" s="206"/>
      <c r="D1193" s="206">
        <v>99.375</v>
      </c>
      <c r="E1193" s="206">
        <v>100</v>
      </c>
      <c r="F1193" s="206">
        <v>107</v>
      </c>
      <c r="G1193" s="8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</row>
    <row r="1194" spans="1:34" ht="16.5" customHeight="1" x14ac:dyDescent="0.25">
      <c r="A1194" s="162">
        <v>1097</v>
      </c>
      <c r="B1194" s="54" t="s">
        <v>93</v>
      </c>
      <c r="C1194" s="206">
        <v>15.8</v>
      </c>
      <c r="D1194" s="207">
        <v>15.8</v>
      </c>
      <c r="E1194" s="207">
        <v>15.8</v>
      </c>
      <c r="F1194" s="207">
        <v>16.906000000000002</v>
      </c>
      <c r="G1194" s="83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</row>
    <row r="1195" spans="1:34" ht="16.5" customHeight="1" x14ac:dyDescent="0.25">
      <c r="A1195" s="162">
        <v>1098</v>
      </c>
      <c r="B1195" s="54" t="s">
        <v>94</v>
      </c>
      <c r="C1195" s="206">
        <v>0.2</v>
      </c>
      <c r="D1195" s="206">
        <v>0.1</v>
      </c>
      <c r="E1195" s="206">
        <v>0.1</v>
      </c>
      <c r="F1195" s="206">
        <v>0.10700000000000001</v>
      </c>
      <c r="G1195" s="83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</row>
    <row r="1196" spans="1:34" ht="16.5" customHeight="1" x14ac:dyDescent="0.25">
      <c r="A1196" s="162">
        <v>1099</v>
      </c>
      <c r="B1196" s="54" t="s">
        <v>95</v>
      </c>
      <c r="C1196" s="206"/>
      <c r="D1196" s="206"/>
      <c r="E1196" s="206"/>
      <c r="F1196" s="206">
        <v>0</v>
      </c>
      <c r="G1196" s="83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</row>
    <row r="1197" spans="1:34" ht="17.25" customHeight="1" x14ac:dyDescent="0.25">
      <c r="A1197" s="162">
        <v>1100</v>
      </c>
      <c r="B1197" s="54" t="s">
        <v>97</v>
      </c>
      <c r="C1197" s="206">
        <v>32.5</v>
      </c>
      <c r="D1197" s="206">
        <v>34.5</v>
      </c>
      <c r="E1197" s="206">
        <v>36.5</v>
      </c>
      <c r="F1197" s="206">
        <v>39.055</v>
      </c>
      <c r="G1197" s="83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</row>
    <row r="1198" spans="1:34" ht="18" customHeight="1" x14ac:dyDescent="0.25">
      <c r="A1198" s="162">
        <v>1101</v>
      </c>
      <c r="B1198" s="54" t="s">
        <v>98</v>
      </c>
      <c r="C1198" s="206">
        <v>0.9</v>
      </c>
      <c r="D1198" s="206">
        <v>0.9</v>
      </c>
      <c r="E1198" s="206">
        <v>0.9</v>
      </c>
      <c r="F1198" s="206">
        <v>0.96300000000000008</v>
      </c>
      <c r="G1198" s="83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</row>
    <row r="1199" spans="1:34" ht="16.5" customHeight="1" x14ac:dyDescent="0.25">
      <c r="A1199" s="162">
        <v>1102</v>
      </c>
      <c r="B1199" s="54" t="s">
        <v>99</v>
      </c>
      <c r="C1199" s="206">
        <v>31.6</v>
      </c>
      <c r="D1199" s="207">
        <v>33.6</v>
      </c>
      <c r="E1199" s="207">
        <v>35.6</v>
      </c>
      <c r="F1199" s="207">
        <v>38.091999999999999</v>
      </c>
      <c r="G1199" s="83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</row>
    <row r="1200" spans="1:34" ht="16.5" customHeight="1" x14ac:dyDescent="0.25">
      <c r="A1200" s="162">
        <v>1103</v>
      </c>
      <c r="B1200" s="54" t="s">
        <v>155</v>
      </c>
      <c r="C1200" s="206"/>
      <c r="D1200" s="206"/>
      <c r="E1200" s="206"/>
      <c r="F1200" s="206">
        <v>0</v>
      </c>
      <c r="G1200" s="83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</row>
    <row r="1201" spans="1:34" ht="16.5" customHeight="1" x14ac:dyDescent="0.25">
      <c r="A1201" s="162">
        <v>1104</v>
      </c>
      <c r="B1201" s="54" t="s">
        <v>101</v>
      </c>
      <c r="C1201" s="206"/>
      <c r="D1201" s="206"/>
      <c r="E1201" s="206"/>
      <c r="F1201" s="206">
        <v>0</v>
      </c>
      <c r="G1201" s="83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</row>
    <row r="1202" spans="1:34" ht="16.5" customHeight="1" x14ac:dyDescent="0.25">
      <c r="A1202" s="162">
        <v>1105</v>
      </c>
      <c r="B1202" s="54" t="s">
        <v>102</v>
      </c>
      <c r="C1202" s="206"/>
      <c r="D1202" s="206"/>
      <c r="E1202" s="206"/>
      <c r="F1202" s="206">
        <v>0</v>
      </c>
      <c r="G1202" s="83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</row>
    <row r="1203" spans="1:34" ht="16.5" customHeight="1" x14ac:dyDescent="0.25">
      <c r="A1203" s="162">
        <v>1106</v>
      </c>
      <c r="B1203" s="54" t="s">
        <v>103</v>
      </c>
      <c r="C1203" s="206">
        <v>50.9</v>
      </c>
      <c r="D1203" s="206">
        <v>50.4</v>
      </c>
      <c r="E1203" s="206">
        <v>52.4</v>
      </c>
      <c r="F1203" s="206">
        <v>56.067999999999998</v>
      </c>
      <c r="G1203" s="8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</row>
    <row r="1204" spans="1:34" ht="16.5" customHeight="1" x14ac:dyDescent="0.25">
      <c r="A1204" s="162">
        <v>1107</v>
      </c>
      <c r="B1204" s="54" t="s">
        <v>107</v>
      </c>
      <c r="C1204" s="206">
        <v>60.236686390532547</v>
      </c>
      <c r="D1204" s="206">
        <v>99.017681728880163</v>
      </c>
      <c r="E1204" s="206">
        <v>103.96825396825398</v>
      </c>
      <c r="F1204" s="206">
        <v>107</v>
      </c>
      <c r="G1204" s="8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</row>
    <row r="1205" spans="1:34" ht="16.5" customHeight="1" x14ac:dyDescent="0.25">
      <c r="A1205" s="254" t="s">
        <v>209</v>
      </c>
      <c r="B1205" s="254"/>
      <c r="C1205" s="254"/>
      <c r="D1205" s="254"/>
      <c r="E1205" s="254"/>
      <c r="F1205" s="254"/>
      <c r="G1205" s="1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</row>
    <row r="1206" spans="1:34" ht="18" customHeight="1" x14ac:dyDescent="0.25">
      <c r="A1206" s="162">
        <v>1108</v>
      </c>
      <c r="B1206" s="54" t="s">
        <v>90</v>
      </c>
      <c r="C1206" s="206">
        <v>54.5</v>
      </c>
      <c r="D1206" s="206">
        <v>56.5</v>
      </c>
      <c r="E1206" s="206">
        <v>57.5</v>
      </c>
      <c r="F1206" s="206">
        <v>61.524999999999999</v>
      </c>
      <c r="G1206" s="83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</row>
    <row r="1207" spans="1:34" ht="16.5" customHeight="1" x14ac:dyDescent="0.25">
      <c r="A1207" s="162">
        <v>1109</v>
      </c>
      <c r="B1207" s="54" t="s">
        <v>92</v>
      </c>
      <c r="C1207" s="206">
        <v>13</v>
      </c>
      <c r="D1207" s="206">
        <v>13</v>
      </c>
      <c r="E1207" s="206">
        <v>13</v>
      </c>
      <c r="F1207" s="206">
        <v>13.91</v>
      </c>
      <c r="G1207" s="83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</row>
    <row r="1208" spans="1:34" ht="16.5" customHeight="1" x14ac:dyDescent="0.25">
      <c r="A1208" s="162">
        <v>1110</v>
      </c>
      <c r="B1208" s="54" t="s">
        <v>107</v>
      </c>
      <c r="C1208" s="206">
        <v>83.975346687211101</v>
      </c>
      <c r="D1208" s="206">
        <v>103.6697247706422</v>
      </c>
      <c r="E1208" s="206">
        <v>101.76991150442478</v>
      </c>
      <c r="F1208" s="206">
        <v>107</v>
      </c>
      <c r="G1208" s="83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</row>
    <row r="1209" spans="1:34" ht="16.5" customHeight="1" x14ac:dyDescent="0.25">
      <c r="A1209" s="162">
        <v>1111</v>
      </c>
      <c r="B1209" s="54" t="s">
        <v>93</v>
      </c>
      <c r="C1209" s="206">
        <v>13</v>
      </c>
      <c r="D1209" s="207">
        <v>13</v>
      </c>
      <c r="E1209" s="207">
        <v>13</v>
      </c>
      <c r="F1209" s="207">
        <v>13.91</v>
      </c>
      <c r="G1209" s="83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</row>
    <row r="1210" spans="1:34" ht="16.5" customHeight="1" x14ac:dyDescent="0.25">
      <c r="A1210" s="162">
        <v>1112</v>
      </c>
      <c r="B1210" s="54" t="s">
        <v>94</v>
      </c>
      <c r="C1210" s="206"/>
      <c r="D1210" s="206"/>
      <c r="E1210" s="206"/>
      <c r="F1210" s="206">
        <v>0</v>
      </c>
      <c r="G1210" s="83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</row>
    <row r="1211" spans="1:34" ht="16.5" customHeight="1" x14ac:dyDescent="0.25">
      <c r="A1211" s="162">
        <v>1113</v>
      </c>
      <c r="B1211" s="54" t="s">
        <v>95</v>
      </c>
      <c r="C1211" s="206"/>
      <c r="D1211" s="206"/>
      <c r="E1211" s="206"/>
      <c r="F1211" s="206">
        <v>0</v>
      </c>
      <c r="G1211" s="83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</row>
    <row r="1212" spans="1:34" x14ac:dyDescent="0.25">
      <c r="A1212" s="162">
        <v>1114</v>
      </c>
      <c r="B1212" s="54" t="s">
        <v>97</v>
      </c>
      <c r="C1212" s="206">
        <v>41.5</v>
      </c>
      <c r="D1212" s="206">
        <v>43.5</v>
      </c>
      <c r="E1212" s="206">
        <v>44.5</v>
      </c>
      <c r="F1212" s="206">
        <v>47.615000000000002</v>
      </c>
      <c r="G1212" s="83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</row>
    <row r="1213" spans="1:34" ht="16.5" customHeight="1" x14ac:dyDescent="0.25">
      <c r="A1213" s="162">
        <v>1115</v>
      </c>
      <c r="B1213" s="54" t="s">
        <v>98</v>
      </c>
      <c r="C1213" s="206">
        <v>4.7</v>
      </c>
      <c r="D1213" s="206">
        <v>4.7</v>
      </c>
      <c r="E1213" s="206">
        <v>4.7</v>
      </c>
      <c r="F1213" s="206">
        <v>5.0289999999999999</v>
      </c>
      <c r="G1213" s="8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</row>
    <row r="1214" spans="1:34" ht="16.5" customHeight="1" x14ac:dyDescent="0.25">
      <c r="A1214" s="162">
        <v>1116</v>
      </c>
      <c r="B1214" s="54" t="s">
        <v>99</v>
      </c>
      <c r="C1214" s="206">
        <v>36.799999999999997</v>
      </c>
      <c r="D1214" s="207">
        <v>38.799999999999997</v>
      </c>
      <c r="E1214" s="207">
        <v>39.799999999999997</v>
      </c>
      <c r="F1214" s="207">
        <v>42.585999999999999</v>
      </c>
      <c r="G1214" s="83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</row>
    <row r="1215" spans="1:34" ht="16.5" customHeight="1" x14ac:dyDescent="0.25">
      <c r="A1215" s="162">
        <v>1117</v>
      </c>
      <c r="B1215" s="54" t="s">
        <v>155</v>
      </c>
      <c r="C1215" s="206"/>
      <c r="D1215" s="206"/>
      <c r="E1215" s="206"/>
      <c r="F1215" s="206">
        <v>0</v>
      </c>
      <c r="G1215" s="83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</row>
    <row r="1216" spans="1:34" ht="16.5" customHeight="1" x14ac:dyDescent="0.25">
      <c r="A1216" s="162">
        <v>1118</v>
      </c>
      <c r="B1216" s="54" t="s">
        <v>101</v>
      </c>
      <c r="C1216" s="206"/>
      <c r="D1216" s="206"/>
      <c r="E1216" s="206"/>
      <c r="F1216" s="206">
        <v>0</v>
      </c>
      <c r="G1216" s="83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</row>
    <row r="1217" spans="1:34" ht="16.5" customHeight="1" x14ac:dyDescent="0.25">
      <c r="A1217" s="162">
        <v>1119</v>
      </c>
      <c r="B1217" s="54" t="s">
        <v>102</v>
      </c>
      <c r="C1217" s="206"/>
      <c r="D1217" s="206"/>
      <c r="E1217" s="206"/>
      <c r="F1217" s="206">
        <v>0</v>
      </c>
      <c r="G1217" s="83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</row>
    <row r="1218" spans="1:34" ht="16.5" customHeight="1" x14ac:dyDescent="0.25">
      <c r="A1218" s="162">
        <v>1120</v>
      </c>
      <c r="B1218" s="54" t="s">
        <v>103</v>
      </c>
      <c r="C1218" s="206">
        <v>57.2</v>
      </c>
      <c r="D1218" s="207">
        <v>56.5</v>
      </c>
      <c r="E1218" s="207">
        <v>57.5</v>
      </c>
      <c r="F1218" s="207">
        <v>61.524999999999999</v>
      </c>
      <c r="G1218" s="83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</row>
    <row r="1219" spans="1:34" ht="16.5" customHeight="1" x14ac:dyDescent="0.25">
      <c r="A1219" s="162">
        <v>1121</v>
      </c>
      <c r="B1219" s="54" t="s">
        <v>107</v>
      </c>
      <c r="C1219" s="206">
        <v>90.649762282091913</v>
      </c>
      <c r="D1219" s="206">
        <v>98.776223776223773</v>
      </c>
      <c r="E1219" s="206">
        <v>101.76991150442478</v>
      </c>
      <c r="F1219" s="206">
        <v>107</v>
      </c>
      <c r="G1219" s="84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</row>
    <row r="1220" spans="1:34" ht="16.5" customHeight="1" x14ac:dyDescent="0.25">
      <c r="A1220" s="254" t="s">
        <v>210</v>
      </c>
      <c r="B1220" s="254"/>
      <c r="C1220" s="254"/>
      <c r="D1220" s="254"/>
      <c r="E1220" s="254"/>
      <c r="F1220" s="254"/>
      <c r="G1220" s="1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</row>
    <row r="1221" spans="1:34" x14ac:dyDescent="0.25">
      <c r="A1221" s="162">
        <v>1122</v>
      </c>
      <c r="B1221" s="54" t="s">
        <v>90</v>
      </c>
      <c r="C1221" s="206">
        <v>63.300000000000004</v>
      </c>
      <c r="D1221" s="206">
        <v>63.1</v>
      </c>
      <c r="E1221" s="206">
        <v>64.100000000000009</v>
      </c>
      <c r="F1221" s="206">
        <v>68.587000000000003</v>
      </c>
      <c r="G1221" s="83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</row>
    <row r="1222" spans="1:34" ht="16.5" customHeight="1" x14ac:dyDescent="0.25">
      <c r="A1222" s="162">
        <v>1123</v>
      </c>
      <c r="B1222" s="54" t="s">
        <v>92</v>
      </c>
      <c r="C1222" s="206">
        <v>13.5</v>
      </c>
      <c r="D1222" s="206">
        <v>13.4</v>
      </c>
      <c r="E1222" s="206">
        <v>13.4</v>
      </c>
      <c r="F1222" s="206">
        <v>14.338000000000001</v>
      </c>
      <c r="G1222" s="83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</row>
    <row r="1223" spans="1:34" ht="16.5" customHeight="1" x14ac:dyDescent="0.25">
      <c r="A1223" s="162">
        <v>1124</v>
      </c>
      <c r="B1223" s="54" t="s">
        <v>107</v>
      </c>
      <c r="C1223" s="206">
        <v>96.428571428571431</v>
      </c>
      <c r="D1223" s="206">
        <v>99.259259259259252</v>
      </c>
      <c r="E1223" s="206">
        <v>100</v>
      </c>
      <c r="F1223" s="206">
        <v>107</v>
      </c>
      <c r="G1223" s="8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</row>
    <row r="1224" spans="1:34" ht="16.5" customHeight="1" x14ac:dyDescent="0.25">
      <c r="A1224" s="162">
        <v>1125</v>
      </c>
      <c r="B1224" s="54" t="s">
        <v>93</v>
      </c>
      <c r="C1224" s="206">
        <v>13.5</v>
      </c>
      <c r="D1224" s="207">
        <v>13.4</v>
      </c>
      <c r="E1224" s="207">
        <v>13.4</v>
      </c>
      <c r="F1224" s="207">
        <v>14.338000000000001</v>
      </c>
      <c r="G1224" s="83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</row>
    <row r="1225" spans="1:34" ht="16.5" customHeight="1" x14ac:dyDescent="0.25">
      <c r="A1225" s="162">
        <v>1126</v>
      </c>
      <c r="B1225" s="54" t="s">
        <v>94</v>
      </c>
      <c r="C1225" s="206"/>
      <c r="D1225" s="206"/>
      <c r="E1225" s="206"/>
      <c r="F1225" s="206">
        <v>0</v>
      </c>
      <c r="G1225" s="83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</row>
    <row r="1226" spans="1:34" ht="16.5" customHeight="1" x14ac:dyDescent="0.25">
      <c r="A1226" s="162">
        <v>1127</v>
      </c>
      <c r="B1226" s="54" t="s">
        <v>95</v>
      </c>
      <c r="C1226" s="206"/>
      <c r="D1226" s="206">
        <v>0</v>
      </c>
      <c r="E1226" s="206">
        <v>0</v>
      </c>
      <c r="F1226" s="206">
        <v>0</v>
      </c>
      <c r="G1226" s="83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</row>
    <row r="1227" spans="1:34" ht="18.75" customHeight="1" x14ac:dyDescent="0.25">
      <c r="A1227" s="162">
        <v>1128</v>
      </c>
      <c r="B1227" s="54" t="s">
        <v>97</v>
      </c>
      <c r="C1227" s="206">
        <v>49.800000000000004</v>
      </c>
      <c r="D1227" s="206">
        <v>49.7</v>
      </c>
      <c r="E1227" s="206">
        <v>50.7</v>
      </c>
      <c r="F1227" s="206">
        <v>54.249000000000002</v>
      </c>
      <c r="G1227" s="83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</row>
    <row r="1228" spans="1:34" ht="16.5" customHeight="1" x14ac:dyDescent="0.25">
      <c r="A1228" s="162">
        <v>1129</v>
      </c>
      <c r="B1228" s="54" t="s">
        <v>98</v>
      </c>
      <c r="C1228" s="206">
        <v>3.6</v>
      </c>
      <c r="D1228" s="206">
        <v>3.7</v>
      </c>
      <c r="E1228" s="206">
        <v>3.7</v>
      </c>
      <c r="F1228" s="206">
        <v>3.9590000000000001</v>
      </c>
      <c r="G1228" s="83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</row>
    <row r="1229" spans="1:34" ht="16.5" customHeight="1" x14ac:dyDescent="0.25">
      <c r="A1229" s="162">
        <v>1130</v>
      </c>
      <c r="B1229" s="54" t="s">
        <v>99</v>
      </c>
      <c r="C1229" s="206">
        <v>46.2</v>
      </c>
      <c r="D1229" s="207">
        <v>46</v>
      </c>
      <c r="E1229" s="207">
        <v>47</v>
      </c>
      <c r="F1229" s="207">
        <v>50.29</v>
      </c>
      <c r="G1229" s="83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</row>
    <row r="1230" spans="1:34" ht="16.5" customHeight="1" x14ac:dyDescent="0.25">
      <c r="A1230" s="162">
        <v>1131</v>
      </c>
      <c r="B1230" s="54" t="s">
        <v>155</v>
      </c>
      <c r="C1230" s="206"/>
      <c r="D1230" s="206"/>
      <c r="E1230" s="206"/>
      <c r="F1230" s="206">
        <v>0</v>
      </c>
      <c r="G1230" s="83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</row>
    <row r="1231" spans="1:34" ht="16.5" customHeight="1" x14ac:dyDescent="0.25">
      <c r="A1231" s="162">
        <v>1132</v>
      </c>
      <c r="B1231" s="54" t="s">
        <v>101</v>
      </c>
      <c r="C1231" s="206"/>
      <c r="D1231" s="206"/>
      <c r="E1231" s="206"/>
      <c r="F1231" s="206">
        <v>0</v>
      </c>
      <c r="G1231" s="83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</row>
    <row r="1232" spans="1:34" ht="16.5" customHeight="1" x14ac:dyDescent="0.25">
      <c r="A1232" s="162">
        <v>1133</v>
      </c>
      <c r="B1232" s="54" t="s">
        <v>102</v>
      </c>
      <c r="C1232" s="206"/>
      <c r="D1232" s="206"/>
      <c r="E1232" s="206"/>
      <c r="F1232" s="206">
        <v>0</v>
      </c>
      <c r="G1232" s="83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</row>
    <row r="1233" spans="1:34" ht="16.5" customHeight="1" x14ac:dyDescent="0.25">
      <c r="A1233" s="162">
        <v>1134</v>
      </c>
      <c r="B1233" s="54" t="s">
        <v>103</v>
      </c>
      <c r="C1233" s="206">
        <v>66.2</v>
      </c>
      <c r="D1233" s="206">
        <v>63.1</v>
      </c>
      <c r="E1233" s="206">
        <v>64.099999999999994</v>
      </c>
      <c r="F1233" s="206">
        <v>68.586999999999989</v>
      </c>
      <c r="G1233" s="8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</row>
    <row r="1234" spans="1:34" ht="16.5" customHeight="1" x14ac:dyDescent="0.25">
      <c r="A1234" s="162">
        <v>1135</v>
      </c>
      <c r="B1234" s="54" t="s">
        <v>107</v>
      </c>
      <c r="C1234" s="206">
        <v>121.24542124542124</v>
      </c>
      <c r="D1234" s="206">
        <v>95.317220543806641</v>
      </c>
      <c r="E1234" s="206">
        <v>101.58478605388272</v>
      </c>
      <c r="F1234" s="206">
        <v>107</v>
      </c>
      <c r="G1234" s="83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</row>
    <row r="1235" spans="1:34" ht="16.5" customHeight="1" x14ac:dyDescent="0.25">
      <c r="A1235" s="254" t="s">
        <v>211</v>
      </c>
      <c r="B1235" s="254"/>
      <c r="C1235" s="254"/>
      <c r="D1235" s="254"/>
      <c r="E1235" s="254"/>
      <c r="F1235" s="254"/>
      <c r="G1235" s="1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</row>
    <row r="1236" spans="1:34" ht="21" customHeight="1" x14ac:dyDescent="0.25">
      <c r="A1236" s="162">
        <v>1136</v>
      </c>
      <c r="B1236" s="54" t="s">
        <v>90</v>
      </c>
      <c r="C1236" s="206">
        <v>61.4</v>
      </c>
      <c r="D1236" s="206">
        <v>60.400000000000006</v>
      </c>
      <c r="E1236" s="206">
        <v>61.400000000000006</v>
      </c>
      <c r="F1236" s="206">
        <v>65.698000000000008</v>
      </c>
      <c r="G1236" s="83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</row>
    <row r="1237" spans="1:34" ht="16.5" customHeight="1" x14ac:dyDescent="0.25">
      <c r="A1237" s="162">
        <v>1137</v>
      </c>
      <c r="B1237" s="54" t="s">
        <v>92</v>
      </c>
      <c r="C1237" s="206">
        <v>18.399999999999999</v>
      </c>
      <c r="D1237" s="206">
        <v>18.3</v>
      </c>
      <c r="E1237" s="206">
        <v>19.3</v>
      </c>
      <c r="F1237" s="206">
        <v>20.651</v>
      </c>
      <c r="G1237" s="83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</row>
    <row r="1238" spans="1:34" ht="16.5" customHeight="1" x14ac:dyDescent="0.25">
      <c r="A1238" s="162">
        <v>1138</v>
      </c>
      <c r="B1238" s="54" t="s">
        <v>107</v>
      </c>
      <c r="C1238" s="206">
        <v>83.257918552036188</v>
      </c>
      <c r="D1238" s="206">
        <v>99.456521739130437</v>
      </c>
      <c r="E1238" s="206">
        <v>105.46448087431695</v>
      </c>
      <c r="F1238" s="206">
        <v>107</v>
      </c>
      <c r="G1238" s="83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</row>
    <row r="1239" spans="1:34" ht="16.5" customHeight="1" x14ac:dyDescent="0.25">
      <c r="A1239" s="162">
        <v>1139</v>
      </c>
      <c r="B1239" s="54" t="s">
        <v>93</v>
      </c>
      <c r="C1239" s="206">
        <v>18.399999999999999</v>
      </c>
      <c r="D1239" s="207">
        <v>18.3</v>
      </c>
      <c r="E1239" s="207">
        <v>19.3</v>
      </c>
      <c r="F1239" s="207">
        <v>20.651</v>
      </c>
      <c r="G1239" s="83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</row>
    <row r="1240" spans="1:34" ht="16.5" customHeight="1" x14ac:dyDescent="0.25">
      <c r="A1240" s="162">
        <v>1140</v>
      </c>
      <c r="B1240" s="54" t="s">
        <v>94</v>
      </c>
      <c r="C1240" s="206"/>
      <c r="D1240" s="206"/>
      <c r="E1240" s="206"/>
      <c r="F1240" s="206">
        <v>0</v>
      </c>
      <c r="G1240" s="83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</row>
    <row r="1241" spans="1:34" ht="16.5" customHeight="1" x14ac:dyDescent="0.25">
      <c r="A1241" s="162">
        <v>1141</v>
      </c>
      <c r="B1241" s="54" t="s">
        <v>95</v>
      </c>
      <c r="C1241" s="206"/>
      <c r="D1241" s="206"/>
      <c r="E1241" s="206"/>
      <c r="F1241" s="206">
        <v>0</v>
      </c>
      <c r="G1241" s="83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</row>
    <row r="1242" spans="1:34" ht="21.75" customHeight="1" x14ac:dyDescent="0.25">
      <c r="A1242" s="162">
        <v>1142</v>
      </c>
      <c r="B1242" s="54" t="s">
        <v>97</v>
      </c>
      <c r="C1242" s="206">
        <v>43</v>
      </c>
      <c r="D1242" s="206">
        <v>42.1</v>
      </c>
      <c r="E1242" s="206">
        <v>42.1</v>
      </c>
      <c r="F1242" s="206">
        <v>45.047000000000004</v>
      </c>
      <c r="G1242" s="83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</row>
    <row r="1243" spans="1:34" ht="16.5" customHeight="1" x14ac:dyDescent="0.25">
      <c r="A1243" s="162">
        <v>1143</v>
      </c>
      <c r="B1243" s="54" t="s">
        <v>98</v>
      </c>
      <c r="C1243" s="206"/>
      <c r="D1243" s="206">
        <v>0</v>
      </c>
      <c r="E1243" s="206">
        <v>0</v>
      </c>
      <c r="F1243" s="206">
        <v>0</v>
      </c>
      <c r="G1243" s="8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</row>
    <row r="1244" spans="1:34" ht="16.5" customHeight="1" x14ac:dyDescent="0.25">
      <c r="A1244" s="162">
        <v>1144</v>
      </c>
      <c r="B1244" s="54" t="s">
        <v>99</v>
      </c>
      <c r="C1244" s="206">
        <v>43</v>
      </c>
      <c r="D1244" s="207">
        <v>42.1</v>
      </c>
      <c r="E1244" s="207">
        <v>42.1</v>
      </c>
      <c r="F1244" s="207">
        <v>45.047000000000004</v>
      </c>
      <c r="G1244" s="83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</row>
    <row r="1245" spans="1:34" ht="16.5" customHeight="1" x14ac:dyDescent="0.25">
      <c r="A1245" s="162">
        <v>1145</v>
      </c>
      <c r="B1245" s="54" t="s">
        <v>155</v>
      </c>
      <c r="C1245" s="206"/>
      <c r="D1245" s="206"/>
      <c r="E1245" s="206"/>
      <c r="F1245" s="206">
        <v>0</v>
      </c>
      <c r="G1245" s="83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</row>
    <row r="1246" spans="1:34" ht="16.5" customHeight="1" x14ac:dyDescent="0.25">
      <c r="A1246" s="162">
        <v>1146</v>
      </c>
      <c r="B1246" s="54" t="s">
        <v>101</v>
      </c>
      <c r="C1246" s="206"/>
      <c r="D1246" s="206"/>
      <c r="E1246" s="206"/>
      <c r="F1246" s="206">
        <v>0</v>
      </c>
      <c r="G1246" s="83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</row>
    <row r="1247" spans="1:34" ht="16.5" customHeight="1" x14ac:dyDescent="0.25">
      <c r="A1247" s="162">
        <v>1147</v>
      </c>
      <c r="B1247" s="54" t="s">
        <v>102</v>
      </c>
      <c r="C1247" s="206"/>
      <c r="D1247" s="206"/>
      <c r="E1247" s="206"/>
      <c r="F1247" s="206">
        <v>0</v>
      </c>
      <c r="G1247" s="83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</row>
    <row r="1248" spans="1:34" ht="16.5" customHeight="1" x14ac:dyDescent="0.25">
      <c r="A1248" s="162">
        <v>1148</v>
      </c>
      <c r="B1248" s="54" t="s">
        <v>103</v>
      </c>
      <c r="C1248" s="206">
        <v>63</v>
      </c>
      <c r="D1248" s="206">
        <v>60.4</v>
      </c>
      <c r="E1248" s="206">
        <v>61.4</v>
      </c>
      <c r="F1248" s="206">
        <v>65.697999999999993</v>
      </c>
      <c r="G1248" s="83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</row>
    <row r="1249" spans="1:34" ht="16.5" customHeight="1" x14ac:dyDescent="0.25">
      <c r="A1249" s="162">
        <v>1149</v>
      </c>
      <c r="B1249" s="54" t="s">
        <v>107</v>
      </c>
      <c r="C1249" s="206">
        <v>85.9481582537517</v>
      </c>
      <c r="D1249" s="206">
        <v>95.873015873015859</v>
      </c>
      <c r="E1249" s="206">
        <v>101.65562913907284</v>
      </c>
      <c r="F1249" s="206">
        <v>107</v>
      </c>
      <c r="G1249" s="83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</row>
    <row r="1250" spans="1:34" ht="16.5" customHeight="1" x14ac:dyDescent="0.25">
      <c r="A1250" s="254" t="s">
        <v>212</v>
      </c>
      <c r="B1250" s="254"/>
      <c r="C1250" s="254"/>
      <c r="D1250" s="254"/>
      <c r="E1250" s="254"/>
      <c r="F1250" s="254"/>
      <c r="G1250" s="1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</row>
    <row r="1251" spans="1:34" x14ac:dyDescent="0.25">
      <c r="A1251" s="162">
        <v>1150</v>
      </c>
      <c r="B1251" s="54" t="s">
        <v>90</v>
      </c>
      <c r="C1251" s="206">
        <v>277.5</v>
      </c>
      <c r="D1251" s="206">
        <v>218.29999999999998</v>
      </c>
      <c r="E1251" s="206">
        <v>218.4</v>
      </c>
      <c r="F1251" s="206">
        <v>233.68800000000002</v>
      </c>
      <c r="G1251" s="83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</row>
    <row r="1252" spans="1:34" ht="16.5" customHeight="1" x14ac:dyDescent="0.25">
      <c r="A1252" s="162">
        <v>1151</v>
      </c>
      <c r="B1252" s="54" t="s">
        <v>92</v>
      </c>
      <c r="C1252" s="206">
        <v>277.5</v>
      </c>
      <c r="D1252" s="206">
        <v>218.29999999999998</v>
      </c>
      <c r="E1252" s="206">
        <v>218.4</v>
      </c>
      <c r="F1252" s="206">
        <v>233.68800000000002</v>
      </c>
      <c r="G1252" s="83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</row>
    <row r="1253" spans="1:34" ht="16.5" customHeight="1" x14ac:dyDescent="0.25">
      <c r="A1253" s="162">
        <v>1152</v>
      </c>
      <c r="B1253" s="54" t="s">
        <v>107</v>
      </c>
      <c r="C1253" s="206">
        <v>105.59360730593608</v>
      </c>
      <c r="D1253" s="206">
        <v>78.666666666666657</v>
      </c>
      <c r="E1253" s="206">
        <v>100.04580852038481</v>
      </c>
      <c r="F1253" s="206">
        <v>107.04901511681174</v>
      </c>
      <c r="G1253" s="8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</row>
    <row r="1254" spans="1:34" ht="16.5" customHeight="1" x14ac:dyDescent="0.25">
      <c r="A1254" s="162">
        <v>1153</v>
      </c>
      <c r="B1254" s="54" t="s">
        <v>93</v>
      </c>
      <c r="C1254" s="206">
        <v>277.39999999999998</v>
      </c>
      <c r="D1254" s="207">
        <v>218.2</v>
      </c>
      <c r="E1254" s="207">
        <v>218.3</v>
      </c>
      <c r="F1254" s="207">
        <v>233.58100000000002</v>
      </c>
      <c r="G1254" s="83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</row>
    <row r="1255" spans="1:34" ht="16.5" customHeight="1" x14ac:dyDescent="0.25">
      <c r="A1255" s="162">
        <v>1154</v>
      </c>
      <c r="B1255" s="54" t="s">
        <v>94</v>
      </c>
      <c r="C1255" s="206">
        <v>0.1</v>
      </c>
      <c r="D1255" s="206">
        <v>0.1</v>
      </c>
      <c r="E1255" s="206">
        <v>0.1</v>
      </c>
      <c r="F1255" s="206">
        <v>0.10700000000000001</v>
      </c>
      <c r="G1255" s="83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</row>
    <row r="1256" spans="1:34" ht="16.5" customHeight="1" x14ac:dyDescent="0.25">
      <c r="A1256" s="162">
        <v>1155</v>
      </c>
      <c r="B1256" s="54" t="s">
        <v>95</v>
      </c>
      <c r="C1256" s="206"/>
      <c r="D1256" s="206"/>
      <c r="E1256" s="206"/>
      <c r="F1256" s="206">
        <v>0</v>
      </c>
      <c r="G1256" s="83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</row>
    <row r="1257" spans="1:34" x14ac:dyDescent="0.25">
      <c r="A1257" s="162">
        <v>1156</v>
      </c>
      <c r="B1257" s="54" t="s">
        <v>97</v>
      </c>
      <c r="C1257" s="206">
        <v>0</v>
      </c>
      <c r="D1257" s="206">
        <v>0</v>
      </c>
      <c r="E1257" s="206">
        <v>0</v>
      </c>
      <c r="F1257" s="206">
        <v>0</v>
      </c>
      <c r="G1257" s="83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</row>
    <row r="1258" spans="1:34" ht="16.5" customHeight="1" x14ac:dyDescent="0.25">
      <c r="A1258" s="162">
        <v>1157</v>
      </c>
      <c r="B1258" s="54" t="s">
        <v>98</v>
      </c>
      <c r="C1258" s="206"/>
      <c r="D1258" s="207"/>
      <c r="E1258" s="207"/>
      <c r="F1258" s="207">
        <v>0</v>
      </c>
      <c r="G1258" s="83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</row>
    <row r="1259" spans="1:34" ht="16.5" customHeight="1" x14ac:dyDescent="0.25">
      <c r="A1259" s="162">
        <v>1158</v>
      </c>
      <c r="B1259" s="54" t="s">
        <v>99</v>
      </c>
      <c r="C1259" s="206">
        <v>0</v>
      </c>
      <c r="D1259" s="207">
        <v>0</v>
      </c>
      <c r="E1259" s="207">
        <v>0</v>
      </c>
      <c r="F1259" s="207">
        <v>0</v>
      </c>
      <c r="G1259" s="83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</row>
    <row r="1260" spans="1:34" ht="16.5" customHeight="1" x14ac:dyDescent="0.25">
      <c r="A1260" s="162">
        <v>1159</v>
      </c>
      <c r="B1260" s="54" t="s">
        <v>155</v>
      </c>
      <c r="C1260" s="206"/>
      <c r="D1260" s="206"/>
      <c r="E1260" s="206"/>
      <c r="F1260" s="206">
        <v>0</v>
      </c>
      <c r="G1260" s="83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</row>
    <row r="1261" spans="1:34" ht="16.5" customHeight="1" x14ac:dyDescent="0.25">
      <c r="A1261" s="162">
        <v>1160</v>
      </c>
      <c r="B1261" s="54" t="s">
        <v>101</v>
      </c>
      <c r="C1261" s="206"/>
      <c r="D1261" s="206"/>
      <c r="E1261" s="206"/>
      <c r="F1261" s="206">
        <v>0</v>
      </c>
      <c r="G1261" s="83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</row>
    <row r="1262" spans="1:34" ht="16.5" customHeight="1" x14ac:dyDescent="0.25">
      <c r="A1262" s="162">
        <v>1161</v>
      </c>
      <c r="B1262" s="54" t="s">
        <v>102</v>
      </c>
      <c r="C1262" s="206"/>
      <c r="D1262" s="206"/>
      <c r="E1262" s="206"/>
      <c r="F1262" s="206">
        <v>0</v>
      </c>
      <c r="G1262" s="83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</row>
    <row r="1263" spans="1:34" ht="16.5" customHeight="1" x14ac:dyDescent="0.25">
      <c r="A1263" s="162">
        <v>1162</v>
      </c>
      <c r="B1263" s="54" t="s">
        <v>103</v>
      </c>
      <c r="C1263" s="206">
        <v>361.4</v>
      </c>
      <c r="D1263" s="206">
        <v>218.3</v>
      </c>
      <c r="E1263" s="206">
        <v>218.4</v>
      </c>
      <c r="F1263" s="206">
        <v>233.68800000000002</v>
      </c>
      <c r="G1263" s="8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</row>
    <row r="1264" spans="1:34" ht="16.5" customHeight="1" x14ac:dyDescent="0.25">
      <c r="A1264" s="162">
        <v>1163</v>
      </c>
      <c r="B1264" s="54" t="s">
        <v>107</v>
      </c>
      <c r="C1264" s="206">
        <v>100.72463768115941</v>
      </c>
      <c r="D1264" s="206">
        <v>60.403984504703935</v>
      </c>
      <c r="E1264" s="206">
        <v>100.04580852038478</v>
      </c>
      <c r="F1264" s="206">
        <v>107.04901511681172</v>
      </c>
      <c r="G1264" s="83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</row>
    <row r="1265" spans="1:34" ht="16.5" customHeight="1" x14ac:dyDescent="0.25">
      <c r="A1265" s="254" t="s">
        <v>213</v>
      </c>
      <c r="B1265" s="254"/>
      <c r="C1265" s="254"/>
      <c r="D1265" s="254"/>
      <c r="E1265" s="254"/>
      <c r="F1265" s="254"/>
      <c r="G1265" s="1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</row>
    <row r="1266" spans="1:34" ht="16.5" customHeight="1" x14ac:dyDescent="0.25">
      <c r="A1266" s="162">
        <v>1164</v>
      </c>
      <c r="B1266" s="54" t="s">
        <v>90</v>
      </c>
      <c r="C1266" s="206">
        <v>56.7</v>
      </c>
      <c r="D1266" s="206">
        <v>40.700000000000003</v>
      </c>
      <c r="E1266" s="206">
        <v>43.8</v>
      </c>
      <c r="F1266" s="206">
        <f t="shared" ref="F1266:F1278" si="1">E1266*7%+E1266</f>
        <v>46.866</v>
      </c>
      <c r="G1266" s="1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</row>
    <row r="1267" spans="1:34" ht="16.5" customHeight="1" x14ac:dyDescent="0.25">
      <c r="A1267" s="162">
        <v>1165</v>
      </c>
      <c r="B1267" s="54" t="s">
        <v>92</v>
      </c>
      <c r="C1267" s="206">
        <v>10</v>
      </c>
      <c r="D1267" s="206">
        <v>10.199999999999999</v>
      </c>
      <c r="E1267" s="206">
        <v>9.9</v>
      </c>
      <c r="F1267" s="206">
        <f t="shared" si="1"/>
        <v>10.593</v>
      </c>
      <c r="G1267" s="1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</row>
    <row r="1268" spans="1:34" ht="16.5" customHeight="1" x14ac:dyDescent="0.25">
      <c r="A1268" s="162">
        <v>1166</v>
      </c>
      <c r="B1268" s="54" t="s">
        <v>107</v>
      </c>
      <c r="C1268" s="206">
        <v>95.238095238095227</v>
      </c>
      <c r="D1268" s="206">
        <v>102</v>
      </c>
      <c r="E1268" s="206">
        <v>97.058823529411768</v>
      </c>
      <c r="F1268" s="206">
        <v>107</v>
      </c>
      <c r="G1268" s="1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</row>
    <row r="1269" spans="1:34" ht="16.5" customHeight="1" x14ac:dyDescent="0.25">
      <c r="A1269" s="162">
        <v>1167</v>
      </c>
      <c r="B1269" s="54" t="s">
        <v>93</v>
      </c>
      <c r="C1269" s="206">
        <v>10</v>
      </c>
      <c r="D1269" s="207">
        <v>10.199999999999999</v>
      </c>
      <c r="E1269" s="207">
        <v>9.9</v>
      </c>
      <c r="F1269" s="207">
        <f t="shared" si="1"/>
        <v>10.593</v>
      </c>
      <c r="G1269" s="1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</row>
    <row r="1270" spans="1:34" ht="16.5" customHeight="1" x14ac:dyDescent="0.25">
      <c r="A1270" s="162">
        <v>1168</v>
      </c>
      <c r="B1270" s="54" t="s">
        <v>94</v>
      </c>
      <c r="C1270" s="206"/>
      <c r="D1270" s="206"/>
      <c r="E1270" s="206"/>
      <c r="F1270" s="206">
        <f t="shared" si="1"/>
        <v>0</v>
      </c>
      <c r="G1270" s="1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</row>
    <row r="1271" spans="1:34" ht="16.5" customHeight="1" x14ac:dyDescent="0.25">
      <c r="A1271" s="162">
        <v>1169</v>
      </c>
      <c r="B1271" s="54" t="s">
        <v>95</v>
      </c>
      <c r="C1271" s="206"/>
      <c r="D1271" s="206"/>
      <c r="E1271" s="206"/>
      <c r="F1271" s="206">
        <f t="shared" si="1"/>
        <v>0</v>
      </c>
      <c r="G1271" s="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</row>
    <row r="1272" spans="1:34" x14ac:dyDescent="0.25">
      <c r="A1272" s="162">
        <v>1170</v>
      </c>
      <c r="B1272" s="54" t="s">
        <v>97</v>
      </c>
      <c r="C1272" s="206">
        <v>46.7</v>
      </c>
      <c r="D1272" s="206">
        <v>30.5</v>
      </c>
      <c r="E1272" s="206">
        <v>33.9</v>
      </c>
      <c r="F1272" s="206">
        <f t="shared" si="1"/>
        <v>36.272999999999996</v>
      </c>
      <c r="G1272" s="1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</row>
    <row r="1273" spans="1:34" ht="16.5" customHeight="1" x14ac:dyDescent="0.25">
      <c r="A1273" s="162">
        <v>1171</v>
      </c>
      <c r="B1273" s="54" t="s">
        <v>98</v>
      </c>
      <c r="C1273" s="206">
        <v>7</v>
      </c>
      <c r="D1273" s="206">
        <v>6.9</v>
      </c>
      <c r="E1273" s="206">
        <v>6.9</v>
      </c>
      <c r="F1273" s="206">
        <f t="shared" si="1"/>
        <v>7.3830000000000009</v>
      </c>
      <c r="G1273" s="1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</row>
    <row r="1274" spans="1:34" ht="16.5" customHeight="1" x14ac:dyDescent="0.25">
      <c r="A1274" s="162">
        <v>1172</v>
      </c>
      <c r="B1274" s="54" t="s">
        <v>99</v>
      </c>
      <c r="C1274" s="206">
        <v>39.700000000000003</v>
      </c>
      <c r="D1274" s="207">
        <v>23.6</v>
      </c>
      <c r="E1274" s="207">
        <v>27</v>
      </c>
      <c r="F1274" s="207">
        <f t="shared" si="1"/>
        <v>28.89</v>
      </c>
      <c r="G1274" s="1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</row>
    <row r="1275" spans="1:34" ht="16.5" customHeight="1" x14ac:dyDescent="0.25">
      <c r="A1275" s="162">
        <v>1173</v>
      </c>
      <c r="B1275" s="54" t="s">
        <v>155</v>
      </c>
      <c r="C1275" s="206"/>
      <c r="D1275" s="206"/>
      <c r="E1275" s="206"/>
      <c r="F1275" s="206">
        <f t="shared" si="1"/>
        <v>0</v>
      </c>
      <c r="G1275" s="1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</row>
    <row r="1276" spans="1:34" ht="16.5" customHeight="1" x14ac:dyDescent="0.25">
      <c r="A1276" s="162">
        <v>1174</v>
      </c>
      <c r="B1276" s="54" t="s">
        <v>101</v>
      </c>
      <c r="C1276" s="206"/>
      <c r="D1276" s="206"/>
      <c r="E1276" s="206"/>
      <c r="F1276" s="206">
        <f t="shared" si="1"/>
        <v>0</v>
      </c>
      <c r="G1276" s="1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</row>
    <row r="1277" spans="1:34" ht="16.5" customHeight="1" x14ac:dyDescent="0.25">
      <c r="A1277" s="162">
        <v>1175</v>
      </c>
      <c r="B1277" s="54" t="s">
        <v>102</v>
      </c>
      <c r="C1277" s="206"/>
      <c r="D1277" s="206"/>
      <c r="E1277" s="206"/>
      <c r="F1277" s="206">
        <f t="shared" si="1"/>
        <v>0</v>
      </c>
      <c r="G1277" s="1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</row>
    <row r="1278" spans="1:34" ht="16.5" customHeight="1" x14ac:dyDescent="0.25">
      <c r="A1278" s="162">
        <v>1176</v>
      </c>
      <c r="B1278" s="54" t="s">
        <v>103</v>
      </c>
      <c r="C1278" s="206">
        <v>56.9</v>
      </c>
      <c r="D1278" s="206">
        <v>40.700000000000003</v>
      </c>
      <c r="E1278" s="206">
        <v>43.8</v>
      </c>
      <c r="F1278" s="206">
        <f t="shared" si="1"/>
        <v>46.866</v>
      </c>
      <c r="G1278" s="1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</row>
    <row r="1279" spans="1:34" ht="16.5" customHeight="1" x14ac:dyDescent="0.25">
      <c r="A1279" s="162">
        <v>1177</v>
      </c>
      <c r="B1279" s="54" t="s">
        <v>107</v>
      </c>
      <c r="C1279" s="206">
        <v>122.89416846652269</v>
      </c>
      <c r="D1279" s="206">
        <v>71.528998242530761</v>
      </c>
      <c r="E1279" s="206">
        <v>107.6167076167076</v>
      </c>
      <c r="F1279" s="206">
        <v>107</v>
      </c>
      <c r="G1279" s="1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</row>
    <row r="1280" spans="1:34" ht="16.5" customHeight="1" x14ac:dyDescent="0.25">
      <c r="A1280" s="254" t="s">
        <v>214</v>
      </c>
      <c r="B1280" s="254"/>
      <c r="C1280" s="254"/>
      <c r="D1280" s="254"/>
      <c r="E1280" s="254"/>
      <c r="F1280" s="254"/>
      <c r="G1280" s="1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</row>
    <row r="1281" spans="1:34" x14ac:dyDescent="0.25">
      <c r="A1281" s="162">
        <v>1178</v>
      </c>
      <c r="B1281" s="54" t="s">
        <v>90</v>
      </c>
      <c r="C1281" s="206">
        <v>70</v>
      </c>
      <c r="D1281" s="206">
        <v>42.6</v>
      </c>
      <c r="E1281" s="206">
        <v>42.6</v>
      </c>
      <c r="F1281" s="206">
        <v>45.582000000000001</v>
      </c>
      <c r="G1281" s="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</row>
    <row r="1282" spans="1:34" ht="16.5" customHeight="1" x14ac:dyDescent="0.25">
      <c r="A1282" s="162">
        <v>1179</v>
      </c>
      <c r="B1282" s="54" t="s">
        <v>92</v>
      </c>
      <c r="C1282" s="206">
        <v>19.2</v>
      </c>
      <c r="D1282" s="206">
        <v>18</v>
      </c>
      <c r="E1282" s="206">
        <v>18</v>
      </c>
      <c r="F1282" s="206">
        <v>19.260000000000002</v>
      </c>
      <c r="G1282" s="1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</row>
    <row r="1283" spans="1:34" ht="16.5" customHeight="1" x14ac:dyDescent="0.25">
      <c r="A1283" s="162">
        <v>1180</v>
      </c>
      <c r="B1283" s="54" t="s">
        <v>107</v>
      </c>
      <c r="C1283" s="206">
        <v>98.969072164948457</v>
      </c>
      <c r="D1283" s="206">
        <v>93.75</v>
      </c>
      <c r="E1283" s="206">
        <v>100</v>
      </c>
      <c r="F1283" s="206">
        <v>107</v>
      </c>
      <c r="G1283" s="1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</row>
    <row r="1284" spans="1:34" ht="16.5" customHeight="1" x14ac:dyDescent="0.25">
      <c r="A1284" s="162">
        <v>1181</v>
      </c>
      <c r="B1284" s="54" t="s">
        <v>93</v>
      </c>
      <c r="C1284" s="206">
        <v>19.2</v>
      </c>
      <c r="D1284" s="207">
        <v>18</v>
      </c>
      <c r="E1284" s="207">
        <v>18</v>
      </c>
      <c r="F1284" s="207">
        <v>19.260000000000002</v>
      </c>
      <c r="G1284" s="1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</row>
    <row r="1285" spans="1:34" ht="16.5" customHeight="1" x14ac:dyDescent="0.25">
      <c r="A1285" s="162">
        <v>1182</v>
      </c>
      <c r="B1285" s="54" t="s">
        <v>94</v>
      </c>
      <c r="C1285" s="206"/>
      <c r="D1285" s="206"/>
      <c r="E1285" s="206"/>
      <c r="F1285" s="206">
        <v>0</v>
      </c>
      <c r="G1285" s="1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</row>
    <row r="1286" spans="1:34" ht="16.5" customHeight="1" x14ac:dyDescent="0.25">
      <c r="A1286" s="162">
        <v>1183</v>
      </c>
      <c r="B1286" s="54" t="s">
        <v>95</v>
      </c>
      <c r="C1286" s="206"/>
      <c r="D1286" s="206"/>
      <c r="E1286" s="206"/>
      <c r="F1286" s="206">
        <v>0</v>
      </c>
      <c r="G1286" s="1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</row>
    <row r="1287" spans="1:34" x14ac:dyDescent="0.25">
      <c r="A1287" s="162">
        <v>1184</v>
      </c>
      <c r="B1287" s="54" t="s">
        <v>97</v>
      </c>
      <c r="C1287" s="206">
        <v>50.8</v>
      </c>
      <c r="D1287" s="206">
        <v>24.6</v>
      </c>
      <c r="E1287" s="206">
        <v>24.6</v>
      </c>
      <c r="F1287" s="206">
        <v>26.322000000000003</v>
      </c>
      <c r="G1287" s="1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</row>
    <row r="1288" spans="1:34" ht="16.5" customHeight="1" x14ac:dyDescent="0.25">
      <c r="A1288" s="162">
        <v>1185</v>
      </c>
      <c r="B1288" s="54" t="s">
        <v>98</v>
      </c>
      <c r="C1288" s="206"/>
      <c r="D1288" s="206">
        <v>0</v>
      </c>
      <c r="E1288" s="206">
        <v>0</v>
      </c>
      <c r="F1288" s="206">
        <v>0</v>
      </c>
      <c r="G1288" s="1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</row>
    <row r="1289" spans="1:34" ht="16.5" customHeight="1" x14ac:dyDescent="0.25">
      <c r="A1289" s="162">
        <v>1186</v>
      </c>
      <c r="B1289" s="54" t="s">
        <v>99</v>
      </c>
      <c r="C1289" s="206">
        <v>50.8</v>
      </c>
      <c r="D1289" s="207">
        <v>24.6</v>
      </c>
      <c r="E1289" s="207">
        <v>24.6</v>
      </c>
      <c r="F1289" s="207">
        <v>26.322000000000003</v>
      </c>
      <c r="G1289" s="1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</row>
    <row r="1290" spans="1:34" ht="16.5" customHeight="1" x14ac:dyDescent="0.25">
      <c r="A1290" s="162">
        <v>1187</v>
      </c>
      <c r="B1290" s="54" t="s">
        <v>155</v>
      </c>
      <c r="C1290" s="206"/>
      <c r="D1290" s="206"/>
      <c r="E1290" s="206"/>
      <c r="F1290" s="206">
        <v>0</v>
      </c>
      <c r="G1290" s="1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</row>
    <row r="1291" spans="1:34" ht="16.5" customHeight="1" x14ac:dyDescent="0.25">
      <c r="A1291" s="162">
        <v>1188</v>
      </c>
      <c r="B1291" s="54" t="s">
        <v>101</v>
      </c>
      <c r="C1291" s="206"/>
      <c r="D1291" s="206"/>
      <c r="E1291" s="206"/>
      <c r="F1291" s="206">
        <v>0</v>
      </c>
      <c r="G1291" s="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</row>
    <row r="1292" spans="1:34" ht="16.5" customHeight="1" x14ac:dyDescent="0.25">
      <c r="A1292" s="162">
        <v>1189</v>
      </c>
      <c r="B1292" s="54" t="s">
        <v>102</v>
      </c>
      <c r="C1292" s="206"/>
      <c r="D1292" s="206"/>
      <c r="E1292" s="206"/>
      <c r="F1292" s="206">
        <v>0</v>
      </c>
      <c r="G1292" s="1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</row>
    <row r="1293" spans="1:34" ht="16.5" customHeight="1" x14ac:dyDescent="0.25">
      <c r="A1293" s="162">
        <v>1190</v>
      </c>
      <c r="B1293" s="54" t="s">
        <v>103</v>
      </c>
      <c r="C1293" s="206">
        <v>70.900000000000006</v>
      </c>
      <c r="D1293" s="206">
        <v>42.6</v>
      </c>
      <c r="E1293" s="206">
        <v>42.6</v>
      </c>
      <c r="F1293" s="206">
        <v>45.582000000000001</v>
      </c>
      <c r="G1293" s="1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</row>
    <row r="1294" spans="1:34" ht="16.5" customHeight="1" x14ac:dyDescent="0.25">
      <c r="A1294" s="162">
        <v>1191</v>
      </c>
      <c r="B1294" s="54" t="s">
        <v>107</v>
      </c>
      <c r="C1294" s="206">
        <v>166.04215456674473</v>
      </c>
      <c r="D1294" s="206">
        <v>60.084626234132578</v>
      </c>
      <c r="E1294" s="206">
        <v>100</v>
      </c>
      <c r="F1294" s="206">
        <v>107</v>
      </c>
      <c r="G1294" s="1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</row>
    <row r="1295" spans="1:34" ht="16.5" customHeight="1" x14ac:dyDescent="0.25">
      <c r="A1295" s="254" t="s">
        <v>215</v>
      </c>
      <c r="B1295" s="254"/>
      <c r="C1295" s="254"/>
      <c r="D1295" s="254"/>
      <c r="E1295" s="254"/>
      <c r="F1295" s="254"/>
      <c r="G1295" s="1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</row>
    <row r="1296" spans="1:34" ht="16.5" customHeight="1" x14ac:dyDescent="0.25">
      <c r="A1296" s="162">
        <v>1192</v>
      </c>
      <c r="B1296" s="54" t="s">
        <v>90</v>
      </c>
      <c r="C1296" s="206">
        <v>61.5</v>
      </c>
      <c r="D1296" s="206">
        <v>40.799999999999997</v>
      </c>
      <c r="E1296" s="206">
        <v>40.799999999999997</v>
      </c>
      <c r="F1296" s="206">
        <v>43.655999999999999</v>
      </c>
      <c r="G1296" s="1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</row>
    <row r="1297" spans="1:34" ht="16.5" customHeight="1" x14ac:dyDescent="0.25">
      <c r="A1297" s="162">
        <v>1193</v>
      </c>
      <c r="B1297" s="54" t="s">
        <v>92</v>
      </c>
      <c r="C1297" s="206">
        <v>11.7</v>
      </c>
      <c r="D1297" s="206">
        <v>6.9</v>
      </c>
      <c r="E1297" s="206">
        <v>6.9</v>
      </c>
      <c r="F1297" s="206">
        <v>7.3830000000000009</v>
      </c>
      <c r="G1297" s="1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</row>
    <row r="1298" spans="1:34" ht="16.5" customHeight="1" x14ac:dyDescent="0.25">
      <c r="A1298" s="162">
        <v>1194</v>
      </c>
      <c r="B1298" s="54" t="s">
        <v>107</v>
      </c>
      <c r="C1298" s="206">
        <v>100</v>
      </c>
      <c r="D1298" s="206">
        <v>58.974358974358978</v>
      </c>
      <c r="E1298" s="206">
        <v>100</v>
      </c>
      <c r="F1298" s="206">
        <v>107</v>
      </c>
      <c r="G1298" s="1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</row>
    <row r="1299" spans="1:34" ht="16.5" customHeight="1" x14ac:dyDescent="0.25">
      <c r="A1299" s="162">
        <v>1195</v>
      </c>
      <c r="B1299" s="54" t="s">
        <v>93</v>
      </c>
      <c r="C1299" s="206">
        <v>11.5</v>
      </c>
      <c r="D1299" s="207">
        <v>6.9</v>
      </c>
      <c r="E1299" s="207">
        <v>6.9</v>
      </c>
      <c r="F1299" s="207">
        <v>7.3830000000000009</v>
      </c>
      <c r="G1299" s="1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</row>
    <row r="1300" spans="1:34" ht="16.5" customHeight="1" x14ac:dyDescent="0.25">
      <c r="A1300" s="162">
        <v>1196</v>
      </c>
      <c r="B1300" s="54" t="s">
        <v>94</v>
      </c>
      <c r="C1300" s="206">
        <v>0.2</v>
      </c>
      <c r="D1300" s="206">
        <v>0</v>
      </c>
      <c r="E1300" s="206">
        <v>0</v>
      </c>
      <c r="F1300" s="206">
        <v>0</v>
      </c>
      <c r="G1300" s="1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</row>
    <row r="1301" spans="1:34" ht="16.5" customHeight="1" x14ac:dyDescent="0.25">
      <c r="A1301" s="162">
        <v>1197</v>
      </c>
      <c r="B1301" s="54" t="s">
        <v>95</v>
      </c>
      <c r="C1301" s="206"/>
      <c r="D1301" s="206"/>
      <c r="E1301" s="206"/>
      <c r="F1301" s="206">
        <v>0</v>
      </c>
      <c r="G1301" s="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</row>
    <row r="1302" spans="1:34" x14ac:dyDescent="0.25">
      <c r="A1302" s="162">
        <v>1198</v>
      </c>
      <c r="B1302" s="54" t="s">
        <v>97</v>
      </c>
      <c r="C1302" s="206">
        <v>49.8</v>
      </c>
      <c r="D1302" s="206">
        <v>33.9</v>
      </c>
      <c r="E1302" s="206">
        <v>33.9</v>
      </c>
      <c r="F1302" s="206">
        <v>36.272999999999996</v>
      </c>
      <c r="G1302" s="1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</row>
    <row r="1303" spans="1:34" ht="16.5" customHeight="1" x14ac:dyDescent="0.25">
      <c r="A1303" s="162">
        <v>1199</v>
      </c>
      <c r="B1303" s="54" t="s">
        <v>98</v>
      </c>
      <c r="C1303" s="206">
        <v>6</v>
      </c>
      <c r="D1303" s="206">
        <v>5.9</v>
      </c>
      <c r="E1303" s="206">
        <v>5.9</v>
      </c>
      <c r="F1303" s="206">
        <v>6.3130000000000006</v>
      </c>
      <c r="G1303" s="1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</row>
    <row r="1304" spans="1:34" ht="16.5" customHeight="1" x14ac:dyDescent="0.25">
      <c r="A1304" s="162">
        <v>1200</v>
      </c>
      <c r="B1304" s="54" t="s">
        <v>99</v>
      </c>
      <c r="C1304" s="206">
        <v>43.8</v>
      </c>
      <c r="D1304" s="207">
        <v>28</v>
      </c>
      <c r="E1304" s="207">
        <v>28</v>
      </c>
      <c r="F1304" s="207">
        <v>29.96</v>
      </c>
      <c r="G1304" s="1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</row>
    <row r="1305" spans="1:34" ht="16.5" customHeight="1" x14ac:dyDescent="0.25">
      <c r="A1305" s="162">
        <v>1201</v>
      </c>
      <c r="B1305" s="54" t="s">
        <v>155</v>
      </c>
      <c r="C1305" s="206"/>
      <c r="D1305" s="206"/>
      <c r="E1305" s="206"/>
      <c r="F1305" s="206">
        <v>0</v>
      </c>
      <c r="G1305" s="1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</row>
    <row r="1306" spans="1:34" ht="16.5" customHeight="1" x14ac:dyDescent="0.25">
      <c r="A1306" s="162">
        <v>1202</v>
      </c>
      <c r="B1306" s="54" t="s">
        <v>101</v>
      </c>
      <c r="C1306" s="206"/>
      <c r="D1306" s="206"/>
      <c r="E1306" s="206"/>
      <c r="F1306" s="206">
        <v>0</v>
      </c>
      <c r="G1306" s="1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</row>
    <row r="1307" spans="1:34" ht="16.5" customHeight="1" x14ac:dyDescent="0.25">
      <c r="A1307" s="162">
        <v>1203</v>
      </c>
      <c r="B1307" s="54" t="s">
        <v>102</v>
      </c>
      <c r="C1307" s="206"/>
      <c r="D1307" s="206"/>
      <c r="E1307" s="206"/>
      <c r="F1307" s="206">
        <v>0</v>
      </c>
      <c r="G1307" s="1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</row>
    <row r="1308" spans="1:34" ht="16.5" customHeight="1" x14ac:dyDescent="0.25">
      <c r="A1308" s="162">
        <v>1204</v>
      </c>
      <c r="B1308" s="54" t="s">
        <v>103</v>
      </c>
      <c r="C1308" s="206">
        <v>65.5</v>
      </c>
      <c r="D1308" s="206">
        <v>40.799999999999997</v>
      </c>
      <c r="E1308" s="206">
        <v>40.799999999999997</v>
      </c>
      <c r="F1308" s="206">
        <v>43.655999999999999</v>
      </c>
      <c r="G1308" s="1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</row>
    <row r="1309" spans="1:34" ht="16.5" customHeight="1" x14ac:dyDescent="0.25">
      <c r="A1309" s="162">
        <v>1205</v>
      </c>
      <c r="B1309" s="54" t="s">
        <v>107</v>
      </c>
      <c r="C1309" s="206">
        <v>156.69856459330146</v>
      </c>
      <c r="D1309" s="206">
        <v>62.290076335877856</v>
      </c>
      <c r="E1309" s="206">
        <v>100</v>
      </c>
      <c r="F1309" s="206">
        <v>107</v>
      </c>
      <c r="G1309" s="1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</row>
    <row r="1310" spans="1:34" ht="16.5" customHeight="1" x14ac:dyDescent="0.25">
      <c r="A1310" s="254" t="s">
        <v>216</v>
      </c>
      <c r="B1310" s="254"/>
      <c r="C1310" s="254"/>
      <c r="D1310" s="254"/>
      <c r="E1310" s="254"/>
      <c r="F1310" s="254"/>
      <c r="G1310" s="1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</row>
    <row r="1311" spans="1:34" x14ac:dyDescent="0.25">
      <c r="A1311" s="162">
        <v>1206</v>
      </c>
      <c r="B1311" s="54" t="s">
        <v>90</v>
      </c>
      <c r="C1311" s="206">
        <v>58.9</v>
      </c>
      <c r="D1311" s="206">
        <v>50.9</v>
      </c>
      <c r="E1311" s="206">
        <v>50.9</v>
      </c>
      <c r="F1311" s="206">
        <v>54.463000000000001</v>
      </c>
      <c r="G1311" s="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</row>
    <row r="1312" spans="1:34" ht="16.5" customHeight="1" x14ac:dyDescent="0.25">
      <c r="A1312" s="162">
        <v>1207</v>
      </c>
      <c r="B1312" s="54" t="s">
        <v>92</v>
      </c>
      <c r="C1312" s="206">
        <v>10.6</v>
      </c>
      <c r="D1312" s="206">
        <v>9.9</v>
      </c>
      <c r="E1312" s="206">
        <v>9.9</v>
      </c>
      <c r="F1312" s="206">
        <v>10.593</v>
      </c>
      <c r="G1312" s="1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</row>
    <row r="1313" spans="1:34" ht="16.5" customHeight="1" x14ac:dyDescent="0.25">
      <c r="A1313" s="162">
        <v>1208</v>
      </c>
      <c r="B1313" s="54" t="s">
        <v>107</v>
      </c>
      <c r="C1313" s="206">
        <v>89.075630252100837</v>
      </c>
      <c r="D1313" s="206">
        <v>93.396226415094347</v>
      </c>
      <c r="E1313" s="206">
        <v>100</v>
      </c>
      <c r="F1313" s="206">
        <v>107</v>
      </c>
      <c r="G1313" s="1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</row>
    <row r="1314" spans="1:34" ht="16.5" customHeight="1" x14ac:dyDescent="0.25">
      <c r="A1314" s="162">
        <v>1209</v>
      </c>
      <c r="B1314" s="54" t="s">
        <v>93</v>
      </c>
      <c r="C1314" s="206">
        <v>10.4</v>
      </c>
      <c r="D1314" s="207">
        <v>9.9</v>
      </c>
      <c r="E1314" s="207">
        <v>9.9</v>
      </c>
      <c r="F1314" s="207">
        <v>10.593</v>
      </c>
      <c r="G1314" s="1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</row>
    <row r="1315" spans="1:34" ht="16.5" customHeight="1" x14ac:dyDescent="0.25">
      <c r="A1315" s="162">
        <v>1210</v>
      </c>
      <c r="B1315" s="54" t="s">
        <v>94</v>
      </c>
      <c r="C1315" s="206">
        <v>0.2</v>
      </c>
      <c r="D1315" s="206">
        <v>0</v>
      </c>
      <c r="E1315" s="206">
        <v>0</v>
      </c>
      <c r="F1315" s="206">
        <v>0</v>
      </c>
      <c r="G1315" s="1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</row>
    <row r="1316" spans="1:34" ht="16.5" customHeight="1" x14ac:dyDescent="0.25">
      <c r="A1316" s="162">
        <v>1211</v>
      </c>
      <c r="B1316" s="54" t="s">
        <v>95</v>
      </c>
      <c r="C1316" s="206">
        <v>0</v>
      </c>
      <c r="D1316" s="206">
        <v>0</v>
      </c>
      <c r="E1316" s="206">
        <v>0</v>
      </c>
      <c r="F1316" s="206">
        <v>0</v>
      </c>
      <c r="G1316" s="1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</row>
    <row r="1317" spans="1:34" ht="23.25" customHeight="1" x14ac:dyDescent="0.25">
      <c r="A1317" s="162">
        <v>1212</v>
      </c>
      <c r="B1317" s="54" t="s">
        <v>97</v>
      </c>
      <c r="C1317" s="206">
        <v>48.3</v>
      </c>
      <c r="D1317" s="206">
        <v>41</v>
      </c>
      <c r="E1317" s="206">
        <v>41</v>
      </c>
      <c r="F1317" s="206">
        <v>43.87</v>
      </c>
      <c r="G1317" s="1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</row>
    <row r="1318" spans="1:34" ht="16.5" customHeight="1" x14ac:dyDescent="0.25">
      <c r="A1318" s="162">
        <v>1213</v>
      </c>
      <c r="B1318" s="54" t="s">
        <v>98</v>
      </c>
      <c r="C1318" s="206">
        <v>6.4</v>
      </c>
      <c r="D1318" s="206">
        <v>6.5</v>
      </c>
      <c r="E1318" s="206">
        <v>6.5</v>
      </c>
      <c r="F1318" s="206">
        <v>6.9550000000000001</v>
      </c>
      <c r="G1318" s="1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</row>
    <row r="1319" spans="1:34" ht="16.5" customHeight="1" x14ac:dyDescent="0.25">
      <c r="A1319" s="162">
        <v>1214</v>
      </c>
      <c r="B1319" s="54" t="s">
        <v>99</v>
      </c>
      <c r="C1319" s="206">
        <v>41.9</v>
      </c>
      <c r="D1319" s="207">
        <v>34.5</v>
      </c>
      <c r="E1319" s="207">
        <v>34.5</v>
      </c>
      <c r="F1319" s="207">
        <v>36.914999999999999</v>
      </c>
      <c r="G1319" s="1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</row>
    <row r="1320" spans="1:34" ht="16.5" customHeight="1" x14ac:dyDescent="0.25">
      <c r="A1320" s="162">
        <v>1215</v>
      </c>
      <c r="B1320" s="54" t="s">
        <v>155</v>
      </c>
      <c r="C1320" s="206"/>
      <c r="D1320" s="206"/>
      <c r="E1320" s="206"/>
      <c r="F1320" s="206">
        <v>0</v>
      </c>
      <c r="G1320" s="1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</row>
    <row r="1321" spans="1:34" ht="16.5" customHeight="1" x14ac:dyDescent="0.25">
      <c r="A1321" s="162">
        <v>1216</v>
      </c>
      <c r="B1321" s="54" t="s">
        <v>101</v>
      </c>
      <c r="C1321" s="206"/>
      <c r="D1321" s="206"/>
      <c r="E1321" s="206"/>
      <c r="F1321" s="206">
        <v>0</v>
      </c>
      <c r="G1321" s="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</row>
    <row r="1322" spans="1:34" ht="16.5" customHeight="1" x14ac:dyDescent="0.25">
      <c r="A1322" s="162">
        <v>1217</v>
      </c>
      <c r="B1322" s="54" t="s">
        <v>102</v>
      </c>
      <c r="C1322" s="206"/>
      <c r="D1322" s="206"/>
      <c r="E1322" s="206"/>
      <c r="F1322" s="206">
        <v>0</v>
      </c>
      <c r="G1322" s="1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</row>
    <row r="1323" spans="1:34" ht="16.5" customHeight="1" x14ac:dyDescent="0.25">
      <c r="A1323" s="162">
        <v>1218</v>
      </c>
      <c r="B1323" s="54" t="s">
        <v>103</v>
      </c>
      <c r="C1323" s="206">
        <v>59.6</v>
      </c>
      <c r="D1323" s="206">
        <v>50.9</v>
      </c>
      <c r="E1323" s="206">
        <v>50.9</v>
      </c>
      <c r="F1323" s="206">
        <v>54.463000000000001</v>
      </c>
      <c r="G1323" s="1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</row>
    <row r="1324" spans="1:34" ht="16.5" customHeight="1" x14ac:dyDescent="0.25">
      <c r="A1324" s="162">
        <v>1219</v>
      </c>
      <c r="B1324" s="54" t="s">
        <v>107</v>
      </c>
      <c r="C1324" s="206">
        <v>97.865353037766837</v>
      </c>
      <c r="D1324" s="206">
        <v>85.402684563758385</v>
      </c>
      <c r="E1324" s="206">
        <v>100</v>
      </c>
      <c r="F1324" s="206">
        <v>107</v>
      </c>
      <c r="G1324" s="1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</row>
    <row r="1325" spans="1:34" ht="16.5" customHeight="1" x14ac:dyDescent="0.25">
      <c r="A1325" s="254" t="s">
        <v>217</v>
      </c>
      <c r="B1325" s="254"/>
      <c r="C1325" s="254"/>
      <c r="D1325" s="254"/>
      <c r="E1325" s="254"/>
      <c r="F1325" s="254"/>
      <c r="G1325" s="1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</row>
    <row r="1326" spans="1:34" x14ac:dyDescent="0.25">
      <c r="A1326" s="162">
        <v>1220</v>
      </c>
      <c r="B1326" s="54" t="s">
        <v>90</v>
      </c>
      <c r="C1326" s="206">
        <v>44.3</v>
      </c>
      <c r="D1326" s="206">
        <v>47.2</v>
      </c>
      <c r="E1326" s="206">
        <v>47.2</v>
      </c>
      <c r="F1326" s="206">
        <v>50.504000000000005</v>
      </c>
      <c r="G1326" s="1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</row>
    <row r="1327" spans="1:34" ht="16.5" customHeight="1" x14ac:dyDescent="0.25">
      <c r="A1327" s="162">
        <v>1221</v>
      </c>
      <c r="B1327" s="54" t="s">
        <v>92</v>
      </c>
      <c r="C1327" s="206">
        <v>19.3</v>
      </c>
      <c r="D1327" s="206">
        <v>11.9</v>
      </c>
      <c r="E1327" s="206">
        <v>11.9</v>
      </c>
      <c r="F1327" s="206">
        <v>12.733000000000001</v>
      </c>
      <c r="G1327" s="1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</row>
    <row r="1328" spans="1:34" ht="16.5" customHeight="1" x14ac:dyDescent="0.25">
      <c r="A1328" s="162">
        <v>1222</v>
      </c>
      <c r="B1328" s="54" t="s">
        <v>107</v>
      </c>
      <c r="C1328" s="206">
        <v>99.484536082474236</v>
      </c>
      <c r="D1328" s="206">
        <v>61.6580310880829</v>
      </c>
      <c r="E1328" s="206">
        <v>100</v>
      </c>
      <c r="F1328" s="206">
        <v>107</v>
      </c>
      <c r="G1328" s="1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</row>
    <row r="1329" spans="1:34" ht="16.5" customHeight="1" x14ac:dyDescent="0.25">
      <c r="A1329" s="162">
        <v>1223</v>
      </c>
      <c r="B1329" s="54" t="s">
        <v>93</v>
      </c>
      <c r="C1329" s="206">
        <v>19.3</v>
      </c>
      <c r="D1329" s="207">
        <v>11.9</v>
      </c>
      <c r="E1329" s="207">
        <v>11.9</v>
      </c>
      <c r="F1329" s="207">
        <v>12.733000000000001</v>
      </c>
      <c r="G1329" s="1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</row>
    <row r="1330" spans="1:34" ht="16.5" customHeight="1" x14ac:dyDescent="0.25">
      <c r="A1330" s="162">
        <v>1224</v>
      </c>
      <c r="B1330" s="54" t="s">
        <v>94</v>
      </c>
      <c r="C1330" s="206"/>
      <c r="D1330" s="206"/>
      <c r="E1330" s="206"/>
      <c r="F1330" s="206">
        <v>0</v>
      </c>
      <c r="G1330" s="1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</row>
    <row r="1331" spans="1:34" ht="16.5" customHeight="1" x14ac:dyDescent="0.25">
      <c r="A1331" s="162">
        <v>1225</v>
      </c>
      <c r="B1331" s="54" t="s">
        <v>95</v>
      </c>
      <c r="C1331" s="206"/>
      <c r="D1331" s="206"/>
      <c r="E1331" s="206"/>
      <c r="F1331" s="206">
        <v>0</v>
      </c>
      <c r="G1331" s="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</row>
    <row r="1332" spans="1:34" x14ac:dyDescent="0.25">
      <c r="A1332" s="162">
        <v>1226</v>
      </c>
      <c r="B1332" s="54" t="s">
        <v>97</v>
      </c>
      <c r="C1332" s="206">
        <v>25</v>
      </c>
      <c r="D1332" s="206">
        <v>35.300000000000004</v>
      </c>
      <c r="E1332" s="206">
        <v>35.300000000000004</v>
      </c>
      <c r="F1332" s="206">
        <v>37.771000000000008</v>
      </c>
      <c r="G1332" s="1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</row>
    <row r="1333" spans="1:34" ht="16.5" customHeight="1" x14ac:dyDescent="0.25">
      <c r="A1333" s="162">
        <v>1227</v>
      </c>
      <c r="B1333" s="54" t="s">
        <v>98</v>
      </c>
      <c r="C1333" s="206">
        <v>0.7</v>
      </c>
      <c r="D1333" s="206">
        <v>0.7</v>
      </c>
      <c r="E1333" s="206">
        <v>0.7</v>
      </c>
      <c r="F1333" s="206">
        <v>0.749</v>
      </c>
      <c r="G1333" s="1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</row>
    <row r="1334" spans="1:34" ht="16.5" customHeight="1" x14ac:dyDescent="0.25">
      <c r="A1334" s="162">
        <v>1228</v>
      </c>
      <c r="B1334" s="54" t="s">
        <v>99</v>
      </c>
      <c r="C1334" s="206">
        <v>24.3</v>
      </c>
      <c r="D1334" s="207">
        <v>34.6</v>
      </c>
      <c r="E1334" s="207">
        <v>34.6</v>
      </c>
      <c r="F1334" s="207">
        <v>37.021999999999998</v>
      </c>
      <c r="G1334" s="1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</row>
    <row r="1335" spans="1:34" ht="16.5" customHeight="1" x14ac:dyDescent="0.25">
      <c r="A1335" s="162">
        <v>1229</v>
      </c>
      <c r="B1335" s="54" t="s">
        <v>155</v>
      </c>
      <c r="C1335" s="206"/>
      <c r="D1335" s="206"/>
      <c r="E1335" s="206"/>
      <c r="F1335" s="206">
        <v>0</v>
      </c>
      <c r="G1335" s="1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</row>
    <row r="1336" spans="1:34" ht="16.5" customHeight="1" x14ac:dyDescent="0.25">
      <c r="A1336" s="162">
        <v>1230</v>
      </c>
      <c r="B1336" s="54" t="s">
        <v>101</v>
      </c>
      <c r="C1336" s="206"/>
      <c r="D1336" s="206"/>
      <c r="E1336" s="206"/>
      <c r="F1336" s="206">
        <v>0</v>
      </c>
      <c r="G1336" s="1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</row>
    <row r="1337" spans="1:34" ht="16.5" customHeight="1" x14ac:dyDescent="0.25">
      <c r="A1337" s="162">
        <v>1231</v>
      </c>
      <c r="B1337" s="54" t="s">
        <v>102</v>
      </c>
      <c r="C1337" s="206"/>
      <c r="D1337" s="206"/>
      <c r="E1337" s="206"/>
      <c r="F1337" s="206">
        <v>0</v>
      </c>
      <c r="G1337" s="1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</row>
    <row r="1338" spans="1:34" ht="16.5" customHeight="1" x14ac:dyDescent="0.25">
      <c r="A1338" s="162">
        <v>1232</v>
      </c>
      <c r="B1338" s="54" t="s">
        <v>103</v>
      </c>
      <c r="C1338" s="206">
        <v>51.1</v>
      </c>
      <c r="D1338" s="206">
        <v>47.2</v>
      </c>
      <c r="E1338" s="206">
        <v>47.2</v>
      </c>
      <c r="F1338" s="206">
        <v>50.504000000000005</v>
      </c>
      <c r="G1338" s="1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</row>
    <row r="1339" spans="1:34" ht="16.5" customHeight="1" x14ac:dyDescent="0.25">
      <c r="A1339" s="162">
        <v>1233</v>
      </c>
      <c r="B1339" s="54" t="s">
        <v>107</v>
      </c>
      <c r="C1339" s="206">
        <v>105.36082474226805</v>
      </c>
      <c r="D1339" s="206">
        <v>92.367906066536207</v>
      </c>
      <c r="E1339" s="206">
        <v>100</v>
      </c>
      <c r="F1339" s="206">
        <v>107</v>
      </c>
      <c r="G1339" s="1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</row>
    <row r="1340" spans="1:34" ht="16.5" customHeight="1" x14ac:dyDescent="0.25">
      <c r="A1340" s="283" t="s">
        <v>218</v>
      </c>
      <c r="B1340" s="283"/>
      <c r="C1340" s="283"/>
      <c r="D1340" s="283"/>
      <c r="E1340" s="283"/>
      <c r="F1340" s="283"/>
      <c r="G1340" s="283"/>
      <c r="H1340" s="283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</row>
    <row r="1341" spans="1:34" ht="16.5" customHeight="1" x14ac:dyDescent="0.25">
      <c r="A1341" s="162">
        <v>1234</v>
      </c>
      <c r="B1341" s="54" t="s">
        <v>90</v>
      </c>
      <c r="C1341" s="206">
        <v>8173.7</v>
      </c>
      <c r="D1341" s="206">
        <v>6672.4999999999991</v>
      </c>
      <c r="E1341" s="206">
        <v>5664.7000000000007</v>
      </c>
      <c r="F1341" s="206">
        <v>6061.2290000000012</v>
      </c>
      <c r="G1341" s="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</row>
    <row r="1342" spans="1:34" ht="16.5" customHeight="1" x14ac:dyDescent="0.25">
      <c r="A1342" s="162">
        <v>1235</v>
      </c>
      <c r="B1342" s="54" t="s">
        <v>91</v>
      </c>
      <c r="C1342" s="207">
        <v>0.29845770501189273</v>
      </c>
      <c r="D1342" s="207">
        <v>0.22842273799869159</v>
      </c>
      <c r="E1342" s="207">
        <v>0.18068647911916022</v>
      </c>
      <c r="F1342" s="207">
        <v>0.18379502216615828</v>
      </c>
      <c r="G1342" s="1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</row>
    <row r="1343" spans="1:34" ht="16.5" customHeight="1" x14ac:dyDescent="0.25">
      <c r="A1343" s="162">
        <v>1236</v>
      </c>
      <c r="B1343" s="54" t="s">
        <v>92</v>
      </c>
      <c r="C1343" s="206">
        <v>4450</v>
      </c>
      <c r="D1343" s="207">
        <v>2969.4999999999995</v>
      </c>
      <c r="E1343" s="207">
        <v>3319.1000000000004</v>
      </c>
      <c r="F1343" s="207">
        <v>3551.4370000000004</v>
      </c>
      <c r="G1343" s="1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</row>
    <row r="1344" spans="1:34" ht="16.5" customHeight="1" x14ac:dyDescent="0.25">
      <c r="A1344" s="162">
        <v>1237</v>
      </c>
      <c r="B1344" s="54" t="s">
        <v>91</v>
      </c>
      <c r="C1344" s="206">
        <v>0.16248905481029677</v>
      </c>
      <c r="D1344" s="206">
        <v>0.10165624885531879</v>
      </c>
      <c r="E1344" s="206">
        <v>0.10586906505982746</v>
      </c>
      <c r="F1344" s="206">
        <v>0.10769044399027236</v>
      </c>
      <c r="G1344" s="1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</row>
    <row r="1345" spans="1:34" ht="16.5" customHeight="1" x14ac:dyDescent="0.25">
      <c r="A1345" s="162">
        <v>1238</v>
      </c>
      <c r="B1345" s="54" t="s">
        <v>107</v>
      </c>
      <c r="C1345" s="207">
        <v>84</v>
      </c>
      <c r="D1345" s="207">
        <v>66.730337078651687</v>
      </c>
      <c r="E1345" s="207">
        <v>111.77302576191282</v>
      </c>
      <c r="F1345" s="207">
        <v>107</v>
      </c>
      <c r="G1345" s="1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</row>
    <row r="1346" spans="1:34" ht="16.5" customHeight="1" x14ac:dyDescent="0.25">
      <c r="A1346" s="162">
        <v>1239</v>
      </c>
      <c r="B1346" s="54" t="s">
        <v>93</v>
      </c>
      <c r="C1346" s="206">
        <v>2299.6999999999998</v>
      </c>
      <c r="D1346" s="207">
        <v>2415.1</v>
      </c>
      <c r="E1346" s="207">
        <v>2535.8000000000002</v>
      </c>
      <c r="F1346" s="207">
        <v>2713.306</v>
      </c>
      <c r="G1346" s="1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</row>
    <row r="1347" spans="1:34" ht="16.5" customHeight="1" x14ac:dyDescent="0.25">
      <c r="A1347" s="162">
        <v>1240</v>
      </c>
      <c r="B1347" s="54" t="s">
        <v>94</v>
      </c>
      <c r="C1347" s="206">
        <v>498.6</v>
      </c>
      <c r="D1347" s="207">
        <v>531.29999999999995</v>
      </c>
      <c r="E1347" s="207">
        <v>759</v>
      </c>
      <c r="F1347" s="207">
        <v>812.13</v>
      </c>
      <c r="G1347" s="1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</row>
    <row r="1348" spans="1:34" ht="16.5" customHeight="1" x14ac:dyDescent="0.25">
      <c r="A1348" s="162">
        <v>1241</v>
      </c>
      <c r="B1348" s="54" t="s">
        <v>95</v>
      </c>
      <c r="C1348" s="206">
        <v>1651.7</v>
      </c>
      <c r="D1348" s="207">
        <v>23.1</v>
      </c>
      <c r="E1348" s="207">
        <v>24.3</v>
      </c>
      <c r="F1348" s="207">
        <v>26.001000000000001</v>
      </c>
      <c r="G1348" s="1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</row>
    <row r="1349" spans="1:34" ht="16.5" customHeight="1" x14ac:dyDescent="0.25">
      <c r="A1349" s="162">
        <v>1242</v>
      </c>
      <c r="B1349" s="54" t="s">
        <v>97</v>
      </c>
      <c r="C1349" s="206">
        <v>3590.7</v>
      </c>
      <c r="D1349" s="207">
        <v>3580.1</v>
      </c>
      <c r="E1349" s="207">
        <v>2227.1</v>
      </c>
      <c r="F1349" s="207">
        <v>2382.9969999999998</v>
      </c>
      <c r="G1349" s="1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</row>
    <row r="1350" spans="1:34" ht="16.5" customHeight="1" x14ac:dyDescent="0.25">
      <c r="A1350" s="162">
        <v>1243</v>
      </c>
      <c r="B1350" s="54" t="s">
        <v>98</v>
      </c>
      <c r="C1350" s="206">
        <v>233.4</v>
      </c>
      <c r="D1350" s="207">
        <v>172.2</v>
      </c>
      <c r="E1350" s="207">
        <v>203.6</v>
      </c>
      <c r="F1350" s="207">
        <v>217.852</v>
      </c>
      <c r="G1350" s="1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</row>
    <row r="1351" spans="1:34" ht="16.5" customHeight="1" x14ac:dyDescent="0.25">
      <c r="A1351" s="162">
        <v>1244</v>
      </c>
      <c r="B1351" s="54" t="s">
        <v>99</v>
      </c>
      <c r="C1351" s="206">
        <v>1908.3</v>
      </c>
      <c r="D1351" s="207">
        <v>1469.8</v>
      </c>
      <c r="E1351" s="207">
        <v>1316.6</v>
      </c>
      <c r="F1351" s="207">
        <v>1408.7619999999999</v>
      </c>
      <c r="G1351" s="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</row>
    <row r="1352" spans="1:34" ht="16.5" customHeight="1" x14ac:dyDescent="0.25">
      <c r="A1352" s="162">
        <v>1245</v>
      </c>
      <c r="B1352" s="54" t="s">
        <v>100</v>
      </c>
      <c r="C1352" s="206">
        <v>1134.9000000000001</v>
      </c>
      <c r="D1352" s="207">
        <v>1606</v>
      </c>
      <c r="E1352" s="207">
        <v>354.3</v>
      </c>
      <c r="F1352" s="207">
        <v>379.101</v>
      </c>
      <c r="G1352" s="1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</row>
    <row r="1353" spans="1:34" ht="16.5" customHeight="1" x14ac:dyDescent="0.25">
      <c r="A1353" s="162">
        <v>1246</v>
      </c>
      <c r="B1353" s="54" t="s">
        <v>101</v>
      </c>
      <c r="C1353" s="206">
        <v>133</v>
      </c>
      <c r="D1353" s="207">
        <v>122.9</v>
      </c>
      <c r="E1353" s="207">
        <v>118.5</v>
      </c>
      <c r="F1353" s="207">
        <v>126.795</v>
      </c>
      <c r="G1353" s="1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</row>
    <row r="1354" spans="1:34" ht="16.5" customHeight="1" x14ac:dyDescent="0.25">
      <c r="A1354" s="162">
        <v>1247</v>
      </c>
      <c r="B1354" s="54" t="s">
        <v>102</v>
      </c>
      <c r="C1354" s="206">
        <v>0</v>
      </c>
      <c r="D1354" s="206">
        <v>0</v>
      </c>
      <c r="E1354" s="206">
        <v>0</v>
      </c>
      <c r="F1354" s="206">
        <v>0</v>
      </c>
      <c r="G1354" s="1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/>
    </row>
    <row r="1355" spans="1:34" ht="16.5" customHeight="1" x14ac:dyDescent="0.25">
      <c r="A1355" s="162">
        <v>1248</v>
      </c>
      <c r="B1355" s="54" t="s">
        <v>103</v>
      </c>
      <c r="C1355" s="206">
        <v>8618.9</v>
      </c>
      <c r="D1355" s="207">
        <v>7002.7</v>
      </c>
      <c r="E1355" s="207">
        <v>5880.9</v>
      </c>
      <c r="F1355" s="207">
        <v>6292.5630000000001</v>
      </c>
      <c r="G1355" s="1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/>
    </row>
    <row r="1356" spans="1:34" ht="16.5" customHeight="1" x14ac:dyDescent="0.25">
      <c r="A1356" s="162">
        <v>1249</v>
      </c>
      <c r="B1356" s="54" t="s">
        <v>91</v>
      </c>
      <c r="C1356" s="206">
        <v>0.31471391337179028</v>
      </c>
      <c r="D1356" s="206">
        <v>0.23972662531036906</v>
      </c>
      <c r="E1356" s="206">
        <v>0.18758259308557718</v>
      </c>
      <c r="F1356" s="206">
        <v>0.19080977736807953</v>
      </c>
      <c r="G1356" s="1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</row>
    <row r="1357" spans="1:34" ht="16.5" customHeight="1" x14ac:dyDescent="0.25">
      <c r="A1357" s="162">
        <v>1250</v>
      </c>
      <c r="B1357" s="54" t="s">
        <v>107</v>
      </c>
      <c r="C1357" s="207">
        <v>188.2</v>
      </c>
      <c r="D1357" s="207">
        <v>81.248187123646872</v>
      </c>
      <c r="E1357" s="207">
        <v>83.98046467790995</v>
      </c>
      <c r="F1357" s="207">
        <v>107</v>
      </c>
      <c r="G1357" s="1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/>
    </row>
    <row r="1358" spans="1:34" ht="16.5" customHeight="1" x14ac:dyDescent="0.25">
      <c r="A1358" s="162">
        <v>1251</v>
      </c>
      <c r="B1358" s="54" t="s">
        <v>104</v>
      </c>
      <c r="C1358" s="206">
        <v>-445.19999999999982</v>
      </c>
      <c r="D1358" s="206">
        <v>-330.20000000000073</v>
      </c>
      <c r="E1358" s="206">
        <v>-216.19999999999891</v>
      </c>
      <c r="F1358" s="206">
        <v>-231.33399999999884</v>
      </c>
      <c r="G1358" s="1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</row>
    <row r="1359" spans="1:34" ht="16.5" customHeight="1" x14ac:dyDescent="0.25">
      <c r="A1359" s="162">
        <v>1252</v>
      </c>
      <c r="B1359" s="54" t="s">
        <v>91</v>
      </c>
      <c r="C1359" s="206">
        <v>-1.6256208359897547E-2</v>
      </c>
      <c r="D1359" s="206">
        <v>-1.1303887311677502E-2</v>
      </c>
      <c r="E1359" s="206">
        <v>-6.8961139664169748E-3</v>
      </c>
      <c r="F1359" s="206">
        <v>-7.0147552019212342E-3</v>
      </c>
      <c r="G1359" s="1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/>
    </row>
    <row r="1360" spans="1:34" ht="16.5" customHeight="1" x14ac:dyDescent="0.25">
      <c r="A1360" s="162">
        <v>1253</v>
      </c>
      <c r="B1360" s="54" t="s">
        <v>107</v>
      </c>
      <c r="C1360" s="182"/>
      <c r="D1360" s="216">
        <v>74.168912848158328</v>
      </c>
      <c r="E1360" s="216">
        <v>65.475469412476812</v>
      </c>
      <c r="F1360" s="216">
        <v>107</v>
      </c>
      <c r="G1360" s="1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</row>
    <row r="1361" spans="1:34" ht="16.5" customHeight="1" x14ac:dyDescent="0.25">
      <c r="A1361" s="254" t="s">
        <v>219</v>
      </c>
      <c r="B1361" s="254"/>
      <c r="C1361" s="254"/>
      <c r="D1361" s="254"/>
      <c r="E1361" s="254"/>
      <c r="F1361" s="254"/>
      <c r="G1361" s="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</row>
    <row r="1362" spans="1:34" ht="16.5" customHeight="1" x14ac:dyDescent="0.25">
      <c r="A1362" s="162">
        <v>1254</v>
      </c>
      <c r="B1362" s="54" t="s">
        <v>90</v>
      </c>
      <c r="C1362" s="206">
        <v>964.69299999999998</v>
      </c>
      <c r="D1362" s="206">
        <v>797.60799999999995</v>
      </c>
      <c r="E1362" s="206">
        <v>887.37300000000005</v>
      </c>
      <c r="F1362" s="206">
        <v>949.4891100000001</v>
      </c>
      <c r="G1362" s="83"/>
      <c r="H1362" s="81"/>
      <c r="I1362" s="62"/>
      <c r="J1362" s="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</row>
    <row r="1363" spans="1:34" ht="16.5" customHeight="1" x14ac:dyDescent="0.25">
      <c r="A1363" s="162">
        <v>1255</v>
      </c>
      <c r="B1363" s="54" t="s">
        <v>92</v>
      </c>
      <c r="C1363" s="206">
        <v>474.87599999999998</v>
      </c>
      <c r="D1363" s="206">
        <v>498.64699999999999</v>
      </c>
      <c r="E1363" s="206">
        <v>523.548</v>
      </c>
      <c r="F1363" s="206">
        <v>560.19636000000003</v>
      </c>
      <c r="G1363" s="83"/>
      <c r="H1363" s="81"/>
      <c r="I1363" s="62"/>
      <c r="J1363" s="62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</row>
    <row r="1364" spans="1:34" ht="16.5" customHeight="1" x14ac:dyDescent="0.25">
      <c r="A1364" s="162">
        <v>1256</v>
      </c>
      <c r="B1364" s="54" t="s">
        <v>107</v>
      </c>
      <c r="C1364" s="206">
        <v>105.1812946615601</v>
      </c>
      <c r="D1364" s="206">
        <v>105.00572781104962</v>
      </c>
      <c r="E1364" s="206">
        <v>104.99371298734374</v>
      </c>
      <c r="F1364" s="206">
        <v>107</v>
      </c>
      <c r="G1364" s="83"/>
      <c r="H1364" s="81"/>
      <c r="I1364" s="62"/>
      <c r="J1364" s="62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</row>
    <row r="1365" spans="1:34" ht="16.5" customHeight="1" x14ac:dyDescent="0.25">
      <c r="A1365" s="162">
        <v>1257</v>
      </c>
      <c r="B1365" s="54" t="s">
        <v>93</v>
      </c>
      <c r="C1365" s="206">
        <v>474.87599999999998</v>
      </c>
      <c r="D1365" s="207">
        <v>498.61700000000002</v>
      </c>
      <c r="E1365" s="207">
        <v>523.548</v>
      </c>
      <c r="F1365" s="207">
        <v>560.19636000000003</v>
      </c>
      <c r="G1365" s="83"/>
      <c r="H1365" s="81"/>
      <c r="I1365" s="62"/>
      <c r="J1365" s="62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</row>
    <row r="1366" spans="1:34" ht="16.5" customHeight="1" x14ac:dyDescent="0.25">
      <c r="A1366" s="162">
        <v>1258</v>
      </c>
      <c r="B1366" s="54" t="s">
        <v>94</v>
      </c>
      <c r="C1366" s="206">
        <v>0</v>
      </c>
      <c r="D1366" s="206">
        <v>0.03</v>
      </c>
      <c r="E1366" s="206">
        <v>0</v>
      </c>
      <c r="F1366" s="206">
        <v>0</v>
      </c>
      <c r="G1366" s="83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</row>
    <row r="1367" spans="1:34" ht="16.5" customHeight="1" x14ac:dyDescent="0.25">
      <c r="A1367" s="162">
        <v>1259</v>
      </c>
      <c r="B1367" s="54" t="s">
        <v>95</v>
      </c>
      <c r="C1367" s="206">
        <v>0</v>
      </c>
      <c r="D1367" s="206">
        <v>0</v>
      </c>
      <c r="E1367" s="206">
        <v>0</v>
      </c>
      <c r="F1367" s="206">
        <v>0</v>
      </c>
      <c r="G1367" s="83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</row>
    <row r="1368" spans="1:34" ht="16.5" customHeight="1" x14ac:dyDescent="0.25">
      <c r="A1368" s="162">
        <v>1260</v>
      </c>
      <c r="B1368" s="54" t="s">
        <v>97</v>
      </c>
      <c r="C1368" s="206">
        <v>489.81700000000001</v>
      </c>
      <c r="D1368" s="206">
        <v>298.96100000000001</v>
      </c>
      <c r="E1368" s="206">
        <v>363.82499999999999</v>
      </c>
      <c r="F1368" s="206">
        <v>389.29275000000001</v>
      </c>
      <c r="G1368" s="83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</row>
    <row r="1369" spans="1:34" ht="16.5" customHeight="1" x14ac:dyDescent="0.25">
      <c r="A1369" s="162">
        <v>1261</v>
      </c>
      <c r="B1369" s="54" t="s">
        <v>98</v>
      </c>
      <c r="C1369" s="206">
        <v>0</v>
      </c>
      <c r="D1369" s="207">
        <v>0</v>
      </c>
      <c r="E1369" s="207">
        <v>0</v>
      </c>
      <c r="F1369" s="207">
        <v>0</v>
      </c>
      <c r="G1369" s="83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</row>
    <row r="1370" spans="1:34" ht="16.5" customHeight="1" x14ac:dyDescent="0.25">
      <c r="A1370" s="162">
        <v>1262</v>
      </c>
      <c r="B1370" s="54" t="s">
        <v>99</v>
      </c>
      <c r="C1370" s="206">
        <v>489.81700000000001</v>
      </c>
      <c r="D1370" s="207">
        <v>298.96100000000001</v>
      </c>
      <c r="E1370" s="207">
        <v>363.82499999999999</v>
      </c>
      <c r="F1370" s="207">
        <v>389.29275000000001</v>
      </c>
      <c r="G1370" s="83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/>
    </row>
    <row r="1371" spans="1:34" ht="16.5" customHeight="1" x14ac:dyDescent="0.25">
      <c r="A1371" s="162">
        <v>1263</v>
      </c>
      <c r="B1371" s="54" t="s">
        <v>155</v>
      </c>
      <c r="C1371" s="206">
        <v>0</v>
      </c>
      <c r="D1371" s="206">
        <v>0</v>
      </c>
      <c r="E1371" s="206">
        <v>0</v>
      </c>
      <c r="F1371" s="206">
        <v>0</v>
      </c>
      <c r="G1371" s="83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</row>
    <row r="1372" spans="1:34" ht="16.5" customHeight="1" x14ac:dyDescent="0.25">
      <c r="A1372" s="162">
        <v>1264</v>
      </c>
      <c r="B1372" s="54" t="s">
        <v>101</v>
      </c>
      <c r="C1372" s="206">
        <v>0</v>
      </c>
      <c r="D1372" s="206">
        <v>0</v>
      </c>
      <c r="E1372" s="206">
        <v>0</v>
      </c>
      <c r="F1372" s="206">
        <v>0</v>
      </c>
      <c r="G1372" s="83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</row>
    <row r="1373" spans="1:34" ht="16.5" customHeight="1" x14ac:dyDescent="0.25">
      <c r="A1373" s="162">
        <v>1265</v>
      </c>
      <c r="B1373" s="54" t="s">
        <v>102</v>
      </c>
      <c r="C1373" s="206">
        <v>0</v>
      </c>
      <c r="D1373" s="206">
        <v>0</v>
      </c>
      <c r="E1373" s="206">
        <v>0</v>
      </c>
      <c r="F1373" s="206">
        <v>0</v>
      </c>
      <c r="G1373" s="8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/>
    </row>
    <row r="1374" spans="1:34" ht="16.5" customHeight="1" x14ac:dyDescent="0.25">
      <c r="A1374" s="162">
        <v>1266</v>
      </c>
      <c r="B1374" s="54" t="s">
        <v>103</v>
      </c>
      <c r="C1374" s="206">
        <v>975.22699999999998</v>
      </c>
      <c r="D1374" s="207">
        <v>797.57799999999997</v>
      </c>
      <c r="E1374" s="207">
        <v>887.37300000000005</v>
      </c>
      <c r="F1374" s="207">
        <v>949.4891100000001</v>
      </c>
      <c r="G1374" s="83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</row>
    <row r="1375" spans="1:34" ht="16.5" customHeight="1" x14ac:dyDescent="0.25">
      <c r="A1375" s="162">
        <v>1267</v>
      </c>
      <c r="B1375" s="54" t="s">
        <v>107</v>
      </c>
      <c r="C1375" s="206">
        <v>112.67754360553562</v>
      </c>
      <c r="D1375" s="206">
        <v>81.783830841434863</v>
      </c>
      <c r="E1375" s="206">
        <v>111.2584599876125</v>
      </c>
      <c r="F1375" s="206">
        <v>107</v>
      </c>
      <c r="G1375" s="84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</row>
    <row r="1376" spans="1:34" ht="16.5" customHeight="1" x14ac:dyDescent="0.25">
      <c r="A1376" s="254" t="s">
        <v>220</v>
      </c>
      <c r="B1376" s="254"/>
      <c r="C1376" s="254"/>
      <c r="D1376" s="254"/>
      <c r="E1376" s="254"/>
      <c r="F1376" s="254"/>
      <c r="G1376" s="1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/>
    </row>
    <row r="1377" spans="1:34" ht="16.5" customHeight="1" x14ac:dyDescent="0.25">
      <c r="A1377" s="162">
        <v>1268</v>
      </c>
      <c r="B1377" s="54" t="s">
        <v>90</v>
      </c>
      <c r="C1377" s="206">
        <v>107.28999999999999</v>
      </c>
      <c r="D1377" s="206">
        <v>81.650999999999996</v>
      </c>
      <c r="E1377" s="206">
        <v>83.325000000000003</v>
      </c>
      <c r="F1377" s="206">
        <v>89.157750000000007</v>
      </c>
      <c r="G1377" s="83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/>
    </row>
    <row r="1378" spans="1:34" ht="16.5" customHeight="1" x14ac:dyDescent="0.25">
      <c r="A1378" s="162">
        <v>1269</v>
      </c>
      <c r="B1378" s="54" t="s">
        <v>92</v>
      </c>
      <c r="C1378" s="206">
        <v>34.420999999999999</v>
      </c>
      <c r="D1378" s="206">
        <v>36.140999999999998</v>
      </c>
      <c r="E1378" s="206">
        <v>37.950000000000003</v>
      </c>
      <c r="F1378" s="206">
        <v>40.606500000000004</v>
      </c>
      <c r="G1378" s="83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/>
    </row>
    <row r="1379" spans="1:34" ht="16.5" customHeight="1" x14ac:dyDescent="0.25">
      <c r="A1379" s="162">
        <v>1270</v>
      </c>
      <c r="B1379" s="54" t="s">
        <v>107</v>
      </c>
      <c r="C1379" s="206">
        <v>115.3277451951927</v>
      </c>
      <c r="D1379" s="206">
        <v>104.99694953662009</v>
      </c>
      <c r="E1379" s="206">
        <v>105.00539553415788</v>
      </c>
      <c r="F1379" s="206">
        <v>107</v>
      </c>
      <c r="G1379" s="83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</row>
    <row r="1380" spans="1:34" ht="16.5" customHeight="1" x14ac:dyDescent="0.25">
      <c r="A1380" s="162">
        <v>1271</v>
      </c>
      <c r="B1380" s="54" t="s">
        <v>93</v>
      </c>
      <c r="C1380" s="206">
        <v>34.420999999999999</v>
      </c>
      <c r="D1380" s="206">
        <v>36.140999999999998</v>
      </c>
      <c r="E1380" s="206">
        <v>37.950000000000003</v>
      </c>
      <c r="F1380" s="206">
        <v>40.606500000000004</v>
      </c>
      <c r="G1380" s="83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/>
    </row>
    <row r="1381" spans="1:34" ht="16.5" customHeight="1" x14ac:dyDescent="0.25">
      <c r="A1381" s="162">
        <v>1272</v>
      </c>
      <c r="B1381" s="54" t="s">
        <v>94</v>
      </c>
      <c r="C1381" s="206">
        <v>0</v>
      </c>
      <c r="D1381" s="206">
        <v>0</v>
      </c>
      <c r="E1381" s="206">
        <v>0</v>
      </c>
      <c r="F1381" s="206">
        <v>0</v>
      </c>
      <c r="G1381" s="83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  <c r="AF1381"/>
      <c r="AG1381"/>
      <c r="AH1381"/>
    </row>
    <row r="1382" spans="1:34" ht="16.5" customHeight="1" x14ac:dyDescent="0.25">
      <c r="A1382" s="162">
        <v>1273</v>
      </c>
      <c r="B1382" s="54" t="s">
        <v>95</v>
      </c>
      <c r="C1382" s="206">
        <v>0</v>
      </c>
      <c r="D1382" s="206">
        <v>0</v>
      </c>
      <c r="E1382" s="206">
        <v>0</v>
      </c>
      <c r="F1382" s="206">
        <v>0</v>
      </c>
      <c r="G1382" s="83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/>
    </row>
    <row r="1383" spans="1:34" ht="16.5" customHeight="1" x14ac:dyDescent="0.25">
      <c r="A1383" s="162">
        <v>1274</v>
      </c>
      <c r="B1383" s="54" t="s">
        <v>97</v>
      </c>
      <c r="C1383" s="206">
        <v>72.869</v>
      </c>
      <c r="D1383" s="206">
        <v>45.51</v>
      </c>
      <c r="E1383" s="206">
        <v>45.375</v>
      </c>
      <c r="F1383" s="206">
        <v>48.551250000000003</v>
      </c>
      <c r="G1383" s="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</row>
    <row r="1384" spans="1:34" ht="16.5" customHeight="1" x14ac:dyDescent="0.25">
      <c r="A1384" s="162">
        <v>1275</v>
      </c>
      <c r="B1384" s="54" t="s">
        <v>98</v>
      </c>
      <c r="C1384" s="206">
        <v>44.582999999999998</v>
      </c>
      <c r="D1384" s="207">
        <v>4.5999999999999999E-2</v>
      </c>
      <c r="E1384" s="207">
        <v>0</v>
      </c>
      <c r="F1384" s="207">
        <v>0</v>
      </c>
      <c r="G1384" s="83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  <c r="AF1384"/>
      <c r="AG1384"/>
      <c r="AH1384"/>
    </row>
    <row r="1385" spans="1:34" ht="16.5" customHeight="1" x14ac:dyDescent="0.25">
      <c r="A1385" s="162">
        <v>1276</v>
      </c>
      <c r="B1385" s="54" t="s">
        <v>99</v>
      </c>
      <c r="C1385" s="206">
        <v>28.286000000000001</v>
      </c>
      <c r="D1385" s="207">
        <v>45.463999999999999</v>
      </c>
      <c r="E1385" s="207">
        <v>45.375</v>
      </c>
      <c r="F1385" s="207">
        <v>48.551250000000003</v>
      </c>
      <c r="G1385" s="83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</row>
    <row r="1386" spans="1:34" ht="16.5" customHeight="1" x14ac:dyDescent="0.25">
      <c r="A1386" s="162">
        <v>1277</v>
      </c>
      <c r="B1386" s="54" t="s">
        <v>155</v>
      </c>
      <c r="C1386" s="206">
        <v>0</v>
      </c>
      <c r="D1386" s="206">
        <v>0</v>
      </c>
      <c r="E1386" s="206">
        <v>0</v>
      </c>
      <c r="F1386" s="206">
        <v>0</v>
      </c>
      <c r="G1386" s="83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/>
    </row>
    <row r="1387" spans="1:34" ht="16.5" customHeight="1" x14ac:dyDescent="0.25">
      <c r="A1387" s="162">
        <v>1278</v>
      </c>
      <c r="B1387" s="54" t="s">
        <v>101</v>
      </c>
      <c r="C1387" s="206">
        <v>0</v>
      </c>
      <c r="D1387" s="206">
        <v>0</v>
      </c>
      <c r="E1387" s="206">
        <v>0</v>
      </c>
      <c r="F1387" s="206">
        <v>0</v>
      </c>
      <c r="G1387" s="83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/>
    </row>
    <row r="1388" spans="1:34" ht="16.5" customHeight="1" x14ac:dyDescent="0.25">
      <c r="A1388" s="162">
        <v>1279</v>
      </c>
      <c r="B1388" s="54" t="s">
        <v>102</v>
      </c>
      <c r="C1388" s="206">
        <v>0</v>
      </c>
      <c r="D1388" s="206">
        <v>0</v>
      </c>
      <c r="E1388" s="206">
        <v>0</v>
      </c>
      <c r="F1388" s="206">
        <v>0</v>
      </c>
      <c r="G1388" s="83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/>
    </row>
    <row r="1389" spans="1:34" ht="16.5" customHeight="1" x14ac:dyDescent="0.25">
      <c r="A1389" s="162">
        <v>1280</v>
      </c>
      <c r="B1389" s="54" t="s">
        <v>103</v>
      </c>
      <c r="C1389" s="206">
        <v>108.009</v>
      </c>
      <c r="D1389" s="206">
        <v>81.605000000000004</v>
      </c>
      <c r="E1389" s="206">
        <v>83.328000000000003</v>
      </c>
      <c r="F1389" s="206">
        <v>89.160960000000003</v>
      </c>
      <c r="G1389" s="83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</row>
    <row r="1390" spans="1:34" ht="16.5" customHeight="1" x14ac:dyDescent="0.25">
      <c r="A1390" s="162">
        <v>1281</v>
      </c>
      <c r="B1390" s="54" t="s">
        <v>107</v>
      </c>
      <c r="C1390" s="206">
        <v>110.33715163480014</v>
      </c>
      <c r="D1390" s="206">
        <v>75.553889027766203</v>
      </c>
      <c r="E1390" s="206">
        <v>102.11139023344158</v>
      </c>
      <c r="F1390" s="206">
        <v>107</v>
      </c>
      <c r="G1390" s="84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/>
    </row>
    <row r="1391" spans="1:34" ht="16.5" customHeight="1" x14ac:dyDescent="0.25">
      <c r="A1391" s="254" t="s">
        <v>221</v>
      </c>
      <c r="B1391" s="254"/>
      <c r="C1391" s="254"/>
      <c r="D1391" s="254"/>
      <c r="E1391" s="254"/>
      <c r="F1391" s="254"/>
      <c r="G1391" s="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</row>
    <row r="1392" spans="1:34" ht="16.5" customHeight="1" x14ac:dyDescent="0.25">
      <c r="A1392" s="162">
        <v>1282</v>
      </c>
      <c r="B1392" s="54" t="s">
        <v>90</v>
      </c>
      <c r="C1392" s="206">
        <v>381.66800000000001</v>
      </c>
      <c r="D1392" s="206">
        <v>81.944000000000003</v>
      </c>
      <c r="E1392" s="206">
        <v>83.874000000000009</v>
      </c>
      <c r="F1392" s="206">
        <v>89.745180000000005</v>
      </c>
      <c r="G1392" s="83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</row>
    <row r="1393" spans="1:34" ht="16.5" customHeight="1" x14ac:dyDescent="0.25">
      <c r="A1393" s="162">
        <v>1283</v>
      </c>
      <c r="B1393" s="54" t="s">
        <v>92</v>
      </c>
      <c r="C1393" s="206">
        <v>58.87</v>
      </c>
      <c r="D1393" s="206">
        <v>61.813000000000002</v>
      </c>
      <c r="E1393" s="206">
        <v>64.903000000000006</v>
      </c>
      <c r="F1393" s="207">
        <v>69.446210000000008</v>
      </c>
      <c r="G1393" s="8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</row>
    <row r="1394" spans="1:34" ht="16.5" customHeight="1" x14ac:dyDescent="0.25">
      <c r="A1394" s="162">
        <v>1284</v>
      </c>
      <c r="B1394" s="54" t="s">
        <v>107</v>
      </c>
      <c r="C1394" s="206">
        <v>53.564423010668328</v>
      </c>
      <c r="D1394" s="206">
        <v>104.99915067096994</v>
      </c>
      <c r="E1394" s="206">
        <v>104.99894844126641</v>
      </c>
      <c r="F1394" s="206">
        <v>107</v>
      </c>
      <c r="G1394" s="83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</row>
    <row r="1395" spans="1:34" ht="16.5" customHeight="1" x14ac:dyDescent="0.25">
      <c r="A1395" s="162">
        <v>1285</v>
      </c>
      <c r="B1395" s="54" t="s">
        <v>93</v>
      </c>
      <c r="C1395" s="206">
        <v>58.87</v>
      </c>
      <c r="D1395" s="206">
        <v>61.813000000000002</v>
      </c>
      <c r="E1395" s="206">
        <v>64.903000000000006</v>
      </c>
      <c r="F1395" s="207">
        <v>69.446210000000008</v>
      </c>
      <c r="G1395" s="83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</row>
    <row r="1396" spans="1:34" ht="16.5" customHeight="1" x14ac:dyDescent="0.25">
      <c r="A1396" s="162">
        <v>1286</v>
      </c>
      <c r="B1396" s="54" t="s">
        <v>94</v>
      </c>
      <c r="C1396" s="206">
        <v>0</v>
      </c>
      <c r="D1396" s="206">
        <v>0</v>
      </c>
      <c r="E1396" s="206">
        <v>0</v>
      </c>
      <c r="F1396" s="206">
        <v>0</v>
      </c>
      <c r="G1396" s="83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</row>
    <row r="1397" spans="1:34" ht="16.5" customHeight="1" x14ac:dyDescent="0.25">
      <c r="A1397" s="162">
        <v>1287</v>
      </c>
      <c r="B1397" s="54" t="s">
        <v>95</v>
      </c>
      <c r="C1397" s="206">
        <v>0</v>
      </c>
      <c r="D1397" s="206">
        <v>0</v>
      </c>
      <c r="E1397" s="206">
        <v>0</v>
      </c>
      <c r="F1397" s="206">
        <v>0</v>
      </c>
      <c r="G1397" s="83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</row>
    <row r="1398" spans="1:34" ht="16.5" customHeight="1" x14ac:dyDescent="0.25">
      <c r="A1398" s="162">
        <v>1288</v>
      </c>
      <c r="B1398" s="54" t="s">
        <v>97</v>
      </c>
      <c r="C1398" s="206">
        <v>322.798</v>
      </c>
      <c r="D1398" s="206">
        <v>20.131</v>
      </c>
      <c r="E1398" s="206">
        <v>18.971</v>
      </c>
      <c r="F1398" s="206">
        <v>20.298970000000001</v>
      </c>
      <c r="G1398" s="83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</row>
    <row r="1399" spans="1:34" ht="16.5" customHeight="1" x14ac:dyDescent="0.25">
      <c r="A1399" s="162">
        <v>1289</v>
      </c>
      <c r="B1399" s="54" t="s">
        <v>98</v>
      </c>
      <c r="C1399" s="206">
        <v>20.306000000000001</v>
      </c>
      <c r="D1399" s="207">
        <v>0</v>
      </c>
      <c r="E1399" s="207">
        <v>0</v>
      </c>
      <c r="F1399" s="207">
        <v>0</v>
      </c>
      <c r="G1399" s="83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  <c r="AF1399"/>
      <c r="AG1399"/>
      <c r="AH1399"/>
    </row>
    <row r="1400" spans="1:34" ht="16.5" customHeight="1" x14ac:dyDescent="0.25">
      <c r="A1400" s="162">
        <v>1290</v>
      </c>
      <c r="B1400" s="54" t="s">
        <v>99</v>
      </c>
      <c r="C1400" s="206">
        <v>302.49200000000002</v>
      </c>
      <c r="D1400" s="207">
        <v>20.131</v>
      </c>
      <c r="E1400" s="207">
        <v>18.971</v>
      </c>
      <c r="F1400" s="207">
        <v>20.298970000000001</v>
      </c>
      <c r="G1400" s="83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</row>
    <row r="1401" spans="1:34" ht="16.5" customHeight="1" x14ac:dyDescent="0.25">
      <c r="A1401" s="162">
        <v>1291</v>
      </c>
      <c r="B1401" s="54" t="s">
        <v>155</v>
      </c>
      <c r="C1401" s="206">
        <v>0</v>
      </c>
      <c r="D1401" s="206">
        <v>0</v>
      </c>
      <c r="E1401" s="206">
        <v>0</v>
      </c>
      <c r="F1401" s="206">
        <v>0</v>
      </c>
      <c r="G1401" s="83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</row>
    <row r="1402" spans="1:34" ht="16.5" customHeight="1" x14ac:dyDescent="0.25">
      <c r="A1402" s="162">
        <v>1292</v>
      </c>
      <c r="B1402" s="54" t="s">
        <v>101</v>
      </c>
      <c r="C1402" s="206">
        <v>0</v>
      </c>
      <c r="D1402" s="206">
        <v>0</v>
      </c>
      <c r="E1402" s="206">
        <v>0</v>
      </c>
      <c r="F1402" s="206">
        <v>0</v>
      </c>
      <c r="G1402" s="83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</row>
    <row r="1403" spans="1:34" ht="16.5" customHeight="1" x14ac:dyDescent="0.25">
      <c r="A1403" s="162">
        <v>1293</v>
      </c>
      <c r="B1403" s="54" t="s">
        <v>102</v>
      </c>
      <c r="C1403" s="206">
        <v>0</v>
      </c>
      <c r="D1403" s="206">
        <v>0</v>
      </c>
      <c r="E1403" s="206">
        <v>0</v>
      </c>
      <c r="F1403" s="206">
        <v>0</v>
      </c>
      <c r="G1403" s="8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</row>
    <row r="1404" spans="1:34" ht="16.5" customHeight="1" x14ac:dyDescent="0.25">
      <c r="A1404" s="162">
        <v>1294</v>
      </c>
      <c r="B1404" s="54" t="s">
        <v>103</v>
      </c>
      <c r="C1404" s="206">
        <v>382.16699999999997</v>
      </c>
      <c r="D1404" s="206">
        <v>81.900000000000006</v>
      </c>
      <c r="E1404" s="206">
        <v>83.9</v>
      </c>
      <c r="F1404" s="206">
        <v>89.77300000000001</v>
      </c>
      <c r="G1404" s="83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</row>
    <row r="1405" spans="1:34" ht="16.5" customHeight="1" x14ac:dyDescent="0.25">
      <c r="A1405" s="162">
        <v>1295</v>
      </c>
      <c r="B1405" s="54" t="s">
        <v>107</v>
      </c>
      <c r="C1405" s="206">
        <v>179.93410368446888</v>
      </c>
      <c r="D1405" s="206">
        <v>21.430421778960511</v>
      </c>
      <c r="E1405" s="206">
        <v>102.44200244200243</v>
      </c>
      <c r="F1405" s="206">
        <v>107</v>
      </c>
      <c r="G1405" s="84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/>
    </row>
    <row r="1406" spans="1:34" ht="16.5" customHeight="1" x14ac:dyDescent="0.25">
      <c r="A1406" s="254" t="s">
        <v>222</v>
      </c>
      <c r="B1406" s="254"/>
      <c r="C1406" s="254"/>
      <c r="D1406" s="254"/>
      <c r="E1406" s="254"/>
      <c r="F1406" s="254"/>
      <c r="G1406" s="1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</row>
    <row r="1407" spans="1:34" ht="16.5" customHeight="1" x14ac:dyDescent="0.25">
      <c r="A1407" s="162">
        <v>1296</v>
      </c>
      <c r="B1407" s="54" t="s">
        <v>90</v>
      </c>
      <c r="C1407" s="206">
        <v>75.616</v>
      </c>
      <c r="D1407" s="206">
        <v>75.468000000000004</v>
      </c>
      <c r="E1407" s="206">
        <v>76.967999999999989</v>
      </c>
      <c r="F1407" s="206">
        <v>82.355759999999989</v>
      </c>
      <c r="G1407" s="83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</row>
    <row r="1408" spans="1:34" ht="16.5" customHeight="1" x14ac:dyDescent="0.25">
      <c r="A1408" s="162">
        <v>1297</v>
      </c>
      <c r="B1408" s="54" t="s">
        <v>92</v>
      </c>
      <c r="C1408" s="206">
        <v>33.659999999999997</v>
      </c>
      <c r="D1408" s="206">
        <v>35.636000000000003</v>
      </c>
      <c r="E1408" s="206">
        <v>37.417999999999999</v>
      </c>
      <c r="F1408" s="206">
        <v>40.037259999999996</v>
      </c>
      <c r="G1408" s="83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</row>
    <row r="1409" spans="1:34" ht="16.5" customHeight="1" x14ac:dyDescent="0.25">
      <c r="A1409" s="162">
        <v>1298</v>
      </c>
      <c r="B1409" s="54" t="s">
        <v>107</v>
      </c>
      <c r="C1409" s="206">
        <v>111.5210261646649</v>
      </c>
      <c r="D1409" s="206">
        <v>105.87046939988119</v>
      </c>
      <c r="E1409" s="206">
        <v>105.00056123021662</v>
      </c>
      <c r="F1409" s="206">
        <v>107</v>
      </c>
      <c r="G1409" s="83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</row>
    <row r="1410" spans="1:34" ht="16.5" customHeight="1" x14ac:dyDescent="0.25">
      <c r="A1410" s="162">
        <v>1299</v>
      </c>
      <c r="B1410" s="54" t="s">
        <v>93</v>
      </c>
      <c r="C1410" s="206">
        <v>33.659999999999997</v>
      </c>
      <c r="D1410" s="206">
        <v>35.636000000000003</v>
      </c>
      <c r="E1410" s="206">
        <v>37.417999999999999</v>
      </c>
      <c r="F1410" s="206">
        <v>40.037259999999996</v>
      </c>
      <c r="G1410" s="83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</row>
    <row r="1411" spans="1:34" ht="16.5" customHeight="1" x14ac:dyDescent="0.25">
      <c r="A1411" s="162">
        <v>1300</v>
      </c>
      <c r="B1411" s="54" t="s">
        <v>94</v>
      </c>
      <c r="C1411" s="206">
        <v>0</v>
      </c>
      <c r="D1411" s="206">
        <v>0</v>
      </c>
      <c r="E1411" s="206">
        <v>0</v>
      </c>
      <c r="F1411" s="206">
        <v>0</v>
      </c>
      <c r="G1411" s="83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</row>
    <row r="1412" spans="1:34" ht="16.5" customHeight="1" x14ac:dyDescent="0.25">
      <c r="A1412" s="162">
        <v>1301</v>
      </c>
      <c r="B1412" s="54" t="s">
        <v>95</v>
      </c>
      <c r="C1412" s="206">
        <v>0</v>
      </c>
      <c r="D1412" s="206">
        <v>0</v>
      </c>
      <c r="E1412" s="206">
        <v>0</v>
      </c>
      <c r="F1412" s="206">
        <v>0</v>
      </c>
      <c r="G1412" s="83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</row>
    <row r="1413" spans="1:34" ht="16.5" customHeight="1" x14ac:dyDescent="0.25">
      <c r="A1413" s="162">
        <v>1302</v>
      </c>
      <c r="B1413" s="54" t="s">
        <v>97</v>
      </c>
      <c r="C1413" s="206">
        <v>41.956000000000003</v>
      </c>
      <c r="D1413" s="206">
        <v>39.832000000000001</v>
      </c>
      <c r="E1413" s="206">
        <v>39.549999999999997</v>
      </c>
      <c r="F1413" s="206">
        <v>42.3185</v>
      </c>
      <c r="G1413" s="8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</row>
    <row r="1414" spans="1:34" ht="16.5" customHeight="1" x14ac:dyDescent="0.25">
      <c r="A1414" s="162">
        <v>1303</v>
      </c>
      <c r="B1414" s="54" t="s">
        <v>98</v>
      </c>
      <c r="C1414" s="206">
        <v>39.456000000000003</v>
      </c>
      <c r="D1414" s="207">
        <v>0</v>
      </c>
      <c r="E1414" s="207">
        <v>0</v>
      </c>
      <c r="F1414" s="207">
        <v>0</v>
      </c>
      <c r="G1414" s="83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</row>
    <row r="1415" spans="1:34" ht="16.5" customHeight="1" x14ac:dyDescent="0.25">
      <c r="A1415" s="162">
        <v>1304</v>
      </c>
      <c r="B1415" s="54" t="s">
        <v>99</v>
      </c>
      <c r="C1415" s="206">
        <v>2.5</v>
      </c>
      <c r="D1415" s="207">
        <v>39.832000000000001</v>
      </c>
      <c r="E1415" s="207">
        <v>39.549999999999997</v>
      </c>
      <c r="F1415" s="207">
        <v>42.3185</v>
      </c>
      <c r="G1415" s="83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</row>
    <row r="1416" spans="1:34" ht="16.5" customHeight="1" x14ac:dyDescent="0.25">
      <c r="A1416" s="162">
        <v>1305</v>
      </c>
      <c r="B1416" s="54" t="s">
        <v>155</v>
      </c>
      <c r="C1416" s="206">
        <v>0</v>
      </c>
      <c r="D1416" s="206">
        <v>0</v>
      </c>
      <c r="E1416" s="206">
        <v>0</v>
      </c>
      <c r="F1416" s="206">
        <v>0</v>
      </c>
      <c r="G1416" s="83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</row>
    <row r="1417" spans="1:34" ht="16.5" customHeight="1" x14ac:dyDescent="0.25">
      <c r="A1417" s="162">
        <v>1306</v>
      </c>
      <c r="B1417" s="54" t="s">
        <v>101</v>
      </c>
      <c r="C1417" s="206">
        <v>0</v>
      </c>
      <c r="D1417" s="206">
        <v>0</v>
      </c>
      <c r="E1417" s="206">
        <v>0</v>
      </c>
      <c r="F1417" s="206">
        <v>0</v>
      </c>
      <c r="G1417" s="83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  <c r="Z1417"/>
      <c r="AA1417"/>
      <c r="AB1417"/>
      <c r="AC1417"/>
      <c r="AD1417"/>
      <c r="AE1417"/>
      <c r="AF1417"/>
      <c r="AG1417"/>
      <c r="AH1417"/>
    </row>
    <row r="1418" spans="1:34" ht="16.5" customHeight="1" x14ac:dyDescent="0.25">
      <c r="A1418" s="162">
        <v>1307</v>
      </c>
      <c r="B1418" s="54" t="s">
        <v>102</v>
      </c>
      <c r="C1418" s="206">
        <v>0</v>
      </c>
      <c r="D1418" s="206">
        <v>0</v>
      </c>
      <c r="E1418" s="206">
        <v>0</v>
      </c>
      <c r="F1418" s="206">
        <v>0</v>
      </c>
      <c r="G1418" s="83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  <c r="Z1418"/>
      <c r="AA1418"/>
      <c r="AB1418"/>
      <c r="AC1418"/>
      <c r="AD1418"/>
      <c r="AE1418"/>
      <c r="AF1418"/>
      <c r="AG1418"/>
      <c r="AH1418"/>
    </row>
    <row r="1419" spans="1:34" ht="16.5" customHeight="1" x14ac:dyDescent="0.25">
      <c r="A1419" s="162">
        <v>1308</v>
      </c>
      <c r="B1419" s="54" t="s">
        <v>103</v>
      </c>
      <c r="C1419" s="206">
        <v>76.102999999999994</v>
      </c>
      <c r="D1419" s="206">
        <v>75.468000000000004</v>
      </c>
      <c r="E1419" s="206">
        <v>76.968000000000004</v>
      </c>
      <c r="F1419" s="206">
        <v>82.355760000000004</v>
      </c>
      <c r="G1419" s="83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  <c r="Z1419"/>
      <c r="AA1419"/>
      <c r="AB1419"/>
      <c r="AC1419"/>
      <c r="AD1419"/>
      <c r="AE1419"/>
      <c r="AF1419"/>
      <c r="AG1419"/>
      <c r="AH1419"/>
    </row>
    <row r="1420" spans="1:34" ht="16.5" customHeight="1" x14ac:dyDescent="0.25">
      <c r="A1420" s="162">
        <v>1309</v>
      </c>
      <c r="B1420" s="54" t="s">
        <v>107</v>
      </c>
      <c r="C1420" s="206">
        <v>47.359191893112985</v>
      </c>
      <c r="D1420" s="206">
        <v>99.165604509677678</v>
      </c>
      <c r="E1420" s="206">
        <v>101.98759739227221</v>
      </c>
      <c r="F1420" s="206">
        <v>107</v>
      </c>
      <c r="G1420" s="84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  <c r="Z1420"/>
      <c r="AA1420"/>
      <c r="AB1420"/>
      <c r="AC1420"/>
      <c r="AD1420"/>
      <c r="AE1420"/>
      <c r="AF1420"/>
      <c r="AG1420"/>
      <c r="AH1420"/>
    </row>
    <row r="1421" spans="1:34" ht="16.5" customHeight="1" x14ac:dyDescent="0.25">
      <c r="A1421" s="254" t="s">
        <v>223</v>
      </c>
      <c r="B1421" s="254"/>
      <c r="C1421" s="254"/>
      <c r="D1421" s="254"/>
      <c r="E1421" s="254"/>
      <c r="F1421" s="254"/>
      <c r="G1421" s="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  <c r="Z1421"/>
      <c r="AA1421"/>
      <c r="AB1421"/>
      <c r="AC1421"/>
      <c r="AD1421"/>
      <c r="AE1421"/>
      <c r="AF1421"/>
      <c r="AG1421"/>
      <c r="AH1421"/>
    </row>
    <row r="1422" spans="1:34" ht="16.5" customHeight="1" x14ac:dyDescent="0.25">
      <c r="A1422" s="162">
        <v>1310</v>
      </c>
      <c r="B1422" s="54" t="s">
        <v>90</v>
      </c>
      <c r="C1422" s="206">
        <v>182.131</v>
      </c>
      <c r="D1422" s="206">
        <v>70.91</v>
      </c>
      <c r="E1422" s="206">
        <v>72.210999999999999</v>
      </c>
      <c r="F1422" s="206">
        <v>77.265770000000003</v>
      </c>
      <c r="G1422" s="83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  <c r="Z1422"/>
      <c r="AA1422"/>
      <c r="AB1422"/>
      <c r="AC1422"/>
      <c r="AD1422"/>
      <c r="AE1422"/>
      <c r="AF1422"/>
      <c r="AG1422"/>
      <c r="AH1422"/>
    </row>
    <row r="1423" spans="1:34" ht="16.5" customHeight="1" x14ac:dyDescent="0.25">
      <c r="A1423" s="162">
        <v>1311</v>
      </c>
      <c r="B1423" s="54" t="s">
        <v>92</v>
      </c>
      <c r="C1423" s="206">
        <v>48.814</v>
      </c>
      <c r="D1423" s="207">
        <v>51.253999999999998</v>
      </c>
      <c r="E1423" s="207">
        <v>53.816000000000003</v>
      </c>
      <c r="F1423" s="207">
        <v>57.583120000000001</v>
      </c>
      <c r="G1423" s="8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  <c r="Z1423"/>
      <c r="AA1423"/>
      <c r="AB1423"/>
      <c r="AC1423"/>
      <c r="AD1423"/>
      <c r="AE1423"/>
      <c r="AF1423"/>
      <c r="AG1423"/>
      <c r="AH1423"/>
    </row>
    <row r="1424" spans="1:34" ht="16.5" customHeight="1" x14ac:dyDescent="0.25">
      <c r="A1424" s="162">
        <v>1312</v>
      </c>
      <c r="B1424" s="54" t="s">
        <v>107</v>
      </c>
      <c r="C1424" s="206">
        <v>98.116242119384793</v>
      </c>
      <c r="D1424" s="206">
        <v>104.99856598516818</v>
      </c>
      <c r="E1424" s="206">
        <v>104.99863425293637</v>
      </c>
      <c r="F1424" s="206">
        <v>107</v>
      </c>
      <c r="G1424" s="83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  <c r="Z1424"/>
      <c r="AA1424"/>
      <c r="AB1424"/>
      <c r="AC1424"/>
      <c r="AD1424"/>
      <c r="AE1424"/>
      <c r="AF1424"/>
      <c r="AG1424"/>
      <c r="AH1424"/>
    </row>
    <row r="1425" spans="1:34" ht="16.5" customHeight="1" x14ac:dyDescent="0.25">
      <c r="A1425" s="162">
        <v>1313</v>
      </c>
      <c r="B1425" s="54" t="s">
        <v>93</v>
      </c>
      <c r="C1425" s="206">
        <v>48.814</v>
      </c>
      <c r="D1425" s="207">
        <v>51.253999999999998</v>
      </c>
      <c r="E1425" s="207">
        <v>53.816000000000003</v>
      </c>
      <c r="F1425" s="207">
        <v>57.583120000000001</v>
      </c>
      <c r="G1425" s="83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  <c r="AD1425"/>
      <c r="AE1425"/>
      <c r="AF1425"/>
      <c r="AG1425"/>
      <c r="AH1425"/>
    </row>
    <row r="1426" spans="1:34" ht="16.5" customHeight="1" x14ac:dyDescent="0.25">
      <c r="A1426" s="162">
        <v>1314</v>
      </c>
      <c r="B1426" s="54" t="s">
        <v>94</v>
      </c>
      <c r="C1426" s="206">
        <v>0</v>
      </c>
      <c r="D1426" s="206">
        <v>0</v>
      </c>
      <c r="E1426" s="206">
        <v>0</v>
      </c>
      <c r="F1426" s="206">
        <v>0</v>
      </c>
      <c r="G1426" s="83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  <c r="AD1426"/>
      <c r="AE1426"/>
      <c r="AF1426"/>
      <c r="AG1426"/>
      <c r="AH1426"/>
    </row>
    <row r="1427" spans="1:34" ht="16.5" customHeight="1" x14ac:dyDescent="0.25">
      <c r="A1427" s="162">
        <v>1315</v>
      </c>
      <c r="B1427" s="54" t="s">
        <v>95</v>
      </c>
      <c r="C1427" s="206">
        <v>0</v>
      </c>
      <c r="D1427" s="206">
        <v>0</v>
      </c>
      <c r="E1427" s="206">
        <v>0</v>
      </c>
      <c r="F1427" s="206">
        <v>0</v>
      </c>
      <c r="G1427" s="83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  <c r="AD1427"/>
      <c r="AE1427"/>
      <c r="AF1427"/>
      <c r="AG1427"/>
      <c r="AH1427"/>
    </row>
    <row r="1428" spans="1:34" ht="16.5" customHeight="1" x14ac:dyDescent="0.25">
      <c r="A1428" s="162">
        <v>1316</v>
      </c>
      <c r="B1428" s="54" t="s">
        <v>97</v>
      </c>
      <c r="C1428" s="206">
        <v>133.31700000000001</v>
      </c>
      <c r="D1428" s="206">
        <v>19.655999999999999</v>
      </c>
      <c r="E1428" s="206">
        <v>18.395</v>
      </c>
      <c r="F1428" s="206">
        <v>19.682649999999999</v>
      </c>
      <c r="G1428" s="83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  <c r="AD1428"/>
      <c r="AE1428"/>
      <c r="AF1428"/>
      <c r="AG1428"/>
      <c r="AH1428"/>
    </row>
    <row r="1429" spans="1:34" ht="16.5" customHeight="1" x14ac:dyDescent="0.25">
      <c r="A1429" s="162">
        <v>1317</v>
      </c>
      <c r="B1429" s="54" t="s">
        <v>98</v>
      </c>
      <c r="C1429" s="206">
        <v>19.951000000000001</v>
      </c>
      <c r="D1429" s="207">
        <v>0</v>
      </c>
      <c r="E1429" s="207">
        <v>0</v>
      </c>
      <c r="F1429" s="207">
        <v>0</v>
      </c>
      <c r="G1429" s="83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  <c r="AD1429"/>
      <c r="AE1429"/>
      <c r="AF1429"/>
      <c r="AG1429"/>
      <c r="AH1429"/>
    </row>
    <row r="1430" spans="1:34" ht="16.5" customHeight="1" x14ac:dyDescent="0.25">
      <c r="A1430" s="162">
        <v>1318</v>
      </c>
      <c r="B1430" s="54" t="s">
        <v>99</v>
      </c>
      <c r="C1430" s="206">
        <v>113.366</v>
      </c>
      <c r="D1430" s="207">
        <v>19.655999999999999</v>
      </c>
      <c r="E1430" s="207">
        <v>18.395</v>
      </c>
      <c r="F1430" s="207">
        <v>19.682649999999999</v>
      </c>
      <c r="G1430" s="83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  <c r="AD1430"/>
      <c r="AE1430"/>
      <c r="AF1430"/>
      <c r="AG1430"/>
      <c r="AH1430"/>
    </row>
    <row r="1431" spans="1:34" ht="16.5" customHeight="1" x14ac:dyDescent="0.25">
      <c r="A1431" s="162">
        <v>1319</v>
      </c>
      <c r="B1431" s="54" t="s">
        <v>155</v>
      </c>
      <c r="C1431" s="206">
        <v>0</v>
      </c>
      <c r="D1431" s="206">
        <v>0</v>
      </c>
      <c r="E1431" s="206">
        <v>0</v>
      </c>
      <c r="F1431" s="206">
        <v>0</v>
      </c>
      <c r="G1431" s="83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  <c r="Z1431"/>
      <c r="AA1431"/>
      <c r="AB1431"/>
      <c r="AC1431"/>
      <c r="AD1431"/>
      <c r="AE1431"/>
      <c r="AF1431"/>
      <c r="AG1431"/>
      <c r="AH1431"/>
    </row>
    <row r="1432" spans="1:34" ht="16.5" customHeight="1" x14ac:dyDescent="0.25">
      <c r="A1432" s="162">
        <v>1320</v>
      </c>
      <c r="B1432" s="54" t="s">
        <v>101</v>
      </c>
      <c r="C1432" s="206">
        <v>0</v>
      </c>
      <c r="D1432" s="206">
        <v>0</v>
      </c>
      <c r="E1432" s="206">
        <v>0</v>
      </c>
      <c r="F1432" s="206">
        <v>0</v>
      </c>
      <c r="G1432" s="83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  <c r="Z1432"/>
      <c r="AA1432"/>
      <c r="AB1432"/>
      <c r="AC1432"/>
      <c r="AD1432"/>
      <c r="AE1432"/>
      <c r="AF1432"/>
      <c r="AG1432"/>
      <c r="AH1432"/>
    </row>
    <row r="1433" spans="1:34" ht="16.5" customHeight="1" x14ac:dyDescent="0.25">
      <c r="A1433" s="162">
        <v>1321</v>
      </c>
      <c r="B1433" s="54" t="s">
        <v>102</v>
      </c>
      <c r="C1433" s="206">
        <v>0</v>
      </c>
      <c r="D1433" s="206">
        <v>0</v>
      </c>
      <c r="E1433" s="206">
        <v>0</v>
      </c>
      <c r="F1433" s="206">
        <v>0</v>
      </c>
      <c r="G1433" s="8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  <c r="Z1433"/>
      <c r="AA1433"/>
      <c r="AB1433"/>
      <c r="AC1433"/>
      <c r="AD1433"/>
      <c r="AE1433"/>
      <c r="AF1433"/>
      <c r="AG1433"/>
      <c r="AH1433"/>
    </row>
    <row r="1434" spans="1:34" ht="16.5" customHeight="1" x14ac:dyDescent="0.25">
      <c r="A1434" s="162">
        <v>1322</v>
      </c>
      <c r="B1434" s="54" t="s">
        <v>103</v>
      </c>
      <c r="C1434" s="206">
        <v>185.76400000000001</v>
      </c>
      <c r="D1434" s="206">
        <v>70.91</v>
      </c>
      <c r="E1434" s="206">
        <v>72.210999999999999</v>
      </c>
      <c r="F1434" s="206">
        <v>77.265770000000003</v>
      </c>
      <c r="G1434" s="83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  <c r="AD1434"/>
      <c r="AE1434"/>
      <c r="AF1434"/>
      <c r="AG1434"/>
      <c r="AH1434"/>
    </row>
    <row r="1435" spans="1:34" ht="16.5" customHeight="1" x14ac:dyDescent="0.25">
      <c r="A1435" s="162">
        <v>1323</v>
      </c>
      <c r="B1435" s="54" t="s">
        <v>107</v>
      </c>
      <c r="C1435" s="206">
        <v>98.502160966584896</v>
      </c>
      <c r="D1435" s="206">
        <v>38.172089317628817</v>
      </c>
      <c r="E1435" s="206">
        <v>101.83472006769145</v>
      </c>
      <c r="F1435" s="206">
        <v>107</v>
      </c>
      <c r="G1435" s="84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  <c r="Z1435"/>
      <c r="AA1435"/>
      <c r="AB1435"/>
      <c r="AC1435"/>
      <c r="AD1435"/>
      <c r="AE1435"/>
      <c r="AF1435"/>
      <c r="AG1435"/>
      <c r="AH1435"/>
    </row>
    <row r="1436" spans="1:34" ht="16.5" customHeight="1" x14ac:dyDescent="0.25">
      <c r="A1436" s="254" t="s">
        <v>224</v>
      </c>
      <c r="B1436" s="254"/>
      <c r="C1436" s="254"/>
      <c r="D1436" s="254"/>
      <c r="E1436" s="254"/>
      <c r="F1436" s="254"/>
      <c r="G1436" s="1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  <c r="AD1436"/>
      <c r="AE1436"/>
      <c r="AF1436"/>
      <c r="AG1436"/>
      <c r="AH1436"/>
    </row>
    <row r="1437" spans="1:34" ht="16.5" customHeight="1" x14ac:dyDescent="0.25">
      <c r="A1437" s="162">
        <v>1324</v>
      </c>
      <c r="B1437" s="54" t="s">
        <v>90</v>
      </c>
      <c r="C1437" s="206">
        <v>142.072</v>
      </c>
      <c r="D1437" s="206">
        <v>60.400999999999996</v>
      </c>
      <c r="E1437" s="206">
        <v>61.692000000000007</v>
      </c>
      <c r="F1437" s="206">
        <v>66.010440000000003</v>
      </c>
      <c r="G1437" s="83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  <c r="AD1437"/>
      <c r="AE1437"/>
      <c r="AF1437"/>
      <c r="AG1437"/>
      <c r="AH1437"/>
    </row>
    <row r="1438" spans="1:34" ht="16.5" customHeight="1" x14ac:dyDescent="0.25">
      <c r="A1438" s="162">
        <v>1325</v>
      </c>
      <c r="B1438" s="54" t="s">
        <v>92</v>
      </c>
      <c r="C1438" s="206">
        <v>15.244</v>
      </c>
      <c r="D1438" s="207">
        <v>16.004999999999999</v>
      </c>
      <c r="E1438" s="207">
        <v>16.806000000000001</v>
      </c>
      <c r="F1438" s="207">
        <v>17.982420000000001</v>
      </c>
      <c r="G1438" s="83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  <c r="Z1438"/>
      <c r="AA1438"/>
      <c r="AB1438"/>
      <c r="AC1438"/>
      <c r="AD1438"/>
      <c r="AE1438"/>
      <c r="AF1438"/>
      <c r="AG1438"/>
      <c r="AH1438"/>
    </row>
    <row r="1439" spans="1:34" ht="16.5" customHeight="1" x14ac:dyDescent="0.25">
      <c r="A1439" s="162">
        <v>1326</v>
      </c>
      <c r="B1439" s="54" t="s">
        <v>107</v>
      </c>
      <c r="C1439" s="206">
        <v>119.55081705737003</v>
      </c>
      <c r="D1439" s="206">
        <v>104.99212805038047</v>
      </c>
      <c r="E1439" s="206">
        <v>105.00468603561389</v>
      </c>
      <c r="F1439" s="206">
        <v>107</v>
      </c>
      <c r="G1439" s="83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  <c r="Z1439"/>
      <c r="AA1439"/>
      <c r="AB1439"/>
      <c r="AC1439"/>
      <c r="AD1439"/>
      <c r="AE1439"/>
      <c r="AF1439"/>
      <c r="AG1439"/>
      <c r="AH1439"/>
    </row>
    <row r="1440" spans="1:34" ht="16.5" customHeight="1" x14ac:dyDescent="0.25">
      <c r="A1440" s="162">
        <v>1327</v>
      </c>
      <c r="B1440" s="54" t="s">
        <v>93</v>
      </c>
      <c r="C1440" s="206">
        <v>15.244</v>
      </c>
      <c r="D1440" s="207">
        <v>16.004999999999999</v>
      </c>
      <c r="E1440" s="207">
        <v>16.806000000000001</v>
      </c>
      <c r="F1440" s="207">
        <v>17.982420000000001</v>
      </c>
      <c r="G1440" s="83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  <c r="Z1440"/>
      <c r="AA1440"/>
      <c r="AB1440"/>
      <c r="AC1440"/>
      <c r="AD1440"/>
      <c r="AE1440"/>
      <c r="AF1440"/>
      <c r="AG1440"/>
      <c r="AH1440"/>
    </row>
    <row r="1441" spans="1:34" ht="16.5" customHeight="1" x14ac:dyDescent="0.25">
      <c r="A1441" s="162">
        <v>1328</v>
      </c>
      <c r="B1441" s="54" t="s">
        <v>94</v>
      </c>
      <c r="C1441" s="206">
        <v>0</v>
      </c>
      <c r="D1441" s="206">
        <v>0</v>
      </c>
      <c r="E1441" s="206">
        <v>0</v>
      </c>
      <c r="F1441" s="206">
        <v>0</v>
      </c>
      <c r="G1441" s="83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  <c r="AD1441"/>
      <c r="AE1441"/>
      <c r="AF1441"/>
      <c r="AG1441"/>
      <c r="AH1441"/>
    </row>
    <row r="1442" spans="1:34" ht="16.5" customHeight="1" x14ac:dyDescent="0.25">
      <c r="A1442" s="162">
        <v>1329</v>
      </c>
      <c r="B1442" s="54" t="s">
        <v>95</v>
      </c>
      <c r="C1442" s="206">
        <v>0</v>
      </c>
      <c r="D1442" s="206">
        <v>0</v>
      </c>
      <c r="E1442" s="206">
        <v>0</v>
      </c>
      <c r="F1442" s="206">
        <v>0</v>
      </c>
      <c r="G1442" s="83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  <c r="AD1442"/>
      <c r="AE1442"/>
      <c r="AF1442"/>
      <c r="AG1442"/>
      <c r="AH1442"/>
    </row>
    <row r="1443" spans="1:34" ht="16.5" customHeight="1" x14ac:dyDescent="0.25">
      <c r="A1443" s="162">
        <v>1330</v>
      </c>
      <c r="B1443" s="54" t="s">
        <v>97</v>
      </c>
      <c r="C1443" s="206">
        <v>126.828</v>
      </c>
      <c r="D1443" s="206">
        <v>44.396000000000001</v>
      </c>
      <c r="E1443" s="206">
        <v>44.886000000000003</v>
      </c>
      <c r="F1443" s="206">
        <v>48.028020000000005</v>
      </c>
      <c r="G1443" s="8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  <c r="AD1443"/>
      <c r="AE1443"/>
      <c r="AF1443"/>
      <c r="AG1443"/>
      <c r="AH1443"/>
    </row>
    <row r="1444" spans="1:34" ht="16.5" customHeight="1" x14ac:dyDescent="0.25">
      <c r="A1444" s="162">
        <v>1331</v>
      </c>
      <c r="B1444" s="54" t="s">
        <v>98</v>
      </c>
      <c r="C1444" s="206">
        <v>43.222999999999999</v>
      </c>
      <c r="D1444" s="207">
        <v>0</v>
      </c>
      <c r="E1444" s="207">
        <v>0</v>
      </c>
      <c r="F1444" s="207">
        <v>0</v>
      </c>
      <c r="G1444" s="83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  <c r="Z1444"/>
      <c r="AA1444"/>
      <c r="AB1444"/>
      <c r="AC1444"/>
      <c r="AD1444"/>
      <c r="AE1444"/>
      <c r="AF1444"/>
      <c r="AG1444"/>
      <c r="AH1444"/>
    </row>
    <row r="1445" spans="1:34" ht="16.5" customHeight="1" x14ac:dyDescent="0.25">
      <c r="A1445" s="162">
        <v>1332</v>
      </c>
      <c r="B1445" s="54" t="s">
        <v>99</v>
      </c>
      <c r="C1445" s="206">
        <v>83.605000000000004</v>
      </c>
      <c r="D1445" s="206">
        <v>44.396000000000001</v>
      </c>
      <c r="E1445" s="206">
        <v>44.886000000000003</v>
      </c>
      <c r="F1445" s="206">
        <v>48.028020000000005</v>
      </c>
      <c r="G1445" s="83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  <c r="Z1445"/>
      <c r="AA1445"/>
      <c r="AB1445"/>
      <c r="AC1445"/>
      <c r="AD1445"/>
      <c r="AE1445"/>
      <c r="AF1445"/>
      <c r="AG1445"/>
      <c r="AH1445"/>
    </row>
    <row r="1446" spans="1:34" ht="16.5" customHeight="1" x14ac:dyDescent="0.25">
      <c r="A1446" s="162">
        <v>1333</v>
      </c>
      <c r="B1446" s="54" t="s">
        <v>155</v>
      </c>
      <c r="C1446" s="206">
        <v>0</v>
      </c>
      <c r="D1446" s="206">
        <v>0</v>
      </c>
      <c r="E1446" s="206">
        <v>0</v>
      </c>
      <c r="F1446" s="206">
        <v>0</v>
      </c>
      <c r="G1446" s="83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/>
    </row>
    <row r="1447" spans="1:34" ht="16.5" customHeight="1" x14ac:dyDescent="0.25">
      <c r="A1447" s="162">
        <v>1334</v>
      </c>
      <c r="B1447" s="54" t="s">
        <v>101</v>
      </c>
      <c r="C1447" s="206">
        <v>0</v>
      </c>
      <c r="D1447" s="206">
        <v>0</v>
      </c>
      <c r="E1447" s="206">
        <v>0</v>
      </c>
      <c r="F1447" s="206">
        <v>0</v>
      </c>
      <c r="G1447" s="83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  <c r="Z1447"/>
      <c r="AA1447"/>
      <c r="AB1447"/>
      <c r="AC1447"/>
      <c r="AD1447"/>
      <c r="AE1447"/>
      <c r="AF1447"/>
      <c r="AG1447"/>
      <c r="AH1447"/>
    </row>
    <row r="1448" spans="1:34" ht="16.5" customHeight="1" x14ac:dyDescent="0.25">
      <c r="A1448" s="162">
        <v>1335</v>
      </c>
      <c r="B1448" s="54" t="s">
        <v>102</v>
      </c>
      <c r="C1448" s="206">
        <v>0</v>
      </c>
      <c r="D1448" s="206">
        <v>0</v>
      </c>
      <c r="E1448" s="206">
        <v>0</v>
      </c>
      <c r="F1448" s="206">
        <v>0</v>
      </c>
      <c r="G1448" s="83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  <c r="Z1448"/>
      <c r="AA1448"/>
      <c r="AB1448"/>
      <c r="AC1448"/>
      <c r="AD1448"/>
      <c r="AE1448"/>
      <c r="AF1448"/>
      <c r="AG1448"/>
      <c r="AH1448"/>
    </row>
    <row r="1449" spans="1:34" ht="16.5" customHeight="1" x14ac:dyDescent="0.25">
      <c r="A1449" s="162">
        <v>1336</v>
      </c>
      <c r="B1449" s="54" t="s">
        <v>103</v>
      </c>
      <c r="C1449" s="206">
        <v>142.178</v>
      </c>
      <c r="D1449" s="206">
        <v>60.401000000000003</v>
      </c>
      <c r="E1449" s="206">
        <v>61.692</v>
      </c>
      <c r="F1449" s="206">
        <v>66.010440000000003</v>
      </c>
      <c r="G1449" s="83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  <c r="Z1449"/>
      <c r="AA1449"/>
      <c r="AB1449"/>
      <c r="AC1449"/>
      <c r="AD1449"/>
      <c r="AE1449"/>
      <c r="AF1449"/>
      <c r="AG1449"/>
      <c r="AH1449"/>
    </row>
    <row r="1450" spans="1:34" ht="16.5" customHeight="1" x14ac:dyDescent="0.25">
      <c r="A1450" s="162">
        <v>1337</v>
      </c>
      <c r="B1450" s="54" t="s">
        <v>107</v>
      </c>
      <c r="C1450" s="206">
        <v>199.86578524306248</v>
      </c>
      <c r="D1450" s="206">
        <v>42.482662577895319</v>
      </c>
      <c r="E1450" s="206">
        <v>102.13738183142662</v>
      </c>
      <c r="F1450" s="206">
        <v>107</v>
      </c>
      <c r="G1450" s="84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  <c r="Z1450"/>
      <c r="AA1450"/>
      <c r="AB1450"/>
      <c r="AC1450"/>
      <c r="AD1450"/>
      <c r="AE1450"/>
      <c r="AF1450"/>
      <c r="AG1450"/>
      <c r="AH1450"/>
    </row>
    <row r="1451" spans="1:34" ht="16.5" customHeight="1" x14ac:dyDescent="0.25">
      <c r="A1451" s="254" t="s">
        <v>175</v>
      </c>
      <c r="B1451" s="254"/>
      <c r="C1451" s="254"/>
      <c r="D1451" s="254"/>
      <c r="E1451" s="254"/>
      <c r="F1451" s="254"/>
      <c r="G1451" s="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  <c r="Z1451"/>
      <c r="AA1451"/>
      <c r="AB1451"/>
      <c r="AC1451"/>
      <c r="AD1451"/>
      <c r="AE1451"/>
      <c r="AF1451"/>
      <c r="AG1451"/>
      <c r="AH1451"/>
    </row>
    <row r="1452" spans="1:34" ht="16.5" customHeight="1" x14ac:dyDescent="0.25">
      <c r="A1452" s="162">
        <v>1338</v>
      </c>
      <c r="B1452" s="54" t="s">
        <v>90</v>
      </c>
      <c r="C1452" s="206">
        <v>119.32900000000001</v>
      </c>
      <c r="D1452" s="206">
        <v>215.32499999999999</v>
      </c>
      <c r="E1452" s="206">
        <v>69.180999999999997</v>
      </c>
      <c r="F1452" s="206">
        <v>74.023669999999996</v>
      </c>
      <c r="G1452" s="83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  <c r="Z1452"/>
      <c r="AA1452"/>
      <c r="AB1452"/>
      <c r="AC1452"/>
      <c r="AD1452"/>
      <c r="AE1452"/>
      <c r="AF1452"/>
      <c r="AG1452"/>
      <c r="AH1452"/>
    </row>
    <row r="1453" spans="1:34" ht="16.5" customHeight="1" x14ac:dyDescent="0.25">
      <c r="A1453" s="162">
        <v>1339</v>
      </c>
      <c r="B1453" s="54" t="s">
        <v>92</v>
      </c>
      <c r="C1453" s="206">
        <v>48.497999999999998</v>
      </c>
      <c r="D1453" s="207">
        <v>50.920999999999999</v>
      </c>
      <c r="E1453" s="207">
        <v>53.466999999999999</v>
      </c>
      <c r="F1453" s="207">
        <v>57.209690000000002</v>
      </c>
      <c r="G1453" s="8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  <c r="AD1453"/>
      <c r="AE1453"/>
      <c r="AF1453"/>
      <c r="AG1453"/>
      <c r="AH1453"/>
    </row>
    <row r="1454" spans="1:34" ht="16.5" customHeight="1" x14ac:dyDescent="0.25">
      <c r="A1454" s="162">
        <v>1340</v>
      </c>
      <c r="B1454" s="54" t="s">
        <v>107</v>
      </c>
      <c r="C1454" s="206">
        <v>110.44263110154944</v>
      </c>
      <c r="D1454" s="206">
        <v>104.9960823126727</v>
      </c>
      <c r="E1454" s="206">
        <v>104.99990180868404</v>
      </c>
      <c r="F1454" s="206">
        <v>107</v>
      </c>
      <c r="G1454" s="83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  <c r="AD1454"/>
      <c r="AE1454"/>
      <c r="AF1454"/>
      <c r="AG1454"/>
      <c r="AH1454"/>
    </row>
    <row r="1455" spans="1:34" ht="16.5" customHeight="1" x14ac:dyDescent="0.25">
      <c r="A1455" s="162">
        <v>1341</v>
      </c>
      <c r="B1455" s="54" t="s">
        <v>93</v>
      </c>
      <c r="C1455" s="206">
        <v>48.497999999999998</v>
      </c>
      <c r="D1455" s="207">
        <v>50.920999999999999</v>
      </c>
      <c r="E1455" s="207">
        <v>53.466999999999999</v>
      </c>
      <c r="F1455" s="207">
        <v>57.209690000000002</v>
      </c>
      <c r="G1455" s="83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  <c r="Z1455"/>
      <c r="AA1455"/>
      <c r="AB1455"/>
      <c r="AC1455"/>
      <c r="AD1455"/>
      <c r="AE1455"/>
      <c r="AF1455"/>
      <c r="AG1455"/>
      <c r="AH1455"/>
    </row>
    <row r="1456" spans="1:34" ht="16.5" customHeight="1" x14ac:dyDescent="0.25">
      <c r="A1456" s="162">
        <v>1342</v>
      </c>
      <c r="B1456" s="54" t="s">
        <v>94</v>
      </c>
      <c r="C1456" s="206">
        <v>0</v>
      </c>
      <c r="D1456" s="206">
        <v>0</v>
      </c>
      <c r="E1456" s="206">
        <v>0</v>
      </c>
      <c r="F1456" s="206">
        <v>0</v>
      </c>
      <c r="G1456" s="83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  <c r="AD1456"/>
      <c r="AE1456"/>
      <c r="AF1456"/>
      <c r="AG1456"/>
      <c r="AH1456"/>
    </row>
    <row r="1457" spans="1:34" ht="16.5" customHeight="1" x14ac:dyDescent="0.25">
      <c r="A1457" s="162">
        <v>1343</v>
      </c>
      <c r="B1457" s="54" t="s">
        <v>95</v>
      </c>
      <c r="C1457" s="206">
        <v>0</v>
      </c>
      <c r="D1457" s="206">
        <v>0</v>
      </c>
      <c r="E1457" s="206">
        <v>0</v>
      </c>
      <c r="F1457" s="206">
        <v>0</v>
      </c>
      <c r="G1457" s="83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  <c r="AD1457"/>
      <c r="AE1457"/>
      <c r="AF1457"/>
      <c r="AG1457"/>
      <c r="AH1457"/>
    </row>
    <row r="1458" spans="1:34" ht="16.5" customHeight="1" x14ac:dyDescent="0.25">
      <c r="A1458" s="162">
        <v>1344</v>
      </c>
      <c r="B1458" s="54" t="s">
        <v>97</v>
      </c>
      <c r="C1458" s="206">
        <v>70.831000000000003</v>
      </c>
      <c r="D1458" s="206">
        <v>164.404</v>
      </c>
      <c r="E1458" s="206">
        <v>15.714</v>
      </c>
      <c r="F1458" s="206">
        <v>16.813980000000001</v>
      </c>
      <c r="G1458" s="83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  <c r="Z1458"/>
      <c r="AA1458"/>
      <c r="AB1458"/>
      <c r="AC1458"/>
      <c r="AD1458"/>
      <c r="AE1458"/>
      <c r="AF1458"/>
      <c r="AG1458"/>
      <c r="AH1458"/>
    </row>
    <row r="1459" spans="1:34" ht="16.5" customHeight="1" x14ac:dyDescent="0.25">
      <c r="A1459" s="162">
        <v>1345</v>
      </c>
      <c r="B1459" s="54" t="s">
        <v>98</v>
      </c>
      <c r="C1459" s="206">
        <v>17.129000000000001</v>
      </c>
      <c r="D1459" s="207">
        <v>0</v>
      </c>
      <c r="E1459" s="207">
        <v>0</v>
      </c>
      <c r="F1459" s="207">
        <v>0</v>
      </c>
      <c r="G1459" s="83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  <c r="Z1459"/>
      <c r="AA1459"/>
      <c r="AB1459"/>
      <c r="AC1459"/>
      <c r="AD1459"/>
      <c r="AE1459"/>
      <c r="AF1459"/>
      <c r="AG1459"/>
      <c r="AH1459"/>
    </row>
    <row r="1460" spans="1:34" ht="16.5" customHeight="1" x14ac:dyDescent="0.25">
      <c r="A1460" s="162">
        <v>1346</v>
      </c>
      <c r="B1460" s="54" t="s">
        <v>99</v>
      </c>
      <c r="C1460" s="206">
        <v>53.701999999999998</v>
      </c>
      <c r="D1460" s="207">
        <v>164.404</v>
      </c>
      <c r="E1460" s="207">
        <v>15.714</v>
      </c>
      <c r="F1460" s="207">
        <v>16.813980000000001</v>
      </c>
      <c r="G1460" s="83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  <c r="Z1460"/>
      <c r="AA1460"/>
      <c r="AB1460"/>
      <c r="AC1460"/>
      <c r="AD1460"/>
      <c r="AE1460"/>
      <c r="AF1460"/>
      <c r="AG1460"/>
      <c r="AH1460"/>
    </row>
    <row r="1461" spans="1:34" ht="16.5" customHeight="1" x14ac:dyDescent="0.25">
      <c r="A1461" s="162">
        <v>1347</v>
      </c>
      <c r="B1461" s="54" t="s">
        <v>155</v>
      </c>
      <c r="C1461" s="206">
        <v>0</v>
      </c>
      <c r="D1461" s="206">
        <v>0</v>
      </c>
      <c r="E1461" s="206">
        <v>0</v>
      </c>
      <c r="F1461" s="206">
        <v>0</v>
      </c>
      <c r="G1461" s="83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  <c r="AD1461"/>
      <c r="AE1461"/>
      <c r="AF1461"/>
      <c r="AG1461"/>
      <c r="AH1461"/>
    </row>
    <row r="1462" spans="1:34" ht="16.5" customHeight="1" x14ac:dyDescent="0.25">
      <c r="A1462" s="162">
        <v>1348</v>
      </c>
      <c r="B1462" s="54" t="s">
        <v>101</v>
      </c>
      <c r="C1462" s="206">
        <v>0</v>
      </c>
      <c r="D1462" s="206">
        <v>0</v>
      </c>
      <c r="E1462" s="206">
        <v>0</v>
      </c>
      <c r="F1462" s="206">
        <v>0</v>
      </c>
      <c r="G1462" s="83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  <c r="Z1462"/>
      <c r="AA1462"/>
      <c r="AB1462"/>
      <c r="AC1462"/>
      <c r="AD1462"/>
      <c r="AE1462"/>
      <c r="AF1462"/>
      <c r="AG1462"/>
      <c r="AH1462"/>
    </row>
    <row r="1463" spans="1:34" ht="16.5" customHeight="1" x14ac:dyDescent="0.25">
      <c r="A1463" s="162">
        <v>1349</v>
      </c>
      <c r="B1463" s="54" t="s">
        <v>102</v>
      </c>
      <c r="C1463" s="206">
        <v>0</v>
      </c>
      <c r="D1463" s="206">
        <v>0</v>
      </c>
      <c r="E1463" s="206">
        <v>0</v>
      </c>
      <c r="F1463" s="206">
        <v>0</v>
      </c>
      <c r="G1463" s="8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  <c r="AD1463"/>
      <c r="AE1463"/>
      <c r="AF1463"/>
      <c r="AG1463"/>
      <c r="AH1463"/>
    </row>
    <row r="1464" spans="1:34" ht="16.5" customHeight="1" x14ac:dyDescent="0.25">
      <c r="A1464" s="162">
        <v>1350</v>
      </c>
      <c r="B1464" s="54" t="s">
        <v>103</v>
      </c>
      <c r="C1464" s="206">
        <v>121.086</v>
      </c>
      <c r="D1464" s="206">
        <v>215.32499999999999</v>
      </c>
      <c r="E1464" s="206">
        <v>69.180999999999997</v>
      </c>
      <c r="F1464" s="206">
        <v>74.023669999999996</v>
      </c>
      <c r="G1464" s="83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  <c r="AD1464"/>
      <c r="AE1464"/>
      <c r="AF1464"/>
      <c r="AG1464"/>
      <c r="AH1464"/>
    </row>
    <row r="1465" spans="1:34" ht="16.5" customHeight="1" x14ac:dyDescent="0.25">
      <c r="A1465" s="168">
        <v>1351</v>
      </c>
      <c r="B1465" s="54" t="s">
        <v>107</v>
      </c>
      <c r="C1465" s="206">
        <v>85.621099348017168</v>
      </c>
      <c r="D1465" s="206">
        <v>177.82815519548089</v>
      </c>
      <c r="E1465" s="206">
        <v>32.1286427493324</v>
      </c>
      <c r="F1465" s="206">
        <v>107</v>
      </c>
      <c r="G1465" s="83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  <c r="Z1465"/>
      <c r="AA1465"/>
      <c r="AB1465"/>
      <c r="AC1465"/>
      <c r="AD1465"/>
      <c r="AE1465"/>
      <c r="AF1465"/>
      <c r="AG1465"/>
      <c r="AH1465"/>
    </row>
    <row r="1466" spans="1:34" ht="16.5" customHeight="1" x14ac:dyDescent="0.25">
      <c r="A1466" s="254" t="s">
        <v>225</v>
      </c>
      <c r="B1466" s="254"/>
      <c r="C1466" s="254"/>
      <c r="D1466" s="254"/>
      <c r="E1466" s="254"/>
      <c r="F1466" s="254"/>
      <c r="G1466" s="65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  <c r="Z1466"/>
      <c r="AA1466"/>
      <c r="AB1466"/>
      <c r="AC1466"/>
      <c r="AD1466"/>
      <c r="AE1466"/>
      <c r="AF1466"/>
      <c r="AG1466"/>
      <c r="AH1466"/>
    </row>
    <row r="1467" spans="1:34" ht="16.5" customHeight="1" x14ac:dyDescent="0.25">
      <c r="A1467" s="162">
        <v>1352</v>
      </c>
      <c r="B1467" s="54" t="s">
        <v>90</v>
      </c>
      <c r="C1467" s="206">
        <v>63.733000000000004</v>
      </c>
      <c r="D1467" s="206">
        <v>60.628</v>
      </c>
      <c r="E1467" s="206">
        <v>61.845999999999997</v>
      </c>
      <c r="F1467" s="206">
        <v>66.175219999999996</v>
      </c>
      <c r="G1467" s="85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  <c r="AD1467"/>
      <c r="AE1467"/>
      <c r="AF1467"/>
      <c r="AG1467"/>
      <c r="AH1467"/>
    </row>
    <row r="1468" spans="1:34" ht="16.5" customHeight="1" x14ac:dyDescent="0.25">
      <c r="A1468" s="162">
        <v>1353</v>
      </c>
      <c r="B1468" s="54" t="s">
        <v>92</v>
      </c>
      <c r="C1468" s="206">
        <v>14.472</v>
      </c>
      <c r="D1468" s="207">
        <v>15.194000000000001</v>
      </c>
      <c r="E1468" s="207">
        <v>15.955</v>
      </c>
      <c r="F1468" s="207">
        <v>17.071850000000001</v>
      </c>
      <c r="G1468" s="85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  <c r="AD1468"/>
      <c r="AE1468"/>
      <c r="AF1468"/>
      <c r="AG1468"/>
      <c r="AH1468"/>
    </row>
    <row r="1469" spans="1:34" ht="16.5" customHeight="1" x14ac:dyDescent="0.25">
      <c r="A1469" s="162">
        <v>1354</v>
      </c>
      <c r="B1469" s="54" t="s">
        <v>107</v>
      </c>
      <c r="C1469" s="206">
        <v>120.63154514905648</v>
      </c>
      <c r="D1469" s="206">
        <v>104.98894416804865</v>
      </c>
      <c r="E1469" s="206">
        <v>105.00855600895089</v>
      </c>
      <c r="F1469" s="206">
        <v>107</v>
      </c>
      <c r="G1469" s="85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  <c r="AD1469"/>
      <c r="AE1469"/>
      <c r="AF1469"/>
      <c r="AG1469"/>
      <c r="AH1469"/>
    </row>
    <row r="1470" spans="1:34" ht="16.5" customHeight="1" x14ac:dyDescent="0.25">
      <c r="A1470" s="162">
        <v>1355</v>
      </c>
      <c r="B1470" s="54" t="s">
        <v>93</v>
      </c>
      <c r="C1470" s="206">
        <v>14.472</v>
      </c>
      <c r="D1470" s="207">
        <v>15.194000000000001</v>
      </c>
      <c r="E1470" s="207">
        <v>15.955</v>
      </c>
      <c r="F1470" s="207">
        <v>17.071850000000001</v>
      </c>
      <c r="G1470" s="85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  <c r="AD1470"/>
      <c r="AE1470"/>
      <c r="AF1470"/>
      <c r="AG1470"/>
      <c r="AH1470"/>
    </row>
    <row r="1471" spans="1:34" ht="16.5" customHeight="1" x14ac:dyDescent="0.25">
      <c r="A1471" s="162">
        <v>1356</v>
      </c>
      <c r="B1471" s="54" t="s">
        <v>94</v>
      </c>
      <c r="C1471" s="206">
        <v>0</v>
      </c>
      <c r="D1471" s="206">
        <v>0</v>
      </c>
      <c r="E1471" s="206">
        <v>0</v>
      </c>
      <c r="F1471" s="206">
        <v>0</v>
      </c>
      <c r="G1471" s="85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  <c r="AD1471"/>
      <c r="AE1471"/>
      <c r="AF1471"/>
      <c r="AG1471"/>
      <c r="AH1471"/>
    </row>
    <row r="1472" spans="1:34" ht="16.5" customHeight="1" x14ac:dyDescent="0.25">
      <c r="A1472" s="162">
        <v>1357</v>
      </c>
      <c r="B1472" s="54" t="s">
        <v>95</v>
      </c>
      <c r="C1472" s="206">
        <v>0</v>
      </c>
      <c r="D1472" s="206">
        <v>0</v>
      </c>
      <c r="E1472" s="206">
        <v>0</v>
      </c>
      <c r="F1472" s="206">
        <v>0</v>
      </c>
      <c r="G1472" s="85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  <c r="AD1472"/>
      <c r="AE1472"/>
      <c r="AF1472"/>
      <c r="AG1472"/>
      <c r="AH1472"/>
    </row>
    <row r="1473" spans="1:34" ht="16.5" customHeight="1" x14ac:dyDescent="0.25">
      <c r="A1473" s="162">
        <v>1358</v>
      </c>
      <c r="B1473" s="54" t="s">
        <v>97</v>
      </c>
      <c r="C1473" s="206">
        <v>49.261000000000003</v>
      </c>
      <c r="D1473" s="206">
        <v>45.433999999999997</v>
      </c>
      <c r="E1473" s="206">
        <v>45.890999999999998</v>
      </c>
      <c r="F1473" s="206">
        <v>49.103369999999998</v>
      </c>
      <c r="G1473" s="85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  <c r="Z1473"/>
      <c r="AA1473"/>
      <c r="AB1473"/>
      <c r="AC1473"/>
      <c r="AD1473"/>
      <c r="AE1473"/>
      <c r="AF1473"/>
      <c r="AG1473"/>
      <c r="AH1473"/>
    </row>
    <row r="1474" spans="1:34" ht="16.5" customHeight="1" x14ac:dyDescent="0.25">
      <c r="A1474" s="162">
        <v>1359</v>
      </c>
      <c r="B1474" s="54" t="s">
        <v>98</v>
      </c>
      <c r="C1474" s="206">
        <v>44.261000000000003</v>
      </c>
      <c r="D1474" s="207">
        <v>0</v>
      </c>
      <c r="E1474" s="207">
        <v>0</v>
      </c>
      <c r="F1474" s="207">
        <v>0</v>
      </c>
      <c r="G1474" s="85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  <c r="AD1474"/>
      <c r="AE1474"/>
      <c r="AF1474"/>
      <c r="AG1474"/>
      <c r="AH1474"/>
    </row>
    <row r="1475" spans="1:34" ht="16.5" customHeight="1" x14ac:dyDescent="0.25">
      <c r="A1475" s="162">
        <v>1360</v>
      </c>
      <c r="B1475" s="54" t="s">
        <v>99</v>
      </c>
      <c r="C1475" s="206">
        <v>5</v>
      </c>
      <c r="D1475" s="207">
        <v>45.433999999999997</v>
      </c>
      <c r="E1475" s="207">
        <v>45.890999999999998</v>
      </c>
      <c r="F1475" s="207">
        <v>49.103369999999998</v>
      </c>
      <c r="G1475" s="8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  <c r="AD1475"/>
      <c r="AE1475"/>
      <c r="AF1475"/>
      <c r="AG1475"/>
      <c r="AH1475"/>
    </row>
    <row r="1476" spans="1:34" ht="16.5" customHeight="1" x14ac:dyDescent="0.25">
      <c r="A1476" s="162">
        <v>1361</v>
      </c>
      <c r="B1476" s="54" t="s">
        <v>155</v>
      </c>
      <c r="C1476" s="206">
        <v>0</v>
      </c>
      <c r="D1476" s="206">
        <v>0</v>
      </c>
      <c r="E1476" s="206">
        <v>0</v>
      </c>
      <c r="F1476" s="206">
        <v>0</v>
      </c>
      <c r="G1476" s="85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  <c r="AD1476"/>
      <c r="AE1476"/>
      <c r="AF1476"/>
      <c r="AG1476"/>
      <c r="AH1476"/>
    </row>
    <row r="1477" spans="1:34" ht="16.5" customHeight="1" x14ac:dyDescent="0.25">
      <c r="A1477" s="162">
        <v>1362</v>
      </c>
      <c r="B1477" s="54" t="s">
        <v>101</v>
      </c>
      <c r="C1477" s="206">
        <v>0</v>
      </c>
      <c r="D1477" s="206">
        <v>0</v>
      </c>
      <c r="E1477" s="206">
        <v>0</v>
      </c>
      <c r="F1477" s="206">
        <v>0</v>
      </c>
      <c r="G1477" s="85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  <c r="AD1477"/>
      <c r="AE1477"/>
      <c r="AF1477"/>
      <c r="AG1477"/>
      <c r="AH1477"/>
    </row>
    <row r="1478" spans="1:34" ht="16.5" customHeight="1" x14ac:dyDescent="0.25">
      <c r="A1478" s="162">
        <v>1363</v>
      </c>
      <c r="B1478" s="54" t="s">
        <v>102</v>
      </c>
      <c r="C1478" s="206">
        <v>0</v>
      </c>
      <c r="D1478" s="206">
        <v>0</v>
      </c>
      <c r="E1478" s="206">
        <v>0</v>
      </c>
      <c r="F1478" s="206">
        <v>0</v>
      </c>
      <c r="G1478" s="85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  <c r="AD1478"/>
      <c r="AE1478"/>
      <c r="AF1478"/>
      <c r="AG1478"/>
      <c r="AH1478"/>
    </row>
    <row r="1479" spans="1:34" ht="16.5" customHeight="1" x14ac:dyDescent="0.25">
      <c r="A1479" s="162">
        <v>1364</v>
      </c>
      <c r="B1479" s="54" t="s">
        <v>103</v>
      </c>
      <c r="C1479" s="206">
        <v>65.927999999999997</v>
      </c>
      <c r="D1479" s="206">
        <v>60.628</v>
      </c>
      <c r="E1479" s="206">
        <v>61.845999999999997</v>
      </c>
      <c r="F1479" s="206">
        <v>66.175219999999996</v>
      </c>
      <c r="G1479" s="85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  <c r="AD1479"/>
      <c r="AE1479"/>
      <c r="AF1479"/>
      <c r="AG1479"/>
      <c r="AH1479"/>
    </row>
    <row r="1480" spans="1:34" ht="16.5" customHeight="1" x14ac:dyDescent="0.25">
      <c r="A1480" s="162">
        <v>1365</v>
      </c>
      <c r="B1480" s="54" t="s">
        <v>107</v>
      </c>
      <c r="C1480" s="206">
        <v>40.226236827124694</v>
      </c>
      <c r="D1480" s="206">
        <v>91.960927071957286</v>
      </c>
      <c r="E1480" s="206">
        <v>102.00897275186382</v>
      </c>
      <c r="F1480" s="206">
        <v>107</v>
      </c>
      <c r="G1480" s="85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  <c r="AD1480"/>
      <c r="AE1480"/>
      <c r="AF1480"/>
      <c r="AG1480"/>
      <c r="AH1480"/>
    </row>
    <row r="1481" spans="1:34" ht="16.5" customHeight="1" x14ac:dyDescent="0.25">
      <c r="A1481" s="254" t="s">
        <v>226</v>
      </c>
      <c r="B1481" s="254"/>
      <c r="C1481" s="254"/>
      <c r="D1481" s="254"/>
      <c r="E1481" s="254"/>
      <c r="F1481" s="254"/>
      <c r="G1481" s="65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  <c r="AD1481"/>
      <c r="AE1481"/>
      <c r="AF1481"/>
      <c r="AG1481"/>
      <c r="AH1481"/>
    </row>
    <row r="1482" spans="1:34" ht="16.5" customHeight="1" x14ac:dyDescent="0.25">
      <c r="A1482" s="162">
        <v>1366</v>
      </c>
      <c r="B1482" s="54" t="s">
        <v>90</v>
      </c>
      <c r="C1482" s="206">
        <v>64.800000000000011</v>
      </c>
      <c r="D1482" s="206">
        <v>54.599999999999994</v>
      </c>
      <c r="E1482" s="206">
        <v>55.811</v>
      </c>
      <c r="F1482" s="206">
        <v>59.717770000000002</v>
      </c>
      <c r="G1482" s="85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  <c r="AD1482"/>
      <c r="AE1482"/>
      <c r="AF1482"/>
      <c r="AG1482"/>
      <c r="AH1482"/>
    </row>
    <row r="1483" spans="1:34" ht="16.5" customHeight="1" x14ac:dyDescent="0.25">
      <c r="A1483" s="162">
        <v>1367</v>
      </c>
      <c r="B1483" s="54" t="s">
        <v>92</v>
      </c>
      <c r="C1483" s="206">
        <v>13.323</v>
      </c>
      <c r="D1483" s="207">
        <v>13.989000000000001</v>
      </c>
      <c r="E1483" s="207">
        <v>14.689</v>
      </c>
      <c r="F1483" s="207">
        <v>15.717230000000001</v>
      </c>
      <c r="G1483" s="85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  <c r="AD1483"/>
      <c r="AE1483"/>
      <c r="AF1483"/>
      <c r="AG1483"/>
      <c r="AH1483"/>
    </row>
    <row r="1484" spans="1:34" ht="16.5" customHeight="1" x14ac:dyDescent="0.25">
      <c r="A1484" s="162">
        <v>1368</v>
      </c>
      <c r="B1484" s="54" t="s">
        <v>107</v>
      </c>
      <c r="C1484" s="206">
        <v>131.49905168288782</v>
      </c>
      <c r="D1484" s="206">
        <v>104.99887412744877</v>
      </c>
      <c r="E1484" s="206">
        <v>105.00393166059045</v>
      </c>
      <c r="F1484" s="206">
        <v>107</v>
      </c>
      <c r="G1484" s="85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  <c r="AD1484"/>
      <c r="AE1484"/>
      <c r="AF1484"/>
      <c r="AG1484"/>
      <c r="AH1484"/>
    </row>
    <row r="1485" spans="1:34" ht="16.5" customHeight="1" x14ac:dyDescent="0.25">
      <c r="A1485" s="162">
        <v>1369</v>
      </c>
      <c r="B1485" s="54" t="s">
        <v>93</v>
      </c>
      <c r="C1485" s="206">
        <v>13.323</v>
      </c>
      <c r="D1485" s="207">
        <v>13.989000000000001</v>
      </c>
      <c r="E1485" s="207">
        <v>14.689</v>
      </c>
      <c r="F1485" s="207">
        <v>15.717230000000001</v>
      </c>
      <c r="G1485" s="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  <c r="AD1485"/>
      <c r="AE1485"/>
      <c r="AF1485"/>
      <c r="AG1485"/>
      <c r="AH1485"/>
    </row>
    <row r="1486" spans="1:34" ht="16.5" customHeight="1" x14ac:dyDescent="0.25">
      <c r="A1486" s="162">
        <v>1370</v>
      </c>
      <c r="B1486" s="54" t="s">
        <v>94</v>
      </c>
      <c r="C1486" s="206">
        <v>0</v>
      </c>
      <c r="D1486" s="206">
        <v>0</v>
      </c>
      <c r="E1486" s="206">
        <v>0</v>
      </c>
      <c r="F1486" s="206">
        <v>0</v>
      </c>
      <c r="G1486" s="85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  <c r="AD1486"/>
      <c r="AE1486"/>
      <c r="AF1486"/>
      <c r="AG1486"/>
      <c r="AH1486"/>
    </row>
    <row r="1487" spans="1:34" ht="16.5" customHeight="1" x14ac:dyDescent="0.25">
      <c r="A1487" s="162">
        <v>1371</v>
      </c>
      <c r="B1487" s="54" t="s">
        <v>95</v>
      </c>
      <c r="C1487" s="206">
        <v>0</v>
      </c>
      <c r="D1487" s="206">
        <v>0</v>
      </c>
      <c r="E1487" s="206">
        <v>0</v>
      </c>
      <c r="F1487" s="206">
        <v>0</v>
      </c>
      <c r="G1487" s="85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  <c r="AD1487"/>
      <c r="AE1487"/>
      <c r="AF1487"/>
      <c r="AG1487"/>
      <c r="AH1487"/>
    </row>
    <row r="1488" spans="1:34" ht="16.5" customHeight="1" x14ac:dyDescent="0.25">
      <c r="A1488" s="162">
        <v>1372</v>
      </c>
      <c r="B1488" s="54" t="s">
        <v>97</v>
      </c>
      <c r="C1488" s="206">
        <v>51.477000000000004</v>
      </c>
      <c r="D1488" s="206">
        <v>40.610999999999997</v>
      </c>
      <c r="E1488" s="206">
        <v>41.122</v>
      </c>
      <c r="F1488" s="206">
        <v>44.000540000000001</v>
      </c>
      <c r="G1488" s="85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  <c r="AD1488"/>
      <c r="AE1488"/>
      <c r="AF1488"/>
      <c r="AG1488"/>
      <c r="AH1488"/>
    </row>
    <row r="1489" spans="1:34" ht="16.5" customHeight="1" x14ac:dyDescent="0.25">
      <c r="A1489" s="162">
        <v>1373</v>
      </c>
      <c r="B1489" s="54" t="s">
        <v>98</v>
      </c>
      <c r="C1489" s="206">
        <v>39.488</v>
      </c>
      <c r="D1489" s="207">
        <v>0</v>
      </c>
      <c r="E1489" s="207">
        <v>0</v>
      </c>
      <c r="F1489" s="207">
        <v>0</v>
      </c>
      <c r="G1489" s="85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  <c r="AD1489"/>
      <c r="AE1489"/>
      <c r="AF1489"/>
      <c r="AG1489"/>
      <c r="AH1489"/>
    </row>
    <row r="1490" spans="1:34" ht="16.5" customHeight="1" x14ac:dyDescent="0.25">
      <c r="A1490" s="162">
        <v>1374</v>
      </c>
      <c r="B1490" s="54" t="s">
        <v>99</v>
      </c>
      <c r="C1490" s="206">
        <v>11.989000000000001</v>
      </c>
      <c r="D1490" s="207">
        <v>40.610999999999997</v>
      </c>
      <c r="E1490" s="207">
        <v>41.122</v>
      </c>
      <c r="F1490" s="207">
        <v>44.000540000000001</v>
      </c>
      <c r="G1490" s="85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  <c r="Z1490"/>
      <c r="AA1490"/>
      <c r="AB1490"/>
      <c r="AC1490"/>
      <c r="AD1490"/>
      <c r="AE1490"/>
      <c r="AF1490"/>
      <c r="AG1490"/>
      <c r="AH1490"/>
    </row>
    <row r="1491" spans="1:34" ht="16.5" customHeight="1" x14ac:dyDescent="0.25">
      <c r="A1491" s="162">
        <v>1375</v>
      </c>
      <c r="B1491" s="54" t="s">
        <v>155</v>
      </c>
      <c r="C1491" s="206">
        <v>0</v>
      </c>
      <c r="D1491" s="206">
        <v>0</v>
      </c>
      <c r="E1491" s="206">
        <v>0</v>
      </c>
      <c r="F1491" s="206">
        <v>0</v>
      </c>
      <c r="G1491" s="85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  <c r="Z1491"/>
      <c r="AA1491"/>
      <c r="AB1491"/>
      <c r="AC1491"/>
      <c r="AD1491"/>
      <c r="AE1491"/>
      <c r="AF1491"/>
      <c r="AG1491"/>
      <c r="AH1491"/>
    </row>
    <row r="1492" spans="1:34" ht="16.5" customHeight="1" x14ac:dyDescent="0.25">
      <c r="A1492" s="162">
        <v>1376</v>
      </c>
      <c r="B1492" s="54" t="s">
        <v>101</v>
      </c>
      <c r="C1492" s="206">
        <v>0</v>
      </c>
      <c r="D1492" s="206">
        <v>0</v>
      </c>
      <c r="E1492" s="206">
        <v>0</v>
      </c>
      <c r="F1492" s="206">
        <v>0</v>
      </c>
      <c r="G1492" s="85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  <c r="Z1492"/>
      <c r="AA1492"/>
      <c r="AB1492"/>
      <c r="AC1492"/>
      <c r="AD1492"/>
      <c r="AE1492"/>
      <c r="AF1492"/>
      <c r="AG1492"/>
      <c r="AH1492"/>
    </row>
    <row r="1493" spans="1:34" ht="16.5" customHeight="1" x14ac:dyDescent="0.25">
      <c r="A1493" s="162">
        <v>1377</v>
      </c>
      <c r="B1493" s="54" t="s">
        <v>102</v>
      </c>
      <c r="C1493" s="206">
        <v>0</v>
      </c>
      <c r="D1493" s="206">
        <v>0</v>
      </c>
      <c r="E1493" s="206">
        <v>0</v>
      </c>
      <c r="F1493" s="206">
        <v>0</v>
      </c>
      <c r="G1493" s="85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  <c r="Z1493"/>
      <c r="AA1493"/>
      <c r="AB1493"/>
      <c r="AC1493"/>
      <c r="AD1493"/>
      <c r="AE1493"/>
      <c r="AF1493"/>
      <c r="AG1493"/>
      <c r="AH1493"/>
    </row>
    <row r="1494" spans="1:34" ht="16.5" customHeight="1" x14ac:dyDescent="0.25">
      <c r="A1494" s="162">
        <v>1378</v>
      </c>
      <c r="B1494" s="54" t="s">
        <v>103</v>
      </c>
      <c r="C1494" s="206">
        <v>64.802000000000007</v>
      </c>
      <c r="D1494" s="206">
        <v>54.6</v>
      </c>
      <c r="E1494" s="206">
        <v>55.811</v>
      </c>
      <c r="F1494" s="206">
        <v>59.717770000000002</v>
      </c>
      <c r="G1494" s="85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  <c r="Z1494"/>
      <c r="AA1494"/>
      <c r="AB1494"/>
      <c r="AC1494"/>
      <c r="AD1494"/>
      <c r="AE1494"/>
      <c r="AF1494"/>
      <c r="AG1494"/>
      <c r="AH1494"/>
    </row>
    <row r="1495" spans="1:34" ht="16.5" customHeight="1" x14ac:dyDescent="0.25">
      <c r="A1495" s="162">
        <v>1379</v>
      </c>
      <c r="B1495" s="54" t="s">
        <v>107</v>
      </c>
      <c r="C1495" s="206">
        <v>15.614276961197717</v>
      </c>
      <c r="D1495" s="206">
        <v>84.256658745100452</v>
      </c>
      <c r="E1495" s="206">
        <v>102.21794871794872</v>
      </c>
      <c r="F1495" s="206">
        <v>107</v>
      </c>
      <c r="G1495" s="8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  <c r="Z1495"/>
      <c r="AA1495"/>
      <c r="AB1495"/>
      <c r="AC1495"/>
      <c r="AD1495"/>
      <c r="AE1495"/>
      <c r="AF1495"/>
      <c r="AG1495"/>
      <c r="AH1495"/>
    </row>
    <row r="1496" spans="1:34" ht="16.5" customHeight="1" x14ac:dyDescent="0.25">
      <c r="A1496" s="254" t="s">
        <v>227</v>
      </c>
      <c r="B1496" s="254"/>
      <c r="C1496" s="254"/>
      <c r="D1496" s="254"/>
      <c r="E1496" s="254"/>
      <c r="F1496" s="254"/>
      <c r="G1496" s="65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  <c r="Z1496"/>
      <c r="AA1496"/>
      <c r="AB1496"/>
      <c r="AC1496"/>
      <c r="AD1496"/>
      <c r="AE1496"/>
      <c r="AF1496"/>
      <c r="AG1496"/>
      <c r="AH1496"/>
    </row>
    <row r="1497" spans="1:34" ht="16.5" customHeight="1" x14ac:dyDescent="0.25">
      <c r="A1497" s="162">
        <v>1380</v>
      </c>
      <c r="B1497" s="54" t="s">
        <v>90</v>
      </c>
      <c r="C1497" s="206">
        <v>58.664999999999999</v>
      </c>
      <c r="D1497" s="206">
        <v>56.911000000000001</v>
      </c>
      <c r="E1497" s="206">
        <v>58.001999999999995</v>
      </c>
      <c r="F1497" s="206">
        <v>62.062139999999992</v>
      </c>
      <c r="G1497" s="85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  <c r="Z1497"/>
      <c r="AA1497"/>
      <c r="AB1497"/>
      <c r="AC1497"/>
      <c r="AD1497"/>
      <c r="AE1497"/>
      <c r="AF1497"/>
      <c r="AG1497"/>
      <c r="AH1497"/>
    </row>
    <row r="1498" spans="1:34" ht="16.5" customHeight="1" x14ac:dyDescent="0.25">
      <c r="A1498" s="162">
        <v>1381</v>
      </c>
      <c r="B1498" s="54" t="s">
        <v>92</v>
      </c>
      <c r="C1498" s="206">
        <v>24.116</v>
      </c>
      <c r="D1498" s="207">
        <v>25.321000000000002</v>
      </c>
      <c r="E1498" s="207">
        <v>26.585999999999999</v>
      </c>
      <c r="F1498" s="207">
        <v>28.447019999999998</v>
      </c>
      <c r="G1498" s="85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  <c r="Z1498"/>
      <c r="AA1498"/>
      <c r="AB1498"/>
      <c r="AC1498"/>
      <c r="AD1498"/>
      <c r="AE1498"/>
      <c r="AF1498"/>
      <c r="AG1498"/>
      <c r="AH1498"/>
    </row>
    <row r="1499" spans="1:34" ht="16.5" customHeight="1" x14ac:dyDescent="0.25">
      <c r="A1499" s="162">
        <v>1382</v>
      </c>
      <c r="B1499" s="54" t="s">
        <v>107</v>
      </c>
      <c r="C1499" s="206">
        <v>113.30736134660037</v>
      </c>
      <c r="D1499" s="206">
        <v>104.99668270028198</v>
      </c>
      <c r="E1499" s="206">
        <v>104.99585324434261</v>
      </c>
      <c r="F1499" s="206">
        <v>107</v>
      </c>
      <c r="G1499" s="85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  <c r="Z1499"/>
      <c r="AA1499"/>
      <c r="AB1499"/>
      <c r="AC1499"/>
      <c r="AD1499"/>
      <c r="AE1499"/>
      <c r="AF1499"/>
      <c r="AG1499"/>
      <c r="AH1499"/>
    </row>
    <row r="1500" spans="1:34" ht="16.5" customHeight="1" x14ac:dyDescent="0.25">
      <c r="A1500" s="162">
        <v>1383</v>
      </c>
      <c r="B1500" s="54" t="s">
        <v>93</v>
      </c>
      <c r="C1500" s="206">
        <v>24.116</v>
      </c>
      <c r="D1500" s="207">
        <v>25.321000000000002</v>
      </c>
      <c r="E1500" s="207">
        <v>26.585999999999999</v>
      </c>
      <c r="F1500" s="207">
        <v>28.447019999999998</v>
      </c>
      <c r="G1500" s="85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  <c r="AD1500"/>
      <c r="AE1500"/>
      <c r="AF1500"/>
      <c r="AG1500"/>
      <c r="AH1500"/>
    </row>
    <row r="1501" spans="1:34" ht="16.5" customHeight="1" x14ac:dyDescent="0.25">
      <c r="A1501" s="162">
        <v>1384</v>
      </c>
      <c r="B1501" s="54" t="s">
        <v>94</v>
      </c>
      <c r="C1501" s="206">
        <v>0</v>
      </c>
      <c r="D1501" s="206">
        <v>0</v>
      </c>
      <c r="E1501" s="206">
        <v>0</v>
      </c>
      <c r="F1501" s="206">
        <v>0</v>
      </c>
      <c r="G1501" s="85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  <c r="Z1501"/>
      <c r="AA1501"/>
      <c r="AB1501"/>
      <c r="AC1501"/>
      <c r="AD1501"/>
      <c r="AE1501"/>
      <c r="AF1501"/>
      <c r="AG1501"/>
      <c r="AH1501"/>
    </row>
    <row r="1502" spans="1:34" ht="16.5" customHeight="1" x14ac:dyDescent="0.25">
      <c r="A1502" s="162">
        <v>1385</v>
      </c>
      <c r="B1502" s="54" t="s">
        <v>95</v>
      </c>
      <c r="C1502" s="206">
        <v>0</v>
      </c>
      <c r="D1502" s="206">
        <v>0</v>
      </c>
      <c r="E1502" s="206">
        <v>0</v>
      </c>
      <c r="F1502" s="206">
        <v>0</v>
      </c>
      <c r="G1502" s="85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  <c r="Z1502"/>
      <c r="AA1502"/>
      <c r="AB1502"/>
      <c r="AC1502"/>
      <c r="AD1502"/>
      <c r="AE1502"/>
      <c r="AF1502"/>
      <c r="AG1502"/>
      <c r="AH1502"/>
    </row>
    <row r="1503" spans="1:34" ht="16.5" customHeight="1" x14ac:dyDescent="0.25">
      <c r="A1503" s="162">
        <v>1386</v>
      </c>
      <c r="B1503" s="54" t="s">
        <v>97</v>
      </c>
      <c r="C1503" s="206">
        <v>34.548999999999999</v>
      </c>
      <c r="D1503" s="206">
        <v>31.59</v>
      </c>
      <c r="E1503" s="206">
        <v>31.416</v>
      </c>
      <c r="F1503" s="206">
        <v>33.615119999999997</v>
      </c>
      <c r="G1503" s="85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  <c r="Z1503"/>
      <c r="AA1503"/>
      <c r="AB1503"/>
      <c r="AC1503"/>
      <c r="AD1503"/>
      <c r="AE1503"/>
      <c r="AF1503"/>
      <c r="AG1503"/>
      <c r="AH1503"/>
    </row>
    <row r="1504" spans="1:34" ht="16.5" customHeight="1" x14ac:dyDescent="0.25">
      <c r="A1504" s="162">
        <v>1387</v>
      </c>
      <c r="B1504" s="54" t="s">
        <v>98</v>
      </c>
      <c r="C1504" s="206">
        <v>31.048999999999999</v>
      </c>
      <c r="D1504" s="207">
        <v>0</v>
      </c>
      <c r="E1504" s="207">
        <v>0</v>
      </c>
      <c r="F1504" s="207">
        <v>0</v>
      </c>
      <c r="G1504" s="85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  <c r="Z1504"/>
      <c r="AA1504"/>
      <c r="AB1504"/>
      <c r="AC1504"/>
      <c r="AD1504"/>
      <c r="AE1504"/>
      <c r="AF1504"/>
      <c r="AG1504"/>
      <c r="AH1504"/>
    </row>
    <row r="1505" spans="1:34" ht="16.5" customHeight="1" x14ac:dyDescent="0.25">
      <c r="A1505" s="162">
        <v>1388</v>
      </c>
      <c r="B1505" s="54" t="s">
        <v>99</v>
      </c>
      <c r="C1505" s="206">
        <v>3.5</v>
      </c>
      <c r="D1505" s="207">
        <v>31.59</v>
      </c>
      <c r="E1505" s="207">
        <v>31.416</v>
      </c>
      <c r="F1505" s="207">
        <v>33.615119999999997</v>
      </c>
      <c r="G1505" s="8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  <c r="Z1505"/>
      <c r="AA1505"/>
      <c r="AB1505"/>
      <c r="AC1505"/>
      <c r="AD1505"/>
      <c r="AE1505"/>
      <c r="AF1505"/>
      <c r="AG1505"/>
      <c r="AH1505"/>
    </row>
    <row r="1506" spans="1:34" ht="16.5" customHeight="1" x14ac:dyDescent="0.25">
      <c r="A1506" s="162">
        <v>1389</v>
      </c>
      <c r="B1506" s="54" t="s">
        <v>155</v>
      </c>
      <c r="C1506" s="206">
        <v>0</v>
      </c>
      <c r="D1506" s="206">
        <v>0</v>
      </c>
      <c r="E1506" s="206">
        <v>0</v>
      </c>
      <c r="F1506" s="206">
        <v>0</v>
      </c>
      <c r="G1506" s="85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  <c r="Z1506"/>
      <c r="AA1506"/>
      <c r="AB1506"/>
      <c r="AC1506"/>
      <c r="AD1506"/>
      <c r="AE1506"/>
      <c r="AF1506"/>
      <c r="AG1506"/>
      <c r="AH1506"/>
    </row>
    <row r="1507" spans="1:34" ht="16.5" customHeight="1" x14ac:dyDescent="0.25">
      <c r="A1507" s="162">
        <v>1390</v>
      </c>
      <c r="B1507" s="54" t="s">
        <v>101</v>
      </c>
      <c r="C1507" s="206"/>
      <c r="D1507" s="206">
        <v>0</v>
      </c>
      <c r="E1507" s="206">
        <v>0</v>
      </c>
      <c r="F1507" s="206">
        <v>0</v>
      </c>
      <c r="G1507" s="85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  <c r="Z1507"/>
      <c r="AA1507"/>
      <c r="AB1507"/>
      <c r="AC1507"/>
      <c r="AD1507"/>
      <c r="AE1507"/>
      <c r="AF1507"/>
      <c r="AG1507"/>
      <c r="AH1507"/>
    </row>
    <row r="1508" spans="1:34" ht="16.5" customHeight="1" x14ac:dyDescent="0.25">
      <c r="A1508" s="162">
        <v>1391</v>
      </c>
      <c r="B1508" s="54" t="s">
        <v>102</v>
      </c>
      <c r="C1508" s="206">
        <v>0</v>
      </c>
      <c r="D1508" s="206">
        <v>0</v>
      </c>
      <c r="E1508" s="206">
        <v>0</v>
      </c>
      <c r="F1508" s="206">
        <v>0</v>
      </c>
      <c r="G1508" s="85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  <c r="Z1508"/>
      <c r="AA1508"/>
      <c r="AB1508"/>
      <c r="AC1508"/>
      <c r="AD1508"/>
      <c r="AE1508"/>
      <c r="AF1508"/>
      <c r="AG1508"/>
      <c r="AH1508"/>
    </row>
    <row r="1509" spans="1:34" ht="16.5" customHeight="1" x14ac:dyDescent="0.25">
      <c r="A1509" s="162">
        <v>1392</v>
      </c>
      <c r="B1509" s="54" t="s">
        <v>103</v>
      </c>
      <c r="C1509" s="206">
        <v>59.954999999999998</v>
      </c>
      <c r="D1509" s="206">
        <v>56.911000000000001</v>
      </c>
      <c r="E1509" s="206">
        <v>58.002000000000002</v>
      </c>
      <c r="F1509" s="206">
        <v>62.062139999999999</v>
      </c>
      <c r="G1509" s="85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  <c r="Z1509"/>
      <c r="AA1509"/>
      <c r="AB1509"/>
      <c r="AC1509"/>
      <c r="AD1509"/>
      <c r="AE1509"/>
      <c r="AF1509"/>
      <c r="AG1509"/>
      <c r="AH1509"/>
    </row>
    <row r="1510" spans="1:34" ht="16.5" customHeight="1" x14ac:dyDescent="0.25">
      <c r="A1510" s="162">
        <v>1393</v>
      </c>
      <c r="B1510" s="54" t="s">
        <v>107</v>
      </c>
      <c r="C1510" s="206">
        <v>53.690074828857128</v>
      </c>
      <c r="D1510" s="206">
        <v>94.922858810774756</v>
      </c>
      <c r="E1510" s="206">
        <v>101.91702834249969</v>
      </c>
      <c r="F1510" s="206">
        <v>107</v>
      </c>
      <c r="G1510" s="85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  <c r="Z1510"/>
      <c r="AA1510"/>
      <c r="AB1510"/>
      <c r="AC1510"/>
      <c r="AD1510"/>
      <c r="AE1510"/>
      <c r="AF1510"/>
      <c r="AG1510"/>
      <c r="AH1510"/>
    </row>
    <row r="1511" spans="1:34" ht="16.5" customHeight="1" x14ac:dyDescent="0.25">
      <c r="A1511" s="258" t="s">
        <v>228</v>
      </c>
      <c r="B1511" s="258"/>
      <c r="C1511" s="258"/>
      <c r="D1511" s="258"/>
      <c r="E1511" s="258"/>
      <c r="F1511" s="258"/>
      <c r="G1511" s="258"/>
      <c r="H1511" s="258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  <c r="Z1511"/>
      <c r="AA1511"/>
      <c r="AB1511"/>
      <c r="AC1511"/>
      <c r="AD1511"/>
      <c r="AE1511"/>
      <c r="AF1511"/>
      <c r="AG1511"/>
      <c r="AH1511"/>
    </row>
    <row r="1512" spans="1:34" ht="16.5" customHeight="1" x14ac:dyDescent="0.25">
      <c r="A1512" s="162">
        <v>1394</v>
      </c>
      <c r="B1512" s="54" t="s">
        <v>90</v>
      </c>
      <c r="C1512" s="206">
        <v>19370.121999999999</v>
      </c>
      <c r="D1512" s="206">
        <v>19184.1531</v>
      </c>
      <c r="E1512" s="206">
        <v>20143.360754999998</v>
      </c>
      <c r="F1512" s="206">
        <v>21553.396007849999</v>
      </c>
      <c r="G1512" s="1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  <c r="Z1512"/>
      <c r="AA1512"/>
      <c r="AB1512"/>
      <c r="AC1512"/>
      <c r="AD1512"/>
      <c r="AE1512"/>
      <c r="AF1512"/>
      <c r="AG1512"/>
      <c r="AH1512"/>
    </row>
    <row r="1513" spans="1:34" ht="16.5" customHeight="1" x14ac:dyDescent="0.25">
      <c r="A1513" s="168">
        <v>1395</v>
      </c>
      <c r="B1513" s="54" t="s">
        <v>91</v>
      </c>
      <c r="C1513" s="206">
        <v>0.70728827311014275</v>
      </c>
      <c r="D1513" s="206">
        <v>0.65673986920765637</v>
      </c>
      <c r="E1513" s="206">
        <v>0.64251115371476297</v>
      </c>
      <c r="F1513" s="206">
        <v>0.65356496133354758</v>
      </c>
      <c r="G1513" s="1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  <c r="Z1513"/>
      <c r="AA1513"/>
      <c r="AB1513"/>
      <c r="AC1513"/>
      <c r="AD1513"/>
      <c r="AE1513"/>
      <c r="AF1513"/>
      <c r="AG1513"/>
      <c r="AH1513"/>
    </row>
    <row r="1514" spans="1:34" ht="16.5" customHeight="1" x14ac:dyDescent="0.25">
      <c r="A1514" s="162">
        <v>1396</v>
      </c>
      <c r="B1514" s="54" t="s">
        <v>92</v>
      </c>
      <c r="C1514" s="206">
        <v>14925.941999999999</v>
      </c>
      <c r="D1514" s="206">
        <v>15672.239100000001</v>
      </c>
      <c r="E1514" s="206">
        <v>16455.851054999999</v>
      </c>
      <c r="F1514" s="206">
        <v>17607.760628849999</v>
      </c>
      <c r="G1514" s="1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  <c r="Z1514"/>
      <c r="AA1514"/>
      <c r="AB1514"/>
      <c r="AC1514"/>
      <c r="AD1514"/>
      <c r="AE1514"/>
      <c r="AF1514"/>
      <c r="AG1514"/>
      <c r="AH1514"/>
    </row>
    <row r="1515" spans="1:34" ht="16.5" customHeight="1" x14ac:dyDescent="0.25">
      <c r="A1515" s="168">
        <v>1397</v>
      </c>
      <c r="B1515" s="54" t="s">
        <v>91</v>
      </c>
      <c r="C1515" s="206">
        <v>0.54501173207490128</v>
      </c>
      <c r="D1515" s="206">
        <v>0.53651491431879361</v>
      </c>
      <c r="E1515" s="206">
        <v>0.5248909541612562</v>
      </c>
      <c r="F1515" s="206">
        <v>0.53392121549538785</v>
      </c>
      <c r="G1515" s="1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  <c r="Z1515"/>
      <c r="AA1515"/>
      <c r="AB1515"/>
      <c r="AC1515"/>
      <c r="AD1515"/>
      <c r="AE1515"/>
      <c r="AF1515"/>
      <c r="AG1515"/>
      <c r="AH1515"/>
    </row>
    <row r="1516" spans="1:34" ht="16.5" customHeight="1" x14ac:dyDescent="0.25">
      <c r="A1516" s="162">
        <v>1398</v>
      </c>
      <c r="B1516" s="54" t="s">
        <v>107</v>
      </c>
      <c r="C1516" s="206">
        <v>192.66129432186924</v>
      </c>
      <c r="D1516" s="206">
        <v>105</v>
      </c>
      <c r="E1516" s="206">
        <v>104.99999999999999</v>
      </c>
      <c r="F1516" s="206">
        <v>107</v>
      </c>
      <c r="G1516" s="1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  <c r="Z1516"/>
      <c r="AA1516"/>
      <c r="AB1516"/>
      <c r="AC1516"/>
      <c r="AD1516"/>
      <c r="AE1516"/>
      <c r="AF1516"/>
      <c r="AG1516"/>
      <c r="AH1516"/>
    </row>
    <row r="1517" spans="1:34" ht="16.5" customHeight="1" x14ac:dyDescent="0.25">
      <c r="A1517" s="168">
        <v>1399</v>
      </c>
      <c r="B1517" s="54" t="s">
        <v>93</v>
      </c>
      <c r="C1517" s="206">
        <v>12393.449000000001</v>
      </c>
      <c r="D1517" s="206">
        <v>13013.121450000001</v>
      </c>
      <c r="E1517" s="206">
        <v>13663.7775225</v>
      </c>
      <c r="F1517" s="206">
        <v>14620.241949075</v>
      </c>
      <c r="G1517" s="1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  <c r="Z1517"/>
      <c r="AA1517"/>
      <c r="AB1517"/>
      <c r="AC1517"/>
      <c r="AD1517"/>
      <c r="AE1517"/>
      <c r="AF1517"/>
      <c r="AG1517"/>
      <c r="AH1517"/>
    </row>
    <row r="1518" spans="1:34" ht="16.5" customHeight="1" x14ac:dyDescent="0.25">
      <c r="A1518" s="162">
        <v>1400</v>
      </c>
      <c r="B1518" s="54" t="s">
        <v>94</v>
      </c>
      <c r="C1518" s="206">
        <v>99.326999999999998</v>
      </c>
      <c r="D1518" s="206">
        <v>104.29335</v>
      </c>
      <c r="E1518" s="206">
        <v>109.50801750000001</v>
      </c>
      <c r="F1518" s="206">
        <v>117.17357872500001</v>
      </c>
      <c r="G1518" s="1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  <c r="Z1518"/>
      <c r="AA1518"/>
      <c r="AB1518"/>
      <c r="AC1518"/>
      <c r="AD1518"/>
      <c r="AE1518"/>
      <c r="AF1518"/>
      <c r="AG1518"/>
      <c r="AH1518"/>
    </row>
    <row r="1519" spans="1:34" ht="16.5" customHeight="1" x14ac:dyDescent="0.25">
      <c r="A1519" s="168">
        <v>1401</v>
      </c>
      <c r="B1519" s="54" t="s">
        <v>95</v>
      </c>
      <c r="C1519" s="206">
        <v>2433.1660000000002</v>
      </c>
      <c r="D1519" s="206">
        <v>2554.8243000000002</v>
      </c>
      <c r="E1519" s="206">
        <v>2682.5655150000002</v>
      </c>
      <c r="F1519" s="206">
        <v>2870.3451010500003</v>
      </c>
      <c r="G1519" s="1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  <c r="Z1519"/>
      <c r="AA1519"/>
      <c r="AB1519"/>
      <c r="AC1519"/>
      <c r="AD1519"/>
      <c r="AE1519"/>
      <c r="AF1519"/>
      <c r="AG1519"/>
      <c r="AH1519"/>
    </row>
    <row r="1520" spans="1:34" ht="16.5" customHeight="1" x14ac:dyDescent="0.25">
      <c r="A1520" s="162">
        <v>1402</v>
      </c>
      <c r="B1520" s="54" t="s">
        <v>97</v>
      </c>
      <c r="C1520" s="206">
        <v>4360.1130000000003</v>
      </c>
      <c r="D1520" s="206">
        <v>3423.64365</v>
      </c>
      <c r="E1520" s="206">
        <v>3594.8258325000006</v>
      </c>
      <c r="F1520" s="206">
        <v>3846.4636407750008</v>
      </c>
      <c r="G1520" s="1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  <c r="AD1520"/>
      <c r="AE1520"/>
      <c r="AF1520"/>
      <c r="AG1520"/>
      <c r="AH1520"/>
    </row>
    <row r="1521" spans="1:34" ht="16.5" customHeight="1" x14ac:dyDescent="0.25">
      <c r="A1521" s="168">
        <v>1403</v>
      </c>
      <c r="B1521" s="54" t="s">
        <v>98</v>
      </c>
      <c r="C1521" s="206">
        <v>0</v>
      </c>
      <c r="D1521" s="206">
        <v>0</v>
      </c>
      <c r="E1521" s="206">
        <v>0</v>
      </c>
      <c r="F1521" s="206">
        <v>0</v>
      </c>
      <c r="G1521" s="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  <c r="Z1521"/>
      <c r="AA1521"/>
      <c r="AB1521"/>
      <c r="AC1521"/>
      <c r="AD1521"/>
      <c r="AE1521"/>
      <c r="AF1521"/>
      <c r="AG1521"/>
      <c r="AH1521"/>
    </row>
    <row r="1522" spans="1:34" ht="16.5" customHeight="1" x14ac:dyDescent="0.25">
      <c r="A1522" s="162">
        <v>1404</v>
      </c>
      <c r="B1522" s="54" t="s">
        <v>99</v>
      </c>
      <c r="C1522" s="206">
        <v>2830.9</v>
      </c>
      <c r="D1522" s="206">
        <v>2972.4450000000002</v>
      </c>
      <c r="E1522" s="206">
        <v>3121.0672500000005</v>
      </c>
      <c r="F1522" s="206">
        <v>3339.5419575000005</v>
      </c>
      <c r="G1522" s="1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  <c r="Y1522"/>
      <c r="Z1522"/>
      <c r="AA1522"/>
      <c r="AB1522"/>
      <c r="AC1522"/>
      <c r="AD1522"/>
      <c r="AE1522"/>
      <c r="AF1522"/>
      <c r="AG1522"/>
      <c r="AH1522"/>
    </row>
    <row r="1523" spans="1:34" ht="16.5" customHeight="1" x14ac:dyDescent="0.25">
      <c r="A1523" s="168">
        <v>1405</v>
      </c>
      <c r="B1523" s="54" t="s">
        <v>100</v>
      </c>
      <c r="C1523" s="206">
        <v>429.71300000000002</v>
      </c>
      <c r="D1523" s="206">
        <v>451.19865000000004</v>
      </c>
      <c r="E1523" s="206">
        <v>473.75858250000005</v>
      </c>
      <c r="F1523" s="206">
        <v>506.92168327500008</v>
      </c>
      <c r="G1523" s="1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  <c r="X1523"/>
      <c r="Y1523"/>
      <c r="Z1523"/>
      <c r="AA1523"/>
      <c r="AB1523"/>
      <c r="AC1523"/>
      <c r="AD1523"/>
      <c r="AE1523"/>
      <c r="AF1523"/>
      <c r="AG1523"/>
      <c r="AH1523"/>
    </row>
    <row r="1524" spans="1:34" ht="16.5" customHeight="1" x14ac:dyDescent="0.25">
      <c r="A1524" s="162">
        <v>1406</v>
      </c>
      <c r="B1524" s="54" t="s">
        <v>101</v>
      </c>
      <c r="C1524" s="206">
        <v>84.066999999999993</v>
      </c>
      <c r="D1524" s="206">
        <v>88.270349999999993</v>
      </c>
      <c r="E1524" s="206">
        <v>92.683867499999991</v>
      </c>
      <c r="F1524" s="206">
        <v>99.171738224999984</v>
      </c>
      <c r="G1524" s="1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  <c r="Y1524"/>
      <c r="Z1524"/>
      <c r="AA1524"/>
      <c r="AB1524"/>
      <c r="AC1524"/>
      <c r="AD1524"/>
      <c r="AE1524"/>
      <c r="AF1524"/>
      <c r="AG1524"/>
      <c r="AH1524"/>
    </row>
    <row r="1525" spans="1:34" ht="16.5" customHeight="1" x14ac:dyDescent="0.25">
      <c r="A1525" s="168">
        <v>1407</v>
      </c>
      <c r="B1525" s="54" t="s">
        <v>102</v>
      </c>
      <c r="C1525" s="206">
        <v>0</v>
      </c>
      <c r="D1525" s="206">
        <v>0</v>
      </c>
      <c r="E1525" s="206">
        <v>0</v>
      </c>
      <c r="F1525" s="206">
        <v>0</v>
      </c>
      <c r="G1525" s="1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  <c r="X1525"/>
      <c r="Y1525"/>
      <c r="Z1525"/>
      <c r="AA1525"/>
      <c r="AB1525"/>
      <c r="AC1525"/>
      <c r="AD1525"/>
      <c r="AE1525"/>
      <c r="AF1525"/>
      <c r="AG1525"/>
      <c r="AH1525"/>
    </row>
    <row r="1526" spans="1:34" ht="16.5" customHeight="1" x14ac:dyDescent="0.25">
      <c r="A1526" s="162">
        <v>1408</v>
      </c>
      <c r="B1526" s="54" t="s">
        <v>103</v>
      </c>
      <c r="C1526" s="206">
        <v>24265.1</v>
      </c>
      <c r="D1526" s="206">
        <v>25478.355</v>
      </c>
      <c r="E1526" s="206">
        <v>26752.27275</v>
      </c>
      <c r="F1526" s="206">
        <v>28624.931842500002</v>
      </c>
      <c r="G1526" s="1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  <c r="Y1526"/>
      <c r="Z1526"/>
      <c r="AA1526"/>
      <c r="AB1526"/>
      <c r="AC1526"/>
      <c r="AD1526"/>
      <c r="AE1526"/>
      <c r="AF1526"/>
      <c r="AG1526"/>
      <c r="AH1526"/>
    </row>
    <row r="1527" spans="1:34" ht="16.5" customHeight="1" x14ac:dyDescent="0.25">
      <c r="A1527" s="168">
        <v>1409</v>
      </c>
      <c r="B1527" s="54" t="s">
        <v>91</v>
      </c>
      <c r="C1527" s="206">
        <v>0.88602543008479362</v>
      </c>
      <c r="D1527" s="206">
        <v>0.87221215568417443</v>
      </c>
      <c r="E1527" s="206">
        <v>0.8533150867006114</v>
      </c>
      <c r="F1527" s="206">
        <v>0.86799558018630496</v>
      </c>
      <c r="G1527" s="1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  <c r="Y1527"/>
      <c r="Z1527"/>
      <c r="AA1527"/>
      <c r="AB1527"/>
      <c r="AC1527"/>
      <c r="AD1527"/>
      <c r="AE1527"/>
      <c r="AF1527"/>
      <c r="AG1527"/>
      <c r="AH1527"/>
    </row>
    <row r="1528" spans="1:34" ht="16.5" customHeight="1" x14ac:dyDescent="0.25">
      <c r="A1528" s="162">
        <v>1410</v>
      </c>
      <c r="B1528" s="54" t="s">
        <v>107</v>
      </c>
      <c r="C1528" s="206">
        <v>116.64175050833769</v>
      </c>
      <c r="D1528" s="206">
        <v>105</v>
      </c>
      <c r="E1528" s="206">
        <v>105</v>
      </c>
      <c r="F1528" s="206">
        <v>107</v>
      </c>
      <c r="G1528" s="1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  <c r="Z1528"/>
      <c r="AA1528"/>
      <c r="AB1528"/>
      <c r="AC1528"/>
      <c r="AD1528"/>
      <c r="AE1528"/>
      <c r="AF1528"/>
      <c r="AG1528"/>
      <c r="AH1528"/>
    </row>
    <row r="1529" spans="1:34" ht="16.5" customHeight="1" x14ac:dyDescent="0.25">
      <c r="A1529" s="168">
        <v>1411</v>
      </c>
      <c r="B1529" s="54" t="s">
        <v>104</v>
      </c>
      <c r="C1529" s="206">
        <v>-4894.9779999999992</v>
      </c>
      <c r="D1529" s="206">
        <v>-6294.2019</v>
      </c>
      <c r="E1529" s="206">
        <v>-6608.9119950000022</v>
      </c>
      <c r="F1529" s="206">
        <v>-7071.5358346500025</v>
      </c>
      <c r="G1529" s="1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  <c r="X1529"/>
      <c r="Y1529"/>
      <c r="Z1529"/>
      <c r="AA1529"/>
      <c r="AB1529"/>
      <c r="AC1529"/>
      <c r="AD1529"/>
      <c r="AE1529"/>
      <c r="AF1529"/>
      <c r="AG1529"/>
      <c r="AH1529"/>
    </row>
    <row r="1530" spans="1:34" ht="16.5" customHeight="1" x14ac:dyDescent="0.25">
      <c r="A1530" s="162">
        <v>1412</v>
      </c>
      <c r="B1530" s="54" t="s">
        <v>91</v>
      </c>
      <c r="C1530" s="206">
        <v>-0.17873715697465092</v>
      </c>
      <c r="D1530" s="206">
        <v>-0.21547228647651809</v>
      </c>
      <c r="E1530" s="206">
        <v>-0.21080393298584837</v>
      </c>
      <c r="F1530" s="206">
        <v>-0.21443061885275735</v>
      </c>
      <c r="G1530" s="1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  <c r="Z1530"/>
      <c r="AA1530"/>
      <c r="AB1530"/>
      <c r="AC1530"/>
      <c r="AD1530"/>
      <c r="AE1530"/>
      <c r="AF1530"/>
      <c r="AG1530"/>
      <c r="AH1530"/>
    </row>
    <row r="1531" spans="1:34" ht="16.5" customHeight="1" x14ac:dyDescent="0.25">
      <c r="A1531" s="168">
        <v>1413</v>
      </c>
      <c r="B1531" s="54" t="s">
        <v>107</v>
      </c>
      <c r="C1531" s="206">
        <v>117.08920938434051</v>
      </c>
      <c r="D1531" s="206">
        <v>128.58488638764058</v>
      </c>
      <c r="E1531" s="206">
        <v>105.00000000000003</v>
      </c>
      <c r="F1531" s="206">
        <v>107</v>
      </c>
      <c r="G1531" s="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  <c r="Z1531"/>
      <c r="AA1531"/>
      <c r="AB1531"/>
      <c r="AC1531"/>
      <c r="AD1531"/>
      <c r="AE1531"/>
      <c r="AF1531"/>
      <c r="AG1531"/>
      <c r="AH1531"/>
    </row>
    <row r="1532" spans="1:34" s="65" customFormat="1" ht="16.5" customHeight="1" x14ac:dyDescent="0.25">
      <c r="A1532" s="254" t="s">
        <v>229</v>
      </c>
      <c r="B1532" s="254"/>
      <c r="C1532" s="254"/>
      <c r="D1532" s="254"/>
      <c r="E1532" s="254"/>
      <c r="F1532" s="254"/>
      <c r="I1532" s="64"/>
      <c r="J1532" s="64"/>
      <c r="K1532" s="64"/>
      <c r="L1532" s="64"/>
      <c r="M1532" s="64"/>
      <c r="N1532" s="64"/>
      <c r="O1532" s="64"/>
      <c r="P1532" s="64"/>
      <c r="Q1532" s="64"/>
      <c r="R1532" s="64"/>
      <c r="S1532" s="64"/>
      <c r="T1532" s="64"/>
      <c r="U1532" s="64"/>
      <c r="V1532" s="64"/>
      <c r="W1532" s="64"/>
      <c r="X1532" s="64"/>
      <c r="Y1532" s="64"/>
      <c r="Z1532" s="64"/>
      <c r="AA1532" s="64"/>
      <c r="AB1532" s="64"/>
      <c r="AC1532" s="64"/>
      <c r="AD1532" s="64"/>
      <c r="AE1532" s="64"/>
      <c r="AF1532" s="64"/>
      <c r="AG1532" s="64"/>
      <c r="AH1532" s="64"/>
    </row>
    <row r="1533" spans="1:34" s="65" customFormat="1" ht="16.5" customHeight="1" x14ac:dyDescent="0.25">
      <c r="A1533" s="162">
        <v>1414</v>
      </c>
      <c r="B1533" s="54" t="s">
        <v>90</v>
      </c>
      <c r="C1533" s="206">
        <v>1136.845</v>
      </c>
      <c r="D1533" s="206">
        <v>853.92100000000005</v>
      </c>
      <c r="E1533" s="206">
        <v>896.61705000000006</v>
      </c>
      <c r="F1533" s="206">
        <v>959.38024350000012</v>
      </c>
      <c r="G1533" s="85"/>
      <c r="I1533" s="64"/>
      <c r="J1533" s="64"/>
      <c r="K1533" s="64"/>
      <c r="L1533" s="64"/>
      <c r="M1533" s="64"/>
      <c r="N1533" s="64"/>
      <c r="O1533" s="64"/>
      <c r="P1533" s="64"/>
      <c r="Q1533" s="64"/>
      <c r="R1533" s="64"/>
      <c r="S1533" s="64"/>
      <c r="T1533" s="64"/>
      <c r="U1533" s="64"/>
      <c r="V1533" s="64"/>
      <c r="W1533" s="64"/>
      <c r="X1533" s="64"/>
      <c r="Y1533" s="64"/>
      <c r="Z1533" s="64"/>
      <c r="AA1533" s="64"/>
      <c r="AB1533" s="64"/>
      <c r="AC1533" s="64"/>
      <c r="AD1533" s="64"/>
      <c r="AE1533" s="64"/>
      <c r="AF1533" s="64"/>
      <c r="AG1533" s="64"/>
      <c r="AH1533" s="64"/>
    </row>
    <row r="1534" spans="1:34" s="65" customFormat="1" ht="16.5" customHeight="1" x14ac:dyDescent="0.25">
      <c r="A1534" s="162">
        <v>1415</v>
      </c>
      <c r="B1534" s="54" t="s">
        <v>92</v>
      </c>
      <c r="C1534" s="206">
        <v>1134.5</v>
      </c>
      <c r="D1534" s="206">
        <v>853.92100000000005</v>
      </c>
      <c r="E1534" s="206">
        <v>896.61705000000006</v>
      </c>
      <c r="F1534" s="206">
        <v>959.38024350000012</v>
      </c>
      <c r="G1534" s="85"/>
      <c r="I1534" s="64"/>
      <c r="J1534" s="64"/>
      <c r="K1534" s="64"/>
      <c r="L1534" s="64"/>
      <c r="M1534" s="64"/>
      <c r="N1534" s="64"/>
      <c r="O1534" s="64"/>
      <c r="P1534" s="64"/>
      <c r="Q1534" s="64"/>
      <c r="R1534" s="64"/>
      <c r="S1534" s="64"/>
      <c r="T1534" s="64"/>
      <c r="U1534" s="64"/>
      <c r="V1534" s="64"/>
      <c r="W1534" s="64"/>
      <c r="X1534" s="64"/>
      <c r="Y1534" s="64"/>
      <c r="Z1534" s="64"/>
      <c r="AA1534" s="64"/>
      <c r="AB1534" s="64"/>
      <c r="AC1534" s="64"/>
      <c r="AD1534" s="64"/>
      <c r="AE1534" s="64"/>
      <c r="AF1534" s="64"/>
      <c r="AG1534" s="64"/>
      <c r="AH1534" s="64"/>
    </row>
    <row r="1535" spans="1:34" s="65" customFormat="1" ht="16.5" customHeight="1" x14ac:dyDescent="0.25">
      <c r="A1535" s="162">
        <v>1416</v>
      </c>
      <c r="B1535" s="54" t="s">
        <v>107</v>
      </c>
      <c r="C1535" s="206">
        <v>82.42259633677655</v>
      </c>
      <c r="D1535" s="206">
        <v>75.268488320846188</v>
      </c>
      <c r="E1535" s="206">
        <v>105</v>
      </c>
      <c r="F1535" s="206">
        <v>107</v>
      </c>
      <c r="G1535" s="85"/>
      <c r="I1535" s="64"/>
      <c r="J1535" s="64"/>
      <c r="K1535" s="64"/>
      <c r="L1535" s="64"/>
      <c r="M1535" s="64"/>
      <c r="N1535" s="64"/>
      <c r="O1535" s="64"/>
      <c r="P1535" s="64"/>
      <c r="Q1535" s="64"/>
      <c r="R1535" s="64"/>
      <c r="S1535" s="64"/>
      <c r="T1535" s="64"/>
      <c r="U1535" s="64"/>
      <c r="V1535" s="64"/>
      <c r="W1535" s="64"/>
      <c r="X1535" s="64"/>
      <c r="Y1535" s="64"/>
      <c r="Z1535" s="64"/>
      <c r="AA1535" s="64"/>
      <c r="AB1535" s="64"/>
      <c r="AC1535" s="64"/>
      <c r="AD1535" s="64"/>
      <c r="AE1535" s="64"/>
      <c r="AF1535" s="64"/>
      <c r="AG1535" s="64"/>
      <c r="AH1535" s="64"/>
    </row>
    <row r="1536" spans="1:34" s="65" customFormat="1" ht="16.5" customHeight="1" x14ac:dyDescent="0.25">
      <c r="A1536" s="162">
        <v>1417</v>
      </c>
      <c r="B1536" s="54" t="s">
        <v>93</v>
      </c>
      <c r="C1536" s="206">
        <v>1134.5</v>
      </c>
      <c r="D1536" s="206">
        <v>853.92100000000005</v>
      </c>
      <c r="E1536" s="206">
        <v>896.61705000000006</v>
      </c>
      <c r="F1536" s="206">
        <v>959.38024350000012</v>
      </c>
      <c r="G1536" s="85"/>
      <c r="I1536" s="64"/>
      <c r="J1536" s="64"/>
      <c r="K1536" s="64"/>
      <c r="L1536" s="64"/>
      <c r="M1536" s="64"/>
      <c r="N1536" s="64"/>
      <c r="O1536" s="64"/>
      <c r="P1536" s="64"/>
      <c r="Q1536" s="64"/>
      <c r="R1536" s="64"/>
      <c r="S1536" s="64"/>
      <c r="T1536" s="64"/>
      <c r="U1536" s="64"/>
      <c r="V1536" s="64"/>
      <c r="W1536" s="64"/>
      <c r="X1536" s="64"/>
      <c r="Y1536" s="64"/>
      <c r="Z1536" s="64"/>
      <c r="AA1536" s="64"/>
      <c r="AB1536" s="64"/>
      <c r="AC1536" s="64"/>
      <c r="AD1536" s="64"/>
      <c r="AE1536" s="64"/>
      <c r="AF1536" s="64"/>
      <c r="AG1536" s="64"/>
      <c r="AH1536" s="64"/>
    </row>
    <row r="1537" spans="1:34" s="65" customFormat="1" ht="16.5" customHeight="1" x14ac:dyDescent="0.25">
      <c r="A1537" s="162">
        <v>1418</v>
      </c>
      <c r="B1537" s="54" t="s">
        <v>94</v>
      </c>
      <c r="C1537" s="206">
        <v>0</v>
      </c>
      <c r="D1537" s="206">
        <v>0</v>
      </c>
      <c r="E1537" s="206">
        <v>0</v>
      </c>
      <c r="F1537" s="206">
        <v>0</v>
      </c>
      <c r="G1537" s="85"/>
      <c r="I1537" s="64"/>
      <c r="J1537" s="64"/>
      <c r="K1537" s="64"/>
      <c r="L1537" s="64"/>
      <c r="M1537" s="64"/>
      <c r="N1537" s="64"/>
      <c r="O1537" s="64"/>
      <c r="P1537" s="64"/>
      <c r="Q1537" s="64"/>
      <c r="R1537" s="64"/>
      <c r="S1537" s="64"/>
      <c r="T1537" s="64"/>
      <c r="U1537" s="64"/>
      <c r="V1537" s="64"/>
      <c r="W1537" s="64"/>
      <c r="X1537" s="64"/>
      <c r="Y1537" s="64"/>
      <c r="Z1537" s="64"/>
      <c r="AA1537" s="64"/>
      <c r="AB1537" s="64"/>
      <c r="AC1537" s="64"/>
      <c r="AD1537" s="64"/>
      <c r="AE1537" s="64"/>
      <c r="AF1537" s="64"/>
      <c r="AG1537" s="64"/>
      <c r="AH1537" s="64"/>
    </row>
    <row r="1538" spans="1:34" s="65" customFormat="1" ht="16.5" customHeight="1" x14ac:dyDescent="0.25">
      <c r="A1538" s="162">
        <v>1419</v>
      </c>
      <c r="B1538" s="54" t="s">
        <v>95</v>
      </c>
      <c r="C1538" s="206">
        <v>0</v>
      </c>
      <c r="D1538" s="206">
        <v>0</v>
      </c>
      <c r="E1538" s="206">
        <v>0</v>
      </c>
      <c r="F1538" s="206">
        <v>0</v>
      </c>
      <c r="G1538" s="85"/>
      <c r="I1538" s="64"/>
      <c r="J1538" s="64"/>
      <c r="K1538" s="64"/>
      <c r="L1538" s="64"/>
      <c r="M1538" s="64"/>
      <c r="N1538" s="64"/>
      <c r="O1538" s="64"/>
      <c r="P1538" s="64"/>
      <c r="Q1538" s="64"/>
      <c r="R1538" s="64"/>
      <c r="S1538" s="64"/>
      <c r="T1538" s="64"/>
      <c r="U1538" s="64"/>
      <c r="V1538" s="64"/>
      <c r="W1538" s="64"/>
      <c r="X1538" s="64"/>
      <c r="Y1538" s="64"/>
      <c r="Z1538" s="64"/>
      <c r="AA1538" s="64"/>
      <c r="AB1538" s="64"/>
      <c r="AC1538" s="64"/>
      <c r="AD1538" s="64"/>
      <c r="AE1538" s="64"/>
      <c r="AF1538" s="64"/>
      <c r="AG1538" s="64"/>
      <c r="AH1538" s="64"/>
    </row>
    <row r="1539" spans="1:34" s="65" customFormat="1" ht="16.5" customHeight="1" x14ac:dyDescent="0.25">
      <c r="A1539" s="162">
        <v>1420</v>
      </c>
      <c r="B1539" s="54" t="s">
        <v>97</v>
      </c>
      <c r="C1539" s="206">
        <v>2.3450000000000002</v>
      </c>
      <c r="D1539" s="206">
        <v>0</v>
      </c>
      <c r="E1539" s="206">
        <v>0</v>
      </c>
      <c r="F1539" s="206">
        <v>0</v>
      </c>
      <c r="G1539" s="85"/>
      <c r="I1539" s="64"/>
      <c r="J1539" s="64"/>
      <c r="K1539" s="64"/>
      <c r="L1539" s="64"/>
      <c r="M1539" s="64"/>
      <c r="N1539" s="64"/>
      <c r="O1539" s="64"/>
      <c r="P1539" s="64"/>
      <c r="Q1539" s="64"/>
      <c r="R1539" s="64"/>
      <c r="S1539" s="64"/>
      <c r="T1539" s="64"/>
      <c r="U1539" s="64"/>
      <c r="V1539" s="64"/>
      <c r="W1539" s="64"/>
      <c r="X1539" s="64"/>
      <c r="Y1539" s="64"/>
      <c r="Z1539" s="64"/>
      <c r="AA1539" s="64"/>
      <c r="AB1539" s="64"/>
      <c r="AC1539" s="64"/>
      <c r="AD1539" s="64"/>
      <c r="AE1539" s="64"/>
      <c r="AF1539" s="64"/>
      <c r="AG1539" s="64"/>
      <c r="AH1539" s="64"/>
    </row>
    <row r="1540" spans="1:34" s="65" customFormat="1" ht="16.5" customHeight="1" x14ac:dyDescent="0.25">
      <c r="A1540" s="162">
        <v>1421</v>
      </c>
      <c r="B1540" s="54" t="s">
        <v>98</v>
      </c>
      <c r="C1540" s="206">
        <v>0</v>
      </c>
      <c r="D1540" s="206">
        <v>0</v>
      </c>
      <c r="E1540" s="206">
        <v>0</v>
      </c>
      <c r="F1540" s="206">
        <v>0</v>
      </c>
      <c r="G1540" s="85"/>
      <c r="I1540" s="64"/>
      <c r="J1540" s="64"/>
      <c r="K1540" s="64"/>
      <c r="L1540" s="64"/>
      <c r="M1540" s="64"/>
      <c r="N1540" s="64"/>
      <c r="O1540" s="64"/>
      <c r="P1540" s="64"/>
      <c r="Q1540" s="64"/>
      <c r="R1540" s="64"/>
      <c r="S1540" s="64"/>
      <c r="T1540" s="64"/>
      <c r="U1540" s="64"/>
      <c r="V1540" s="64"/>
      <c r="W1540" s="64"/>
      <c r="X1540" s="64"/>
      <c r="Y1540" s="64"/>
      <c r="Z1540" s="64"/>
      <c r="AA1540" s="64"/>
      <c r="AB1540" s="64"/>
      <c r="AC1540" s="64"/>
      <c r="AD1540" s="64"/>
      <c r="AE1540" s="64"/>
      <c r="AF1540" s="64"/>
      <c r="AG1540" s="64"/>
      <c r="AH1540" s="64"/>
    </row>
    <row r="1541" spans="1:34" s="65" customFormat="1" ht="16.5" customHeight="1" x14ac:dyDescent="0.25">
      <c r="A1541" s="162">
        <v>1422</v>
      </c>
      <c r="B1541" s="54" t="s">
        <v>99</v>
      </c>
      <c r="C1541" s="206">
        <v>2.3450000000000002</v>
      </c>
      <c r="D1541" s="206">
        <v>0</v>
      </c>
      <c r="E1541" s="206">
        <v>0</v>
      </c>
      <c r="F1541" s="206">
        <v>0</v>
      </c>
      <c r="G1541" s="85"/>
      <c r="I1541" s="64"/>
      <c r="J1541" s="64"/>
      <c r="K1541" s="64"/>
      <c r="L1541" s="64"/>
      <c r="M1541" s="64"/>
      <c r="N1541" s="64"/>
      <c r="O1541" s="64"/>
      <c r="P1541" s="64"/>
      <c r="Q1541" s="64"/>
      <c r="R1541" s="64"/>
      <c r="S1541" s="64"/>
      <c r="T1541" s="64"/>
      <c r="U1541" s="64"/>
      <c r="V1541" s="64"/>
      <c r="W1541" s="64"/>
      <c r="X1541" s="64"/>
      <c r="Y1541" s="64"/>
      <c r="Z1541" s="64"/>
      <c r="AA1541" s="64"/>
      <c r="AB1541" s="64"/>
      <c r="AC1541" s="64"/>
      <c r="AD1541" s="64"/>
      <c r="AE1541" s="64"/>
      <c r="AF1541" s="64"/>
      <c r="AG1541" s="64"/>
      <c r="AH1541" s="64"/>
    </row>
    <row r="1542" spans="1:34" s="65" customFormat="1" ht="16.5" customHeight="1" x14ac:dyDescent="0.25">
      <c r="A1542" s="162">
        <v>1423</v>
      </c>
      <c r="B1542" s="54" t="s">
        <v>155</v>
      </c>
      <c r="C1542" s="206">
        <v>0</v>
      </c>
      <c r="D1542" s="206">
        <v>0</v>
      </c>
      <c r="E1542" s="206">
        <v>0</v>
      </c>
      <c r="F1542" s="206">
        <v>0</v>
      </c>
      <c r="G1542" s="85"/>
      <c r="I1542" s="64"/>
      <c r="J1542" s="64"/>
      <c r="K1542" s="64"/>
      <c r="L1542" s="64"/>
      <c r="M1542" s="64"/>
      <c r="N1542" s="64"/>
      <c r="O1542" s="64"/>
      <c r="P1542" s="64"/>
      <c r="Q1542" s="64"/>
      <c r="R1542" s="64"/>
      <c r="S1542" s="64"/>
      <c r="T1542" s="64"/>
      <c r="U1542" s="64"/>
      <c r="V1542" s="64"/>
      <c r="W1542" s="64"/>
      <c r="X1542" s="64"/>
      <c r="Y1542" s="64"/>
      <c r="Z1542" s="64"/>
      <c r="AA1542" s="64"/>
      <c r="AB1542" s="64"/>
      <c r="AC1542" s="64"/>
      <c r="AD1542" s="64"/>
      <c r="AE1542" s="64"/>
      <c r="AF1542" s="64"/>
      <c r="AG1542" s="64"/>
      <c r="AH1542" s="64"/>
    </row>
    <row r="1543" spans="1:34" s="65" customFormat="1" ht="16.5" customHeight="1" x14ac:dyDescent="0.25">
      <c r="A1543" s="162">
        <v>1424</v>
      </c>
      <c r="B1543" s="54" t="s">
        <v>101</v>
      </c>
      <c r="C1543" s="206">
        <v>0</v>
      </c>
      <c r="D1543" s="206">
        <v>0</v>
      </c>
      <c r="E1543" s="206">
        <v>0</v>
      </c>
      <c r="F1543" s="206">
        <v>0</v>
      </c>
      <c r="G1543" s="85"/>
      <c r="I1543" s="64"/>
      <c r="J1543" s="64"/>
      <c r="K1543" s="64"/>
      <c r="L1543" s="64"/>
      <c r="M1543" s="64"/>
      <c r="N1543" s="64"/>
      <c r="O1543" s="64"/>
      <c r="P1543" s="64"/>
      <c r="Q1543" s="64"/>
      <c r="R1543" s="64"/>
      <c r="S1543" s="64"/>
      <c r="T1543" s="64"/>
      <c r="U1543" s="64"/>
      <c r="V1543" s="64"/>
      <c r="W1543" s="64"/>
      <c r="X1543" s="64"/>
      <c r="Y1543" s="64"/>
      <c r="Z1543" s="64"/>
      <c r="AA1543" s="64"/>
      <c r="AB1543" s="64"/>
      <c r="AC1543" s="64"/>
      <c r="AD1543" s="64"/>
      <c r="AE1543" s="64"/>
      <c r="AF1543" s="64"/>
      <c r="AG1543" s="64"/>
      <c r="AH1543" s="64"/>
    </row>
    <row r="1544" spans="1:34" s="65" customFormat="1" ht="16.5" customHeight="1" x14ac:dyDescent="0.25">
      <c r="A1544" s="162">
        <v>1425</v>
      </c>
      <c r="B1544" s="54" t="s">
        <v>102</v>
      </c>
      <c r="C1544" s="206">
        <v>0</v>
      </c>
      <c r="D1544" s="206">
        <v>0</v>
      </c>
      <c r="E1544" s="206">
        <v>0</v>
      </c>
      <c r="F1544" s="206">
        <v>0</v>
      </c>
      <c r="G1544" s="85"/>
      <c r="I1544" s="64"/>
      <c r="J1544" s="64"/>
      <c r="K1544" s="64"/>
      <c r="L1544" s="64"/>
      <c r="M1544" s="64"/>
      <c r="N1544" s="64"/>
      <c r="O1544" s="64"/>
      <c r="P1544" s="64"/>
      <c r="Q1544" s="64"/>
      <c r="R1544" s="64"/>
      <c r="S1544" s="64"/>
      <c r="T1544" s="64"/>
      <c r="U1544" s="64"/>
      <c r="V1544" s="64"/>
      <c r="W1544" s="64"/>
      <c r="X1544" s="64"/>
      <c r="Y1544" s="64"/>
      <c r="Z1544" s="64"/>
      <c r="AA1544" s="64"/>
      <c r="AB1544" s="64"/>
      <c r="AC1544" s="64"/>
      <c r="AD1544" s="64"/>
      <c r="AE1544" s="64"/>
      <c r="AF1544" s="64"/>
      <c r="AG1544" s="64"/>
      <c r="AH1544" s="64"/>
    </row>
    <row r="1545" spans="1:34" s="65" customFormat="1" ht="16.5" customHeight="1" x14ac:dyDescent="0.25">
      <c r="A1545" s="162">
        <v>1426</v>
      </c>
      <c r="B1545" s="54" t="s">
        <v>103</v>
      </c>
      <c r="C1545" s="206">
        <v>1386.59</v>
      </c>
      <c r="D1545" s="206">
        <v>853.92100000000005</v>
      </c>
      <c r="E1545" s="206">
        <v>896.61705000000006</v>
      </c>
      <c r="F1545" s="206">
        <v>959.38024350000012</v>
      </c>
      <c r="G1545" s="85"/>
      <c r="I1545" s="64"/>
      <c r="J1545" s="64"/>
      <c r="K1545" s="64"/>
      <c r="L1545" s="64"/>
      <c r="M1545" s="64"/>
      <c r="N1545" s="64"/>
      <c r="O1545" s="64"/>
      <c r="P1545" s="64"/>
      <c r="Q1545" s="64"/>
      <c r="R1545" s="64"/>
      <c r="S1545" s="64"/>
      <c r="T1545" s="64"/>
      <c r="U1545" s="64"/>
      <c r="V1545" s="64"/>
      <c r="W1545" s="64"/>
      <c r="X1545" s="64"/>
      <c r="Y1545" s="64"/>
      <c r="Z1545" s="64"/>
      <c r="AA1545" s="64"/>
      <c r="AB1545" s="64"/>
      <c r="AC1545" s="64"/>
      <c r="AD1545" s="64"/>
      <c r="AE1545" s="64"/>
      <c r="AF1545" s="64"/>
      <c r="AG1545" s="64"/>
      <c r="AH1545" s="64"/>
    </row>
    <row r="1546" spans="1:34" s="65" customFormat="1" ht="16.5" customHeight="1" x14ac:dyDescent="0.25">
      <c r="A1546" s="162">
        <v>1427</v>
      </c>
      <c r="B1546" s="54" t="s">
        <v>107</v>
      </c>
      <c r="C1546" s="206">
        <v>83.847159702091517</v>
      </c>
      <c r="D1546" s="206">
        <v>61.584246244383714</v>
      </c>
      <c r="E1546" s="206">
        <v>105</v>
      </c>
      <c r="F1546" s="206">
        <v>107</v>
      </c>
      <c r="G1546" s="85"/>
      <c r="I1546" s="64"/>
      <c r="J1546" s="64"/>
      <c r="K1546" s="64"/>
      <c r="L1546" s="64"/>
      <c r="M1546" s="64"/>
      <c r="N1546" s="64"/>
      <c r="O1546" s="64"/>
      <c r="P1546" s="64"/>
      <c r="Q1546" s="64"/>
      <c r="R1546" s="64"/>
      <c r="S1546" s="64"/>
      <c r="T1546" s="64"/>
      <c r="U1546" s="64"/>
      <c r="V1546" s="64"/>
      <c r="W1546" s="64"/>
      <c r="X1546" s="64"/>
      <c r="Y1546" s="64"/>
      <c r="Z1546" s="64"/>
      <c r="AA1546" s="64"/>
      <c r="AB1546" s="64"/>
      <c r="AC1546" s="64"/>
      <c r="AD1546" s="64"/>
      <c r="AE1546" s="64"/>
      <c r="AF1546" s="64"/>
      <c r="AG1546" s="64"/>
      <c r="AH1546" s="64"/>
    </row>
    <row r="1547" spans="1:34" s="65" customFormat="1" ht="16.5" customHeight="1" x14ac:dyDescent="0.25">
      <c r="A1547" s="254" t="s">
        <v>230</v>
      </c>
      <c r="B1547" s="254"/>
      <c r="C1547" s="254"/>
      <c r="D1547" s="254"/>
      <c r="E1547" s="254"/>
      <c r="F1547" s="254"/>
      <c r="I1547" s="64"/>
      <c r="J1547" s="64"/>
      <c r="K1547" s="64"/>
      <c r="L1547" s="64"/>
      <c r="M1547" s="64"/>
      <c r="N1547" s="64"/>
      <c r="O1547" s="64"/>
      <c r="P1547" s="64"/>
      <c r="Q1547" s="64"/>
      <c r="R1547" s="64"/>
      <c r="S1547" s="64"/>
      <c r="T1547" s="64"/>
      <c r="U1547" s="64"/>
      <c r="V1547" s="64"/>
      <c r="W1547" s="64"/>
      <c r="X1547" s="64"/>
      <c r="Y1547" s="64"/>
      <c r="Z1547" s="64"/>
      <c r="AA1547" s="64"/>
      <c r="AB1547" s="64"/>
      <c r="AC1547" s="64"/>
      <c r="AD1547" s="64"/>
      <c r="AE1547" s="64"/>
      <c r="AF1547" s="64"/>
      <c r="AG1547" s="64"/>
      <c r="AH1547" s="64"/>
    </row>
    <row r="1548" spans="1:34" s="65" customFormat="1" ht="16.5" customHeight="1" x14ac:dyDescent="0.25">
      <c r="A1548" s="162">
        <v>1428</v>
      </c>
      <c r="B1548" s="54" t="s">
        <v>90</v>
      </c>
      <c r="C1548" s="206">
        <v>52.26</v>
      </c>
      <c r="D1548" s="206">
        <v>46.57</v>
      </c>
      <c r="E1548" s="206">
        <v>48.068350000000002</v>
      </c>
      <c r="F1548" s="206">
        <v>51.433134500000001</v>
      </c>
      <c r="G1548" s="85"/>
      <c r="I1548" s="64"/>
      <c r="J1548" s="64"/>
      <c r="K1548" s="64"/>
      <c r="L1548" s="64"/>
      <c r="M1548" s="64"/>
      <c r="N1548" s="64"/>
      <c r="O1548" s="64"/>
      <c r="P1548" s="64"/>
      <c r="Q1548" s="64"/>
      <c r="R1548" s="64"/>
      <c r="S1548" s="64"/>
      <c r="T1548" s="64"/>
      <c r="U1548" s="64"/>
      <c r="V1548" s="64"/>
      <c r="W1548" s="64"/>
      <c r="X1548" s="64"/>
      <c r="Y1548" s="64"/>
      <c r="Z1548" s="64"/>
      <c r="AA1548" s="64"/>
      <c r="AB1548" s="64"/>
      <c r="AC1548" s="64"/>
      <c r="AD1548" s="64"/>
      <c r="AE1548" s="64"/>
      <c r="AF1548" s="64"/>
      <c r="AG1548" s="64"/>
      <c r="AH1548" s="64"/>
    </row>
    <row r="1549" spans="1:34" s="65" customFormat="1" ht="16.5" customHeight="1" x14ac:dyDescent="0.25">
      <c r="A1549" s="162">
        <v>1429</v>
      </c>
      <c r="B1549" s="54" t="s">
        <v>92</v>
      </c>
      <c r="C1549" s="206">
        <v>8.0730000000000004</v>
      </c>
      <c r="D1549" s="206">
        <v>7.867</v>
      </c>
      <c r="E1549" s="206">
        <v>8.2603500000000007</v>
      </c>
      <c r="F1549" s="206">
        <v>8.8385745</v>
      </c>
      <c r="G1549" s="85"/>
      <c r="I1549" s="64"/>
      <c r="J1549" s="64"/>
      <c r="K1549" s="64"/>
      <c r="L1549" s="64"/>
      <c r="M1549" s="64"/>
      <c r="N1549" s="64"/>
      <c r="O1549" s="64"/>
      <c r="P1549" s="64"/>
      <c r="Q1549" s="64"/>
      <c r="R1549" s="64"/>
      <c r="S1549" s="64"/>
      <c r="T1549" s="64"/>
      <c r="U1549" s="64"/>
      <c r="V1549" s="64"/>
      <c r="W1549" s="64"/>
      <c r="X1549" s="64"/>
      <c r="Y1549" s="64"/>
      <c r="Z1549" s="64"/>
      <c r="AA1549" s="64"/>
      <c r="AB1549" s="64"/>
      <c r="AC1549" s="64"/>
      <c r="AD1549" s="64"/>
      <c r="AE1549" s="64"/>
      <c r="AF1549" s="64"/>
      <c r="AG1549" s="64"/>
      <c r="AH1549" s="64"/>
    </row>
    <row r="1550" spans="1:34" s="65" customFormat="1" ht="16.5" customHeight="1" x14ac:dyDescent="0.25">
      <c r="A1550" s="162">
        <v>1430</v>
      </c>
      <c r="B1550" s="54" t="s">
        <v>107</v>
      </c>
      <c r="C1550" s="206">
        <v>84.183888144399617</v>
      </c>
      <c r="D1550" s="206">
        <v>97.448284404806145</v>
      </c>
      <c r="E1550" s="206">
        <v>105</v>
      </c>
      <c r="F1550" s="206">
        <v>107</v>
      </c>
      <c r="G1550" s="85"/>
      <c r="I1550" s="64"/>
      <c r="J1550" s="64"/>
      <c r="K1550" s="64"/>
      <c r="L1550" s="64"/>
      <c r="M1550" s="64"/>
      <c r="N1550" s="64"/>
      <c r="O1550" s="64"/>
      <c r="P1550" s="64"/>
      <c r="Q1550" s="64"/>
      <c r="R1550" s="64"/>
      <c r="S1550" s="64"/>
      <c r="T1550" s="64"/>
      <c r="U1550" s="64"/>
      <c r="V1550" s="64"/>
      <c r="W1550" s="64"/>
      <c r="X1550" s="64"/>
      <c r="Y1550" s="64"/>
      <c r="Z1550" s="64"/>
      <c r="AA1550" s="64"/>
      <c r="AB1550" s="64"/>
      <c r="AC1550" s="64"/>
      <c r="AD1550" s="64"/>
      <c r="AE1550" s="64"/>
      <c r="AF1550" s="64"/>
      <c r="AG1550" s="64"/>
      <c r="AH1550" s="64"/>
    </row>
    <row r="1551" spans="1:34" s="65" customFormat="1" ht="16.5" customHeight="1" x14ac:dyDescent="0.25">
      <c r="A1551" s="162">
        <v>1431</v>
      </c>
      <c r="B1551" s="54" t="s">
        <v>93</v>
      </c>
      <c r="C1551" s="206">
        <v>8.0730000000000004</v>
      </c>
      <c r="D1551" s="206">
        <v>7.867</v>
      </c>
      <c r="E1551" s="206">
        <v>8.2603500000000007</v>
      </c>
      <c r="F1551" s="206">
        <v>8.8385745</v>
      </c>
      <c r="G1551" s="85"/>
      <c r="I1551" s="64"/>
      <c r="J1551" s="64"/>
      <c r="K1551" s="64"/>
      <c r="L1551" s="64"/>
      <c r="M1551" s="64"/>
      <c r="N1551" s="64"/>
      <c r="O1551" s="64"/>
      <c r="P1551" s="64"/>
      <c r="Q1551" s="64"/>
      <c r="R1551" s="64"/>
      <c r="S1551" s="64"/>
      <c r="T1551" s="64"/>
      <c r="U1551" s="64"/>
      <c r="V1551" s="64"/>
      <c r="W1551" s="64"/>
      <c r="X1551" s="64"/>
      <c r="Y1551" s="64"/>
      <c r="Z1551" s="64"/>
      <c r="AA1551" s="64"/>
      <c r="AB1551" s="64"/>
      <c r="AC1551" s="64"/>
      <c r="AD1551" s="64"/>
      <c r="AE1551" s="64"/>
      <c r="AF1551" s="64"/>
      <c r="AG1551" s="64"/>
      <c r="AH1551" s="64"/>
    </row>
    <row r="1552" spans="1:34" s="65" customFormat="1" ht="16.5" customHeight="1" x14ac:dyDescent="0.25">
      <c r="A1552" s="162">
        <v>1432</v>
      </c>
      <c r="B1552" s="54" t="s">
        <v>94</v>
      </c>
      <c r="C1552" s="206">
        <v>0</v>
      </c>
      <c r="D1552" s="206">
        <v>0</v>
      </c>
      <c r="E1552" s="206">
        <v>0</v>
      </c>
      <c r="F1552" s="206">
        <v>0</v>
      </c>
      <c r="G1552" s="85"/>
      <c r="I1552" s="64"/>
      <c r="J1552" s="64"/>
      <c r="K1552" s="64"/>
      <c r="L1552" s="64"/>
      <c r="M1552" s="64"/>
      <c r="N1552" s="64"/>
      <c r="O1552" s="64"/>
      <c r="P1552" s="64"/>
      <c r="Q1552" s="64"/>
      <c r="R1552" s="64"/>
      <c r="S1552" s="64"/>
      <c r="T1552" s="64"/>
      <c r="U1552" s="64"/>
      <c r="V1552" s="64"/>
      <c r="W1552" s="64"/>
      <c r="X1552" s="64"/>
      <c r="Y1552" s="64"/>
      <c r="Z1552" s="64"/>
      <c r="AA1552" s="64"/>
      <c r="AB1552" s="64"/>
      <c r="AC1552" s="64"/>
      <c r="AD1552" s="64"/>
      <c r="AE1552" s="64"/>
      <c r="AF1552" s="64"/>
      <c r="AG1552" s="64"/>
      <c r="AH1552" s="64"/>
    </row>
    <row r="1553" spans="1:34" s="65" customFormat="1" ht="16.5" customHeight="1" x14ac:dyDescent="0.25">
      <c r="A1553" s="162">
        <v>1433</v>
      </c>
      <c r="B1553" s="54" t="s">
        <v>95</v>
      </c>
      <c r="C1553" s="206">
        <v>0</v>
      </c>
      <c r="D1553" s="206">
        <v>0</v>
      </c>
      <c r="E1553" s="206">
        <v>0</v>
      </c>
      <c r="F1553" s="206">
        <v>0</v>
      </c>
      <c r="G1553" s="85"/>
      <c r="I1553" s="64"/>
      <c r="J1553" s="64"/>
      <c r="K1553" s="64"/>
      <c r="L1553" s="64"/>
      <c r="M1553" s="64"/>
      <c r="N1553" s="64"/>
      <c r="O1553" s="64"/>
      <c r="P1553" s="64"/>
      <c r="Q1553" s="64"/>
      <c r="R1553" s="64"/>
      <c r="S1553" s="64"/>
      <c r="T1553" s="64"/>
      <c r="U1553" s="64"/>
      <c r="V1553" s="64"/>
      <c r="W1553" s="64"/>
      <c r="X1553" s="64"/>
      <c r="Y1553" s="64"/>
      <c r="Z1553" s="64"/>
      <c r="AA1553" s="64"/>
      <c r="AB1553" s="64"/>
      <c r="AC1553" s="64"/>
      <c r="AD1553" s="64"/>
      <c r="AE1553" s="64"/>
      <c r="AF1553" s="64"/>
      <c r="AG1553" s="64"/>
      <c r="AH1553" s="64"/>
    </row>
    <row r="1554" spans="1:34" s="65" customFormat="1" ht="16.5" customHeight="1" x14ac:dyDescent="0.25">
      <c r="A1554" s="162">
        <v>1434</v>
      </c>
      <c r="B1554" s="54" t="s">
        <v>97</v>
      </c>
      <c r="C1554" s="206">
        <v>44.186999999999998</v>
      </c>
      <c r="D1554" s="206">
        <v>38.703000000000003</v>
      </c>
      <c r="E1554" s="206">
        <v>39.808</v>
      </c>
      <c r="F1554" s="206">
        <v>42.594560000000001</v>
      </c>
      <c r="G1554" s="85"/>
      <c r="I1554" s="64"/>
      <c r="J1554" s="64"/>
      <c r="K1554" s="64"/>
      <c r="L1554" s="64"/>
      <c r="M1554" s="64"/>
      <c r="N1554" s="64"/>
      <c r="O1554" s="64"/>
      <c r="P1554" s="64"/>
      <c r="Q1554" s="64"/>
      <c r="R1554" s="64"/>
      <c r="S1554" s="64"/>
      <c r="T1554" s="64"/>
      <c r="U1554" s="64"/>
      <c r="V1554" s="64"/>
      <c r="W1554" s="64"/>
      <c r="X1554" s="64"/>
      <c r="Y1554" s="64"/>
      <c r="Z1554" s="64"/>
      <c r="AA1554" s="64"/>
      <c r="AB1554" s="64"/>
      <c r="AC1554" s="64"/>
      <c r="AD1554" s="64"/>
      <c r="AE1554" s="64"/>
      <c r="AF1554" s="64"/>
      <c r="AG1554" s="64"/>
      <c r="AH1554" s="64"/>
    </row>
    <row r="1555" spans="1:34" s="65" customFormat="1" ht="16.5" customHeight="1" x14ac:dyDescent="0.25">
      <c r="A1555" s="162">
        <v>1435</v>
      </c>
      <c r="B1555" s="54" t="s">
        <v>98</v>
      </c>
      <c r="C1555" s="206">
        <v>42.512</v>
      </c>
      <c r="D1555" s="206">
        <v>38.703000000000003</v>
      </c>
      <c r="E1555" s="206">
        <v>39.808</v>
      </c>
      <c r="F1555" s="206">
        <v>42.594560000000001</v>
      </c>
      <c r="G1555" s="85"/>
      <c r="I1555" s="64"/>
      <c r="J1555" s="64"/>
      <c r="K1555" s="64"/>
      <c r="L1555" s="64"/>
      <c r="M1555" s="64"/>
      <c r="N1555" s="64"/>
      <c r="O1555" s="64"/>
      <c r="P1555" s="64"/>
      <c r="Q1555" s="64"/>
      <c r="R1555" s="64"/>
      <c r="S1555" s="64"/>
      <c r="T1555" s="64"/>
      <c r="U1555" s="64"/>
      <c r="V1555" s="64"/>
      <c r="W1555" s="64"/>
      <c r="X1555" s="64"/>
      <c r="Y1555" s="64"/>
      <c r="Z1555" s="64"/>
      <c r="AA1555" s="64"/>
      <c r="AB1555" s="64"/>
      <c r="AC1555" s="64"/>
      <c r="AD1555" s="64"/>
      <c r="AE1555" s="64"/>
      <c r="AF1555" s="64"/>
      <c r="AG1555" s="64"/>
      <c r="AH1555" s="64"/>
    </row>
    <row r="1556" spans="1:34" s="65" customFormat="1" ht="16.5" customHeight="1" x14ac:dyDescent="0.25">
      <c r="A1556" s="162">
        <v>1436</v>
      </c>
      <c r="B1556" s="54" t="s">
        <v>99</v>
      </c>
      <c r="C1556" s="206">
        <v>1.675</v>
      </c>
      <c r="D1556" s="206">
        <v>0</v>
      </c>
      <c r="E1556" s="206">
        <v>0</v>
      </c>
      <c r="F1556" s="206">
        <v>0</v>
      </c>
      <c r="G1556" s="85"/>
      <c r="I1556" s="64"/>
      <c r="J1556" s="64"/>
      <c r="K1556" s="64"/>
      <c r="L1556" s="64"/>
      <c r="M1556" s="64"/>
      <c r="N1556" s="64"/>
      <c r="O1556" s="64"/>
      <c r="P1556" s="64"/>
      <c r="Q1556" s="64"/>
      <c r="R1556" s="64"/>
      <c r="S1556" s="64"/>
      <c r="T1556" s="64"/>
      <c r="U1556" s="64"/>
      <c r="V1556" s="64"/>
      <c r="W1556" s="64"/>
      <c r="X1556" s="64"/>
      <c r="Y1556" s="64"/>
      <c r="Z1556" s="64"/>
      <c r="AA1556" s="64"/>
      <c r="AB1556" s="64"/>
      <c r="AC1556" s="64"/>
      <c r="AD1556" s="64"/>
      <c r="AE1556" s="64"/>
      <c r="AF1556" s="64"/>
      <c r="AG1556" s="64"/>
      <c r="AH1556" s="64"/>
    </row>
    <row r="1557" spans="1:34" s="65" customFormat="1" ht="16.5" customHeight="1" x14ac:dyDescent="0.25">
      <c r="A1557" s="162">
        <v>1437</v>
      </c>
      <c r="B1557" s="54" t="s">
        <v>155</v>
      </c>
      <c r="C1557" s="206">
        <v>0</v>
      </c>
      <c r="D1557" s="206">
        <v>0</v>
      </c>
      <c r="E1557" s="206">
        <v>0</v>
      </c>
      <c r="F1557" s="206">
        <v>0</v>
      </c>
      <c r="G1557" s="85"/>
      <c r="I1557" s="64"/>
      <c r="J1557" s="64"/>
      <c r="K1557" s="64"/>
      <c r="L1557" s="64"/>
      <c r="M1557" s="64"/>
      <c r="N1557" s="64"/>
      <c r="O1557" s="64"/>
      <c r="P1557" s="64"/>
      <c r="Q1557" s="64"/>
      <c r="R1557" s="64"/>
      <c r="S1557" s="64"/>
      <c r="T1557" s="64"/>
      <c r="U1557" s="64"/>
      <c r="V1557" s="64"/>
      <c r="W1557" s="64"/>
      <c r="X1557" s="64"/>
      <c r="Y1557" s="64"/>
      <c r="Z1557" s="64"/>
      <c r="AA1557" s="64"/>
      <c r="AB1557" s="64"/>
      <c r="AC1557" s="64"/>
      <c r="AD1557" s="64"/>
      <c r="AE1557" s="64"/>
      <c r="AF1557" s="64"/>
      <c r="AG1557" s="64"/>
      <c r="AH1557" s="64"/>
    </row>
    <row r="1558" spans="1:34" s="65" customFormat="1" ht="16.5" customHeight="1" x14ac:dyDescent="0.25">
      <c r="A1558" s="162">
        <v>1438</v>
      </c>
      <c r="B1558" s="54" t="s">
        <v>101</v>
      </c>
      <c r="C1558" s="206">
        <v>0</v>
      </c>
      <c r="D1558" s="206">
        <v>0</v>
      </c>
      <c r="E1558" s="206">
        <v>0</v>
      </c>
      <c r="F1558" s="206">
        <v>0</v>
      </c>
      <c r="G1558" s="85"/>
      <c r="I1558" s="64"/>
      <c r="J1558" s="64"/>
      <c r="K1558" s="64"/>
      <c r="L1558" s="64"/>
      <c r="M1558" s="64"/>
      <c r="N1558" s="64"/>
      <c r="O1558" s="64"/>
      <c r="P1558" s="64"/>
      <c r="Q1558" s="64"/>
      <c r="R1558" s="64"/>
      <c r="S1558" s="64"/>
      <c r="T1558" s="64"/>
      <c r="U1558" s="64"/>
      <c r="V1558" s="64"/>
      <c r="W1558" s="64"/>
      <c r="X1558" s="64"/>
      <c r="Y1558" s="64"/>
      <c r="Z1558" s="64"/>
      <c r="AA1558" s="64"/>
      <c r="AB1558" s="64"/>
      <c r="AC1558" s="64"/>
      <c r="AD1558" s="64"/>
      <c r="AE1558" s="64"/>
      <c r="AF1558" s="64"/>
      <c r="AG1558" s="64"/>
      <c r="AH1558" s="64"/>
    </row>
    <row r="1559" spans="1:34" s="65" customFormat="1" ht="16.5" customHeight="1" x14ac:dyDescent="0.25">
      <c r="A1559" s="162">
        <v>1439</v>
      </c>
      <c r="B1559" s="54" t="s">
        <v>102</v>
      </c>
      <c r="C1559" s="206">
        <v>0</v>
      </c>
      <c r="D1559" s="206">
        <v>0</v>
      </c>
      <c r="E1559" s="206">
        <v>0</v>
      </c>
      <c r="F1559" s="206">
        <v>0</v>
      </c>
      <c r="G1559" s="85"/>
      <c r="I1559" s="64"/>
      <c r="J1559" s="64"/>
      <c r="K1559" s="64"/>
      <c r="L1559" s="64"/>
      <c r="M1559" s="64"/>
      <c r="N1559" s="64"/>
      <c r="O1559" s="64"/>
      <c r="P1559" s="64"/>
      <c r="Q1559" s="64"/>
      <c r="R1559" s="64"/>
      <c r="S1559" s="64"/>
      <c r="T1559" s="64"/>
      <c r="U1559" s="64"/>
      <c r="V1559" s="64"/>
      <c r="W1559" s="64"/>
      <c r="X1559" s="64"/>
      <c r="Y1559" s="64"/>
      <c r="Z1559" s="64"/>
      <c r="AA1559" s="64"/>
      <c r="AB1559" s="64"/>
      <c r="AC1559" s="64"/>
      <c r="AD1559" s="64"/>
      <c r="AE1559" s="64"/>
      <c r="AF1559" s="64"/>
      <c r="AG1559" s="64"/>
      <c r="AH1559" s="64"/>
    </row>
    <row r="1560" spans="1:34" s="65" customFormat="1" ht="16.5" customHeight="1" x14ac:dyDescent="0.25">
      <c r="A1560" s="162">
        <v>1440</v>
      </c>
      <c r="B1560" s="54" t="s">
        <v>103</v>
      </c>
      <c r="C1560" s="206">
        <v>54.661000000000001</v>
      </c>
      <c r="D1560" s="206">
        <v>43.664999999999999</v>
      </c>
      <c r="E1560" s="206">
        <v>45.84825</v>
      </c>
      <c r="F1560" s="206">
        <v>49.057627500000002</v>
      </c>
      <c r="G1560" s="85"/>
      <c r="I1560" s="64"/>
      <c r="J1560" s="64"/>
      <c r="K1560" s="64"/>
      <c r="L1560" s="64"/>
      <c r="M1560" s="64"/>
      <c r="N1560" s="64"/>
      <c r="O1560" s="64"/>
      <c r="P1560" s="64"/>
      <c r="Q1560" s="64"/>
      <c r="R1560" s="64"/>
      <c r="S1560" s="64"/>
      <c r="T1560" s="64"/>
      <c r="U1560" s="64"/>
      <c r="V1560" s="64"/>
      <c r="W1560" s="64"/>
      <c r="X1560" s="64"/>
      <c r="Y1560" s="64"/>
      <c r="Z1560" s="64"/>
      <c r="AA1560" s="64"/>
      <c r="AB1560" s="64"/>
      <c r="AC1560" s="64"/>
      <c r="AD1560" s="64"/>
      <c r="AE1560" s="64"/>
      <c r="AF1560" s="64"/>
      <c r="AG1560" s="64"/>
      <c r="AH1560" s="64"/>
    </row>
    <row r="1561" spans="1:34" s="65" customFormat="1" ht="16.5" customHeight="1" x14ac:dyDescent="0.25">
      <c r="A1561" s="162">
        <v>1441</v>
      </c>
      <c r="B1561" s="54" t="s">
        <v>107</v>
      </c>
      <c r="C1561" s="206">
        <v>110.41943446689085</v>
      </c>
      <c r="D1561" s="206">
        <v>79.883280583962971</v>
      </c>
      <c r="E1561" s="206">
        <v>105</v>
      </c>
      <c r="F1561" s="206">
        <v>107</v>
      </c>
      <c r="G1561" s="85"/>
      <c r="I1561" s="64"/>
      <c r="J1561" s="64"/>
      <c r="K1561" s="64"/>
      <c r="L1561" s="64"/>
      <c r="M1561" s="64"/>
      <c r="N1561" s="64"/>
      <c r="O1561" s="64"/>
      <c r="P1561" s="64"/>
      <c r="Q1561" s="64"/>
      <c r="R1561" s="64"/>
      <c r="S1561" s="64"/>
      <c r="T1561" s="64"/>
      <c r="U1561" s="64"/>
      <c r="V1561" s="64"/>
      <c r="W1561" s="64"/>
      <c r="X1561" s="64"/>
      <c r="Y1561" s="64"/>
      <c r="Z1561" s="64"/>
      <c r="AA1561" s="64"/>
      <c r="AB1561" s="64"/>
      <c r="AC1561" s="64"/>
      <c r="AD1561" s="64"/>
      <c r="AE1561" s="64"/>
      <c r="AF1561" s="64"/>
      <c r="AG1561" s="64"/>
      <c r="AH1561" s="64"/>
    </row>
    <row r="1562" spans="1:34" s="65" customFormat="1" ht="16.5" customHeight="1" x14ac:dyDescent="0.25">
      <c r="A1562" s="254" t="s">
        <v>231</v>
      </c>
      <c r="B1562" s="254"/>
      <c r="C1562" s="254"/>
      <c r="D1562" s="254"/>
      <c r="E1562" s="254"/>
      <c r="F1562" s="254"/>
      <c r="I1562" s="64"/>
      <c r="J1562" s="64"/>
      <c r="K1562" s="64"/>
      <c r="L1562" s="64"/>
      <c r="M1562" s="64"/>
      <c r="N1562" s="64"/>
      <c r="O1562" s="64"/>
      <c r="P1562" s="64"/>
      <c r="Q1562" s="64"/>
      <c r="R1562" s="64"/>
      <c r="S1562" s="64"/>
      <c r="T1562" s="64"/>
      <c r="U1562" s="64"/>
      <c r="V1562" s="64"/>
      <c r="W1562" s="64"/>
      <c r="X1562" s="64"/>
      <c r="Y1562" s="64"/>
      <c r="Z1562" s="64"/>
      <c r="AA1562" s="64"/>
      <c r="AB1562" s="64"/>
      <c r="AC1562" s="64"/>
      <c r="AD1562" s="64"/>
      <c r="AE1562" s="64"/>
      <c r="AF1562" s="64"/>
      <c r="AG1562" s="64"/>
      <c r="AH1562" s="64"/>
    </row>
    <row r="1563" spans="1:34" s="65" customFormat="1" ht="16.5" customHeight="1" x14ac:dyDescent="0.25">
      <c r="A1563" s="162">
        <v>1442</v>
      </c>
      <c r="B1563" s="54" t="s">
        <v>90</v>
      </c>
      <c r="C1563" s="206">
        <v>71.94</v>
      </c>
      <c r="D1563" s="206">
        <v>55.466999999999999</v>
      </c>
      <c r="E1563" s="206">
        <v>55.856650000000002</v>
      </c>
      <c r="F1563" s="206">
        <v>59.7666155</v>
      </c>
      <c r="G1563" s="85"/>
      <c r="I1563" s="64"/>
      <c r="J1563" s="64"/>
      <c r="K1563" s="64"/>
      <c r="L1563" s="64"/>
      <c r="M1563" s="64"/>
      <c r="N1563" s="64"/>
      <c r="O1563" s="64"/>
      <c r="P1563" s="64"/>
      <c r="Q1563" s="64"/>
      <c r="R1563" s="64"/>
      <c r="S1563" s="64"/>
      <c r="T1563" s="64"/>
      <c r="U1563" s="64"/>
      <c r="V1563" s="64"/>
      <c r="W1563" s="64"/>
      <c r="X1563" s="64"/>
      <c r="Y1563" s="64"/>
      <c r="Z1563" s="64"/>
      <c r="AA1563" s="64"/>
      <c r="AB1563" s="64"/>
      <c r="AC1563" s="64"/>
      <c r="AD1563" s="64"/>
      <c r="AE1563" s="64"/>
      <c r="AF1563" s="64"/>
      <c r="AG1563" s="64"/>
      <c r="AH1563" s="64"/>
    </row>
    <row r="1564" spans="1:34" s="65" customFormat="1" ht="16.5" customHeight="1" x14ac:dyDescent="0.25">
      <c r="A1564" s="162">
        <v>1443</v>
      </c>
      <c r="B1564" s="54" t="s">
        <v>92</v>
      </c>
      <c r="C1564" s="206">
        <v>49.484000000000002</v>
      </c>
      <c r="D1564" s="206">
        <v>36.832999999999998</v>
      </c>
      <c r="E1564" s="206">
        <v>38.67465</v>
      </c>
      <c r="F1564" s="206">
        <v>41.3818755</v>
      </c>
      <c r="G1564" s="85"/>
      <c r="I1564" s="64"/>
      <c r="J1564" s="64"/>
      <c r="K1564" s="64"/>
      <c r="L1564" s="64"/>
      <c r="M1564" s="64"/>
      <c r="N1564" s="64"/>
      <c r="O1564" s="64"/>
      <c r="P1564" s="64"/>
      <c r="Q1564" s="64"/>
      <c r="R1564" s="64"/>
      <c r="S1564" s="64"/>
      <c r="T1564" s="64"/>
      <c r="U1564" s="64"/>
      <c r="V1564" s="64"/>
      <c r="W1564" s="64"/>
      <c r="X1564" s="64"/>
      <c r="Y1564" s="64"/>
      <c r="Z1564" s="64"/>
      <c r="AA1564" s="64"/>
      <c r="AB1564" s="64"/>
      <c r="AC1564" s="64"/>
      <c r="AD1564" s="64"/>
      <c r="AE1564" s="64"/>
      <c r="AF1564" s="64"/>
      <c r="AG1564" s="64"/>
      <c r="AH1564" s="64"/>
    </row>
    <row r="1565" spans="1:34" s="65" customFormat="1" ht="16.5" customHeight="1" x14ac:dyDescent="0.25">
      <c r="A1565" s="162">
        <v>1444</v>
      </c>
      <c r="B1565" s="54" t="s">
        <v>107</v>
      </c>
      <c r="C1565" s="206">
        <v>70.95549044276116</v>
      </c>
      <c r="D1565" s="206">
        <v>74.434160536739142</v>
      </c>
      <c r="E1565" s="206">
        <v>105</v>
      </c>
      <c r="F1565" s="206">
        <v>107</v>
      </c>
      <c r="G1565" s="85"/>
      <c r="I1565" s="64"/>
      <c r="J1565" s="64"/>
      <c r="K1565" s="64"/>
      <c r="L1565" s="64"/>
      <c r="M1565" s="64"/>
      <c r="N1565" s="64"/>
      <c r="O1565" s="64"/>
      <c r="P1565" s="64"/>
      <c r="Q1565" s="64"/>
      <c r="R1565" s="64"/>
      <c r="S1565" s="64"/>
      <c r="T1565" s="64"/>
      <c r="U1565" s="64"/>
      <c r="V1565" s="64"/>
      <c r="W1565" s="64"/>
      <c r="X1565" s="64"/>
      <c r="Y1565" s="64"/>
      <c r="Z1565" s="64"/>
      <c r="AA1565" s="64"/>
      <c r="AB1565" s="64"/>
      <c r="AC1565" s="64"/>
      <c r="AD1565" s="64"/>
      <c r="AE1565" s="64"/>
      <c r="AF1565" s="64"/>
      <c r="AG1565" s="64"/>
      <c r="AH1565" s="64"/>
    </row>
    <row r="1566" spans="1:34" s="65" customFormat="1" ht="16.5" customHeight="1" x14ac:dyDescent="0.25">
      <c r="A1566" s="162">
        <v>1445</v>
      </c>
      <c r="B1566" s="54" t="s">
        <v>93</v>
      </c>
      <c r="C1566" s="206">
        <v>49.484000000000002</v>
      </c>
      <c r="D1566" s="206">
        <v>36.832999999999998</v>
      </c>
      <c r="E1566" s="206">
        <v>38.67465</v>
      </c>
      <c r="F1566" s="206">
        <v>41.3818755</v>
      </c>
      <c r="G1566" s="85"/>
      <c r="I1566" s="64"/>
      <c r="J1566" s="64"/>
      <c r="K1566" s="64"/>
      <c r="L1566" s="64"/>
      <c r="M1566" s="64"/>
      <c r="N1566" s="64"/>
      <c r="O1566" s="64"/>
      <c r="P1566" s="64"/>
      <c r="Q1566" s="64"/>
      <c r="R1566" s="64"/>
      <c r="S1566" s="64"/>
      <c r="T1566" s="64"/>
      <c r="U1566" s="64"/>
      <c r="V1566" s="64"/>
      <c r="W1566" s="64"/>
      <c r="X1566" s="64"/>
      <c r="Y1566" s="64"/>
      <c r="Z1566" s="64"/>
      <c r="AA1566" s="64"/>
      <c r="AB1566" s="64"/>
      <c r="AC1566" s="64"/>
      <c r="AD1566" s="64"/>
      <c r="AE1566" s="64"/>
      <c r="AF1566" s="64"/>
      <c r="AG1566" s="64"/>
      <c r="AH1566" s="64"/>
    </row>
    <row r="1567" spans="1:34" s="65" customFormat="1" ht="16.5" customHeight="1" x14ac:dyDescent="0.25">
      <c r="A1567" s="162">
        <v>1446</v>
      </c>
      <c r="B1567" s="54" t="s">
        <v>94</v>
      </c>
      <c r="C1567" s="206"/>
      <c r="D1567" s="206">
        <v>0</v>
      </c>
      <c r="E1567" s="206">
        <v>0</v>
      </c>
      <c r="F1567" s="206">
        <v>0</v>
      </c>
      <c r="G1567" s="85"/>
      <c r="I1567" s="64"/>
      <c r="J1567" s="64"/>
      <c r="K1567" s="64"/>
      <c r="L1567" s="64"/>
      <c r="M1567" s="64"/>
      <c r="N1567" s="64"/>
      <c r="O1567" s="64"/>
      <c r="P1567" s="64"/>
      <c r="Q1567" s="64"/>
      <c r="R1567" s="64"/>
      <c r="S1567" s="64"/>
      <c r="T1567" s="64"/>
      <c r="U1567" s="64"/>
      <c r="V1567" s="64"/>
      <c r="W1567" s="64"/>
      <c r="X1567" s="64"/>
      <c r="Y1567" s="64"/>
      <c r="Z1567" s="64"/>
      <c r="AA1567" s="64"/>
      <c r="AB1567" s="64"/>
      <c r="AC1567" s="64"/>
      <c r="AD1567" s="64"/>
      <c r="AE1567" s="64"/>
      <c r="AF1567" s="64"/>
      <c r="AG1567" s="64"/>
      <c r="AH1567" s="64"/>
    </row>
    <row r="1568" spans="1:34" s="65" customFormat="1" ht="16.5" customHeight="1" x14ac:dyDescent="0.25">
      <c r="A1568" s="162">
        <v>1447</v>
      </c>
      <c r="B1568" s="54" t="s">
        <v>95</v>
      </c>
      <c r="C1568" s="206">
        <v>0</v>
      </c>
      <c r="D1568" s="206">
        <v>0</v>
      </c>
      <c r="E1568" s="206">
        <v>0</v>
      </c>
      <c r="F1568" s="206">
        <v>0</v>
      </c>
      <c r="G1568" s="85"/>
      <c r="I1568" s="64"/>
      <c r="J1568" s="64"/>
      <c r="K1568" s="64"/>
      <c r="L1568" s="64"/>
      <c r="M1568" s="64"/>
      <c r="N1568" s="64"/>
      <c r="O1568" s="64"/>
      <c r="P1568" s="64"/>
      <c r="Q1568" s="64"/>
      <c r="R1568" s="64"/>
      <c r="S1568" s="64"/>
      <c r="T1568" s="64"/>
      <c r="U1568" s="64"/>
      <c r="V1568" s="64"/>
      <c r="W1568" s="64"/>
      <c r="X1568" s="64"/>
      <c r="Y1568" s="64"/>
      <c r="Z1568" s="64"/>
      <c r="AA1568" s="64"/>
      <c r="AB1568" s="64"/>
      <c r="AC1568" s="64"/>
      <c r="AD1568" s="64"/>
      <c r="AE1568" s="64"/>
      <c r="AF1568" s="64"/>
      <c r="AG1568" s="64"/>
      <c r="AH1568" s="64"/>
    </row>
    <row r="1569" spans="1:34" s="65" customFormat="1" ht="16.5" customHeight="1" x14ac:dyDescent="0.25">
      <c r="A1569" s="162">
        <v>1448</v>
      </c>
      <c r="B1569" s="54" t="s">
        <v>97</v>
      </c>
      <c r="C1569" s="206">
        <v>22.456</v>
      </c>
      <c r="D1569" s="206">
        <v>18.634</v>
      </c>
      <c r="E1569" s="206">
        <v>17.181999999999999</v>
      </c>
      <c r="F1569" s="206">
        <v>18.384739999999997</v>
      </c>
      <c r="G1569" s="85"/>
      <c r="I1569" s="64"/>
      <c r="J1569" s="64"/>
      <c r="K1569" s="64"/>
      <c r="L1569" s="64"/>
      <c r="M1569" s="64"/>
      <c r="N1569" s="64"/>
      <c r="O1569" s="64"/>
      <c r="P1569" s="64"/>
      <c r="Q1569" s="64"/>
      <c r="R1569" s="64"/>
      <c r="S1569" s="64"/>
      <c r="T1569" s="64"/>
      <c r="U1569" s="64"/>
      <c r="V1569" s="64"/>
      <c r="W1569" s="64"/>
      <c r="X1569" s="64"/>
      <c r="Y1569" s="64"/>
      <c r="Z1569" s="64"/>
      <c r="AA1569" s="64"/>
      <c r="AB1569" s="64"/>
      <c r="AC1569" s="64"/>
      <c r="AD1569" s="64"/>
      <c r="AE1569" s="64"/>
      <c r="AF1569" s="64"/>
      <c r="AG1569" s="64"/>
      <c r="AH1569" s="64"/>
    </row>
    <row r="1570" spans="1:34" s="65" customFormat="1" ht="16.5" customHeight="1" x14ac:dyDescent="0.25">
      <c r="A1570" s="162">
        <v>1449</v>
      </c>
      <c r="B1570" s="54" t="s">
        <v>98</v>
      </c>
      <c r="C1570" s="206">
        <v>20.780999999999999</v>
      </c>
      <c r="D1570" s="206">
        <v>18.634</v>
      </c>
      <c r="E1570" s="206">
        <v>17.181999999999999</v>
      </c>
      <c r="F1570" s="206">
        <v>18.384739999999997</v>
      </c>
      <c r="G1570" s="85"/>
      <c r="I1570" s="64"/>
      <c r="J1570" s="64"/>
      <c r="K1570" s="64"/>
      <c r="L1570" s="64"/>
      <c r="M1570" s="64"/>
      <c r="N1570" s="64"/>
      <c r="O1570" s="64"/>
      <c r="P1570" s="64"/>
      <c r="Q1570" s="64"/>
      <c r="R1570" s="64"/>
      <c r="S1570" s="64"/>
      <c r="T1570" s="64"/>
      <c r="U1570" s="64"/>
      <c r="V1570" s="64"/>
      <c r="W1570" s="64"/>
      <c r="X1570" s="64"/>
      <c r="Y1570" s="64"/>
      <c r="Z1570" s="64"/>
      <c r="AA1570" s="64"/>
      <c r="AB1570" s="64"/>
      <c r="AC1570" s="64"/>
      <c r="AD1570" s="64"/>
      <c r="AE1570" s="64"/>
      <c r="AF1570" s="64"/>
      <c r="AG1570" s="64"/>
      <c r="AH1570" s="64"/>
    </row>
    <row r="1571" spans="1:34" s="65" customFormat="1" ht="16.5" customHeight="1" x14ac:dyDescent="0.25">
      <c r="A1571" s="162">
        <v>1450</v>
      </c>
      <c r="B1571" s="54" t="s">
        <v>99</v>
      </c>
      <c r="C1571" s="206">
        <v>1.675</v>
      </c>
      <c r="D1571" s="206">
        <v>0</v>
      </c>
      <c r="E1571" s="206">
        <v>0</v>
      </c>
      <c r="F1571" s="206">
        <v>0</v>
      </c>
      <c r="G1571" s="85"/>
      <c r="I1571" s="64"/>
      <c r="J1571" s="64"/>
      <c r="K1571" s="64"/>
      <c r="L1571" s="64"/>
      <c r="M1571" s="64"/>
      <c r="N1571" s="64"/>
      <c r="O1571" s="64"/>
      <c r="P1571" s="64"/>
      <c r="Q1571" s="64"/>
      <c r="R1571" s="64"/>
      <c r="S1571" s="64"/>
      <c r="T1571" s="64"/>
      <c r="U1571" s="64"/>
      <c r="V1571" s="64"/>
      <c r="W1571" s="64"/>
      <c r="X1571" s="64"/>
      <c r="Y1571" s="64"/>
      <c r="Z1571" s="64"/>
      <c r="AA1571" s="64"/>
      <c r="AB1571" s="64"/>
      <c r="AC1571" s="64"/>
      <c r="AD1571" s="64"/>
      <c r="AE1571" s="64"/>
      <c r="AF1571" s="64"/>
      <c r="AG1571" s="64"/>
      <c r="AH1571" s="64"/>
    </row>
    <row r="1572" spans="1:34" s="65" customFormat="1" ht="16.5" customHeight="1" x14ac:dyDescent="0.25">
      <c r="A1572" s="162">
        <v>1451</v>
      </c>
      <c r="B1572" s="54" t="s">
        <v>155</v>
      </c>
      <c r="C1572" s="206">
        <v>0</v>
      </c>
      <c r="D1572" s="206">
        <v>0</v>
      </c>
      <c r="E1572" s="206">
        <v>0</v>
      </c>
      <c r="F1572" s="206">
        <v>0</v>
      </c>
      <c r="G1572" s="85"/>
      <c r="I1572" s="64"/>
      <c r="J1572" s="64"/>
      <c r="K1572" s="64"/>
      <c r="L1572" s="64"/>
      <c r="M1572" s="64"/>
      <c r="N1572" s="64"/>
      <c r="O1572" s="64"/>
      <c r="P1572" s="64"/>
      <c r="Q1572" s="64"/>
      <c r="R1572" s="64"/>
      <c r="S1572" s="64"/>
      <c r="T1572" s="64"/>
      <c r="U1572" s="64"/>
      <c r="V1572" s="64"/>
      <c r="W1572" s="64"/>
      <c r="X1572" s="64"/>
      <c r="Y1572" s="64"/>
      <c r="Z1572" s="64"/>
      <c r="AA1572" s="64"/>
      <c r="AB1572" s="64"/>
      <c r="AC1572" s="64"/>
      <c r="AD1572" s="64"/>
      <c r="AE1572" s="64"/>
      <c r="AF1572" s="64"/>
      <c r="AG1572" s="64"/>
      <c r="AH1572" s="64"/>
    </row>
    <row r="1573" spans="1:34" s="65" customFormat="1" ht="16.5" customHeight="1" x14ac:dyDescent="0.25">
      <c r="A1573" s="162">
        <v>1452</v>
      </c>
      <c r="B1573" s="54" t="s">
        <v>101</v>
      </c>
      <c r="C1573" s="206">
        <v>0</v>
      </c>
      <c r="D1573" s="206">
        <v>0</v>
      </c>
      <c r="E1573" s="206">
        <v>0</v>
      </c>
      <c r="F1573" s="206">
        <v>0</v>
      </c>
      <c r="G1573" s="85"/>
      <c r="I1573" s="64"/>
      <c r="J1573" s="64"/>
      <c r="K1573" s="64"/>
      <c r="L1573" s="64"/>
      <c r="M1573" s="64"/>
      <c r="N1573" s="64"/>
      <c r="O1573" s="64"/>
      <c r="P1573" s="64"/>
      <c r="Q1573" s="64"/>
      <c r="R1573" s="64"/>
      <c r="S1573" s="64"/>
      <c r="T1573" s="64"/>
      <c r="U1573" s="64"/>
      <c r="V1573" s="64"/>
      <c r="W1573" s="64"/>
      <c r="X1573" s="64"/>
      <c r="Y1573" s="64"/>
      <c r="Z1573" s="64"/>
      <c r="AA1573" s="64"/>
      <c r="AB1573" s="64"/>
      <c r="AC1573" s="64"/>
      <c r="AD1573" s="64"/>
      <c r="AE1573" s="64"/>
      <c r="AF1573" s="64"/>
      <c r="AG1573" s="64"/>
      <c r="AH1573" s="64"/>
    </row>
    <row r="1574" spans="1:34" s="65" customFormat="1" ht="16.5" customHeight="1" x14ac:dyDescent="0.25">
      <c r="A1574" s="162">
        <v>1453</v>
      </c>
      <c r="B1574" s="54" t="s">
        <v>102</v>
      </c>
      <c r="C1574" s="206">
        <v>0</v>
      </c>
      <c r="D1574" s="206">
        <v>0</v>
      </c>
      <c r="E1574" s="206">
        <v>0</v>
      </c>
      <c r="F1574" s="206">
        <v>0</v>
      </c>
      <c r="G1574" s="85"/>
      <c r="I1574" s="64"/>
      <c r="J1574" s="64"/>
      <c r="K1574" s="64"/>
      <c r="L1574" s="64"/>
      <c r="M1574" s="64"/>
      <c r="N1574" s="64"/>
      <c r="O1574" s="64"/>
      <c r="P1574" s="64"/>
      <c r="Q1574" s="64"/>
      <c r="R1574" s="64"/>
      <c r="S1574" s="64"/>
      <c r="T1574" s="64"/>
      <c r="U1574" s="64"/>
      <c r="V1574" s="64"/>
      <c r="W1574" s="64"/>
      <c r="X1574" s="64"/>
      <c r="Y1574" s="64"/>
      <c r="Z1574" s="64"/>
      <c r="AA1574" s="64"/>
      <c r="AB1574" s="64"/>
      <c r="AC1574" s="64"/>
      <c r="AD1574" s="64"/>
      <c r="AE1574" s="64"/>
      <c r="AF1574" s="64"/>
      <c r="AG1574" s="64"/>
      <c r="AH1574" s="64"/>
    </row>
    <row r="1575" spans="1:34" s="65" customFormat="1" ht="16.5" customHeight="1" x14ac:dyDescent="0.25">
      <c r="A1575" s="162">
        <v>1454</v>
      </c>
      <c r="B1575" s="54" t="s">
        <v>103</v>
      </c>
      <c r="C1575" s="206">
        <v>93.748000000000005</v>
      </c>
      <c r="D1575" s="206">
        <v>63.369</v>
      </c>
      <c r="E1575" s="206">
        <v>66.537450000000007</v>
      </c>
      <c r="F1575" s="206">
        <v>71.195071500000012</v>
      </c>
      <c r="G1575" s="85"/>
      <c r="I1575" s="64"/>
      <c r="J1575" s="64"/>
      <c r="K1575" s="64"/>
      <c r="L1575" s="64"/>
      <c r="M1575" s="64"/>
      <c r="N1575" s="64"/>
      <c r="O1575" s="64"/>
      <c r="P1575" s="64"/>
      <c r="Q1575" s="64"/>
      <c r="R1575" s="64"/>
      <c r="S1575" s="64"/>
      <c r="T1575" s="64"/>
      <c r="U1575" s="64"/>
      <c r="V1575" s="64"/>
      <c r="W1575" s="64"/>
      <c r="X1575" s="64"/>
      <c r="Y1575" s="64"/>
      <c r="Z1575" s="64"/>
      <c r="AA1575" s="64"/>
      <c r="AB1575" s="64"/>
      <c r="AC1575" s="64"/>
      <c r="AD1575" s="64"/>
      <c r="AE1575" s="64"/>
      <c r="AF1575" s="64"/>
      <c r="AG1575" s="64"/>
      <c r="AH1575" s="64"/>
    </row>
    <row r="1576" spans="1:34" s="65" customFormat="1" ht="16.5" customHeight="1" x14ac:dyDescent="0.25">
      <c r="A1576" s="162">
        <v>1455</v>
      </c>
      <c r="B1576" s="54" t="s">
        <v>107</v>
      </c>
      <c r="C1576" s="206">
        <v>57.110113486643343</v>
      </c>
      <c r="D1576" s="206">
        <v>67.595042027563252</v>
      </c>
      <c r="E1576" s="206">
        <v>105</v>
      </c>
      <c r="F1576" s="206">
        <v>107</v>
      </c>
      <c r="G1576" s="85"/>
      <c r="I1576" s="64"/>
      <c r="J1576" s="64"/>
      <c r="K1576" s="64"/>
      <c r="L1576" s="64"/>
      <c r="M1576" s="64"/>
      <c r="N1576" s="64"/>
      <c r="O1576" s="64"/>
      <c r="P1576" s="64"/>
      <c r="Q1576" s="64"/>
      <c r="R1576" s="64"/>
      <c r="S1576" s="64"/>
      <c r="T1576" s="64"/>
      <c r="U1576" s="64"/>
      <c r="V1576" s="64"/>
      <c r="W1576" s="64"/>
      <c r="X1576" s="64"/>
      <c r="Y1576" s="64"/>
      <c r="Z1576" s="64"/>
      <c r="AA1576" s="64"/>
      <c r="AB1576" s="64"/>
      <c r="AC1576" s="64"/>
      <c r="AD1576" s="64"/>
      <c r="AE1576" s="64"/>
      <c r="AF1576" s="64"/>
      <c r="AG1576" s="64"/>
      <c r="AH1576" s="64"/>
    </row>
    <row r="1577" spans="1:34" s="65" customFormat="1" ht="16.5" customHeight="1" x14ac:dyDescent="0.25">
      <c r="A1577" s="254" t="s">
        <v>232</v>
      </c>
      <c r="B1577" s="254"/>
      <c r="C1577" s="254"/>
      <c r="D1577" s="254"/>
      <c r="E1577" s="254"/>
      <c r="F1577" s="254"/>
      <c r="I1577" s="64"/>
      <c r="J1577" s="64"/>
      <c r="K1577" s="64"/>
      <c r="L1577" s="64"/>
      <c r="M1577" s="64"/>
      <c r="N1577" s="64"/>
      <c r="O1577" s="64"/>
      <c r="P1577" s="64"/>
      <c r="Q1577" s="64"/>
      <c r="R1577" s="64"/>
      <c r="S1577" s="64"/>
      <c r="T1577" s="64"/>
      <c r="U1577" s="64"/>
      <c r="V1577" s="64"/>
      <c r="W1577" s="64"/>
      <c r="X1577" s="64"/>
      <c r="Y1577" s="64"/>
      <c r="Z1577" s="64"/>
      <c r="AA1577" s="64"/>
      <c r="AB1577" s="64"/>
      <c r="AC1577" s="64"/>
      <c r="AD1577" s="64"/>
      <c r="AE1577" s="64"/>
      <c r="AF1577" s="64"/>
      <c r="AG1577" s="64"/>
      <c r="AH1577" s="64"/>
    </row>
    <row r="1578" spans="1:34" s="65" customFormat="1" ht="16.5" customHeight="1" x14ac:dyDescent="0.25">
      <c r="A1578" s="162">
        <v>1456</v>
      </c>
      <c r="B1578" s="54" t="s">
        <v>90</v>
      </c>
      <c r="C1578" s="206">
        <v>70.788000000000011</v>
      </c>
      <c r="D1578" s="206">
        <v>43.79</v>
      </c>
      <c r="E1578" s="206">
        <v>60.9285</v>
      </c>
      <c r="F1578" s="206">
        <v>65.193494999999999</v>
      </c>
      <c r="G1578" s="85"/>
      <c r="I1578" s="64"/>
      <c r="J1578" s="64"/>
      <c r="K1578" s="64"/>
      <c r="L1578" s="64"/>
      <c r="M1578" s="64"/>
      <c r="N1578" s="64"/>
      <c r="O1578" s="64"/>
      <c r="P1578" s="64"/>
      <c r="Q1578" s="64"/>
      <c r="R1578" s="64"/>
      <c r="S1578" s="64"/>
      <c r="T1578" s="64"/>
      <c r="U1578" s="64"/>
      <c r="V1578" s="64"/>
      <c r="W1578" s="64"/>
      <c r="X1578" s="64"/>
      <c r="Y1578" s="64"/>
      <c r="Z1578" s="64"/>
      <c r="AA1578" s="64"/>
      <c r="AB1578" s="64"/>
      <c r="AC1578" s="64"/>
      <c r="AD1578" s="64"/>
      <c r="AE1578" s="64"/>
      <c r="AF1578" s="64"/>
      <c r="AG1578" s="64"/>
      <c r="AH1578" s="64"/>
    </row>
    <row r="1579" spans="1:34" s="65" customFormat="1" ht="16.5" customHeight="1" x14ac:dyDescent="0.25">
      <c r="A1579" s="162">
        <v>1457</v>
      </c>
      <c r="B1579" s="54" t="s">
        <v>92</v>
      </c>
      <c r="C1579" s="206">
        <v>68.778000000000006</v>
      </c>
      <c r="D1579" s="206">
        <v>43.79</v>
      </c>
      <c r="E1579" s="206">
        <v>45.979500000000002</v>
      </c>
      <c r="F1579" s="206">
        <v>49.198065</v>
      </c>
      <c r="G1579" s="85"/>
      <c r="I1579" s="64"/>
      <c r="J1579" s="64"/>
      <c r="K1579" s="64"/>
      <c r="L1579" s="64"/>
      <c r="M1579" s="64"/>
      <c r="N1579" s="64"/>
      <c r="O1579" s="64"/>
      <c r="P1579" s="64"/>
      <c r="Q1579" s="64"/>
      <c r="R1579" s="64"/>
      <c r="S1579" s="64"/>
      <c r="T1579" s="64"/>
      <c r="U1579" s="64"/>
      <c r="V1579" s="64"/>
      <c r="W1579" s="64"/>
      <c r="X1579" s="64"/>
      <c r="Y1579" s="64"/>
      <c r="Z1579" s="64"/>
      <c r="AA1579" s="64"/>
      <c r="AB1579" s="64"/>
      <c r="AC1579" s="64"/>
      <c r="AD1579" s="64"/>
      <c r="AE1579" s="64"/>
      <c r="AF1579" s="64"/>
      <c r="AG1579" s="64"/>
      <c r="AH1579" s="64"/>
    </row>
    <row r="1580" spans="1:34" s="65" customFormat="1" ht="16.5" customHeight="1" x14ac:dyDescent="0.25">
      <c r="A1580" s="162">
        <v>1458</v>
      </c>
      <c r="B1580" s="54" t="s">
        <v>107</v>
      </c>
      <c r="C1580" s="206">
        <v>70.192036831908382</v>
      </c>
      <c r="D1580" s="206">
        <v>63.668614964087347</v>
      </c>
      <c r="E1580" s="206">
        <v>105</v>
      </c>
      <c r="F1580" s="206">
        <v>107</v>
      </c>
      <c r="G1580" s="85"/>
      <c r="I1580" s="64"/>
      <c r="J1580" s="64"/>
      <c r="K1580" s="64"/>
      <c r="L1580" s="64"/>
      <c r="M1580" s="64"/>
      <c r="N1580" s="64"/>
      <c r="O1580" s="64"/>
      <c r="P1580" s="64"/>
      <c r="Q1580" s="64"/>
      <c r="R1580" s="64"/>
      <c r="S1580" s="64"/>
      <c r="T1580" s="64"/>
      <c r="U1580" s="64"/>
      <c r="V1580" s="64"/>
      <c r="W1580" s="64"/>
      <c r="X1580" s="64"/>
      <c r="Y1580" s="64"/>
      <c r="Z1580" s="64"/>
      <c r="AA1580" s="64"/>
      <c r="AB1580" s="64"/>
      <c r="AC1580" s="64"/>
      <c r="AD1580" s="64"/>
      <c r="AE1580" s="64"/>
      <c r="AF1580" s="64"/>
      <c r="AG1580" s="64"/>
      <c r="AH1580" s="64"/>
    </row>
    <row r="1581" spans="1:34" s="65" customFormat="1" ht="16.5" customHeight="1" x14ac:dyDescent="0.25">
      <c r="A1581" s="162">
        <v>1459</v>
      </c>
      <c r="B1581" s="54" t="s">
        <v>93</v>
      </c>
      <c r="C1581" s="206">
        <v>68.778000000000006</v>
      </c>
      <c r="D1581" s="206">
        <v>43.79</v>
      </c>
      <c r="E1581" s="206">
        <v>45.979500000000002</v>
      </c>
      <c r="F1581" s="206">
        <v>49.198065</v>
      </c>
      <c r="G1581" s="85"/>
      <c r="I1581" s="64"/>
      <c r="J1581" s="64"/>
      <c r="K1581" s="64"/>
      <c r="L1581" s="64"/>
      <c r="M1581" s="64"/>
      <c r="N1581" s="64"/>
      <c r="O1581" s="64"/>
      <c r="P1581" s="64"/>
      <c r="Q1581" s="64"/>
      <c r="R1581" s="64"/>
      <c r="S1581" s="64"/>
      <c r="T1581" s="64"/>
      <c r="U1581" s="64"/>
      <c r="V1581" s="64"/>
      <c r="W1581" s="64"/>
      <c r="X1581" s="64"/>
      <c r="Y1581" s="64"/>
      <c r="Z1581" s="64"/>
      <c r="AA1581" s="64"/>
      <c r="AB1581" s="64"/>
      <c r="AC1581" s="64"/>
      <c r="AD1581" s="64"/>
      <c r="AE1581" s="64"/>
      <c r="AF1581" s="64"/>
      <c r="AG1581" s="64"/>
      <c r="AH1581" s="64"/>
    </row>
    <row r="1582" spans="1:34" s="65" customFormat="1" ht="16.5" customHeight="1" x14ac:dyDescent="0.25">
      <c r="A1582" s="162">
        <v>1460</v>
      </c>
      <c r="B1582" s="54" t="s">
        <v>94</v>
      </c>
      <c r="C1582" s="206">
        <v>0</v>
      </c>
      <c r="D1582" s="206">
        <v>0</v>
      </c>
      <c r="E1582" s="206">
        <v>0</v>
      </c>
      <c r="F1582" s="206">
        <v>0</v>
      </c>
      <c r="G1582" s="85"/>
      <c r="I1582" s="64"/>
      <c r="J1582" s="64"/>
      <c r="K1582" s="64"/>
      <c r="L1582" s="64"/>
      <c r="M1582" s="64"/>
      <c r="N1582" s="64"/>
      <c r="O1582" s="64"/>
      <c r="P1582" s="64"/>
      <c r="Q1582" s="64"/>
      <c r="R1582" s="64"/>
      <c r="S1582" s="64"/>
      <c r="T1582" s="64"/>
      <c r="U1582" s="64"/>
      <c r="V1582" s="64"/>
      <c r="W1582" s="64"/>
      <c r="X1582" s="64"/>
      <c r="Y1582" s="64"/>
      <c r="Z1582" s="64"/>
      <c r="AA1582" s="64"/>
      <c r="AB1582" s="64"/>
      <c r="AC1582" s="64"/>
      <c r="AD1582" s="64"/>
      <c r="AE1582" s="64"/>
      <c r="AF1582" s="64"/>
      <c r="AG1582" s="64"/>
      <c r="AH1582" s="64"/>
    </row>
    <row r="1583" spans="1:34" s="65" customFormat="1" ht="16.5" customHeight="1" x14ac:dyDescent="0.25">
      <c r="A1583" s="162">
        <v>1461</v>
      </c>
      <c r="B1583" s="54" t="s">
        <v>95</v>
      </c>
      <c r="C1583" s="206">
        <v>0</v>
      </c>
      <c r="D1583" s="206">
        <v>0</v>
      </c>
      <c r="E1583" s="206">
        <v>0</v>
      </c>
      <c r="F1583" s="206">
        <v>0</v>
      </c>
      <c r="G1583" s="85"/>
      <c r="I1583" s="64"/>
      <c r="J1583" s="64"/>
      <c r="K1583" s="64"/>
      <c r="L1583" s="64"/>
      <c r="M1583" s="64"/>
      <c r="N1583" s="64"/>
      <c r="O1583" s="64"/>
      <c r="P1583" s="64"/>
      <c r="Q1583" s="64"/>
      <c r="R1583" s="64"/>
      <c r="S1583" s="64"/>
      <c r="T1583" s="64"/>
      <c r="U1583" s="64"/>
      <c r="V1583" s="64"/>
      <c r="W1583" s="64"/>
      <c r="X1583" s="64"/>
      <c r="Y1583" s="64"/>
      <c r="Z1583" s="64"/>
      <c r="AA1583" s="64"/>
      <c r="AB1583" s="64"/>
      <c r="AC1583" s="64"/>
      <c r="AD1583" s="64"/>
      <c r="AE1583" s="64"/>
      <c r="AF1583" s="64"/>
      <c r="AG1583" s="64"/>
      <c r="AH1583" s="64"/>
    </row>
    <row r="1584" spans="1:34" s="65" customFormat="1" ht="16.5" customHeight="1" x14ac:dyDescent="0.25">
      <c r="A1584" s="162">
        <v>1462</v>
      </c>
      <c r="B1584" s="54" t="s">
        <v>97</v>
      </c>
      <c r="C1584" s="206">
        <v>2.0099999999999998</v>
      </c>
      <c r="D1584" s="206">
        <v>0</v>
      </c>
      <c r="E1584" s="206">
        <v>14.949</v>
      </c>
      <c r="F1584" s="206">
        <v>15.995430000000001</v>
      </c>
      <c r="G1584" s="85"/>
      <c r="I1584" s="64"/>
      <c r="J1584" s="64"/>
      <c r="K1584" s="64"/>
      <c r="L1584" s="64"/>
      <c r="M1584" s="64"/>
      <c r="N1584" s="64"/>
      <c r="O1584" s="64"/>
      <c r="P1584" s="64"/>
      <c r="Q1584" s="64"/>
      <c r="R1584" s="64"/>
      <c r="S1584" s="64"/>
      <c r="T1584" s="64"/>
      <c r="U1584" s="64"/>
      <c r="V1584" s="64"/>
      <c r="W1584" s="64"/>
      <c r="X1584" s="64"/>
      <c r="Y1584" s="64"/>
      <c r="Z1584" s="64"/>
      <c r="AA1584" s="64"/>
      <c r="AB1584" s="64"/>
      <c r="AC1584" s="64"/>
      <c r="AD1584" s="64"/>
      <c r="AE1584" s="64"/>
      <c r="AF1584" s="64"/>
      <c r="AG1584" s="64"/>
      <c r="AH1584" s="64"/>
    </row>
    <row r="1585" spans="1:34" s="65" customFormat="1" ht="16.5" customHeight="1" x14ac:dyDescent="0.25">
      <c r="A1585" s="162">
        <v>1463</v>
      </c>
      <c r="B1585" s="54" t="s">
        <v>98</v>
      </c>
      <c r="C1585" s="206">
        <v>0</v>
      </c>
      <c r="D1585" s="206">
        <v>0</v>
      </c>
      <c r="E1585" s="206">
        <v>14.949</v>
      </c>
      <c r="F1585" s="206">
        <v>15.995430000000001</v>
      </c>
      <c r="G1585" s="85"/>
      <c r="I1585" s="64"/>
      <c r="J1585" s="64"/>
      <c r="K1585" s="64"/>
      <c r="L1585" s="64"/>
      <c r="M1585" s="64"/>
      <c r="N1585" s="64"/>
      <c r="O1585" s="64"/>
      <c r="P1585" s="64"/>
      <c r="Q1585" s="64"/>
      <c r="R1585" s="64"/>
      <c r="S1585" s="64"/>
      <c r="T1585" s="64"/>
      <c r="U1585" s="64"/>
      <c r="V1585" s="64"/>
      <c r="W1585" s="64"/>
      <c r="X1585" s="64"/>
      <c r="Y1585" s="64"/>
      <c r="Z1585" s="64"/>
      <c r="AA1585" s="64"/>
      <c r="AB1585" s="64"/>
      <c r="AC1585" s="64"/>
      <c r="AD1585" s="64"/>
      <c r="AE1585" s="64"/>
      <c r="AF1585" s="64"/>
      <c r="AG1585" s="64"/>
      <c r="AH1585" s="64"/>
    </row>
    <row r="1586" spans="1:34" s="65" customFormat="1" ht="16.5" customHeight="1" x14ac:dyDescent="0.25">
      <c r="A1586" s="162">
        <v>1464</v>
      </c>
      <c r="B1586" s="54" t="s">
        <v>99</v>
      </c>
      <c r="C1586" s="206">
        <v>2.0099999999999998</v>
      </c>
      <c r="D1586" s="206">
        <v>0</v>
      </c>
      <c r="E1586" s="206">
        <v>0</v>
      </c>
      <c r="F1586" s="206">
        <v>0</v>
      </c>
      <c r="G1586" s="85"/>
      <c r="I1586" s="64"/>
      <c r="J1586" s="64"/>
      <c r="K1586" s="64"/>
      <c r="L1586" s="64"/>
      <c r="M1586" s="64"/>
      <c r="N1586" s="64"/>
      <c r="O1586" s="64"/>
      <c r="P1586" s="64"/>
      <c r="Q1586" s="64"/>
      <c r="R1586" s="64"/>
      <c r="S1586" s="64"/>
      <c r="T1586" s="64"/>
      <c r="U1586" s="64"/>
      <c r="V1586" s="64"/>
      <c r="W1586" s="64"/>
      <c r="X1586" s="64"/>
      <c r="Y1586" s="64"/>
      <c r="Z1586" s="64"/>
      <c r="AA1586" s="64"/>
      <c r="AB1586" s="64"/>
      <c r="AC1586" s="64"/>
      <c r="AD1586" s="64"/>
      <c r="AE1586" s="64"/>
      <c r="AF1586" s="64"/>
      <c r="AG1586" s="64"/>
      <c r="AH1586" s="64"/>
    </row>
    <row r="1587" spans="1:34" s="65" customFormat="1" ht="16.5" customHeight="1" x14ac:dyDescent="0.25">
      <c r="A1587" s="162">
        <v>1465</v>
      </c>
      <c r="B1587" s="54" t="s">
        <v>155</v>
      </c>
      <c r="C1587" s="206">
        <v>0</v>
      </c>
      <c r="D1587" s="206">
        <v>0</v>
      </c>
      <c r="E1587" s="206">
        <v>0</v>
      </c>
      <c r="F1587" s="206">
        <v>0</v>
      </c>
      <c r="G1587" s="85"/>
      <c r="I1587" s="64"/>
      <c r="J1587" s="64"/>
      <c r="K1587" s="64"/>
      <c r="L1587" s="64"/>
      <c r="M1587" s="64"/>
      <c r="N1587" s="64"/>
      <c r="O1587" s="64"/>
      <c r="P1587" s="64"/>
      <c r="Q1587" s="64"/>
      <c r="R1587" s="64"/>
      <c r="S1587" s="64"/>
      <c r="T1587" s="64"/>
      <c r="U1587" s="64"/>
      <c r="V1587" s="64"/>
      <c r="W1587" s="64"/>
      <c r="X1587" s="64"/>
      <c r="Y1587" s="64"/>
      <c r="Z1587" s="64"/>
      <c r="AA1587" s="64"/>
      <c r="AB1587" s="64"/>
      <c r="AC1587" s="64"/>
      <c r="AD1587" s="64"/>
      <c r="AE1587" s="64"/>
      <c r="AF1587" s="64"/>
      <c r="AG1587" s="64"/>
      <c r="AH1587" s="64"/>
    </row>
    <row r="1588" spans="1:34" s="65" customFormat="1" ht="16.5" customHeight="1" x14ac:dyDescent="0.25">
      <c r="A1588" s="162">
        <v>1466</v>
      </c>
      <c r="B1588" s="54" t="s">
        <v>101</v>
      </c>
      <c r="C1588" s="206">
        <v>0</v>
      </c>
      <c r="D1588" s="206">
        <v>0</v>
      </c>
      <c r="E1588" s="206">
        <v>0</v>
      </c>
      <c r="F1588" s="206">
        <v>0</v>
      </c>
      <c r="G1588" s="85"/>
      <c r="I1588" s="64"/>
      <c r="J1588" s="64"/>
      <c r="K1588" s="64"/>
      <c r="L1588" s="64"/>
      <c r="M1588" s="64"/>
      <c r="N1588" s="64"/>
      <c r="O1588" s="64"/>
      <c r="P1588" s="64"/>
      <c r="Q1588" s="64"/>
      <c r="R1588" s="64"/>
      <c r="S1588" s="64"/>
      <c r="T1588" s="64"/>
      <c r="U1588" s="64"/>
      <c r="V1588" s="64"/>
      <c r="W1588" s="64"/>
      <c r="X1588" s="64"/>
      <c r="Y1588" s="64"/>
      <c r="Z1588" s="64"/>
      <c r="AA1588" s="64"/>
      <c r="AB1588" s="64"/>
      <c r="AC1588" s="64"/>
      <c r="AD1588" s="64"/>
      <c r="AE1588" s="64"/>
      <c r="AF1588" s="64"/>
      <c r="AG1588" s="64"/>
      <c r="AH1588" s="64"/>
    </row>
    <row r="1589" spans="1:34" s="65" customFormat="1" ht="16.5" customHeight="1" x14ac:dyDescent="0.25">
      <c r="A1589" s="162">
        <v>1467</v>
      </c>
      <c r="B1589" s="54" t="s">
        <v>102</v>
      </c>
      <c r="C1589" s="206">
        <v>0</v>
      </c>
      <c r="D1589" s="206">
        <v>0</v>
      </c>
      <c r="E1589" s="206">
        <v>0</v>
      </c>
      <c r="F1589" s="206">
        <v>0</v>
      </c>
      <c r="G1589" s="85"/>
      <c r="I1589" s="64"/>
      <c r="J1589" s="64"/>
      <c r="K1589" s="64"/>
      <c r="L1589" s="64"/>
      <c r="M1589" s="64"/>
      <c r="N1589" s="64"/>
      <c r="O1589" s="64"/>
      <c r="P1589" s="64"/>
      <c r="Q1589" s="64"/>
      <c r="R1589" s="64"/>
      <c r="S1589" s="64"/>
      <c r="T1589" s="64"/>
      <c r="U1589" s="64"/>
      <c r="V1589" s="64"/>
      <c r="W1589" s="64"/>
      <c r="X1589" s="64"/>
      <c r="Y1589" s="64"/>
      <c r="Z1589" s="64"/>
      <c r="AA1589" s="64"/>
      <c r="AB1589" s="64"/>
      <c r="AC1589" s="64"/>
      <c r="AD1589" s="64"/>
      <c r="AE1589" s="64"/>
      <c r="AF1589" s="64"/>
      <c r="AG1589" s="64"/>
      <c r="AH1589" s="64"/>
    </row>
    <row r="1590" spans="1:34" s="65" customFormat="1" ht="16.5" customHeight="1" x14ac:dyDescent="0.25">
      <c r="A1590" s="162">
        <v>1468</v>
      </c>
      <c r="B1590" s="54" t="s">
        <v>103</v>
      </c>
      <c r="C1590" s="206">
        <v>93.591999999999999</v>
      </c>
      <c r="D1590" s="206">
        <v>58.738999999999997</v>
      </c>
      <c r="E1590" s="206">
        <v>61.67595</v>
      </c>
      <c r="F1590" s="206">
        <v>65.993266500000004</v>
      </c>
      <c r="G1590" s="85"/>
      <c r="I1590" s="64"/>
      <c r="J1590" s="64"/>
      <c r="K1590" s="64"/>
      <c r="L1590" s="64"/>
      <c r="M1590" s="64"/>
      <c r="N1590" s="64"/>
      <c r="O1590" s="64"/>
      <c r="P1590" s="64"/>
      <c r="Q1590" s="64"/>
      <c r="R1590" s="64"/>
      <c r="S1590" s="64"/>
      <c r="T1590" s="64"/>
      <c r="U1590" s="64"/>
      <c r="V1590" s="64"/>
      <c r="W1590" s="64"/>
      <c r="X1590" s="64"/>
      <c r="Y1590" s="64"/>
      <c r="Z1590" s="64"/>
      <c r="AA1590" s="64"/>
      <c r="AB1590" s="64"/>
      <c r="AC1590" s="64"/>
      <c r="AD1590" s="64"/>
      <c r="AE1590" s="64"/>
      <c r="AF1590" s="64"/>
      <c r="AG1590" s="64"/>
      <c r="AH1590" s="64"/>
    </row>
    <row r="1591" spans="1:34" s="65" customFormat="1" ht="16.5" customHeight="1" x14ac:dyDescent="0.25">
      <c r="A1591" s="162">
        <v>1469</v>
      </c>
      <c r="B1591" s="54" t="s">
        <v>107</v>
      </c>
      <c r="C1591" s="206">
        <v>58.973025020537094</v>
      </c>
      <c r="D1591" s="206">
        <v>62.76070604325156</v>
      </c>
      <c r="E1591" s="206">
        <v>105</v>
      </c>
      <c r="F1591" s="206">
        <v>107</v>
      </c>
      <c r="G1591" s="85"/>
      <c r="I1591" s="64"/>
      <c r="J1591" s="64"/>
      <c r="K1591" s="64"/>
      <c r="L1591" s="64"/>
      <c r="M1591" s="64"/>
      <c r="N1591" s="64"/>
      <c r="O1591" s="64"/>
      <c r="P1591" s="64"/>
      <c r="Q1591" s="64"/>
      <c r="R1591" s="64"/>
      <c r="S1591" s="64"/>
      <c r="T1591" s="64"/>
      <c r="U1591" s="64"/>
      <c r="V1591" s="64"/>
      <c r="W1591" s="64"/>
      <c r="X1591" s="64"/>
      <c r="Y1591" s="64"/>
      <c r="Z1591" s="64"/>
      <c r="AA1591" s="64"/>
      <c r="AB1591" s="64"/>
      <c r="AC1591" s="64"/>
      <c r="AD1591" s="64"/>
      <c r="AE1591" s="64"/>
      <c r="AF1591" s="64"/>
      <c r="AG1591" s="64"/>
      <c r="AH1591" s="64"/>
    </row>
    <row r="1592" spans="1:34" s="65" customFormat="1" ht="16.5" customHeight="1" x14ac:dyDescent="0.25">
      <c r="A1592" s="254" t="s">
        <v>233</v>
      </c>
      <c r="B1592" s="254"/>
      <c r="C1592" s="254"/>
      <c r="D1592" s="254"/>
      <c r="E1592" s="254"/>
      <c r="F1592" s="254"/>
      <c r="I1592" s="64"/>
      <c r="J1592" s="64"/>
      <c r="K1592" s="64"/>
      <c r="L1592" s="64"/>
      <c r="M1592" s="64"/>
      <c r="N1592" s="64"/>
      <c r="O1592" s="64"/>
      <c r="P1592" s="64"/>
      <c r="Q1592" s="64"/>
      <c r="R1592" s="64"/>
      <c r="S1592" s="64"/>
      <c r="T1592" s="64"/>
      <c r="U1592" s="64"/>
      <c r="V1592" s="64"/>
      <c r="W1592" s="64"/>
      <c r="X1592" s="64"/>
      <c r="Y1592" s="64"/>
      <c r="Z1592" s="64"/>
      <c r="AA1592" s="64"/>
      <c r="AB1592" s="64"/>
      <c r="AC1592" s="64"/>
      <c r="AD1592" s="64"/>
      <c r="AE1592" s="64"/>
      <c r="AF1592" s="64"/>
      <c r="AG1592" s="64"/>
      <c r="AH1592" s="64"/>
    </row>
    <row r="1593" spans="1:34" s="65" customFormat="1" ht="16.5" customHeight="1" x14ac:dyDescent="0.25">
      <c r="A1593" s="162">
        <v>1460</v>
      </c>
      <c r="B1593" s="54" t="s">
        <v>90</v>
      </c>
      <c r="C1593" s="206">
        <v>0</v>
      </c>
      <c r="D1593" s="206">
        <v>0</v>
      </c>
      <c r="E1593" s="206">
        <v>0</v>
      </c>
      <c r="F1593" s="206">
        <v>0</v>
      </c>
      <c r="G1593" s="85"/>
      <c r="I1593" s="64"/>
      <c r="J1593" s="64"/>
      <c r="K1593" s="64"/>
      <c r="L1593" s="64"/>
      <c r="M1593" s="64"/>
      <c r="N1593" s="64"/>
      <c r="O1593" s="64"/>
      <c r="P1593" s="64"/>
      <c r="Q1593" s="64"/>
      <c r="R1593" s="64"/>
      <c r="S1593" s="64"/>
      <c r="T1593" s="64"/>
      <c r="U1593" s="64"/>
      <c r="V1593" s="64"/>
      <c r="W1593" s="64"/>
      <c r="X1593" s="64"/>
      <c r="Y1593" s="64"/>
      <c r="Z1593" s="64"/>
      <c r="AA1593" s="64"/>
      <c r="AB1593" s="64"/>
      <c r="AC1593" s="64"/>
      <c r="AD1593" s="64"/>
      <c r="AE1593" s="64"/>
      <c r="AF1593" s="64"/>
      <c r="AG1593" s="64"/>
      <c r="AH1593" s="64"/>
    </row>
    <row r="1594" spans="1:34" s="65" customFormat="1" ht="16.5" customHeight="1" x14ac:dyDescent="0.25">
      <c r="A1594" s="162">
        <v>1461</v>
      </c>
      <c r="B1594" s="54" t="s">
        <v>92</v>
      </c>
      <c r="C1594" s="206">
        <v>0</v>
      </c>
      <c r="D1594" s="206">
        <v>0</v>
      </c>
      <c r="E1594" s="206">
        <v>0</v>
      </c>
      <c r="F1594" s="206">
        <v>0</v>
      </c>
      <c r="G1594" s="85"/>
      <c r="I1594" s="64"/>
      <c r="J1594" s="64"/>
      <c r="K1594" s="64"/>
      <c r="L1594" s="64"/>
      <c r="M1594" s="64"/>
      <c r="N1594" s="64"/>
      <c r="O1594" s="64"/>
      <c r="P1594" s="64"/>
      <c r="Q1594" s="64"/>
      <c r="R1594" s="64"/>
      <c r="S1594" s="64"/>
      <c r="T1594" s="64"/>
      <c r="U1594" s="64"/>
      <c r="V1594" s="64"/>
      <c r="W1594" s="64"/>
      <c r="X1594" s="64"/>
      <c r="Y1594" s="64"/>
      <c r="Z1594" s="64"/>
      <c r="AA1594" s="64"/>
      <c r="AB1594" s="64"/>
      <c r="AC1594" s="64"/>
      <c r="AD1594" s="64"/>
      <c r="AE1594" s="64"/>
      <c r="AF1594" s="64"/>
      <c r="AG1594" s="64"/>
      <c r="AH1594" s="64"/>
    </row>
    <row r="1595" spans="1:34" s="65" customFormat="1" ht="16.5" customHeight="1" x14ac:dyDescent="0.25">
      <c r="A1595" s="162">
        <v>1462</v>
      </c>
      <c r="B1595" s="54" t="s">
        <v>107</v>
      </c>
      <c r="C1595" s="206">
        <v>0</v>
      </c>
      <c r="D1595" s="206">
        <v>0</v>
      </c>
      <c r="E1595" s="206">
        <v>0</v>
      </c>
      <c r="F1595" s="206">
        <v>0</v>
      </c>
      <c r="G1595" s="85"/>
      <c r="I1595" s="64"/>
      <c r="J1595" s="64"/>
      <c r="K1595" s="64"/>
      <c r="L1595" s="64"/>
      <c r="M1595" s="64"/>
      <c r="N1595" s="64"/>
      <c r="O1595" s="64"/>
      <c r="P1595" s="64"/>
      <c r="Q1595" s="64"/>
      <c r="R1595" s="64"/>
      <c r="S1595" s="64"/>
      <c r="T1595" s="64"/>
      <c r="U1595" s="64"/>
      <c r="V1595" s="64"/>
      <c r="W1595" s="64"/>
      <c r="X1595" s="64"/>
      <c r="Y1595" s="64"/>
      <c r="Z1595" s="64"/>
      <c r="AA1595" s="64"/>
      <c r="AB1595" s="64"/>
      <c r="AC1595" s="64"/>
      <c r="AD1595" s="64"/>
      <c r="AE1595" s="64"/>
      <c r="AF1595" s="64"/>
      <c r="AG1595" s="64"/>
      <c r="AH1595" s="64"/>
    </row>
    <row r="1596" spans="1:34" s="65" customFormat="1" ht="16.5" customHeight="1" x14ac:dyDescent="0.25">
      <c r="A1596" s="162">
        <v>1463</v>
      </c>
      <c r="B1596" s="54" t="s">
        <v>93</v>
      </c>
      <c r="C1596" s="206">
        <v>0</v>
      </c>
      <c r="D1596" s="206">
        <v>0</v>
      </c>
      <c r="E1596" s="206">
        <v>0</v>
      </c>
      <c r="F1596" s="206">
        <v>0</v>
      </c>
      <c r="G1596" s="85"/>
      <c r="I1596" s="64"/>
      <c r="J1596" s="64"/>
      <c r="K1596" s="64"/>
      <c r="L1596" s="64"/>
      <c r="M1596" s="64"/>
      <c r="N1596" s="64"/>
      <c r="O1596" s="64"/>
      <c r="P1596" s="64"/>
      <c r="Q1596" s="64"/>
      <c r="R1596" s="64"/>
      <c r="S1596" s="64"/>
      <c r="T1596" s="64"/>
      <c r="U1596" s="64"/>
      <c r="V1596" s="64"/>
      <c r="W1596" s="64"/>
      <c r="X1596" s="64"/>
      <c r="Y1596" s="64"/>
      <c r="Z1596" s="64"/>
      <c r="AA1596" s="64"/>
      <c r="AB1596" s="64"/>
      <c r="AC1596" s="64"/>
      <c r="AD1596" s="64"/>
      <c r="AE1596" s="64"/>
      <c r="AF1596" s="64"/>
      <c r="AG1596" s="64"/>
      <c r="AH1596" s="64"/>
    </row>
    <row r="1597" spans="1:34" s="65" customFormat="1" ht="16.5" customHeight="1" x14ac:dyDescent="0.25">
      <c r="A1597" s="162">
        <v>1464</v>
      </c>
      <c r="B1597" s="54" t="s">
        <v>94</v>
      </c>
      <c r="C1597" s="206">
        <v>0</v>
      </c>
      <c r="D1597" s="206">
        <v>0</v>
      </c>
      <c r="E1597" s="206">
        <v>0</v>
      </c>
      <c r="F1597" s="206">
        <v>0</v>
      </c>
      <c r="G1597" s="85"/>
      <c r="I1597" s="64"/>
      <c r="J1597" s="64"/>
      <c r="K1597" s="64"/>
      <c r="L1597" s="64"/>
      <c r="M1597" s="64"/>
      <c r="N1597" s="64"/>
      <c r="O1597" s="64"/>
      <c r="P1597" s="64"/>
      <c r="Q1597" s="64"/>
      <c r="R1597" s="64"/>
      <c r="S1597" s="64"/>
      <c r="T1597" s="64"/>
      <c r="U1597" s="64"/>
      <c r="V1597" s="64"/>
      <c r="W1597" s="64"/>
      <c r="X1597" s="64"/>
      <c r="Y1597" s="64"/>
      <c r="Z1597" s="64"/>
      <c r="AA1597" s="64"/>
      <c r="AB1597" s="64"/>
      <c r="AC1597" s="64"/>
      <c r="AD1597" s="64"/>
      <c r="AE1597" s="64"/>
      <c r="AF1597" s="64"/>
      <c r="AG1597" s="64"/>
      <c r="AH1597" s="64"/>
    </row>
    <row r="1598" spans="1:34" s="65" customFormat="1" ht="16.5" customHeight="1" x14ac:dyDescent="0.25">
      <c r="A1598" s="162">
        <v>1465</v>
      </c>
      <c r="B1598" s="54" t="s">
        <v>95</v>
      </c>
      <c r="C1598" s="206">
        <v>0</v>
      </c>
      <c r="D1598" s="206">
        <v>0</v>
      </c>
      <c r="E1598" s="206">
        <v>0</v>
      </c>
      <c r="F1598" s="206">
        <v>0</v>
      </c>
      <c r="G1598" s="85"/>
      <c r="I1598" s="64"/>
      <c r="J1598" s="64"/>
      <c r="K1598" s="64"/>
      <c r="L1598" s="64"/>
      <c r="M1598" s="64"/>
      <c r="N1598" s="64"/>
      <c r="O1598" s="64"/>
      <c r="P1598" s="64"/>
      <c r="Q1598" s="64"/>
      <c r="R1598" s="64"/>
      <c r="S1598" s="64"/>
      <c r="T1598" s="64"/>
      <c r="U1598" s="64"/>
      <c r="V1598" s="64"/>
      <c r="W1598" s="64"/>
      <c r="X1598" s="64"/>
      <c r="Y1598" s="64"/>
      <c r="Z1598" s="64"/>
      <c r="AA1598" s="64"/>
      <c r="AB1598" s="64"/>
      <c r="AC1598" s="64"/>
      <c r="AD1598" s="64"/>
      <c r="AE1598" s="64"/>
      <c r="AF1598" s="64"/>
      <c r="AG1598" s="64"/>
      <c r="AH1598" s="64"/>
    </row>
    <row r="1599" spans="1:34" s="65" customFormat="1" ht="16.5" customHeight="1" x14ac:dyDescent="0.25">
      <c r="A1599" s="162">
        <v>1466</v>
      </c>
      <c r="B1599" s="54" t="s">
        <v>97</v>
      </c>
      <c r="C1599" s="206">
        <v>0</v>
      </c>
      <c r="D1599" s="206">
        <v>0</v>
      </c>
      <c r="E1599" s="206">
        <v>0</v>
      </c>
      <c r="F1599" s="206">
        <v>0</v>
      </c>
      <c r="G1599" s="85"/>
      <c r="I1599" s="64"/>
      <c r="J1599" s="64"/>
      <c r="K1599" s="64"/>
      <c r="L1599" s="64"/>
      <c r="M1599" s="64"/>
      <c r="N1599" s="64"/>
      <c r="O1599" s="64"/>
      <c r="P1599" s="64"/>
      <c r="Q1599" s="64"/>
      <c r="R1599" s="64"/>
      <c r="S1599" s="64"/>
      <c r="T1599" s="64"/>
      <c r="U1599" s="64"/>
      <c r="V1599" s="64"/>
      <c r="W1599" s="64"/>
      <c r="X1599" s="64"/>
      <c r="Y1599" s="64"/>
      <c r="Z1599" s="64"/>
      <c r="AA1599" s="64"/>
      <c r="AB1599" s="64"/>
      <c r="AC1599" s="64"/>
      <c r="AD1599" s="64"/>
      <c r="AE1599" s="64"/>
      <c r="AF1599" s="64"/>
      <c r="AG1599" s="64"/>
      <c r="AH1599" s="64"/>
    </row>
    <row r="1600" spans="1:34" s="65" customFormat="1" ht="16.5" customHeight="1" x14ac:dyDescent="0.25">
      <c r="A1600" s="162">
        <v>1467</v>
      </c>
      <c r="B1600" s="54" t="s">
        <v>98</v>
      </c>
      <c r="C1600" s="206">
        <v>0</v>
      </c>
      <c r="D1600" s="206">
        <v>0</v>
      </c>
      <c r="E1600" s="206">
        <v>0</v>
      </c>
      <c r="F1600" s="206">
        <v>0</v>
      </c>
      <c r="G1600" s="85"/>
      <c r="I1600" s="64"/>
      <c r="J1600" s="64"/>
      <c r="K1600" s="64"/>
      <c r="L1600" s="64"/>
      <c r="M1600" s="64"/>
      <c r="N1600" s="64"/>
      <c r="O1600" s="64"/>
      <c r="P1600" s="64"/>
      <c r="Q1600" s="64"/>
      <c r="R1600" s="64"/>
      <c r="S1600" s="64"/>
      <c r="T1600" s="64"/>
      <c r="U1600" s="64"/>
      <c r="V1600" s="64"/>
      <c r="W1600" s="64"/>
      <c r="X1600" s="64"/>
      <c r="Y1600" s="64"/>
      <c r="Z1600" s="64"/>
      <c r="AA1600" s="64"/>
      <c r="AB1600" s="64"/>
      <c r="AC1600" s="64"/>
      <c r="AD1600" s="64"/>
      <c r="AE1600" s="64"/>
      <c r="AF1600" s="64"/>
      <c r="AG1600" s="64"/>
      <c r="AH1600" s="64"/>
    </row>
    <row r="1601" spans="1:34" s="65" customFormat="1" ht="16.5" customHeight="1" x14ac:dyDescent="0.25">
      <c r="A1601" s="162">
        <v>1468</v>
      </c>
      <c r="B1601" s="54" t="s">
        <v>99</v>
      </c>
      <c r="C1601" s="206">
        <v>0</v>
      </c>
      <c r="D1601" s="206">
        <v>0</v>
      </c>
      <c r="E1601" s="206">
        <v>0</v>
      </c>
      <c r="F1601" s="206">
        <v>0</v>
      </c>
      <c r="G1601" s="85"/>
      <c r="I1601" s="64"/>
      <c r="J1601" s="64"/>
      <c r="K1601" s="64"/>
      <c r="L1601" s="64"/>
      <c r="M1601" s="64"/>
      <c r="N1601" s="64"/>
      <c r="O1601" s="64"/>
      <c r="P1601" s="64"/>
      <c r="Q1601" s="64"/>
      <c r="R1601" s="64"/>
      <c r="S1601" s="64"/>
      <c r="T1601" s="64"/>
      <c r="U1601" s="64"/>
      <c r="V1601" s="64"/>
      <c r="W1601" s="64"/>
      <c r="X1601" s="64"/>
      <c r="Y1601" s="64"/>
      <c r="Z1601" s="64"/>
      <c r="AA1601" s="64"/>
      <c r="AB1601" s="64"/>
      <c r="AC1601" s="64"/>
      <c r="AD1601" s="64"/>
      <c r="AE1601" s="64"/>
      <c r="AF1601" s="64"/>
      <c r="AG1601" s="64"/>
      <c r="AH1601" s="64"/>
    </row>
    <row r="1602" spans="1:34" s="65" customFormat="1" ht="16.5" customHeight="1" x14ac:dyDescent="0.25">
      <c r="A1602" s="162">
        <v>1469</v>
      </c>
      <c r="B1602" s="54" t="s">
        <v>155</v>
      </c>
      <c r="C1602" s="206">
        <v>0</v>
      </c>
      <c r="D1602" s="206">
        <v>0</v>
      </c>
      <c r="E1602" s="206">
        <v>0</v>
      </c>
      <c r="F1602" s="206">
        <v>0</v>
      </c>
      <c r="G1602" s="85"/>
      <c r="I1602" s="64"/>
      <c r="J1602" s="64"/>
      <c r="K1602" s="64"/>
      <c r="L1602" s="64"/>
      <c r="M1602" s="64"/>
      <c r="N1602" s="64"/>
      <c r="O1602" s="64"/>
      <c r="P1602" s="64"/>
      <c r="Q1602" s="64"/>
      <c r="R1602" s="64"/>
      <c r="S1602" s="64"/>
      <c r="T1602" s="64"/>
      <c r="U1602" s="64"/>
      <c r="V1602" s="64"/>
      <c r="W1602" s="64"/>
      <c r="X1602" s="64"/>
      <c r="Y1602" s="64"/>
      <c r="Z1602" s="64"/>
      <c r="AA1602" s="64"/>
      <c r="AB1602" s="64"/>
      <c r="AC1602" s="64"/>
      <c r="AD1602" s="64"/>
      <c r="AE1602" s="64"/>
      <c r="AF1602" s="64"/>
      <c r="AG1602" s="64"/>
      <c r="AH1602" s="64"/>
    </row>
    <row r="1603" spans="1:34" s="65" customFormat="1" ht="16.5" customHeight="1" x14ac:dyDescent="0.25">
      <c r="A1603" s="162">
        <v>1470</v>
      </c>
      <c r="B1603" s="54" t="s">
        <v>101</v>
      </c>
      <c r="C1603" s="206">
        <v>0</v>
      </c>
      <c r="D1603" s="206">
        <v>0</v>
      </c>
      <c r="E1603" s="206">
        <v>0</v>
      </c>
      <c r="F1603" s="206">
        <v>0</v>
      </c>
      <c r="G1603" s="85"/>
      <c r="I1603" s="64"/>
      <c r="J1603" s="64"/>
      <c r="K1603" s="64"/>
      <c r="L1603" s="64"/>
      <c r="M1603" s="64"/>
      <c r="N1603" s="64"/>
      <c r="O1603" s="64"/>
      <c r="P1603" s="64"/>
      <c r="Q1603" s="64"/>
      <c r="R1603" s="64"/>
      <c r="S1603" s="64"/>
      <c r="T1603" s="64"/>
      <c r="U1603" s="64"/>
      <c r="V1603" s="64"/>
      <c r="W1603" s="64"/>
      <c r="X1603" s="64"/>
      <c r="Y1603" s="64"/>
      <c r="Z1603" s="64"/>
      <c r="AA1603" s="64"/>
      <c r="AB1603" s="64"/>
      <c r="AC1603" s="64"/>
      <c r="AD1603" s="64"/>
      <c r="AE1603" s="64"/>
      <c r="AF1603" s="64"/>
      <c r="AG1603" s="64"/>
      <c r="AH1603" s="64"/>
    </row>
    <row r="1604" spans="1:34" s="65" customFormat="1" ht="16.5" customHeight="1" x14ac:dyDescent="0.25">
      <c r="A1604" s="162">
        <v>1471</v>
      </c>
      <c r="B1604" s="54" t="s">
        <v>102</v>
      </c>
      <c r="C1604" s="206">
        <v>0</v>
      </c>
      <c r="D1604" s="206">
        <v>0</v>
      </c>
      <c r="E1604" s="206">
        <v>0</v>
      </c>
      <c r="F1604" s="206">
        <v>0</v>
      </c>
      <c r="G1604" s="85"/>
      <c r="I1604" s="64"/>
      <c r="J1604" s="64"/>
      <c r="K1604" s="64"/>
      <c r="L1604" s="64"/>
      <c r="M1604" s="64"/>
      <c r="N1604" s="64"/>
      <c r="O1604" s="64"/>
      <c r="P1604" s="64"/>
      <c r="Q1604" s="64"/>
      <c r="R1604" s="64"/>
      <c r="S1604" s="64"/>
      <c r="T1604" s="64"/>
      <c r="U1604" s="64"/>
      <c r="V1604" s="64"/>
      <c r="W1604" s="64"/>
      <c r="X1604" s="64"/>
      <c r="Y1604" s="64"/>
      <c r="Z1604" s="64"/>
      <c r="AA1604" s="64"/>
      <c r="AB1604" s="64"/>
      <c r="AC1604" s="64"/>
      <c r="AD1604" s="64"/>
      <c r="AE1604" s="64"/>
      <c r="AF1604" s="64"/>
      <c r="AG1604" s="64"/>
      <c r="AH1604" s="64"/>
    </row>
    <row r="1605" spans="1:34" s="65" customFormat="1" ht="16.5" customHeight="1" x14ac:dyDescent="0.25">
      <c r="A1605" s="162">
        <v>1472</v>
      </c>
      <c r="B1605" s="54" t="s">
        <v>103</v>
      </c>
      <c r="C1605" s="206">
        <v>0</v>
      </c>
      <c r="D1605" s="206">
        <v>0</v>
      </c>
      <c r="E1605" s="206">
        <v>0</v>
      </c>
      <c r="F1605" s="206">
        <v>0</v>
      </c>
      <c r="G1605" s="85"/>
      <c r="I1605" s="64"/>
      <c r="J1605" s="64"/>
      <c r="K1605" s="64"/>
      <c r="L1605" s="64"/>
      <c r="M1605" s="64"/>
      <c r="N1605" s="64"/>
      <c r="O1605" s="64"/>
      <c r="P1605" s="64"/>
      <c r="Q1605" s="64"/>
      <c r="R1605" s="64"/>
      <c r="S1605" s="64"/>
      <c r="T1605" s="64"/>
      <c r="U1605" s="64"/>
      <c r="V1605" s="64"/>
      <c r="W1605" s="64"/>
      <c r="X1605" s="64"/>
      <c r="Y1605" s="64"/>
      <c r="Z1605" s="64"/>
      <c r="AA1605" s="64"/>
      <c r="AB1605" s="64"/>
      <c r="AC1605" s="64"/>
      <c r="AD1605" s="64"/>
      <c r="AE1605" s="64"/>
      <c r="AF1605" s="64"/>
      <c r="AG1605" s="64"/>
      <c r="AH1605" s="64"/>
    </row>
    <row r="1606" spans="1:34" s="65" customFormat="1" ht="16.5" customHeight="1" x14ac:dyDescent="0.25">
      <c r="A1606" s="162">
        <v>1473</v>
      </c>
      <c r="B1606" s="54" t="s">
        <v>107</v>
      </c>
      <c r="C1606" s="206">
        <v>0</v>
      </c>
      <c r="D1606" s="206">
        <v>0</v>
      </c>
      <c r="E1606" s="206">
        <v>0</v>
      </c>
      <c r="F1606" s="206">
        <v>0</v>
      </c>
      <c r="G1606" s="85"/>
      <c r="I1606" s="64"/>
      <c r="J1606" s="64"/>
      <c r="K1606" s="64"/>
      <c r="L1606" s="64"/>
      <c r="M1606" s="64"/>
      <c r="N1606" s="64"/>
      <c r="O1606" s="64"/>
      <c r="P1606" s="64"/>
      <c r="Q1606" s="64"/>
      <c r="R1606" s="64"/>
      <c r="S1606" s="64"/>
      <c r="T1606" s="64"/>
      <c r="U1606" s="64"/>
      <c r="V1606" s="64"/>
      <c r="W1606" s="64"/>
      <c r="X1606" s="64"/>
      <c r="Y1606" s="64"/>
      <c r="Z1606" s="64"/>
      <c r="AA1606" s="64"/>
      <c r="AB1606" s="64"/>
      <c r="AC1606" s="64"/>
      <c r="AD1606" s="64"/>
      <c r="AE1606" s="64"/>
      <c r="AF1606" s="64"/>
      <c r="AG1606" s="64"/>
      <c r="AH1606" s="64"/>
    </row>
    <row r="1607" spans="1:34" s="65" customFormat="1" ht="16.5" customHeight="1" x14ac:dyDescent="0.25">
      <c r="A1607" s="254" t="s">
        <v>234</v>
      </c>
      <c r="B1607" s="254"/>
      <c r="C1607" s="254"/>
      <c r="D1607" s="254"/>
      <c r="E1607" s="254"/>
      <c r="F1607" s="254"/>
      <c r="I1607" s="64"/>
      <c r="J1607" s="64"/>
      <c r="K1607" s="64"/>
      <c r="L1607" s="64"/>
      <c r="M1607" s="64"/>
      <c r="N1607" s="64"/>
      <c r="O1607" s="64"/>
      <c r="P1607" s="64"/>
      <c r="Q1607" s="64"/>
      <c r="R1607" s="64"/>
      <c r="S1607" s="64"/>
      <c r="T1607" s="64"/>
      <c r="U1607" s="64"/>
      <c r="V1607" s="64"/>
      <c r="W1607" s="64"/>
      <c r="X1607" s="64"/>
      <c r="Y1607" s="64"/>
      <c r="Z1607" s="64"/>
      <c r="AA1607" s="64"/>
      <c r="AB1607" s="64"/>
      <c r="AC1607" s="64"/>
      <c r="AD1607" s="64"/>
      <c r="AE1607" s="64"/>
      <c r="AF1607" s="64"/>
      <c r="AG1607" s="64"/>
      <c r="AH1607" s="64"/>
    </row>
    <row r="1608" spans="1:34" s="65" customFormat="1" ht="16.5" customHeight="1" x14ac:dyDescent="0.25">
      <c r="A1608" s="162">
        <v>1474</v>
      </c>
      <c r="B1608" s="54" t="s">
        <v>90</v>
      </c>
      <c r="C1608" s="206">
        <v>150.589</v>
      </c>
      <c r="D1608" s="206">
        <v>84.840999999999994</v>
      </c>
      <c r="E1608" s="206">
        <v>89.08305</v>
      </c>
      <c r="F1608" s="206">
        <v>95.318863500000006</v>
      </c>
      <c r="G1608" s="85"/>
      <c r="I1608" s="64"/>
      <c r="J1608" s="64"/>
      <c r="K1608" s="64"/>
      <c r="L1608" s="64"/>
      <c r="M1608" s="64"/>
      <c r="N1608" s="64"/>
      <c r="O1608" s="64"/>
      <c r="P1608" s="64"/>
      <c r="Q1608" s="64"/>
      <c r="R1608" s="64"/>
      <c r="S1608" s="64"/>
      <c r="T1608" s="64"/>
      <c r="U1608" s="64"/>
      <c r="V1608" s="64"/>
      <c r="W1608" s="64"/>
      <c r="X1608" s="64"/>
      <c r="Y1608" s="64"/>
      <c r="Z1608" s="64"/>
      <c r="AA1608" s="64"/>
      <c r="AB1608" s="64"/>
      <c r="AC1608" s="64"/>
      <c r="AD1608" s="64"/>
      <c r="AE1608" s="64"/>
      <c r="AF1608" s="64"/>
      <c r="AG1608" s="64"/>
      <c r="AH1608" s="64"/>
    </row>
    <row r="1609" spans="1:34" s="65" customFormat="1" ht="16.5" customHeight="1" x14ac:dyDescent="0.25">
      <c r="A1609" s="162">
        <v>1475</v>
      </c>
      <c r="B1609" s="54" t="s">
        <v>92</v>
      </c>
      <c r="C1609" s="206">
        <v>107.45</v>
      </c>
      <c r="D1609" s="206">
        <v>84.840999999999994</v>
      </c>
      <c r="E1609" s="206">
        <v>89.08305</v>
      </c>
      <c r="F1609" s="206">
        <v>95.318863500000006</v>
      </c>
      <c r="G1609" s="85"/>
      <c r="I1609" s="64"/>
      <c r="J1609" s="64"/>
      <c r="K1609" s="64"/>
      <c r="L1609" s="64"/>
      <c r="M1609" s="64"/>
      <c r="N1609" s="64"/>
      <c r="O1609" s="64"/>
      <c r="P1609" s="64"/>
      <c r="Q1609" s="64"/>
      <c r="R1609" s="64"/>
      <c r="S1609" s="64"/>
      <c r="T1609" s="64"/>
      <c r="U1609" s="64"/>
      <c r="V1609" s="64"/>
      <c r="W1609" s="64"/>
      <c r="X1609" s="64"/>
      <c r="Y1609" s="64"/>
      <c r="Z1609" s="64"/>
      <c r="AA1609" s="64"/>
      <c r="AB1609" s="64"/>
      <c r="AC1609" s="64"/>
      <c r="AD1609" s="64"/>
      <c r="AE1609" s="64"/>
      <c r="AF1609" s="64"/>
      <c r="AG1609" s="64"/>
      <c r="AH1609" s="64"/>
    </row>
    <row r="1610" spans="1:34" s="65" customFormat="1" ht="16.5" customHeight="1" x14ac:dyDescent="0.25">
      <c r="A1610" s="162">
        <v>1476</v>
      </c>
      <c r="B1610" s="54" t="s">
        <v>107</v>
      </c>
      <c r="C1610" s="206">
        <v>75.814541164081945</v>
      </c>
      <c r="D1610" s="206">
        <v>78.958585388552805</v>
      </c>
      <c r="E1610" s="206">
        <v>105</v>
      </c>
      <c r="F1610" s="206">
        <v>107</v>
      </c>
      <c r="G1610" s="85"/>
      <c r="I1610" s="64"/>
      <c r="J1610" s="64"/>
      <c r="K1610" s="64"/>
      <c r="L1610" s="64"/>
      <c r="M1610" s="64"/>
      <c r="N1610" s="64"/>
      <c r="O1610" s="64"/>
      <c r="P1610" s="64"/>
      <c r="Q1610" s="64"/>
      <c r="R1610" s="64"/>
      <c r="S1610" s="64"/>
      <c r="T1610" s="64"/>
      <c r="U1610" s="64"/>
      <c r="V1610" s="64"/>
      <c r="W1610" s="64"/>
      <c r="X1610" s="64"/>
      <c r="Y1610" s="64"/>
      <c r="Z1610" s="64"/>
      <c r="AA1610" s="64"/>
      <c r="AB1610" s="64"/>
      <c r="AC1610" s="64"/>
      <c r="AD1610" s="64"/>
      <c r="AE1610" s="64"/>
      <c r="AF1610" s="64"/>
      <c r="AG1610" s="64"/>
      <c r="AH1610" s="64"/>
    </row>
    <row r="1611" spans="1:34" s="65" customFormat="1" ht="16.5" customHeight="1" x14ac:dyDescent="0.25">
      <c r="A1611" s="162">
        <v>1477</v>
      </c>
      <c r="B1611" s="54" t="s">
        <v>93</v>
      </c>
      <c r="C1611" s="206">
        <v>107.45</v>
      </c>
      <c r="D1611" s="206">
        <v>84.840999999999994</v>
      </c>
      <c r="E1611" s="206">
        <v>89.08305</v>
      </c>
      <c r="F1611" s="206">
        <v>95.318863500000006</v>
      </c>
      <c r="G1611" s="85"/>
      <c r="I1611" s="64"/>
      <c r="J1611" s="64"/>
      <c r="K1611" s="64"/>
      <c r="L1611" s="64"/>
      <c r="M1611" s="64"/>
      <c r="N1611" s="64"/>
      <c r="O1611" s="64"/>
      <c r="P1611" s="64"/>
      <c r="Q1611" s="64"/>
      <c r="R1611" s="64"/>
      <c r="S1611" s="64"/>
      <c r="T1611" s="64"/>
      <c r="U1611" s="64"/>
      <c r="V1611" s="64"/>
      <c r="W1611" s="64"/>
      <c r="X1611" s="64"/>
      <c r="Y1611" s="64"/>
      <c r="Z1611" s="64"/>
      <c r="AA1611" s="64"/>
      <c r="AB1611" s="64"/>
      <c r="AC1611" s="64"/>
      <c r="AD1611" s="64"/>
      <c r="AE1611" s="64"/>
      <c r="AF1611" s="64"/>
      <c r="AG1611" s="64"/>
      <c r="AH1611" s="64"/>
    </row>
    <row r="1612" spans="1:34" s="65" customFormat="1" ht="16.5" customHeight="1" x14ac:dyDescent="0.25">
      <c r="A1612" s="162">
        <v>1478</v>
      </c>
      <c r="B1612" s="54" t="s">
        <v>94</v>
      </c>
      <c r="C1612" s="206">
        <v>0</v>
      </c>
      <c r="D1612" s="206">
        <v>0</v>
      </c>
      <c r="E1612" s="206">
        <v>0</v>
      </c>
      <c r="F1612" s="206">
        <v>0</v>
      </c>
      <c r="G1612" s="85"/>
      <c r="I1612" s="64"/>
      <c r="J1612" s="64"/>
      <c r="K1612" s="64"/>
      <c r="L1612" s="64"/>
      <c r="M1612" s="64"/>
      <c r="N1612" s="64"/>
      <c r="O1612" s="64"/>
      <c r="P1612" s="64"/>
      <c r="Q1612" s="64"/>
      <c r="R1612" s="64"/>
      <c r="S1612" s="64"/>
      <c r="T1612" s="64"/>
      <c r="U1612" s="64"/>
      <c r="V1612" s="64"/>
      <c r="W1612" s="64"/>
      <c r="X1612" s="64"/>
      <c r="Y1612" s="64"/>
      <c r="Z1612" s="64"/>
      <c r="AA1612" s="64"/>
      <c r="AB1612" s="64"/>
      <c r="AC1612" s="64"/>
      <c r="AD1612" s="64"/>
      <c r="AE1612" s="64"/>
      <c r="AF1612" s="64"/>
      <c r="AG1612" s="64"/>
      <c r="AH1612" s="64"/>
    </row>
    <row r="1613" spans="1:34" s="65" customFormat="1" ht="16.5" customHeight="1" x14ac:dyDescent="0.25">
      <c r="A1613" s="162">
        <v>1479</v>
      </c>
      <c r="B1613" s="54" t="s">
        <v>95</v>
      </c>
      <c r="C1613" s="206">
        <v>0</v>
      </c>
      <c r="D1613" s="206">
        <v>0</v>
      </c>
      <c r="E1613" s="206">
        <v>0</v>
      </c>
      <c r="F1613" s="206">
        <v>0</v>
      </c>
      <c r="G1613" s="85"/>
      <c r="I1613" s="64"/>
      <c r="J1613" s="64"/>
      <c r="K1613" s="64"/>
      <c r="L1613" s="64"/>
      <c r="M1613" s="64"/>
      <c r="N1613" s="64"/>
      <c r="O1613" s="64"/>
      <c r="P1613" s="64"/>
      <c r="Q1613" s="64"/>
      <c r="R1613" s="64"/>
      <c r="S1613" s="64"/>
      <c r="T1613" s="64"/>
      <c r="U1613" s="64"/>
      <c r="V1613" s="64"/>
      <c r="W1613" s="64"/>
      <c r="X1613" s="64"/>
      <c r="Y1613" s="64"/>
      <c r="Z1613" s="64"/>
      <c r="AA1613" s="64"/>
      <c r="AB1613" s="64"/>
      <c r="AC1613" s="64"/>
      <c r="AD1613" s="64"/>
      <c r="AE1613" s="64"/>
      <c r="AF1613" s="64"/>
      <c r="AG1613" s="64"/>
      <c r="AH1613" s="64"/>
    </row>
    <row r="1614" spans="1:34" s="65" customFormat="1" ht="16.5" customHeight="1" x14ac:dyDescent="0.25">
      <c r="A1614" s="162">
        <v>1480</v>
      </c>
      <c r="B1614" s="54" t="s">
        <v>97</v>
      </c>
      <c r="C1614" s="206">
        <v>43.139000000000003</v>
      </c>
      <c r="D1614" s="206">
        <v>0</v>
      </c>
      <c r="E1614" s="206">
        <v>0</v>
      </c>
      <c r="F1614" s="206">
        <v>0</v>
      </c>
      <c r="G1614" s="85"/>
      <c r="I1614" s="64"/>
      <c r="J1614" s="64"/>
      <c r="K1614" s="64"/>
      <c r="L1614" s="64"/>
      <c r="M1614" s="64"/>
      <c r="N1614" s="64"/>
      <c r="O1614" s="64"/>
      <c r="P1614" s="64"/>
      <c r="Q1614" s="64"/>
      <c r="R1614" s="64"/>
      <c r="S1614" s="64"/>
      <c r="T1614" s="64"/>
      <c r="U1614" s="64"/>
      <c r="V1614" s="64"/>
      <c r="W1614" s="64"/>
      <c r="X1614" s="64"/>
      <c r="Y1614" s="64"/>
      <c r="Z1614" s="64"/>
      <c r="AA1614" s="64"/>
      <c r="AB1614" s="64"/>
      <c r="AC1614" s="64"/>
      <c r="AD1614" s="64"/>
      <c r="AE1614" s="64"/>
      <c r="AF1614" s="64"/>
      <c r="AG1614" s="64"/>
      <c r="AH1614" s="64"/>
    </row>
    <row r="1615" spans="1:34" s="65" customFormat="1" ht="16.5" customHeight="1" x14ac:dyDescent="0.25">
      <c r="A1615" s="162">
        <v>1481</v>
      </c>
      <c r="B1615" s="54" t="s">
        <v>98</v>
      </c>
      <c r="C1615" s="206"/>
      <c r="D1615" s="206">
        <v>0</v>
      </c>
      <c r="E1615" s="206">
        <v>0</v>
      </c>
      <c r="F1615" s="206">
        <v>0</v>
      </c>
      <c r="G1615" s="85"/>
      <c r="I1615" s="64"/>
      <c r="J1615" s="64"/>
      <c r="K1615" s="64"/>
      <c r="L1615" s="64"/>
      <c r="M1615" s="64"/>
      <c r="N1615" s="64"/>
      <c r="O1615" s="64"/>
      <c r="P1615" s="64"/>
      <c r="Q1615" s="64"/>
      <c r="R1615" s="64"/>
      <c r="S1615" s="64"/>
      <c r="T1615" s="64"/>
      <c r="U1615" s="64"/>
      <c r="V1615" s="64"/>
      <c r="W1615" s="64"/>
      <c r="X1615" s="64"/>
      <c r="Y1615" s="64"/>
      <c r="Z1615" s="64"/>
      <c r="AA1615" s="64"/>
      <c r="AB1615" s="64"/>
      <c r="AC1615" s="64"/>
      <c r="AD1615" s="64"/>
      <c r="AE1615" s="64"/>
      <c r="AF1615" s="64"/>
      <c r="AG1615" s="64"/>
      <c r="AH1615" s="64"/>
    </row>
    <row r="1616" spans="1:34" s="65" customFormat="1" ht="16.5" customHeight="1" x14ac:dyDescent="0.25">
      <c r="A1616" s="162">
        <v>1482</v>
      </c>
      <c r="B1616" s="54" t="s">
        <v>99</v>
      </c>
      <c r="C1616" s="206">
        <v>43.139000000000003</v>
      </c>
      <c r="D1616" s="206">
        <v>0</v>
      </c>
      <c r="E1616" s="206">
        <v>0</v>
      </c>
      <c r="F1616" s="206">
        <v>0</v>
      </c>
      <c r="G1616" s="85"/>
      <c r="I1616" s="64"/>
      <c r="J1616" s="64"/>
      <c r="K1616" s="64"/>
      <c r="L1616" s="64"/>
      <c r="M1616" s="64"/>
      <c r="N1616" s="64"/>
      <c r="O1616" s="64"/>
      <c r="P1616" s="64"/>
      <c r="Q1616" s="64"/>
      <c r="R1616" s="64"/>
      <c r="S1616" s="64"/>
      <c r="T1616" s="64"/>
      <c r="U1616" s="64"/>
      <c r="V1616" s="64"/>
      <c r="W1616" s="64"/>
      <c r="X1616" s="64"/>
      <c r="Y1616" s="64"/>
      <c r="Z1616" s="64"/>
      <c r="AA1616" s="64"/>
      <c r="AB1616" s="64"/>
      <c r="AC1616" s="64"/>
      <c r="AD1616" s="64"/>
      <c r="AE1616" s="64"/>
      <c r="AF1616" s="64"/>
      <c r="AG1616" s="64"/>
      <c r="AH1616" s="64"/>
    </row>
    <row r="1617" spans="1:34" s="65" customFormat="1" ht="16.5" customHeight="1" x14ac:dyDescent="0.25">
      <c r="A1617" s="162">
        <v>1483</v>
      </c>
      <c r="B1617" s="54" t="s">
        <v>155</v>
      </c>
      <c r="C1617" s="206">
        <v>0</v>
      </c>
      <c r="D1617" s="206">
        <v>0</v>
      </c>
      <c r="E1617" s="206">
        <v>0</v>
      </c>
      <c r="F1617" s="206">
        <v>0</v>
      </c>
      <c r="G1617" s="85"/>
      <c r="I1617" s="64"/>
      <c r="J1617" s="64"/>
      <c r="K1617" s="64"/>
      <c r="L1617" s="64"/>
      <c r="M1617" s="64"/>
      <c r="N1617" s="64"/>
      <c r="O1617" s="64"/>
      <c r="P1617" s="64"/>
      <c r="Q1617" s="64"/>
      <c r="R1617" s="64"/>
      <c r="S1617" s="64"/>
      <c r="T1617" s="64"/>
      <c r="U1617" s="64"/>
      <c r="V1617" s="64"/>
      <c r="W1617" s="64"/>
      <c r="X1617" s="64"/>
      <c r="Y1617" s="64"/>
      <c r="Z1617" s="64"/>
      <c r="AA1617" s="64"/>
      <c r="AB1617" s="64"/>
      <c r="AC1617" s="64"/>
      <c r="AD1617" s="64"/>
      <c r="AE1617" s="64"/>
      <c r="AF1617" s="64"/>
      <c r="AG1617" s="64"/>
      <c r="AH1617" s="64"/>
    </row>
    <row r="1618" spans="1:34" s="65" customFormat="1" ht="16.5" customHeight="1" x14ac:dyDescent="0.25">
      <c r="A1618" s="162">
        <v>1484</v>
      </c>
      <c r="B1618" s="54" t="s">
        <v>101</v>
      </c>
      <c r="C1618" s="206">
        <v>0</v>
      </c>
      <c r="D1618" s="206">
        <v>0</v>
      </c>
      <c r="E1618" s="206">
        <v>0</v>
      </c>
      <c r="F1618" s="206">
        <v>0</v>
      </c>
      <c r="G1618" s="85"/>
      <c r="I1618" s="64"/>
      <c r="J1618" s="64"/>
      <c r="K1618" s="64"/>
      <c r="L1618" s="64"/>
      <c r="M1618" s="64"/>
      <c r="N1618" s="64"/>
      <c r="O1618" s="64"/>
      <c r="P1618" s="64"/>
      <c r="Q1618" s="64"/>
      <c r="R1618" s="64"/>
      <c r="S1618" s="64"/>
      <c r="T1618" s="64"/>
      <c r="U1618" s="64"/>
      <c r="V1618" s="64"/>
      <c r="W1618" s="64"/>
      <c r="X1618" s="64"/>
      <c r="Y1618" s="64"/>
      <c r="Z1618" s="64"/>
      <c r="AA1618" s="64"/>
      <c r="AB1618" s="64"/>
      <c r="AC1618" s="64"/>
      <c r="AD1618" s="64"/>
      <c r="AE1618" s="64"/>
      <c r="AF1618" s="64"/>
      <c r="AG1618" s="64"/>
      <c r="AH1618" s="64"/>
    </row>
    <row r="1619" spans="1:34" s="65" customFormat="1" ht="16.5" customHeight="1" x14ac:dyDescent="0.25">
      <c r="A1619" s="162">
        <v>1485</v>
      </c>
      <c r="B1619" s="54" t="s">
        <v>102</v>
      </c>
      <c r="C1619" s="206">
        <v>0</v>
      </c>
      <c r="D1619" s="206">
        <v>0</v>
      </c>
      <c r="E1619" s="206">
        <v>0</v>
      </c>
      <c r="F1619" s="206">
        <v>0</v>
      </c>
      <c r="G1619" s="85"/>
      <c r="I1619" s="64"/>
      <c r="J1619" s="64"/>
      <c r="K1619" s="64"/>
      <c r="L1619" s="64"/>
      <c r="M1619" s="64"/>
      <c r="N1619" s="64"/>
      <c r="O1619" s="64"/>
      <c r="P1619" s="64"/>
      <c r="Q1619" s="64"/>
      <c r="R1619" s="64"/>
      <c r="S1619" s="64"/>
      <c r="T1619" s="64"/>
      <c r="U1619" s="64"/>
      <c r="V1619" s="64"/>
      <c r="W1619" s="64"/>
      <c r="X1619" s="64"/>
      <c r="Y1619" s="64"/>
      <c r="Z1619" s="64"/>
      <c r="AA1619" s="64"/>
      <c r="AB1619" s="64"/>
      <c r="AC1619" s="64"/>
      <c r="AD1619" s="64"/>
      <c r="AE1619" s="64"/>
      <c r="AF1619" s="64"/>
      <c r="AG1619" s="64"/>
      <c r="AH1619" s="64"/>
    </row>
    <row r="1620" spans="1:34" s="65" customFormat="1" ht="16.5" customHeight="1" x14ac:dyDescent="0.25">
      <c r="A1620" s="162">
        <v>1486</v>
      </c>
      <c r="B1620" s="54" t="s">
        <v>103</v>
      </c>
      <c r="C1620" s="206">
        <v>177.947</v>
      </c>
      <c r="D1620" s="206">
        <v>123.16</v>
      </c>
      <c r="E1620" s="206">
        <v>129.31800000000001</v>
      </c>
      <c r="F1620" s="206">
        <v>138.37026</v>
      </c>
      <c r="G1620" s="85"/>
      <c r="I1620" s="64"/>
      <c r="J1620" s="64"/>
      <c r="K1620" s="64"/>
      <c r="L1620" s="64"/>
      <c r="M1620" s="64"/>
      <c r="N1620" s="64"/>
      <c r="O1620" s="64"/>
      <c r="P1620" s="64"/>
      <c r="Q1620" s="64"/>
      <c r="R1620" s="64"/>
      <c r="S1620" s="64"/>
      <c r="T1620" s="64"/>
      <c r="U1620" s="64"/>
      <c r="V1620" s="64"/>
      <c r="W1620" s="64"/>
      <c r="X1620" s="64"/>
      <c r="Y1620" s="64"/>
      <c r="Z1620" s="64"/>
      <c r="AA1620" s="64"/>
      <c r="AB1620" s="64"/>
      <c r="AC1620" s="64"/>
      <c r="AD1620" s="64"/>
      <c r="AE1620" s="64"/>
      <c r="AF1620" s="64"/>
      <c r="AG1620" s="64"/>
      <c r="AH1620" s="64"/>
    </row>
    <row r="1621" spans="1:34" s="65" customFormat="1" ht="16.5" customHeight="1" x14ac:dyDescent="0.25">
      <c r="A1621" s="162">
        <v>1487</v>
      </c>
      <c r="B1621" s="54" t="s">
        <v>107</v>
      </c>
      <c r="C1621" s="206">
        <v>93.942842943760198</v>
      </c>
      <c r="D1621" s="206">
        <v>69.211619189983537</v>
      </c>
      <c r="E1621" s="206">
        <v>105</v>
      </c>
      <c r="F1621" s="206">
        <v>107</v>
      </c>
      <c r="G1621" s="85"/>
      <c r="I1621" s="64"/>
      <c r="J1621" s="64"/>
      <c r="K1621" s="64"/>
      <c r="L1621" s="64"/>
      <c r="M1621" s="64"/>
      <c r="N1621" s="64"/>
      <c r="O1621" s="64"/>
      <c r="P1621" s="64"/>
      <c r="Q1621" s="64"/>
      <c r="R1621" s="64"/>
      <c r="S1621" s="64"/>
      <c r="T1621" s="64"/>
      <c r="U1621" s="64"/>
      <c r="V1621" s="64"/>
      <c r="W1621" s="64"/>
      <c r="X1621" s="64"/>
      <c r="Y1621" s="64"/>
      <c r="Z1621" s="64"/>
      <c r="AA1621" s="64"/>
      <c r="AB1621" s="64"/>
      <c r="AC1621" s="64"/>
      <c r="AD1621" s="64"/>
      <c r="AE1621" s="64"/>
      <c r="AF1621" s="64"/>
      <c r="AG1621" s="64"/>
      <c r="AH1621" s="64"/>
    </row>
    <row r="1622" spans="1:34" s="65" customFormat="1" ht="16.5" customHeight="1" x14ac:dyDescent="0.25">
      <c r="A1622" s="254" t="s">
        <v>235</v>
      </c>
      <c r="B1622" s="254"/>
      <c r="C1622" s="254"/>
      <c r="D1622" s="254"/>
      <c r="E1622" s="254"/>
      <c r="F1622" s="254"/>
      <c r="I1622" s="64"/>
      <c r="J1622" s="64"/>
      <c r="K1622" s="64"/>
      <c r="L1622" s="64"/>
      <c r="M1622" s="64"/>
      <c r="N1622" s="64"/>
      <c r="O1622" s="64"/>
      <c r="P1622" s="64"/>
      <c r="Q1622" s="64"/>
      <c r="R1622" s="64"/>
      <c r="S1622" s="64"/>
      <c r="T1622" s="64"/>
      <c r="U1622" s="64"/>
      <c r="V1622" s="64"/>
      <c r="W1622" s="64"/>
      <c r="X1622" s="64"/>
      <c r="Y1622" s="64"/>
      <c r="Z1622" s="64"/>
      <c r="AA1622" s="64"/>
      <c r="AB1622" s="64"/>
      <c r="AC1622" s="64"/>
      <c r="AD1622" s="64"/>
      <c r="AE1622" s="64"/>
      <c r="AF1622" s="64"/>
      <c r="AG1622" s="64"/>
      <c r="AH1622" s="64"/>
    </row>
    <row r="1623" spans="1:34" s="65" customFormat="1" ht="16.5" customHeight="1" x14ac:dyDescent="0.25">
      <c r="A1623" s="162">
        <v>1488</v>
      </c>
      <c r="B1623" s="54" t="s">
        <v>90</v>
      </c>
      <c r="C1623" s="206">
        <v>79.865527999999998</v>
      </c>
      <c r="D1623" s="206">
        <v>70.626999999999995</v>
      </c>
      <c r="E1623" s="206">
        <v>97.559700000000007</v>
      </c>
      <c r="F1623" s="206">
        <v>104.388879</v>
      </c>
      <c r="G1623" s="85"/>
      <c r="I1623" s="64"/>
      <c r="J1623" s="64"/>
      <c r="K1623" s="64"/>
      <c r="L1623" s="64"/>
      <c r="M1623" s="64"/>
      <c r="N1623" s="64"/>
      <c r="O1623" s="64"/>
      <c r="P1623" s="64"/>
      <c r="Q1623" s="64"/>
      <c r="R1623" s="64"/>
      <c r="S1623" s="64"/>
      <c r="T1623" s="64"/>
      <c r="U1623" s="64"/>
      <c r="V1623" s="64"/>
      <c r="W1623" s="64"/>
      <c r="X1623" s="64"/>
      <c r="Y1623" s="64"/>
      <c r="Z1623" s="64"/>
      <c r="AA1623" s="64"/>
      <c r="AB1623" s="64"/>
      <c r="AC1623" s="64"/>
      <c r="AD1623" s="64"/>
      <c r="AE1623" s="64"/>
      <c r="AF1623" s="64"/>
      <c r="AG1623" s="64"/>
      <c r="AH1623" s="64"/>
    </row>
    <row r="1624" spans="1:34" s="65" customFormat="1" ht="16.5" customHeight="1" x14ac:dyDescent="0.25">
      <c r="A1624" s="162">
        <v>1489</v>
      </c>
      <c r="B1624" s="54" t="s">
        <v>92</v>
      </c>
      <c r="C1624" s="206">
        <v>21.318528000000001</v>
      </c>
      <c r="D1624" s="206">
        <v>18.623999999999999</v>
      </c>
      <c r="E1624" s="206">
        <v>19.555199999999999</v>
      </c>
      <c r="F1624" s="206">
        <v>20.924063999999998</v>
      </c>
      <c r="G1624" s="85"/>
      <c r="I1624" s="64"/>
      <c r="J1624" s="64"/>
      <c r="K1624" s="64"/>
      <c r="L1624" s="64"/>
      <c r="M1624" s="64"/>
      <c r="N1624" s="64"/>
      <c r="O1624" s="64"/>
      <c r="P1624" s="64"/>
      <c r="Q1624" s="64"/>
      <c r="R1624" s="64"/>
      <c r="S1624" s="64"/>
      <c r="T1624" s="64"/>
      <c r="U1624" s="64"/>
      <c r="V1624" s="64"/>
      <c r="W1624" s="64"/>
      <c r="X1624" s="64"/>
      <c r="Y1624" s="64"/>
      <c r="Z1624" s="64"/>
      <c r="AA1624" s="64"/>
      <c r="AB1624" s="64"/>
      <c r="AC1624" s="64"/>
      <c r="AD1624" s="64"/>
      <c r="AE1624" s="64"/>
      <c r="AF1624" s="64"/>
      <c r="AG1624" s="64"/>
      <c r="AH1624" s="64"/>
    </row>
    <row r="1625" spans="1:34" s="65" customFormat="1" ht="16.5" customHeight="1" x14ac:dyDescent="0.25">
      <c r="A1625" s="162">
        <v>1490</v>
      </c>
      <c r="B1625" s="54" t="s">
        <v>107</v>
      </c>
      <c r="C1625" s="206">
        <v>93.051371701167668</v>
      </c>
      <c r="D1625" s="206">
        <v>87.360628276023562</v>
      </c>
      <c r="E1625" s="206">
        <v>105</v>
      </c>
      <c r="F1625" s="206">
        <v>107</v>
      </c>
      <c r="G1625" s="85"/>
      <c r="I1625" s="64"/>
      <c r="J1625" s="64"/>
      <c r="K1625" s="64"/>
      <c r="L1625" s="64"/>
      <c r="M1625" s="64"/>
      <c r="N1625" s="64"/>
      <c r="O1625" s="64"/>
      <c r="P1625" s="64"/>
      <c r="Q1625" s="64"/>
      <c r="R1625" s="64"/>
      <c r="S1625" s="64"/>
      <c r="T1625" s="64"/>
      <c r="U1625" s="64"/>
      <c r="V1625" s="64"/>
      <c r="W1625" s="64"/>
      <c r="X1625" s="64"/>
      <c r="Y1625" s="64"/>
      <c r="Z1625" s="64"/>
      <c r="AA1625" s="64"/>
      <c r="AB1625" s="64"/>
      <c r="AC1625" s="64"/>
      <c r="AD1625" s="64"/>
      <c r="AE1625" s="64"/>
      <c r="AF1625" s="64"/>
      <c r="AG1625" s="64"/>
      <c r="AH1625" s="64"/>
    </row>
    <row r="1626" spans="1:34" s="65" customFormat="1" ht="16.5" customHeight="1" x14ac:dyDescent="0.25">
      <c r="A1626" s="162">
        <v>1491</v>
      </c>
      <c r="B1626" s="54" t="s">
        <v>93</v>
      </c>
      <c r="C1626" s="206">
        <v>21.128</v>
      </c>
      <c r="D1626" s="206">
        <v>18.623999999999999</v>
      </c>
      <c r="E1626" s="206">
        <v>19.555199999999999</v>
      </c>
      <c r="F1626" s="206">
        <v>20.924063999999998</v>
      </c>
      <c r="G1626" s="85"/>
      <c r="I1626" s="64"/>
      <c r="J1626" s="64"/>
      <c r="K1626" s="64"/>
      <c r="L1626" s="64"/>
      <c r="M1626" s="64"/>
      <c r="N1626" s="64"/>
      <c r="O1626" s="64"/>
      <c r="P1626" s="64"/>
      <c r="Q1626" s="64"/>
      <c r="R1626" s="64"/>
      <c r="S1626" s="64"/>
      <c r="T1626" s="64"/>
      <c r="U1626" s="64"/>
      <c r="V1626" s="64"/>
      <c r="W1626" s="64"/>
      <c r="X1626" s="64"/>
      <c r="Y1626" s="64"/>
      <c r="Z1626" s="64"/>
      <c r="AA1626" s="64"/>
      <c r="AB1626" s="64"/>
      <c r="AC1626" s="64"/>
      <c r="AD1626" s="64"/>
      <c r="AE1626" s="64"/>
      <c r="AF1626" s="64"/>
      <c r="AG1626" s="64"/>
      <c r="AH1626" s="64"/>
    </row>
    <row r="1627" spans="1:34" s="65" customFormat="1" ht="16.5" customHeight="1" x14ac:dyDescent="0.25">
      <c r="A1627" s="162">
        <v>1492</v>
      </c>
      <c r="B1627" s="54" t="s">
        <v>94</v>
      </c>
      <c r="C1627" s="206">
        <v>0.190528</v>
      </c>
      <c r="D1627" s="206">
        <v>0</v>
      </c>
      <c r="E1627" s="206">
        <v>0</v>
      </c>
      <c r="F1627" s="206">
        <v>0</v>
      </c>
      <c r="G1627" s="85"/>
      <c r="I1627" s="64"/>
      <c r="J1627" s="64"/>
      <c r="K1627" s="64"/>
      <c r="L1627" s="64"/>
      <c r="M1627" s="64"/>
      <c r="N1627" s="64"/>
      <c r="O1627" s="64"/>
      <c r="P1627" s="64"/>
      <c r="Q1627" s="64"/>
      <c r="R1627" s="64"/>
      <c r="S1627" s="64"/>
      <c r="T1627" s="64"/>
      <c r="U1627" s="64"/>
      <c r="V1627" s="64"/>
      <c r="W1627" s="64"/>
      <c r="X1627" s="64"/>
      <c r="Y1627" s="64"/>
      <c r="Z1627" s="64"/>
      <c r="AA1627" s="64"/>
      <c r="AB1627" s="64"/>
      <c r="AC1627" s="64"/>
      <c r="AD1627" s="64"/>
      <c r="AE1627" s="64"/>
      <c r="AF1627" s="64"/>
      <c r="AG1627" s="64"/>
      <c r="AH1627" s="64"/>
    </row>
    <row r="1628" spans="1:34" s="65" customFormat="1" ht="16.5" customHeight="1" x14ac:dyDescent="0.25">
      <c r="A1628" s="162">
        <v>1493</v>
      </c>
      <c r="B1628" s="54" t="s">
        <v>95</v>
      </c>
      <c r="C1628" s="206">
        <v>0</v>
      </c>
      <c r="D1628" s="206">
        <v>0</v>
      </c>
      <c r="E1628" s="206">
        <v>0</v>
      </c>
      <c r="F1628" s="206">
        <v>0</v>
      </c>
      <c r="G1628" s="85"/>
      <c r="I1628" s="64"/>
      <c r="J1628" s="64"/>
      <c r="K1628" s="64"/>
      <c r="L1628" s="64"/>
      <c r="M1628" s="64"/>
      <c r="N1628" s="64"/>
      <c r="O1628" s="64"/>
      <c r="P1628" s="64"/>
      <c r="Q1628" s="64"/>
      <c r="R1628" s="64"/>
      <c r="S1628" s="64"/>
      <c r="T1628" s="64"/>
      <c r="U1628" s="64"/>
      <c r="V1628" s="64"/>
      <c r="W1628" s="64"/>
      <c r="X1628" s="64"/>
      <c r="Y1628" s="64"/>
      <c r="Z1628" s="64"/>
      <c r="AA1628" s="64"/>
      <c r="AB1628" s="64"/>
      <c r="AC1628" s="64"/>
      <c r="AD1628" s="64"/>
      <c r="AE1628" s="64"/>
      <c r="AF1628" s="64"/>
      <c r="AG1628" s="64"/>
      <c r="AH1628" s="64"/>
    </row>
    <row r="1629" spans="1:34" s="65" customFormat="1" ht="16.5" customHeight="1" x14ac:dyDescent="0.25">
      <c r="A1629" s="162">
        <v>1494</v>
      </c>
      <c r="B1629" s="54" t="s">
        <v>97</v>
      </c>
      <c r="C1629" s="206">
        <v>58.546999999999997</v>
      </c>
      <c r="D1629" s="206">
        <v>52.003</v>
      </c>
      <c r="E1629" s="206">
        <v>78.004500000000007</v>
      </c>
      <c r="F1629" s="206">
        <v>83.464815000000016</v>
      </c>
      <c r="G1629" s="85"/>
      <c r="I1629" s="64"/>
      <c r="J1629" s="64"/>
      <c r="K1629" s="64"/>
      <c r="L1629" s="64"/>
      <c r="M1629" s="64"/>
      <c r="N1629" s="64"/>
      <c r="O1629" s="64"/>
      <c r="P1629" s="64"/>
      <c r="Q1629" s="64"/>
      <c r="R1629" s="64"/>
      <c r="S1629" s="64"/>
      <c r="T1629" s="64"/>
      <c r="U1629" s="64"/>
      <c r="V1629" s="64"/>
      <c r="W1629" s="64"/>
      <c r="X1629" s="64"/>
      <c r="Y1629" s="64"/>
      <c r="Z1629" s="64"/>
      <c r="AA1629" s="64"/>
      <c r="AB1629" s="64"/>
      <c r="AC1629" s="64"/>
      <c r="AD1629" s="64"/>
      <c r="AE1629" s="64"/>
      <c r="AF1629" s="64"/>
      <c r="AG1629" s="64"/>
      <c r="AH1629" s="64"/>
    </row>
    <row r="1630" spans="1:34" s="65" customFormat="1" ht="16.5" customHeight="1" x14ac:dyDescent="0.25">
      <c r="A1630" s="162">
        <v>1495</v>
      </c>
      <c r="B1630" s="54" t="s">
        <v>98</v>
      </c>
      <c r="C1630" s="206">
        <v>43.238999999999997</v>
      </c>
      <c r="D1630" s="206">
        <v>52.003</v>
      </c>
      <c r="E1630" s="206">
        <v>78.004500000000007</v>
      </c>
      <c r="F1630" s="206">
        <v>83.464815000000016</v>
      </c>
      <c r="G1630" s="85"/>
      <c r="I1630" s="64"/>
      <c r="J1630" s="64"/>
      <c r="K1630" s="64"/>
      <c r="L1630" s="64"/>
      <c r="M1630" s="64"/>
      <c r="N1630" s="64"/>
      <c r="O1630" s="64"/>
      <c r="P1630" s="64"/>
      <c r="Q1630" s="64"/>
      <c r="R1630" s="64"/>
      <c r="S1630" s="64"/>
      <c r="T1630" s="64"/>
      <c r="U1630" s="64"/>
      <c r="V1630" s="64"/>
      <c r="W1630" s="64"/>
      <c r="X1630" s="64"/>
      <c r="Y1630" s="64"/>
      <c r="Z1630" s="64"/>
      <c r="AA1630" s="64"/>
      <c r="AB1630" s="64"/>
      <c r="AC1630" s="64"/>
      <c r="AD1630" s="64"/>
      <c r="AE1630" s="64"/>
      <c r="AF1630" s="64"/>
      <c r="AG1630" s="64"/>
      <c r="AH1630" s="64"/>
    </row>
    <row r="1631" spans="1:34" s="65" customFormat="1" ht="16.5" customHeight="1" x14ac:dyDescent="0.25">
      <c r="A1631" s="162">
        <v>1496</v>
      </c>
      <c r="B1631" s="54" t="s">
        <v>99</v>
      </c>
      <c r="C1631" s="206">
        <v>15.308</v>
      </c>
      <c r="D1631" s="206">
        <v>0</v>
      </c>
      <c r="E1631" s="206">
        <v>0</v>
      </c>
      <c r="F1631" s="206">
        <v>0</v>
      </c>
      <c r="G1631" s="85"/>
      <c r="I1631" s="64"/>
      <c r="J1631" s="64"/>
      <c r="K1631" s="64"/>
      <c r="L1631" s="64"/>
      <c r="M1631" s="64"/>
      <c r="N1631" s="64"/>
      <c r="O1631" s="64"/>
      <c r="P1631" s="64"/>
      <c r="Q1631" s="64"/>
      <c r="R1631" s="64"/>
      <c r="S1631" s="64"/>
      <c r="T1631" s="64"/>
      <c r="U1631" s="64"/>
      <c r="V1631" s="64"/>
      <c r="W1631" s="64"/>
      <c r="X1631" s="64"/>
      <c r="Y1631" s="64"/>
      <c r="Z1631" s="64"/>
      <c r="AA1631" s="64"/>
      <c r="AB1631" s="64"/>
      <c r="AC1631" s="64"/>
      <c r="AD1631" s="64"/>
      <c r="AE1631" s="64"/>
      <c r="AF1631" s="64"/>
      <c r="AG1631" s="64"/>
      <c r="AH1631" s="64"/>
    </row>
    <row r="1632" spans="1:34" s="65" customFormat="1" ht="16.5" customHeight="1" x14ac:dyDescent="0.25">
      <c r="A1632" s="162">
        <v>1497</v>
      </c>
      <c r="B1632" s="54" t="s">
        <v>155</v>
      </c>
      <c r="C1632" s="206">
        <v>0</v>
      </c>
      <c r="D1632" s="206">
        <v>0</v>
      </c>
      <c r="E1632" s="206">
        <v>0</v>
      </c>
      <c r="F1632" s="206">
        <v>0</v>
      </c>
      <c r="G1632" s="85"/>
      <c r="I1632" s="64"/>
      <c r="J1632" s="64"/>
      <c r="K1632" s="64"/>
      <c r="L1632" s="64"/>
      <c r="M1632" s="64"/>
      <c r="N1632" s="64"/>
      <c r="O1632" s="64"/>
      <c r="P1632" s="64"/>
      <c r="Q1632" s="64"/>
      <c r="R1632" s="64"/>
      <c r="S1632" s="64"/>
      <c r="T1632" s="64"/>
      <c r="U1632" s="64"/>
      <c r="V1632" s="64"/>
      <c r="W1632" s="64"/>
      <c r="X1632" s="64"/>
      <c r="Y1632" s="64"/>
      <c r="Z1632" s="64"/>
      <c r="AA1632" s="64"/>
      <c r="AB1632" s="64"/>
      <c r="AC1632" s="64"/>
      <c r="AD1632" s="64"/>
      <c r="AE1632" s="64"/>
      <c r="AF1632" s="64"/>
      <c r="AG1632" s="64"/>
      <c r="AH1632" s="64"/>
    </row>
    <row r="1633" spans="1:34" s="65" customFormat="1" ht="16.5" customHeight="1" x14ac:dyDescent="0.25">
      <c r="A1633" s="162">
        <v>1498</v>
      </c>
      <c r="B1633" s="54" t="s">
        <v>101</v>
      </c>
      <c r="C1633" s="206">
        <v>0</v>
      </c>
      <c r="D1633" s="206">
        <v>0</v>
      </c>
      <c r="E1633" s="206">
        <v>0</v>
      </c>
      <c r="F1633" s="206">
        <v>0</v>
      </c>
      <c r="G1633" s="85"/>
      <c r="I1633" s="64"/>
      <c r="J1633" s="64"/>
      <c r="K1633" s="64"/>
      <c r="L1633" s="64"/>
      <c r="M1633" s="64"/>
      <c r="N1633" s="64"/>
      <c r="O1633" s="64"/>
      <c r="P1633" s="64"/>
      <c r="Q1633" s="64"/>
      <c r="R1633" s="64"/>
      <c r="S1633" s="64"/>
      <c r="T1633" s="64"/>
      <c r="U1633" s="64"/>
      <c r="V1633" s="64"/>
      <c r="W1633" s="64"/>
      <c r="X1633" s="64"/>
      <c r="Y1633" s="64"/>
      <c r="Z1633" s="64"/>
      <c r="AA1633" s="64"/>
      <c r="AB1633" s="64"/>
      <c r="AC1633" s="64"/>
      <c r="AD1633" s="64"/>
      <c r="AE1633" s="64"/>
      <c r="AF1633" s="64"/>
      <c r="AG1633" s="64"/>
      <c r="AH1633" s="64"/>
    </row>
    <row r="1634" spans="1:34" s="65" customFormat="1" ht="16.5" customHeight="1" x14ac:dyDescent="0.25">
      <c r="A1634" s="162">
        <v>1499</v>
      </c>
      <c r="B1634" s="54" t="s">
        <v>102</v>
      </c>
      <c r="C1634" s="206">
        <v>0</v>
      </c>
      <c r="D1634" s="206">
        <v>0</v>
      </c>
      <c r="E1634" s="206">
        <v>0</v>
      </c>
      <c r="F1634" s="206">
        <v>0</v>
      </c>
      <c r="G1634" s="85"/>
      <c r="I1634" s="64"/>
      <c r="J1634" s="64"/>
      <c r="K1634" s="64"/>
      <c r="L1634" s="64"/>
      <c r="M1634" s="64"/>
      <c r="N1634" s="64"/>
      <c r="O1634" s="64"/>
      <c r="P1634" s="64"/>
      <c r="Q1634" s="64"/>
      <c r="R1634" s="64"/>
      <c r="S1634" s="64"/>
      <c r="T1634" s="64"/>
      <c r="U1634" s="64"/>
      <c r="V1634" s="64"/>
      <c r="W1634" s="64"/>
      <c r="X1634" s="64"/>
      <c r="Y1634" s="64"/>
      <c r="Z1634" s="64"/>
      <c r="AA1634" s="64"/>
      <c r="AB1634" s="64"/>
      <c r="AC1634" s="64"/>
      <c r="AD1634" s="64"/>
      <c r="AE1634" s="64"/>
      <c r="AF1634" s="64"/>
      <c r="AG1634" s="64"/>
      <c r="AH1634" s="64"/>
    </row>
    <row r="1635" spans="1:34" s="65" customFormat="1" ht="16.5" customHeight="1" x14ac:dyDescent="0.25">
      <c r="A1635" s="162">
        <v>1500</v>
      </c>
      <c r="B1635" s="54" t="s">
        <v>103</v>
      </c>
      <c r="C1635" s="206">
        <v>81.546000000000006</v>
      </c>
      <c r="D1635" s="206">
        <v>56.033000000000001</v>
      </c>
      <c r="E1635" s="206">
        <v>58.834650000000003</v>
      </c>
      <c r="F1635" s="206">
        <v>62.953075500000004</v>
      </c>
      <c r="G1635" s="85"/>
      <c r="I1635" s="64"/>
      <c r="J1635" s="64"/>
      <c r="K1635" s="64"/>
      <c r="L1635" s="64"/>
      <c r="M1635" s="64"/>
      <c r="N1635" s="64"/>
      <c r="O1635" s="64"/>
      <c r="P1635" s="64"/>
      <c r="Q1635" s="64"/>
      <c r="R1635" s="64"/>
      <c r="S1635" s="64"/>
      <c r="T1635" s="64"/>
      <c r="U1635" s="64"/>
      <c r="V1635" s="64"/>
      <c r="W1635" s="64"/>
      <c r="X1635" s="64"/>
      <c r="Y1635" s="64"/>
      <c r="Z1635" s="64"/>
      <c r="AA1635" s="64"/>
      <c r="AB1635" s="64"/>
      <c r="AC1635" s="64"/>
      <c r="AD1635" s="64"/>
      <c r="AE1635" s="64"/>
      <c r="AF1635" s="64"/>
      <c r="AG1635" s="64"/>
      <c r="AH1635" s="64"/>
    </row>
    <row r="1636" spans="1:34" s="65" customFormat="1" ht="16.5" customHeight="1" x14ac:dyDescent="0.25">
      <c r="A1636" s="162">
        <v>1501</v>
      </c>
      <c r="B1636" s="54" t="s">
        <v>107</v>
      </c>
      <c r="C1636" s="206">
        <v>107.9043031501967</v>
      </c>
      <c r="D1636" s="206">
        <v>68.713364236136655</v>
      </c>
      <c r="E1636" s="206">
        <v>105</v>
      </c>
      <c r="F1636" s="206">
        <v>107</v>
      </c>
      <c r="G1636" s="85"/>
      <c r="I1636" s="64"/>
      <c r="J1636" s="64"/>
      <c r="K1636" s="64"/>
      <c r="L1636" s="64"/>
      <c r="M1636" s="64"/>
      <c r="N1636" s="64"/>
      <c r="O1636" s="64"/>
      <c r="P1636" s="64"/>
      <c r="Q1636" s="64"/>
      <c r="R1636" s="64"/>
      <c r="S1636" s="64"/>
      <c r="T1636" s="64"/>
      <c r="U1636" s="64"/>
      <c r="V1636" s="64"/>
      <c r="W1636" s="64"/>
      <c r="X1636" s="64"/>
      <c r="Y1636" s="64"/>
      <c r="Z1636" s="64"/>
      <c r="AA1636" s="64"/>
      <c r="AB1636" s="64"/>
      <c r="AC1636" s="64"/>
      <c r="AD1636" s="64"/>
      <c r="AE1636" s="64"/>
      <c r="AF1636" s="64"/>
      <c r="AG1636" s="64"/>
      <c r="AH1636" s="64"/>
    </row>
    <row r="1637" spans="1:34" s="65" customFormat="1" ht="16.5" customHeight="1" x14ac:dyDescent="0.25">
      <c r="A1637" s="254" t="s">
        <v>236</v>
      </c>
      <c r="B1637" s="254"/>
      <c r="C1637" s="254"/>
      <c r="D1637" s="254"/>
      <c r="E1637" s="254"/>
      <c r="F1637" s="254"/>
      <c r="I1637" s="64"/>
      <c r="J1637" s="64"/>
      <c r="K1637" s="64"/>
      <c r="L1637" s="64"/>
      <c r="M1637" s="64"/>
      <c r="N1637" s="64"/>
      <c r="O1637" s="64"/>
      <c r="P1637" s="64"/>
      <c r="Q1637" s="64"/>
      <c r="R1637" s="64"/>
      <c r="S1637" s="64"/>
      <c r="T1637" s="64"/>
      <c r="U1637" s="64"/>
      <c r="V1637" s="64"/>
      <c r="W1637" s="64"/>
      <c r="X1637" s="64"/>
      <c r="Y1637" s="64"/>
      <c r="Z1637" s="64"/>
      <c r="AA1637" s="64"/>
      <c r="AB1637" s="64"/>
      <c r="AC1637" s="64"/>
      <c r="AD1637" s="64"/>
      <c r="AE1637" s="64"/>
      <c r="AF1637" s="64"/>
      <c r="AG1637" s="64"/>
      <c r="AH1637" s="64"/>
    </row>
    <row r="1638" spans="1:34" s="65" customFormat="1" ht="16.5" customHeight="1" x14ac:dyDescent="0.25">
      <c r="A1638" s="162">
        <v>1502</v>
      </c>
      <c r="B1638" s="54" t="s">
        <v>90</v>
      </c>
      <c r="C1638" s="206">
        <v>230.11199999999999</v>
      </c>
      <c r="D1638" s="206">
        <v>229.1</v>
      </c>
      <c r="E1638" s="206">
        <v>240.55500000000001</v>
      </c>
      <c r="F1638" s="206">
        <v>257.39384999999999</v>
      </c>
      <c r="G1638" s="85"/>
      <c r="I1638" s="64"/>
      <c r="J1638" s="64"/>
      <c r="K1638" s="64"/>
      <c r="L1638" s="64"/>
      <c r="M1638" s="64"/>
      <c r="N1638" s="64"/>
      <c r="O1638" s="64"/>
      <c r="P1638" s="64"/>
      <c r="Q1638" s="64"/>
      <c r="R1638" s="64"/>
      <c r="S1638" s="64"/>
      <c r="T1638" s="64"/>
      <c r="U1638" s="64"/>
      <c r="V1638" s="64"/>
      <c r="W1638" s="64"/>
      <c r="X1638" s="64"/>
      <c r="Y1638" s="64"/>
      <c r="Z1638" s="64"/>
      <c r="AA1638" s="64"/>
      <c r="AB1638" s="64"/>
      <c r="AC1638" s="64"/>
      <c r="AD1638" s="64"/>
      <c r="AE1638" s="64"/>
      <c r="AF1638" s="64"/>
      <c r="AG1638" s="64"/>
      <c r="AH1638" s="64"/>
    </row>
    <row r="1639" spans="1:34" s="65" customFormat="1" ht="16.5" customHeight="1" x14ac:dyDescent="0.25">
      <c r="A1639" s="162">
        <v>1503</v>
      </c>
      <c r="B1639" s="54" t="s">
        <v>92</v>
      </c>
      <c r="C1639" s="206">
        <v>230.11199999999999</v>
      </c>
      <c r="D1639" s="206">
        <v>229.1</v>
      </c>
      <c r="E1639" s="206">
        <v>240.55500000000001</v>
      </c>
      <c r="F1639" s="206">
        <v>257.39384999999999</v>
      </c>
      <c r="G1639" s="85"/>
      <c r="I1639" s="64"/>
      <c r="J1639" s="64"/>
      <c r="K1639" s="64"/>
      <c r="L1639" s="64"/>
      <c r="M1639" s="64"/>
      <c r="N1639" s="64"/>
      <c r="O1639" s="64"/>
      <c r="P1639" s="64"/>
      <c r="Q1639" s="64"/>
      <c r="R1639" s="64"/>
      <c r="S1639" s="64"/>
      <c r="T1639" s="64"/>
      <c r="U1639" s="64"/>
      <c r="V1639" s="64"/>
      <c r="W1639" s="64"/>
      <c r="X1639" s="64"/>
      <c r="Y1639" s="64"/>
      <c r="Z1639" s="64"/>
      <c r="AA1639" s="64"/>
      <c r="AB1639" s="64"/>
      <c r="AC1639" s="64"/>
      <c r="AD1639" s="64"/>
      <c r="AE1639" s="64"/>
      <c r="AF1639" s="64"/>
      <c r="AG1639" s="64"/>
      <c r="AH1639" s="64"/>
    </row>
    <row r="1640" spans="1:34" s="65" customFormat="1" ht="16.5" customHeight="1" x14ac:dyDescent="0.25">
      <c r="A1640" s="162">
        <v>1504</v>
      </c>
      <c r="B1640" s="54" t="s">
        <v>107</v>
      </c>
      <c r="C1640" s="206">
        <v>79.400016442295851</v>
      </c>
      <c r="D1640" s="206">
        <v>99.560214156584621</v>
      </c>
      <c r="E1640" s="206">
        <v>105</v>
      </c>
      <c r="F1640" s="206">
        <v>107</v>
      </c>
      <c r="G1640" s="85"/>
      <c r="I1640" s="64"/>
      <c r="J1640" s="64"/>
      <c r="K1640" s="64"/>
      <c r="L1640" s="64"/>
      <c r="M1640" s="64"/>
      <c r="N1640" s="64"/>
      <c r="O1640" s="64"/>
      <c r="P1640" s="64"/>
      <c r="Q1640" s="64"/>
      <c r="R1640" s="64"/>
      <c r="S1640" s="64"/>
      <c r="T1640" s="64"/>
      <c r="U1640" s="64"/>
      <c r="V1640" s="64"/>
      <c r="W1640" s="64"/>
      <c r="X1640" s="64"/>
      <c r="Y1640" s="64"/>
      <c r="Z1640" s="64"/>
      <c r="AA1640" s="64"/>
      <c r="AB1640" s="64"/>
      <c r="AC1640" s="64"/>
      <c r="AD1640" s="64"/>
      <c r="AE1640" s="64"/>
      <c r="AF1640" s="64"/>
      <c r="AG1640" s="64"/>
      <c r="AH1640" s="64"/>
    </row>
    <row r="1641" spans="1:34" s="65" customFormat="1" ht="16.5" customHeight="1" x14ac:dyDescent="0.25">
      <c r="A1641" s="162">
        <v>1505</v>
      </c>
      <c r="B1641" s="54" t="s">
        <v>93</v>
      </c>
      <c r="C1641" s="206">
        <v>211.21199999999999</v>
      </c>
      <c r="D1641" s="206">
        <v>210.2</v>
      </c>
      <c r="E1641" s="206">
        <v>220.71</v>
      </c>
      <c r="F1641" s="206">
        <v>236.15970000000002</v>
      </c>
      <c r="G1641" s="85"/>
      <c r="I1641" s="64"/>
      <c r="J1641" s="64"/>
      <c r="K1641" s="64"/>
      <c r="L1641" s="64"/>
      <c r="M1641" s="64"/>
      <c r="N1641" s="64"/>
      <c r="O1641" s="64"/>
      <c r="P1641" s="64"/>
      <c r="Q1641" s="64"/>
      <c r="R1641" s="64"/>
      <c r="S1641" s="64"/>
      <c r="T1641" s="64"/>
      <c r="U1641" s="64"/>
      <c r="V1641" s="64"/>
      <c r="W1641" s="64"/>
      <c r="X1641" s="64"/>
      <c r="Y1641" s="64"/>
      <c r="Z1641" s="64"/>
      <c r="AA1641" s="64"/>
      <c r="AB1641" s="64"/>
      <c r="AC1641" s="64"/>
      <c r="AD1641" s="64"/>
      <c r="AE1641" s="64"/>
      <c r="AF1641" s="64"/>
      <c r="AG1641" s="64"/>
      <c r="AH1641" s="64"/>
    </row>
    <row r="1642" spans="1:34" s="65" customFormat="1" ht="16.5" customHeight="1" x14ac:dyDescent="0.25">
      <c r="A1642" s="162">
        <v>1506</v>
      </c>
      <c r="B1642" s="54" t="s">
        <v>94</v>
      </c>
      <c r="C1642" s="206">
        <v>18.899999999999999</v>
      </c>
      <c r="D1642" s="206">
        <v>18.899999999999999</v>
      </c>
      <c r="E1642" s="206">
        <v>19.844999999999999</v>
      </c>
      <c r="F1642" s="206">
        <v>21.23415</v>
      </c>
      <c r="G1642" s="85"/>
      <c r="I1642" s="64"/>
      <c r="J1642" s="64"/>
      <c r="K1642" s="64"/>
      <c r="L1642" s="64"/>
      <c r="M1642" s="64"/>
      <c r="N1642" s="64"/>
      <c r="O1642" s="64"/>
      <c r="P1642" s="64"/>
      <c r="Q1642" s="64"/>
      <c r="R1642" s="64"/>
      <c r="S1642" s="64"/>
      <c r="T1642" s="64"/>
      <c r="U1642" s="64"/>
      <c r="V1642" s="64"/>
      <c r="W1642" s="64"/>
      <c r="X1642" s="64"/>
      <c r="Y1642" s="64"/>
      <c r="Z1642" s="64"/>
      <c r="AA1642" s="64"/>
      <c r="AB1642" s="64"/>
      <c r="AC1642" s="64"/>
      <c r="AD1642" s="64"/>
      <c r="AE1642" s="64"/>
      <c r="AF1642" s="64"/>
      <c r="AG1642" s="64"/>
      <c r="AH1642" s="64"/>
    </row>
    <row r="1643" spans="1:34" s="65" customFormat="1" ht="16.5" customHeight="1" x14ac:dyDescent="0.25">
      <c r="A1643" s="162">
        <v>1507</v>
      </c>
      <c r="B1643" s="54" t="s">
        <v>95</v>
      </c>
      <c r="C1643" s="206">
        <v>0</v>
      </c>
      <c r="D1643" s="206">
        <v>0</v>
      </c>
      <c r="E1643" s="206">
        <v>0</v>
      </c>
      <c r="F1643" s="206">
        <v>0</v>
      </c>
      <c r="G1643" s="85"/>
      <c r="I1643" s="64"/>
      <c r="J1643" s="64"/>
      <c r="K1643" s="64"/>
      <c r="L1643" s="64"/>
      <c r="M1643" s="64"/>
      <c r="N1643" s="64"/>
      <c r="O1643" s="64"/>
      <c r="P1643" s="64"/>
      <c r="Q1643" s="64"/>
      <c r="R1643" s="64"/>
      <c r="S1643" s="64"/>
      <c r="T1643" s="64"/>
      <c r="U1643" s="64"/>
      <c r="V1643" s="64"/>
      <c r="W1643" s="64"/>
      <c r="X1643" s="64"/>
      <c r="Y1643" s="64"/>
      <c r="Z1643" s="64"/>
      <c r="AA1643" s="64"/>
      <c r="AB1643" s="64"/>
      <c r="AC1643" s="64"/>
      <c r="AD1643" s="64"/>
      <c r="AE1643" s="64"/>
      <c r="AF1643" s="64"/>
      <c r="AG1643" s="64"/>
      <c r="AH1643" s="64"/>
    </row>
    <row r="1644" spans="1:34" s="65" customFormat="1" ht="16.5" customHeight="1" x14ac:dyDescent="0.25">
      <c r="A1644" s="162">
        <v>1508</v>
      </c>
      <c r="B1644" s="54" t="s">
        <v>97</v>
      </c>
      <c r="C1644" s="206">
        <v>0</v>
      </c>
      <c r="D1644" s="206">
        <v>0</v>
      </c>
      <c r="E1644" s="206">
        <v>0</v>
      </c>
      <c r="F1644" s="206">
        <v>0</v>
      </c>
      <c r="G1644" s="85"/>
      <c r="I1644" s="64"/>
      <c r="J1644" s="64"/>
      <c r="K1644" s="64"/>
      <c r="L1644" s="64"/>
      <c r="M1644" s="64"/>
      <c r="N1644" s="64"/>
      <c r="O1644" s="64"/>
      <c r="P1644" s="64"/>
      <c r="Q1644" s="64"/>
      <c r="R1644" s="64"/>
      <c r="S1644" s="64"/>
      <c r="T1644" s="64"/>
      <c r="U1644" s="64"/>
      <c r="V1644" s="64"/>
      <c r="W1644" s="64"/>
      <c r="X1644" s="64"/>
      <c r="Y1644" s="64"/>
      <c r="Z1644" s="64"/>
      <c r="AA1644" s="64"/>
      <c r="AB1644" s="64"/>
      <c r="AC1644" s="64"/>
      <c r="AD1644" s="64"/>
      <c r="AE1644" s="64"/>
      <c r="AF1644" s="64"/>
      <c r="AG1644" s="64"/>
      <c r="AH1644" s="64"/>
    </row>
    <row r="1645" spans="1:34" s="65" customFormat="1" ht="16.5" customHeight="1" x14ac:dyDescent="0.25">
      <c r="A1645" s="162">
        <v>1509</v>
      </c>
      <c r="B1645" s="54" t="s">
        <v>98</v>
      </c>
      <c r="C1645" s="206"/>
      <c r="D1645" s="206">
        <v>0</v>
      </c>
      <c r="E1645" s="206">
        <v>0</v>
      </c>
      <c r="F1645" s="206">
        <v>0</v>
      </c>
      <c r="G1645" s="85"/>
      <c r="I1645" s="64"/>
      <c r="J1645" s="64"/>
      <c r="K1645" s="64"/>
      <c r="L1645" s="64"/>
      <c r="M1645" s="64"/>
      <c r="N1645" s="64"/>
      <c r="O1645" s="64"/>
      <c r="P1645" s="64"/>
      <c r="Q1645" s="64"/>
      <c r="R1645" s="64"/>
      <c r="S1645" s="64"/>
      <c r="T1645" s="64"/>
      <c r="U1645" s="64"/>
      <c r="V1645" s="64"/>
      <c r="W1645" s="64"/>
      <c r="X1645" s="64"/>
      <c r="Y1645" s="64"/>
      <c r="Z1645" s="64"/>
      <c r="AA1645" s="64"/>
      <c r="AB1645" s="64"/>
      <c r="AC1645" s="64"/>
      <c r="AD1645" s="64"/>
      <c r="AE1645" s="64"/>
      <c r="AF1645" s="64"/>
      <c r="AG1645" s="64"/>
      <c r="AH1645" s="64"/>
    </row>
    <row r="1646" spans="1:34" s="65" customFormat="1" ht="16.5" customHeight="1" x14ac:dyDescent="0.25">
      <c r="A1646" s="162">
        <v>1510</v>
      </c>
      <c r="B1646" s="54" t="s">
        <v>99</v>
      </c>
      <c r="C1646" s="206">
        <v>0</v>
      </c>
      <c r="D1646" s="206">
        <v>0</v>
      </c>
      <c r="E1646" s="206">
        <v>0</v>
      </c>
      <c r="F1646" s="206">
        <v>0</v>
      </c>
      <c r="G1646" s="85"/>
      <c r="I1646" s="64"/>
      <c r="J1646" s="64"/>
      <c r="K1646" s="64"/>
      <c r="L1646" s="64"/>
      <c r="M1646" s="64"/>
      <c r="N1646" s="64"/>
      <c r="O1646" s="64"/>
      <c r="P1646" s="64"/>
      <c r="Q1646" s="64"/>
      <c r="R1646" s="64"/>
      <c r="S1646" s="64"/>
      <c r="T1646" s="64"/>
      <c r="U1646" s="64"/>
      <c r="V1646" s="64"/>
      <c r="W1646" s="64"/>
      <c r="X1646" s="64"/>
      <c r="Y1646" s="64"/>
      <c r="Z1646" s="64"/>
      <c r="AA1646" s="64"/>
      <c r="AB1646" s="64"/>
      <c r="AC1646" s="64"/>
      <c r="AD1646" s="64"/>
      <c r="AE1646" s="64"/>
      <c r="AF1646" s="64"/>
      <c r="AG1646" s="64"/>
      <c r="AH1646" s="64"/>
    </row>
    <row r="1647" spans="1:34" s="65" customFormat="1" ht="20.25" customHeight="1" x14ac:dyDescent="0.25">
      <c r="A1647" s="162">
        <v>1511</v>
      </c>
      <c r="B1647" s="54" t="s">
        <v>155</v>
      </c>
      <c r="C1647" s="206">
        <v>0</v>
      </c>
      <c r="D1647" s="206">
        <v>0</v>
      </c>
      <c r="E1647" s="206">
        <v>0</v>
      </c>
      <c r="F1647" s="206">
        <v>0</v>
      </c>
      <c r="G1647" s="85"/>
      <c r="I1647" s="64"/>
      <c r="J1647" s="64"/>
      <c r="K1647" s="64"/>
      <c r="L1647" s="64"/>
      <c r="M1647" s="64"/>
      <c r="N1647" s="64"/>
      <c r="O1647" s="64"/>
      <c r="P1647" s="64"/>
      <c r="Q1647" s="64"/>
      <c r="R1647" s="64"/>
      <c r="S1647" s="64"/>
      <c r="T1647" s="64"/>
      <c r="U1647" s="64"/>
      <c r="V1647" s="64"/>
      <c r="W1647" s="64"/>
      <c r="X1647" s="64"/>
      <c r="Y1647" s="64"/>
      <c r="Z1647" s="64"/>
      <c r="AA1647" s="64"/>
      <c r="AB1647" s="64"/>
      <c r="AC1647" s="64"/>
      <c r="AD1647" s="64"/>
      <c r="AE1647" s="64"/>
      <c r="AF1647" s="64"/>
      <c r="AG1647" s="64"/>
      <c r="AH1647" s="64"/>
    </row>
    <row r="1648" spans="1:34" s="65" customFormat="1" ht="16.5" customHeight="1" x14ac:dyDescent="0.25">
      <c r="A1648" s="162">
        <v>1512</v>
      </c>
      <c r="B1648" s="54" t="s">
        <v>101</v>
      </c>
      <c r="C1648" s="206">
        <v>0</v>
      </c>
      <c r="D1648" s="206">
        <v>0</v>
      </c>
      <c r="E1648" s="206">
        <v>0</v>
      </c>
      <c r="F1648" s="206">
        <v>0</v>
      </c>
      <c r="G1648" s="85"/>
      <c r="I1648" s="64"/>
      <c r="J1648" s="64"/>
      <c r="K1648" s="64"/>
      <c r="L1648" s="64"/>
      <c r="M1648" s="64"/>
      <c r="N1648" s="64"/>
      <c r="O1648" s="64"/>
      <c r="P1648" s="64"/>
      <c r="Q1648" s="64"/>
      <c r="R1648" s="64"/>
      <c r="S1648" s="64"/>
      <c r="T1648" s="64"/>
      <c r="U1648" s="64"/>
      <c r="V1648" s="64"/>
      <c r="W1648" s="64"/>
      <c r="X1648" s="64"/>
      <c r="Y1648" s="64"/>
      <c r="Z1648" s="64"/>
      <c r="AA1648" s="64"/>
      <c r="AB1648" s="64"/>
      <c r="AC1648" s="64"/>
      <c r="AD1648" s="64"/>
      <c r="AE1648" s="64"/>
      <c r="AF1648" s="64"/>
      <c r="AG1648" s="64"/>
      <c r="AH1648" s="64"/>
    </row>
    <row r="1649" spans="1:34" s="65" customFormat="1" ht="16.5" customHeight="1" x14ac:dyDescent="0.25">
      <c r="A1649" s="162">
        <v>1513</v>
      </c>
      <c r="B1649" s="54" t="s">
        <v>102</v>
      </c>
      <c r="C1649" s="206">
        <v>0</v>
      </c>
      <c r="D1649" s="206">
        <v>0</v>
      </c>
      <c r="E1649" s="206">
        <v>0</v>
      </c>
      <c r="F1649" s="206">
        <v>0</v>
      </c>
      <c r="G1649" s="85"/>
      <c r="I1649" s="64"/>
      <c r="J1649" s="64"/>
      <c r="K1649" s="64"/>
      <c r="L1649" s="64"/>
      <c r="M1649" s="64"/>
      <c r="N1649" s="64"/>
      <c r="O1649" s="64"/>
      <c r="P1649" s="64"/>
      <c r="Q1649" s="64"/>
      <c r="R1649" s="64"/>
      <c r="S1649" s="64"/>
      <c r="T1649" s="64"/>
      <c r="U1649" s="64"/>
      <c r="V1649" s="64"/>
      <c r="W1649" s="64"/>
      <c r="X1649" s="64"/>
      <c r="Y1649" s="64"/>
      <c r="Z1649" s="64"/>
      <c r="AA1649" s="64"/>
      <c r="AB1649" s="64"/>
      <c r="AC1649" s="64"/>
      <c r="AD1649" s="64"/>
      <c r="AE1649" s="64"/>
      <c r="AF1649" s="64"/>
      <c r="AG1649" s="64"/>
      <c r="AH1649" s="64"/>
    </row>
    <row r="1650" spans="1:34" s="65" customFormat="1" ht="16.5" customHeight="1" x14ac:dyDescent="0.25">
      <c r="A1650" s="162">
        <v>1514</v>
      </c>
      <c r="B1650" s="54" t="s">
        <v>103</v>
      </c>
      <c r="C1650" s="206">
        <v>297.21249999999998</v>
      </c>
      <c r="D1650" s="206">
        <v>123.411</v>
      </c>
      <c r="E1650" s="206">
        <v>129.58154999999999</v>
      </c>
      <c r="F1650" s="206">
        <v>138.65225849999999</v>
      </c>
      <c r="G1650" s="85"/>
      <c r="I1650" s="64"/>
      <c r="J1650" s="64"/>
      <c r="K1650" s="64"/>
      <c r="L1650" s="64"/>
      <c r="M1650" s="64"/>
      <c r="N1650" s="64"/>
      <c r="O1650" s="64"/>
      <c r="P1650" s="64"/>
      <c r="Q1650" s="64"/>
      <c r="R1650" s="64"/>
      <c r="S1650" s="64"/>
      <c r="T1650" s="64"/>
      <c r="U1650" s="64"/>
      <c r="V1650" s="64"/>
      <c r="W1650" s="64"/>
      <c r="X1650" s="64"/>
      <c r="Y1650" s="64"/>
      <c r="Z1650" s="64"/>
      <c r="AA1650" s="64"/>
      <c r="AB1650" s="64"/>
      <c r="AC1650" s="64"/>
      <c r="AD1650" s="64"/>
      <c r="AE1650" s="64"/>
      <c r="AF1650" s="64"/>
      <c r="AG1650" s="64"/>
      <c r="AH1650" s="64"/>
    </row>
    <row r="1651" spans="1:34" s="65" customFormat="1" ht="16.5" customHeight="1" x14ac:dyDescent="0.25">
      <c r="A1651" s="162">
        <v>1515</v>
      </c>
      <c r="B1651" s="54" t="s">
        <v>107</v>
      </c>
      <c r="C1651" s="206">
        <v>100.65530655842967</v>
      </c>
      <c r="D1651" s="206">
        <v>41.52281616688397</v>
      </c>
      <c r="E1651" s="206">
        <v>104.99999999999999</v>
      </c>
      <c r="F1651" s="206">
        <v>107</v>
      </c>
      <c r="G1651" s="85"/>
      <c r="I1651" s="64"/>
      <c r="J1651" s="64"/>
      <c r="K1651" s="64"/>
      <c r="L1651" s="64"/>
      <c r="M1651" s="64"/>
      <c r="N1651" s="64"/>
      <c r="O1651" s="64"/>
      <c r="P1651" s="64"/>
      <c r="Q1651" s="64"/>
      <c r="R1651" s="64"/>
      <c r="S1651" s="64"/>
      <c r="T1651" s="64"/>
      <c r="U1651" s="64"/>
      <c r="V1651" s="64"/>
      <c r="W1651" s="64"/>
      <c r="X1651" s="64"/>
      <c r="Y1651" s="64"/>
      <c r="Z1651" s="64"/>
      <c r="AA1651" s="64"/>
      <c r="AB1651" s="64"/>
      <c r="AC1651" s="64"/>
      <c r="AD1651" s="64"/>
      <c r="AE1651" s="64"/>
      <c r="AF1651" s="64"/>
      <c r="AG1651" s="64"/>
      <c r="AH1651" s="64"/>
    </row>
    <row r="1652" spans="1:34" s="65" customFormat="1" ht="16.5" customHeight="1" x14ac:dyDescent="0.25">
      <c r="A1652" s="254" t="s">
        <v>237</v>
      </c>
      <c r="B1652" s="254"/>
      <c r="C1652" s="254"/>
      <c r="D1652" s="254"/>
      <c r="E1652" s="254"/>
      <c r="F1652" s="254"/>
      <c r="I1652" s="64"/>
      <c r="J1652" s="64"/>
      <c r="K1652" s="64"/>
      <c r="L1652" s="64"/>
      <c r="M1652" s="64"/>
      <c r="N1652" s="64"/>
      <c r="O1652" s="64"/>
      <c r="P1652" s="64"/>
      <c r="Q1652" s="64"/>
      <c r="R1652" s="64"/>
      <c r="S1652" s="64"/>
      <c r="T1652" s="64"/>
      <c r="U1652" s="64"/>
      <c r="V1652" s="64"/>
      <c r="W1652" s="64"/>
      <c r="X1652" s="64"/>
      <c r="Y1652" s="64"/>
      <c r="Z1652" s="64"/>
      <c r="AA1652" s="64"/>
      <c r="AB1652" s="64"/>
      <c r="AC1652" s="64"/>
      <c r="AD1652" s="64"/>
      <c r="AE1652" s="64"/>
      <c r="AF1652" s="64"/>
      <c r="AG1652" s="64"/>
      <c r="AH1652" s="64"/>
    </row>
    <row r="1653" spans="1:34" s="65" customFormat="1" ht="16.5" customHeight="1" x14ac:dyDescent="0.25">
      <c r="A1653" s="162">
        <v>1516</v>
      </c>
      <c r="B1653" s="54" t="s">
        <v>90</v>
      </c>
      <c r="C1653" s="206">
        <v>99.597000000000008</v>
      </c>
      <c r="D1653" s="206">
        <v>60.679000000000002</v>
      </c>
      <c r="E1653" s="206">
        <v>62.003</v>
      </c>
      <c r="F1653" s="206">
        <v>66.343209999999999</v>
      </c>
      <c r="G1653" s="85"/>
      <c r="I1653" s="64"/>
      <c r="J1653" s="64"/>
      <c r="K1653" s="64"/>
      <c r="L1653" s="64"/>
      <c r="M1653" s="64"/>
      <c r="N1653" s="64"/>
      <c r="O1653" s="64"/>
      <c r="P1653" s="64"/>
      <c r="Q1653" s="64"/>
      <c r="R1653" s="64"/>
      <c r="S1653" s="64"/>
      <c r="T1653" s="64"/>
      <c r="U1653" s="64"/>
      <c r="V1653" s="64"/>
      <c r="W1653" s="64"/>
      <c r="X1653" s="64"/>
      <c r="Y1653" s="64"/>
      <c r="Z1653" s="64"/>
      <c r="AA1653" s="64"/>
      <c r="AB1653" s="64"/>
      <c r="AC1653" s="64"/>
      <c r="AD1653" s="64"/>
      <c r="AE1653" s="64"/>
      <c r="AF1653" s="64"/>
      <c r="AG1653" s="64"/>
      <c r="AH1653" s="64"/>
    </row>
    <row r="1654" spans="1:34" s="65" customFormat="1" ht="16.5" customHeight="1" x14ac:dyDescent="0.25">
      <c r="A1654" s="162">
        <v>1517</v>
      </c>
      <c r="B1654" s="54" t="s">
        <v>92</v>
      </c>
      <c r="C1654" s="206">
        <v>19.617000000000001</v>
      </c>
      <c r="D1654" s="206">
        <v>19.5</v>
      </c>
      <c r="E1654" s="206">
        <v>20.475000000000001</v>
      </c>
      <c r="F1654" s="206">
        <v>21.908250000000002</v>
      </c>
      <c r="G1654" s="85"/>
      <c r="I1654" s="64"/>
      <c r="J1654" s="64"/>
      <c r="K1654" s="64"/>
      <c r="L1654" s="64"/>
      <c r="M1654" s="64"/>
      <c r="N1654" s="64"/>
      <c r="O1654" s="64"/>
      <c r="P1654" s="64"/>
      <c r="Q1654" s="64"/>
      <c r="R1654" s="64"/>
      <c r="S1654" s="64"/>
      <c r="T1654" s="64"/>
      <c r="U1654" s="64"/>
      <c r="V1654" s="64"/>
      <c r="W1654" s="64"/>
      <c r="X1654" s="64"/>
      <c r="Y1654" s="64"/>
      <c r="Z1654" s="64"/>
      <c r="AA1654" s="64"/>
      <c r="AB1654" s="64"/>
      <c r="AC1654" s="64"/>
      <c r="AD1654" s="64"/>
      <c r="AE1654" s="64"/>
      <c r="AF1654" s="64"/>
      <c r="AG1654" s="64"/>
      <c r="AH1654" s="64"/>
    </row>
    <row r="1655" spans="1:34" s="65" customFormat="1" ht="16.5" customHeight="1" x14ac:dyDescent="0.25">
      <c r="A1655" s="162">
        <v>1518</v>
      </c>
      <c r="B1655" s="54" t="s">
        <v>107</v>
      </c>
      <c r="C1655" s="206">
        <v>85.714675215791942</v>
      </c>
      <c r="D1655" s="206">
        <v>99.403578528827026</v>
      </c>
      <c r="E1655" s="206">
        <v>105</v>
      </c>
      <c r="F1655" s="206">
        <v>107</v>
      </c>
      <c r="G1655" s="85"/>
      <c r="I1655" s="64"/>
      <c r="J1655" s="64"/>
      <c r="K1655" s="64"/>
      <c r="L1655" s="64"/>
      <c r="M1655" s="64"/>
      <c r="N1655" s="64"/>
      <c r="O1655" s="64"/>
      <c r="P1655" s="64"/>
      <c r="Q1655" s="64"/>
      <c r="R1655" s="64"/>
      <c r="S1655" s="64"/>
      <c r="T1655" s="64"/>
      <c r="U1655" s="64"/>
      <c r="V1655" s="64"/>
      <c r="W1655" s="64"/>
      <c r="X1655" s="64"/>
      <c r="Y1655" s="64"/>
      <c r="Z1655" s="64"/>
      <c r="AA1655" s="64"/>
      <c r="AB1655" s="64"/>
      <c r="AC1655" s="64"/>
      <c r="AD1655" s="64"/>
      <c r="AE1655" s="64"/>
      <c r="AF1655" s="64"/>
      <c r="AG1655" s="64"/>
      <c r="AH1655" s="64"/>
    </row>
    <row r="1656" spans="1:34" s="65" customFormat="1" ht="16.5" customHeight="1" x14ac:dyDescent="0.25">
      <c r="A1656" s="162">
        <v>1519</v>
      </c>
      <c r="B1656" s="54" t="s">
        <v>93</v>
      </c>
      <c r="C1656" s="206">
        <v>19.617000000000001</v>
      </c>
      <c r="D1656" s="206">
        <v>19.5</v>
      </c>
      <c r="E1656" s="206">
        <v>20.475000000000001</v>
      </c>
      <c r="F1656" s="206">
        <v>21.908250000000002</v>
      </c>
      <c r="G1656" s="85"/>
      <c r="I1656" s="64"/>
      <c r="J1656" s="64"/>
      <c r="K1656" s="64"/>
      <c r="L1656" s="64"/>
      <c r="M1656" s="64"/>
      <c r="N1656" s="64"/>
      <c r="O1656" s="64"/>
      <c r="P1656" s="64"/>
      <c r="Q1656" s="64"/>
      <c r="R1656" s="64"/>
      <c r="S1656" s="64"/>
      <c r="T1656" s="64"/>
      <c r="U1656" s="64"/>
      <c r="V1656" s="64"/>
      <c r="W1656" s="64"/>
      <c r="X1656" s="64"/>
      <c r="Y1656" s="64"/>
      <c r="Z1656" s="64"/>
      <c r="AA1656" s="64"/>
      <c r="AB1656" s="64"/>
      <c r="AC1656" s="64"/>
      <c r="AD1656" s="64"/>
      <c r="AE1656" s="64"/>
      <c r="AF1656" s="64"/>
      <c r="AG1656" s="64"/>
      <c r="AH1656" s="64"/>
    </row>
    <row r="1657" spans="1:34" s="65" customFormat="1" ht="16.5" customHeight="1" x14ac:dyDescent="0.25">
      <c r="A1657" s="162">
        <v>1520</v>
      </c>
      <c r="B1657" s="54" t="s">
        <v>94</v>
      </c>
      <c r="C1657" s="206">
        <v>0</v>
      </c>
      <c r="D1657" s="206">
        <v>0</v>
      </c>
      <c r="E1657" s="206">
        <v>0</v>
      </c>
      <c r="F1657" s="206">
        <v>0</v>
      </c>
      <c r="G1657" s="85"/>
      <c r="I1657" s="64"/>
      <c r="J1657" s="64"/>
      <c r="K1657" s="64"/>
      <c r="L1657" s="64"/>
      <c r="M1657" s="64"/>
      <c r="N1657" s="64"/>
      <c r="O1657" s="64"/>
      <c r="P1657" s="64"/>
      <c r="Q1657" s="64"/>
      <c r="R1657" s="64"/>
      <c r="S1657" s="64"/>
      <c r="T1657" s="64"/>
      <c r="U1657" s="64"/>
      <c r="V1657" s="64"/>
      <c r="W1657" s="64"/>
      <c r="X1657" s="64"/>
      <c r="Y1657" s="64"/>
      <c r="Z1657" s="64"/>
      <c r="AA1657" s="64"/>
      <c r="AB1657" s="64"/>
      <c r="AC1657" s="64"/>
      <c r="AD1657" s="64"/>
      <c r="AE1657" s="64"/>
      <c r="AF1657" s="64"/>
      <c r="AG1657" s="64"/>
      <c r="AH1657" s="64"/>
    </row>
    <row r="1658" spans="1:34" s="65" customFormat="1" ht="16.5" customHeight="1" x14ac:dyDescent="0.25">
      <c r="A1658" s="162">
        <v>1521</v>
      </c>
      <c r="B1658" s="54" t="s">
        <v>95</v>
      </c>
      <c r="C1658" s="206">
        <v>0</v>
      </c>
      <c r="D1658" s="206">
        <v>0</v>
      </c>
      <c r="E1658" s="206">
        <v>0</v>
      </c>
      <c r="F1658" s="206">
        <v>0</v>
      </c>
      <c r="G1658" s="85"/>
      <c r="I1658" s="64"/>
      <c r="J1658" s="64"/>
      <c r="K1658" s="64"/>
      <c r="L1658" s="64"/>
      <c r="M1658" s="64"/>
      <c r="N1658" s="64"/>
      <c r="O1658" s="64"/>
      <c r="P1658" s="64"/>
      <c r="Q1658" s="64"/>
      <c r="R1658" s="64"/>
      <c r="S1658" s="64"/>
      <c r="T1658" s="64"/>
      <c r="U1658" s="64"/>
      <c r="V1658" s="64"/>
      <c r="W1658" s="64"/>
      <c r="X1658" s="64"/>
      <c r="Y1658" s="64"/>
      <c r="Z1658" s="64"/>
      <c r="AA1658" s="64"/>
      <c r="AB1658" s="64"/>
      <c r="AC1658" s="64"/>
      <c r="AD1658" s="64"/>
      <c r="AE1658" s="64"/>
      <c r="AF1658" s="64"/>
      <c r="AG1658" s="64"/>
      <c r="AH1658" s="64"/>
    </row>
    <row r="1659" spans="1:34" s="65" customFormat="1" ht="16.5" customHeight="1" x14ac:dyDescent="0.25">
      <c r="A1659" s="162">
        <v>1522</v>
      </c>
      <c r="B1659" s="54" t="s">
        <v>97</v>
      </c>
      <c r="C1659" s="206">
        <v>79.98</v>
      </c>
      <c r="D1659" s="206">
        <v>41.179000000000002</v>
      </c>
      <c r="E1659" s="206">
        <v>41.527999999999999</v>
      </c>
      <c r="F1659" s="206">
        <v>44.434959999999997</v>
      </c>
      <c r="G1659" s="85"/>
      <c r="I1659" s="64"/>
      <c r="J1659" s="64"/>
      <c r="K1659" s="64"/>
      <c r="L1659" s="64"/>
      <c r="M1659" s="64"/>
      <c r="N1659" s="64"/>
      <c r="O1659" s="64"/>
      <c r="P1659" s="64"/>
      <c r="Q1659" s="64"/>
      <c r="R1659" s="64"/>
      <c r="S1659" s="64"/>
      <c r="T1659" s="64"/>
      <c r="U1659" s="64"/>
      <c r="V1659" s="64"/>
      <c r="W1659" s="64"/>
      <c r="X1659" s="64"/>
      <c r="Y1659" s="64"/>
      <c r="Z1659" s="64"/>
      <c r="AA1659" s="64"/>
      <c r="AB1659" s="64"/>
      <c r="AC1659" s="64"/>
      <c r="AD1659" s="64"/>
      <c r="AE1659" s="64"/>
      <c r="AF1659" s="64"/>
      <c r="AG1659" s="64"/>
      <c r="AH1659" s="64"/>
    </row>
    <row r="1660" spans="1:34" s="65" customFormat="1" ht="16.5" customHeight="1" x14ac:dyDescent="0.25">
      <c r="A1660" s="162">
        <v>1523</v>
      </c>
      <c r="B1660" s="54" t="s">
        <v>98</v>
      </c>
      <c r="C1660" s="206">
        <v>44.389000000000003</v>
      </c>
      <c r="D1660" s="206">
        <v>41.179000000000002</v>
      </c>
      <c r="E1660" s="206">
        <v>41.527999999999999</v>
      </c>
      <c r="F1660" s="206">
        <v>44.434959999999997</v>
      </c>
      <c r="G1660" s="85"/>
      <c r="I1660" s="64"/>
      <c r="J1660" s="64"/>
      <c r="K1660" s="64"/>
      <c r="L1660" s="64"/>
      <c r="M1660" s="64"/>
      <c r="N1660" s="64"/>
      <c r="O1660" s="64"/>
      <c r="P1660" s="64"/>
      <c r="Q1660" s="64"/>
      <c r="R1660" s="64"/>
      <c r="S1660" s="64"/>
      <c r="T1660" s="64"/>
      <c r="U1660" s="64"/>
      <c r="V1660" s="64"/>
      <c r="W1660" s="64"/>
      <c r="X1660" s="64"/>
      <c r="Y1660" s="64"/>
      <c r="Z1660" s="64"/>
      <c r="AA1660" s="64"/>
      <c r="AB1660" s="64"/>
      <c r="AC1660" s="64"/>
      <c r="AD1660" s="64"/>
      <c r="AE1660" s="64"/>
      <c r="AF1660" s="64"/>
      <c r="AG1660" s="64"/>
      <c r="AH1660" s="64"/>
    </row>
    <row r="1661" spans="1:34" s="65" customFormat="1" ht="16.5" customHeight="1" x14ac:dyDescent="0.25">
      <c r="A1661" s="162">
        <v>1524</v>
      </c>
      <c r="B1661" s="54" t="s">
        <v>99</v>
      </c>
      <c r="C1661" s="206">
        <v>35.591000000000001</v>
      </c>
      <c r="D1661" s="206">
        <v>0</v>
      </c>
      <c r="E1661" s="206">
        <v>0</v>
      </c>
      <c r="F1661" s="206">
        <v>0</v>
      </c>
      <c r="G1661" s="85"/>
      <c r="I1661" s="64"/>
      <c r="J1661" s="64"/>
      <c r="K1661" s="64"/>
      <c r="L1661" s="64"/>
      <c r="M1661" s="64"/>
      <c r="N1661" s="64"/>
      <c r="O1661" s="64"/>
      <c r="P1661" s="64"/>
      <c r="Q1661" s="64"/>
      <c r="R1661" s="64"/>
      <c r="S1661" s="64"/>
      <c r="T1661" s="64"/>
      <c r="U1661" s="64"/>
      <c r="V1661" s="64"/>
      <c r="W1661" s="64"/>
      <c r="X1661" s="64"/>
      <c r="Y1661" s="64"/>
      <c r="Z1661" s="64"/>
      <c r="AA1661" s="64"/>
      <c r="AB1661" s="64"/>
      <c r="AC1661" s="64"/>
      <c r="AD1661" s="64"/>
      <c r="AE1661" s="64"/>
      <c r="AF1661" s="64"/>
      <c r="AG1661" s="64"/>
      <c r="AH1661" s="64"/>
    </row>
    <row r="1662" spans="1:34" s="65" customFormat="1" ht="16.5" customHeight="1" x14ac:dyDescent="0.25">
      <c r="A1662" s="162">
        <v>1525</v>
      </c>
      <c r="B1662" s="54" t="s">
        <v>155</v>
      </c>
      <c r="C1662" s="206">
        <v>0</v>
      </c>
      <c r="D1662" s="206">
        <v>0</v>
      </c>
      <c r="E1662" s="206">
        <v>0</v>
      </c>
      <c r="F1662" s="206">
        <v>0</v>
      </c>
      <c r="G1662" s="85"/>
      <c r="I1662" s="64"/>
      <c r="J1662" s="64"/>
      <c r="K1662" s="64"/>
      <c r="L1662" s="64"/>
      <c r="M1662" s="64"/>
      <c r="N1662" s="64"/>
      <c r="O1662" s="64"/>
      <c r="P1662" s="64"/>
      <c r="Q1662" s="64"/>
      <c r="R1662" s="64"/>
      <c r="S1662" s="64"/>
      <c r="T1662" s="64"/>
      <c r="U1662" s="64"/>
      <c r="V1662" s="64"/>
      <c r="W1662" s="64"/>
      <c r="X1662" s="64"/>
      <c r="Y1662" s="64"/>
      <c r="Z1662" s="64"/>
      <c r="AA1662" s="64"/>
      <c r="AB1662" s="64"/>
      <c r="AC1662" s="64"/>
      <c r="AD1662" s="64"/>
      <c r="AE1662" s="64"/>
      <c r="AF1662" s="64"/>
      <c r="AG1662" s="64"/>
      <c r="AH1662" s="64"/>
    </row>
    <row r="1663" spans="1:34" s="65" customFormat="1" ht="16.5" customHeight="1" x14ac:dyDescent="0.25">
      <c r="A1663" s="162">
        <v>1526</v>
      </c>
      <c r="B1663" s="54" t="s">
        <v>101</v>
      </c>
      <c r="C1663" s="206">
        <v>0</v>
      </c>
      <c r="D1663" s="206">
        <v>0</v>
      </c>
      <c r="E1663" s="206">
        <v>0</v>
      </c>
      <c r="F1663" s="206">
        <v>0</v>
      </c>
      <c r="G1663" s="85"/>
      <c r="I1663" s="64"/>
      <c r="J1663" s="64"/>
      <c r="K1663" s="64"/>
      <c r="L1663" s="64"/>
      <c r="M1663" s="64"/>
      <c r="N1663" s="64"/>
      <c r="O1663" s="64"/>
      <c r="P1663" s="64"/>
      <c r="Q1663" s="64"/>
      <c r="R1663" s="64"/>
      <c r="S1663" s="64"/>
      <c r="T1663" s="64"/>
      <c r="U1663" s="64"/>
      <c r="V1663" s="64"/>
      <c r="W1663" s="64"/>
      <c r="X1663" s="64"/>
      <c r="Y1663" s="64"/>
      <c r="Z1663" s="64"/>
      <c r="AA1663" s="64"/>
      <c r="AB1663" s="64"/>
      <c r="AC1663" s="64"/>
      <c r="AD1663" s="64"/>
      <c r="AE1663" s="64"/>
      <c r="AF1663" s="64"/>
      <c r="AG1663" s="64"/>
      <c r="AH1663" s="64"/>
    </row>
    <row r="1664" spans="1:34" s="65" customFormat="1" ht="16.5" customHeight="1" x14ac:dyDescent="0.25">
      <c r="A1664" s="162">
        <v>1527</v>
      </c>
      <c r="B1664" s="54" t="s">
        <v>102</v>
      </c>
      <c r="C1664" s="206">
        <v>0</v>
      </c>
      <c r="D1664" s="206">
        <v>0</v>
      </c>
      <c r="E1664" s="206">
        <v>0</v>
      </c>
      <c r="F1664" s="206">
        <v>0</v>
      </c>
      <c r="G1664" s="85"/>
      <c r="I1664" s="64"/>
      <c r="J1664" s="64"/>
      <c r="K1664" s="64"/>
      <c r="L1664" s="64"/>
      <c r="M1664" s="64"/>
      <c r="N1664" s="64"/>
      <c r="O1664" s="64"/>
      <c r="P1664" s="64"/>
      <c r="Q1664" s="64"/>
      <c r="R1664" s="64"/>
      <c r="S1664" s="64"/>
      <c r="T1664" s="64"/>
      <c r="U1664" s="64"/>
      <c r="V1664" s="64"/>
      <c r="W1664" s="64"/>
      <c r="X1664" s="64"/>
      <c r="Y1664" s="64"/>
      <c r="Z1664" s="64"/>
      <c r="AA1664" s="64"/>
      <c r="AB1664" s="64"/>
      <c r="AC1664" s="64"/>
      <c r="AD1664" s="64"/>
      <c r="AE1664" s="64"/>
      <c r="AF1664" s="64"/>
      <c r="AG1664" s="64"/>
      <c r="AH1664" s="64"/>
    </row>
    <row r="1665" spans="1:34" s="65" customFormat="1" ht="16.5" customHeight="1" x14ac:dyDescent="0.25">
      <c r="A1665" s="162">
        <v>1528</v>
      </c>
      <c r="B1665" s="54" t="s">
        <v>103</v>
      </c>
      <c r="C1665" s="206">
        <v>103.22499999999999</v>
      </c>
      <c r="D1665" s="206">
        <v>57.902999999999999</v>
      </c>
      <c r="E1665" s="206">
        <v>60.79815</v>
      </c>
      <c r="F1665" s="206">
        <v>65.054020500000007</v>
      </c>
      <c r="G1665" s="85"/>
      <c r="I1665" s="64"/>
      <c r="J1665" s="64"/>
      <c r="K1665" s="64"/>
      <c r="L1665" s="64"/>
      <c r="M1665" s="64"/>
      <c r="N1665" s="64"/>
      <c r="O1665" s="64"/>
      <c r="P1665" s="64"/>
      <c r="Q1665" s="64"/>
      <c r="R1665" s="64"/>
      <c r="S1665" s="64"/>
      <c r="T1665" s="64"/>
      <c r="U1665" s="64"/>
      <c r="V1665" s="64"/>
      <c r="W1665" s="64"/>
      <c r="X1665" s="64"/>
      <c r="Y1665" s="64"/>
      <c r="Z1665" s="64"/>
      <c r="AA1665" s="64"/>
      <c r="AB1665" s="64"/>
      <c r="AC1665" s="64"/>
      <c r="AD1665" s="64"/>
      <c r="AE1665" s="64"/>
      <c r="AF1665" s="64"/>
      <c r="AG1665" s="64"/>
      <c r="AH1665" s="64"/>
    </row>
    <row r="1666" spans="1:34" s="65" customFormat="1" ht="16.5" customHeight="1" x14ac:dyDescent="0.25">
      <c r="A1666" s="162">
        <v>1529</v>
      </c>
      <c r="B1666" s="54" t="s">
        <v>107</v>
      </c>
      <c r="C1666" s="206">
        <v>128.61070905771987</v>
      </c>
      <c r="D1666" s="206">
        <v>56.093969484136593</v>
      </c>
      <c r="E1666" s="206">
        <v>105</v>
      </c>
      <c r="F1666" s="206">
        <v>107</v>
      </c>
      <c r="G1666" s="85"/>
      <c r="I1666" s="64"/>
      <c r="J1666" s="64"/>
      <c r="K1666" s="64"/>
      <c r="L1666" s="64"/>
      <c r="M1666" s="64"/>
      <c r="N1666" s="64"/>
      <c r="O1666" s="64"/>
      <c r="P1666" s="64"/>
      <c r="Q1666" s="64"/>
      <c r="R1666" s="64"/>
      <c r="S1666" s="64"/>
      <c r="T1666" s="64"/>
      <c r="U1666" s="64"/>
      <c r="V1666" s="64"/>
      <c r="W1666" s="64"/>
      <c r="X1666" s="64"/>
      <c r="Y1666" s="64"/>
      <c r="Z1666" s="64"/>
      <c r="AA1666" s="64"/>
      <c r="AB1666" s="64"/>
      <c r="AC1666" s="64"/>
      <c r="AD1666" s="64"/>
      <c r="AE1666" s="64"/>
      <c r="AF1666" s="64"/>
      <c r="AG1666" s="64"/>
      <c r="AH1666" s="64"/>
    </row>
    <row r="1667" spans="1:34" s="65" customFormat="1" ht="16.5" customHeight="1" x14ac:dyDescent="0.25">
      <c r="A1667" s="254" t="s">
        <v>238</v>
      </c>
      <c r="B1667" s="254"/>
      <c r="C1667" s="254"/>
      <c r="D1667" s="254"/>
      <c r="E1667" s="254"/>
      <c r="F1667" s="254"/>
      <c r="I1667" s="64"/>
      <c r="J1667" s="64"/>
      <c r="K1667" s="64"/>
      <c r="L1667" s="64"/>
      <c r="M1667" s="64"/>
      <c r="N1667" s="64"/>
      <c r="O1667" s="64"/>
      <c r="P1667" s="64"/>
      <c r="Q1667" s="64"/>
      <c r="R1667" s="64"/>
      <c r="S1667" s="64"/>
      <c r="T1667" s="64"/>
      <c r="U1667" s="64"/>
      <c r="V1667" s="64"/>
      <c r="W1667" s="64"/>
      <c r="X1667" s="64"/>
      <c r="Y1667" s="64"/>
      <c r="Z1667" s="64"/>
      <c r="AA1667" s="64"/>
      <c r="AB1667" s="64"/>
      <c r="AC1667" s="64"/>
      <c r="AD1667" s="64"/>
      <c r="AE1667" s="64"/>
      <c r="AF1667" s="64"/>
      <c r="AG1667" s="64"/>
      <c r="AH1667" s="64"/>
    </row>
    <row r="1668" spans="1:34" s="65" customFormat="1" ht="16.5" customHeight="1" x14ac:dyDescent="0.25">
      <c r="A1668" s="162">
        <v>1530</v>
      </c>
      <c r="B1668" s="54" t="s">
        <v>90</v>
      </c>
      <c r="C1668" s="206">
        <v>60.364000000000004</v>
      </c>
      <c r="D1668" s="206">
        <v>61.528000000000006</v>
      </c>
      <c r="E1668" s="206">
        <v>62.577550000000002</v>
      </c>
      <c r="F1668" s="206">
        <v>66.957978499999996</v>
      </c>
      <c r="G1668" s="85"/>
      <c r="I1668" s="64"/>
      <c r="J1668" s="64"/>
      <c r="K1668" s="64"/>
      <c r="L1668" s="64"/>
      <c r="M1668" s="64"/>
      <c r="N1668" s="64"/>
      <c r="O1668" s="64"/>
      <c r="P1668" s="64"/>
      <c r="Q1668" s="64"/>
      <c r="R1668" s="64"/>
      <c r="S1668" s="64"/>
      <c r="T1668" s="64"/>
      <c r="U1668" s="64"/>
      <c r="V1668" s="64"/>
      <c r="W1668" s="64"/>
      <c r="X1668" s="64"/>
      <c r="Y1668" s="64"/>
      <c r="Z1668" s="64"/>
      <c r="AA1668" s="64"/>
      <c r="AB1668" s="64"/>
      <c r="AC1668" s="64"/>
      <c r="AD1668" s="64"/>
      <c r="AE1668" s="64"/>
      <c r="AF1668" s="64"/>
      <c r="AG1668" s="64"/>
      <c r="AH1668" s="64"/>
    </row>
    <row r="1669" spans="1:34" s="65" customFormat="1" ht="16.5" customHeight="1" x14ac:dyDescent="0.25">
      <c r="A1669" s="162">
        <v>1531</v>
      </c>
      <c r="B1669" s="54" t="s">
        <v>92</v>
      </c>
      <c r="C1669" s="206">
        <v>35.106000000000002</v>
      </c>
      <c r="D1669" s="206">
        <v>32.011000000000003</v>
      </c>
      <c r="E1669" s="206">
        <v>33.611550000000001</v>
      </c>
      <c r="F1669" s="206">
        <v>35.964358500000003</v>
      </c>
      <c r="G1669" s="85"/>
      <c r="I1669" s="64"/>
      <c r="J1669" s="64"/>
      <c r="K1669" s="64"/>
      <c r="L1669" s="64"/>
      <c r="M1669" s="64"/>
      <c r="N1669" s="64"/>
      <c r="O1669" s="64"/>
      <c r="P1669" s="64"/>
      <c r="Q1669" s="64"/>
      <c r="R1669" s="64"/>
      <c r="S1669" s="64"/>
      <c r="T1669" s="64"/>
      <c r="U1669" s="64"/>
      <c r="V1669" s="64"/>
      <c r="W1669" s="64"/>
      <c r="X1669" s="64"/>
      <c r="Y1669" s="64"/>
      <c r="Z1669" s="64"/>
      <c r="AA1669" s="64"/>
      <c r="AB1669" s="64"/>
      <c r="AC1669" s="64"/>
      <c r="AD1669" s="64"/>
      <c r="AE1669" s="64"/>
      <c r="AF1669" s="64"/>
      <c r="AG1669" s="64"/>
      <c r="AH1669" s="64"/>
    </row>
    <row r="1670" spans="1:34" s="65" customFormat="1" ht="16.5" customHeight="1" x14ac:dyDescent="0.25">
      <c r="A1670" s="162">
        <v>1532</v>
      </c>
      <c r="B1670" s="54" t="s">
        <v>107</v>
      </c>
      <c r="C1670" s="206">
        <v>95.227304396468284</v>
      </c>
      <c r="D1670" s="206">
        <v>91.183843217683588</v>
      </c>
      <c r="E1670" s="206">
        <v>105</v>
      </c>
      <c r="F1670" s="206">
        <v>107</v>
      </c>
      <c r="G1670" s="85"/>
      <c r="I1670" s="64"/>
      <c r="J1670" s="64"/>
      <c r="K1670" s="64"/>
      <c r="L1670" s="64"/>
      <c r="M1670" s="64"/>
      <c r="N1670" s="64"/>
      <c r="O1670" s="64"/>
      <c r="P1670" s="64"/>
      <c r="Q1670" s="64"/>
      <c r="R1670" s="64"/>
      <c r="S1670" s="64"/>
      <c r="T1670" s="64"/>
      <c r="U1670" s="64"/>
      <c r="V1670" s="64"/>
      <c r="W1670" s="64"/>
      <c r="X1670" s="64"/>
      <c r="Y1670" s="64"/>
      <c r="Z1670" s="64"/>
      <c r="AA1670" s="64"/>
      <c r="AB1670" s="64"/>
      <c r="AC1670" s="64"/>
      <c r="AD1670" s="64"/>
      <c r="AE1670" s="64"/>
      <c r="AF1670" s="64"/>
      <c r="AG1670" s="64"/>
      <c r="AH1670" s="64"/>
    </row>
    <row r="1671" spans="1:34" s="65" customFormat="1" ht="16.5" customHeight="1" x14ac:dyDescent="0.25">
      <c r="A1671" s="162">
        <v>1533</v>
      </c>
      <c r="B1671" s="54" t="s">
        <v>93</v>
      </c>
      <c r="C1671" s="206">
        <v>35.106000000000002</v>
      </c>
      <c r="D1671" s="206">
        <v>32.011000000000003</v>
      </c>
      <c r="E1671" s="206">
        <v>33.611550000000001</v>
      </c>
      <c r="F1671" s="206">
        <v>35.964358500000003</v>
      </c>
      <c r="G1671" s="85"/>
      <c r="I1671" s="64"/>
      <c r="J1671" s="64"/>
      <c r="K1671" s="64"/>
      <c r="L1671" s="64"/>
      <c r="M1671" s="64"/>
      <c r="N1671" s="64"/>
      <c r="O1671" s="64"/>
      <c r="P1671" s="64"/>
      <c r="Q1671" s="64"/>
      <c r="R1671" s="64"/>
      <c r="S1671" s="64"/>
      <c r="T1671" s="64"/>
      <c r="U1671" s="64"/>
      <c r="V1671" s="64"/>
      <c r="W1671" s="64"/>
      <c r="X1671" s="64"/>
      <c r="Y1671" s="64"/>
      <c r="Z1671" s="64"/>
      <c r="AA1671" s="64"/>
      <c r="AB1671" s="64"/>
      <c r="AC1671" s="64"/>
      <c r="AD1671" s="64"/>
      <c r="AE1671" s="64"/>
      <c r="AF1671" s="64"/>
      <c r="AG1671" s="64"/>
      <c r="AH1671" s="64"/>
    </row>
    <row r="1672" spans="1:34" s="65" customFormat="1" ht="16.5" customHeight="1" x14ac:dyDescent="0.25">
      <c r="A1672" s="162">
        <v>1534</v>
      </c>
      <c r="B1672" s="54" t="s">
        <v>94</v>
      </c>
      <c r="C1672" s="206">
        <v>0</v>
      </c>
      <c r="D1672" s="206">
        <v>0</v>
      </c>
      <c r="E1672" s="206">
        <v>0</v>
      </c>
      <c r="F1672" s="206">
        <v>0</v>
      </c>
      <c r="G1672" s="85"/>
      <c r="I1672" s="64"/>
      <c r="J1672" s="64"/>
      <c r="K1672" s="64"/>
      <c r="L1672" s="64"/>
      <c r="M1672" s="64"/>
      <c r="N1672" s="64"/>
      <c r="O1672" s="64"/>
      <c r="P1672" s="64"/>
      <c r="Q1672" s="64"/>
      <c r="R1672" s="64"/>
      <c r="S1672" s="64"/>
      <c r="T1672" s="64"/>
      <c r="U1672" s="64"/>
      <c r="V1672" s="64"/>
      <c r="W1672" s="64"/>
      <c r="X1672" s="64"/>
      <c r="Y1672" s="64"/>
      <c r="Z1672" s="64"/>
      <c r="AA1672" s="64"/>
      <c r="AB1672" s="64"/>
      <c r="AC1672" s="64"/>
      <c r="AD1672" s="64"/>
      <c r="AE1672" s="64"/>
      <c r="AF1672" s="64"/>
      <c r="AG1672" s="64"/>
      <c r="AH1672" s="64"/>
    </row>
    <row r="1673" spans="1:34" s="65" customFormat="1" ht="16.5" customHeight="1" x14ac:dyDescent="0.25">
      <c r="A1673" s="162">
        <v>1535</v>
      </c>
      <c r="B1673" s="54" t="s">
        <v>95</v>
      </c>
      <c r="C1673" s="206">
        <v>0</v>
      </c>
      <c r="D1673" s="206">
        <v>0</v>
      </c>
      <c r="E1673" s="206">
        <v>0</v>
      </c>
      <c r="F1673" s="206">
        <v>0</v>
      </c>
      <c r="G1673" s="85"/>
      <c r="I1673" s="64"/>
      <c r="J1673" s="64"/>
      <c r="K1673" s="64"/>
      <c r="L1673" s="64"/>
      <c r="M1673" s="64"/>
      <c r="N1673" s="64"/>
      <c r="O1673" s="64"/>
      <c r="P1673" s="64"/>
      <c r="Q1673" s="64"/>
      <c r="R1673" s="64"/>
      <c r="S1673" s="64"/>
      <c r="T1673" s="64"/>
      <c r="U1673" s="64"/>
      <c r="V1673" s="64"/>
      <c r="W1673" s="64"/>
      <c r="X1673" s="64"/>
      <c r="Y1673" s="64"/>
      <c r="Z1673" s="64"/>
      <c r="AA1673" s="64"/>
      <c r="AB1673" s="64"/>
      <c r="AC1673" s="64"/>
      <c r="AD1673" s="64"/>
      <c r="AE1673" s="64"/>
      <c r="AF1673" s="64"/>
      <c r="AG1673" s="64"/>
      <c r="AH1673" s="64"/>
    </row>
    <row r="1674" spans="1:34" s="65" customFormat="1" ht="16.5" customHeight="1" x14ac:dyDescent="0.25">
      <c r="A1674" s="162">
        <v>1536</v>
      </c>
      <c r="B1674" s="54" t="s">
        <v>97</v>
      </c>
      <c r="C1674" s="206">
        <v>25.257999999999999</v>
      </c>
      <c r="D1674" s="206">
        <v>29.516999999999999</v>
      </c>
      <c r="E1674" s="206">
        <v>28.966000000000001</v>
      </c>
      <c r="F1674" s="206">
        <v>30.99362</v>
      </c>
      <c r="G1674" s="85"/>
      <c r="I1674" s="64"/>
      <c r="J1674" s="64"/>
      <c r="K1674" s="64"/>
      <c r="L1674" s="64"/>
      <c r="M1674" s="64"/>
      <c r="N1674" s="64"/>
      <c r="O1674" s="64"/>
      <c r="P1674" s="64"/>
      <c r="Q1674" s="64"/>
      <c r="R1674" s="64"/>
      <c r="S1674" s="64"/>
      <c r="T1674" s="64"/>
      <c r="U1674" s="64"/>
      <c r="V1674" s="64"/>
      <c r="W1674" s="64"/>
      <c r="X1674" s="64"/>
      <c r="Y1674" s="64"/>
      <c r="Z1674" s="64"/>
      <c r="AA1674" s="64"/>
      <c r="AB1674" s="64"/>
      <c r="AC1674" s="64"/>
      <c r="AD1674" s="64"/>
      <c r="AE1674" s="64"/>
      <c r="AF1674" s="64"/>
      <c r="AG1674" s="64"/>
      <c r="AH1674" s="64"/>
    </row>
    <row r="1675" spans="1:34" s="65" customFormat="1" ht="16.5" customHeight="1" x14ac:dyDescent="0.25">
      <c r="A1675" s="162">
        <v>1537</v>
      </c>
      <c r="B1675" s="54" t="s">
        <v>98</v>
      </c>
      <c r="C1675" s="206">
        <v>22.577999999999999</v>
      </c>
      <c r="D1675" s="206">
        <v>29.516999999999999</v>
      </c>
      <c r="E1675" s="206">
        <v>28.966000000000001</v>
      </c>
      <c r="F1675" s="206">
        <v>30.99362</v>
      </c>
      <c r="G1675" s="85"/>
      <c r="I1675" s="64"/>
      <c r="J1675" s="64"/>
      <c r="K1675" s="64"/>
      <c r="L1675" s="64"/>
      <c r="M1675" s="64"/>
      <c r="N1675" s="64"/>
      <c r="O1675" s="64"/>
      <c r="P1675" s="64"/>
      <c r="Q1675" s="64"/>
      <c r="R1675" s="64"/>
      <c r="S1675" s="64"/>
      <c r="T1675" s="64"/>
      <c r="U1675" s="64"/>
      <c r="V1675" s="64"/>
      <c r="W1675" s="64"/>
      <c r="X1675" s="64"/>
      <c r="Y1675" s="64"/>
      <c r="Z1675" s="64"/>
      <c r="AA1675" s="64"/>
      <c r="AB1675" s="64"/>
      <c r="AC1675" s="64"/>
      <c r="AD1675" s="64"/>
      <c r="AE1675" s="64"/>
      <c r="AF1675" s="64"/>
      <c r="AG1675" s="64"/>
      <c r="AH1675" s="64"/>
    </row>
    <row r="1676" spans="1:34" s="65" customFormat="1" ht="16.5" customHeight="1" x14ac:dyDescent="0.25">
      <c r="A1676" s="162">
        <v>1538</v>
      </c>
      <c r="B1676" s="54" t="s">
        <v>99</v>
      </c>
      <c r="C1676" s="206">
        <v>2.68</v>
      </c>
      <c r="D1676" s="206">
        <v>0</v>
      </c>
      <c r="E1676" s="206">
        <v>0</v>
      </c>
      <c r="F1676" s="206">
        <v>0</v>
      </c>
      <c r="G1676" s="85"/>
      <c r="I1676" s="64"/>
      <c r="J1676" s="64"/>
      <c r="K1676" s="64"/>
      <c r="L1676" s="64"/>
      <c r="M1676" s="64"/>
      <c r="N1676" s="64"/>
      <c r="O1676" s="64"/>
      <c r="P1676" s="64"/>
      <c r="Q1676" s="64"/>
      <c r="R1676" s="64"/>
      <c r="S1676" s="64"/>
      <c r="T1676" s="64"/>
      <c r="U1676" s="64"/>
      <c r="V1676" s="64"/>
      <c r="W1676" s="64"/>
      <c r="X1676" s="64"/>
      <c r="Y1676" s="64"/>
      <c r="Z1676" s="64"/>
      <c r="AA1676" s="64"/>
      <c r="AB1676" s="64"/>
      <c r="AC1676" s="64"/>
      <c r="AD1676" s="64"/>
      <c r="AE1676" s="64"/>
      <c r="AF1676" s="64"/>
      <c r="AG1676" s="64"/>
      <c r="AH1676" s="64"/>
    </row>
    <row r="1677" spans="1:34" s="65" customFormat="1" ht="16.5" customHeight="1" x14ac:dyDescent="0.25">
      <c r="A1677" s="162">
        <v>1539</v>
      </c>
      <c r="B1677" s="54" t="s">
        <v>155</v>
      </c>
      <c r="C1677" s="206">
        <v>0</v>
      </c>
      <c r="D1677" s="206">
        <v>0</v>
      </c>
      <c r="E1677" s="206">
        <v>0</v>
      </c>
      <c r="F1677" s="206">
        <v>0</v>
      </c>
      <c r="G1677" s="85"/>
      <c r="I1677" s="64"/>
      <c r="J1677" s="64"/>
      <c r="K1677" s="64"/>
      <c r="L1677" s="64"/>
      <c r="M1677" s="64"/>
      <c r="N1677" s="64"/>
      <c r="O1677" s="64"/>
      <c r="P1677" s="64"/>
      <c r="Q1677" s="64"/>
      <c r="R1677" s="64"/>
      <c r="S1677" s="64"/>
      <c r="T1677" s="64"/>
      <c r="U1677" s="64"/>
      <c r="V1677" s="64"/>
      <c r="W1677" s="64"/>
      <c r="X1677" s="64"/>
      <c r="Y1677" s="64"/>
      <c r="Z1677" s="64"/>
      <c r="AA1677" s="64"/>
      <c r="AB1677" s="64"/>
      <c r="AC1677" s="64"/>
      <c r="AD1677" s="64"/>
      <c r="AE1677" s="64"/>
      <c r="AF1677" s="64"/>
      <c r="AG1677" s="64"/>
      <c r="AH1677" s="64"/>
    </row>
    <row r="1678" spans="1:34" s="65" customFormat="1" ht="16.5" customHeight="1" x14ac:dyDescent="0.25">
      <c r="A1678" s="162">
        <v>1540</v>
      </c>
      <c r="B1678" s="54" t="s">
        <v>101</v>
      </c>
      <c r="C1678" s="206">
        <v>0</v>
      </c>
      <c r="D1678" s="206">
        <v>0</v>
      </c>
      <c r="E1678" s="206">
        <v>0</v>
      </c>
      <c r="F1678" s="206">
        <v>0</v>
      </c>
      <c r="G1678" s="85"/>
      <c r="I1678" s="64"/>
      <c r="J1678" s="64"/>
      <c r="K1678" s="64"/>
      <c r="L1678" s="64"/>
      <c r="M1678" s="64"/>
      <c r="N1678" s="64"/>
      <c r="O1678" s="64"/>
      <c r="P1678" s="64"/>
      <c r="Q1678" s="64"/>
      <c r="R1678" s="64"/>
      <c r="S1678" s="64"/>
      <c r="T1678" s="64"/>
      <c r="U1678" s="64"/>
      <c r="V1678" s="64"/>
      <c r="W1678" s="64"/>
      <c r="X1678" s="64"/>
      <c r="Y1678" s="64"/>
      <c r="Z1678" s="64"/>
      <c r="AA1678" s="64"/>
      <c r="AB1678" s="64"/>
      <c r="AC1678" s="64"/>
      <c r="AD1678" s="64"/>
      <c r="AE1678" s="64"/>
      <c r="AF1678" s="64"/>
      <c r="AG1678" s="64"/>
      <c r="AH1678" s="64"/>
    </row>
    <row r="1679" spans="1:34" s="65" customFormat="1" ht="16.5" customHeight="1" x14ac:dyDescent="0.25">
      <c r="A1679" s="162">
        <v>1541</v>
      </c>
      <c r="B1679" s="54" t="s">
        <v>102</v>
      </c>
      <c r="C1679" s="206">
        <v>0</v>
      </c>
      <c r="D1679" s="206">
        <v>0</v>
      </c>
      <c r="E1679" s="206">
        <v>0</v>
      </c>
      <c r="F1679" s="206">
        <v>0</v>
      </c>
      <c r="G1679" s="85"/>
      <c r="I1679" s="64"/>
      <c r="J1679" s="64"/>
      <c r="K1679" s="64"/>
      <c r="L1679" s="64"/>
      <c r="M1679" s="64"/>
      <c r="N1679" s="64"/>
      <c r="O1679" s="64"/>
      <c r="P1679" s="64"/>
      <c r="Q1679" s="64"/>
      <c r="R1679" s="64"/>
      <c r="S1679" s="64"/>
      <c r="T1679" s="64"/>
      <c r="U1679" s="64"/>
      <c r="V1679" s="64"/>
      <c r="W1679" s="64"/>
      <c r="X1679" s="64"/>
      <c r="Y1679" s="64"/>
      <c r="Z1679" s="64"/>
      <c r="AA1679" s="64"/>
      <c r="AB1679" s="64"/>
      <c r="AC1679" s="64"/>
      <c r="AD1679" s="64"/>
      <c r="AE1679" s="64"/>
      <c r="AF1679" s="64"/>
      <c r="AG1679" s="64"/>
      <c r="AH1679" s="64"/>
    </row>
    <row r="1680" spans="1:34" s="65" customFormat="1" ht="16.5" customHeight="1" x14ac:dyDescent="0.25">
      <c r="A1680" s="162">
        <v>1542</v>
      </c>
      <c r="B1680" s="54" t="s">
        <v>103</v>
      </c>
      <c r="C1680" s="206">
        <v>65.703999999999994</v>
      </c>
      <c r="D1680" s="206">
        <v>56.151000000000003</v>
      </c>
      <c r="E1680" s="206">
        <v>58.95855000000001</v>
      </c>
      <c r="F1680" s="206">
        <v>63.085648500000012</v>
      </c>
      <c r="G1680" s="85"/>
      <c r="I1680" s="64"/>
      <c r="J1680" s="64"/>
      <c r="K1680" s="64"/>
      <c r="L1680" s="64"/>
      <c r="M1680" s="64"/>
      <c r="N1680" s="64"/>
      <c r="O1680" s="64"/>
      <c r="P1680" s="64"/>
      <c r="Q1680" s="64"/>
      <c r="R1680" s="64"/>
      <c r="S1680" s="64"/>
      <c r="T1680" s="64"/>
      <c r="U1680" s="64"/>
      <c r="V1680" s="64"/>
      <c r="W1680" s="64"/>
      <c r="X1680" s="64"/>
      <c r="Y1680" s="64"/>
      <c r="Z1680" s="64"/>
      <c r="AA1680" s="64"/>
      <c r="AB1680" s="64"/>
      <c r="AC1680" s="64"/>
      <c r="AD1680" s="64"/>
      <c r="AE1680" s="64"/>
      <c r="AF1680" s="64"/>
      <c r="AG1680" s="64"/>
      <c r="AH1680" s="64"/>
    </row>
    <row r="1681" spans="1:34" s="65" customFormat="1" ht="16.5" customHeight="1" x14ac:dyDescent="0.25">
      <c r="A1681" s="162">
        <v>1543</v>
      </c>
      <c r="B1681" s="54" t="s">
        <v>107</v>
      </c>
      <c r="C1681" s="206">
        <v>70.888756892540883</v>
      </c>
      <c r="D1681" s="206">
        <v>85.460550347010852</v>
      </c>
      <c r="E1681" s="206">
        <v>105</v>
      </c>
      <c r="F1681" s="206">
        <v>107</v>
      </c>
      <c r="G1681" s="85"/>
      <c r="I1681" s="64"/>
      <c r="J1681" s="64"/>
      <c r="K1681" s="64"/>
      <c r="L1681" s="64"/>
      <c r="M1681" s="64"/>
      <c r="N1681" s="64"/>
      <c r="O1681" s="64"/>
      <c r="P1681" s="64"/>
      <c r="Q1681" s="64"/>
      <c r="R1681" s="64"/>
      <c r="S1681" s="64"/>
      <c r="T1681" s="64"/>
      <c r="U1681" s="64"/>
      <c r="V1681" s="64"/>
      <c r="W1681" s="64"/>
      <c r="X1681" s="64"/>
      <c r="Y1681" s="64"/>
      <c r="Z1681" s="64"/>
      <c r="AA1681" s="64"/>
      <c r="AB1681" s="64"/>
      <c r="AC1681" s="64"/>
      <c r="AD1681" s="64"/>
      <c r="AE1681" s="64"/>
      <c r="AF1681" s="64"/>
      <c r="AG1681" s="64"/>
      <c r="AH1681" s="64"/>
    </row>
    <row r="1682" spans="1:34" s="65" customFormat="1" ht="16.5" customHeight="1" x14ac:dyDescent="0.25">
      <c r="A1682" s="254" t="s">
        <v>239</v>
      </c>
      <c r="B1682" s="254"/>
      <c r="C1682" s="254"/>
      <c r="D1682" s="254"/>
      <c r="E1682" s="254"/>
      <c r="F1682" s="254"/>
      <c r="I1682" s="64"/>
      <c r="J1682" s="64"/>
      <c r="K1682" s="64"/>
      <c r="L1682" s="64"/>
      <c r="M1682" s="64"/>
      <c r="N1682" s="64"/>
      <c r="O1682" s="64"/>
      <c r="P1682" s="64"/>
      <c r="Q1682" s="64"/>
      <c r="R1682" s="64"/>
      <c r="S1682" s="64"/>
      <c r="T1682" s="64"/>
      <c r="U1682" s="64"/>
      <c r="V1682" s="64"/>
      <c r="W1682" s="64"/>
      <c r="X1682" s="64"/>
      <c r="Y1682" s="64"/>
      <c r="Z1682" s="64"/>
      <c r="AA1682" s="64"/>
      <c r="AB1682" s="64"/>
      <c r="AC1682" s="64"/>
      <c r="AD1682" s="64"/>
      <c r="AE1682" s="64"/>
      <c r="AF1682" s="64"/>
      <c r="AG1682" s="64"/>
      <c r="AH1682" s="64"/>
    </row>
    <row r="1683" spans="1:34" s="65" customFormat="1" ht="16.5" customHeight="1" x14ac:dyDescent="0.25">
      <c r="A1683" s="162">
        <v>1544</v>
      </c>
      <c r="B1683" s="54" t="s">
        <v>90</v>
      </c>
      <c r="C1683" s="206">
        <v>17.7775</v>
      </c>
      <c r="D1683" s="206">
        <v>116.313</v>
      </c>
      <c r="E1683" s="206">
        <v>122.12865000000001</v>
      </c>
      <c r="F1683" s="206">
        <v>130.67765550000001</v>
      </c>
      <c r="G1683" s="85"/>
      <c r="I1683" s="64"/>
      <c r="J1683" s="64"/>
      <c r="K1683" s="64"/>
      <c r="L1683" s="64"/>
      <c r="M1683" s="64"/>
      <c r="N1683" s="64"/>
      <c r="O1683" s="64"/>
      <c r="P1683" s="64"/>
      <c r="Q1683" s="64"/>
      <c r="R1683" s="64"/>
      <c r="S1683" s="64"/>
      <c r="T1683" s="64"/>
      <c r="U1683" s="64"/>
      <c r="V1683" s="64"/>
      <c r="W1683" s="64"/>
      <c r="X1683" s="64"/>
      <c r="Y1683" s="64"/>
      <c r="Z1683" s="64"/>
      <c r="AA1683" s="64"/>
      <c r="AB1683" s="64"/>
      <c r="AC1683" s="64"/>
      <c r="AD1683" s="64"/>
      <c r="AE1683" s="64"/>
      <c r="AF1683" s="64"/>
      <c r="AG1683" s="64"/>
      <c r="AH1683" s="64"/>
    </row>
    <row r="1684" spans="1:34" s="65" customFormat="1" ht="16.5" customHeight="1" x14ac:dyDescent="0.25">
      <c r="A1684" s="162">
        <v>1545</v>
      </c>
      <c r="B1684" s="54" t="s">
        <v>92</v>
      </c>
      <c r="C1684" s="206">
        <v>15.6</v>
      </c>
      <c r="D1684" s="206">
        <v>76.331000000000003</v>
      </c>
      <c r="E1684" s="206">
        <v>80.14755000000001</v>
      </c>
      <c r="F1684" s="206">
        <v>85.757878500000004</v>
      </c>
      <c r="G1684" s="85"/>
      <c r="I1684" s="64"/>
      <c r="J1684" s="64"/>
      <c r="K1684" s="64"/>
      <c r="L1684" s="64"/>
      <c r="M1684" s="64"/>
      <c r="N1684" s="64"/>
      <c r="O1684" s="64"/>
      <c r="P1684" s="64"/>
      <c r="Q1684" s="64"/>
      <c r="R1684" s="64"/>
      <c r="S1684" s="64"/>
      <c r="T1684" s="64"/>
      <c r="U1684" s="64"/>
      <c r="V1684" s="64"/>
      <c r="W1684" s="64"/>
      <c r="X1684" s="64"/>
      <c r="Y1684" s="64"/>
      <c r="Z1684" s="64"/>
      <c r="AA1684" s="64"/>
      <c r="AB1684" s="64"/>
      <c r="AC1684" s="64"/>
      <c r="AD1684" s="64"/>
      <c r="AE1684" s="64"/>
      <c r="AF1684" s="64"/>
      <c r="AG1684" s="64"/>
      <c r="AH1684" s="64"/>
    </row>
    <row r="1685" spans="1:34" s="65" customFormat="1" ht="16.5" customHeight="1" x14ac:dyDescent="0.25">
      <c r="A1685" s="162">
        <v>1546</v>
      </c>
      <c r="B1685" s="54" t="s">
        <v>107</v>
      </c>
      <c r="C1685" s="206">
        <v>13.536021840058869</v>
      </c>
      <c r="D1685" s="206">
        <v>489.3012820512821</v>
      </c>
      <c r="E1685" s="206">
        <v>105</v>
      </c>
      <c r="F1685" s="206">
        <v>107</v>
      </c>
      <c r="G1685" s="85"/>
      <c r="I1685" s="64"/>
      <c r="J1685" s="64"/>
      <c r="K1685" s="64"/>
      <c r="L1685" s="64"/>
      <c r="M1685" s="64"/>
      <c r="N1685" s="64"/>
      <c r="O1685" s="64"/>
      <c r="P1685" s="64"/>
      <c r="Q1685" s="64"/>
      <c r="R1685" s="64"/>
      <c r="S1685" s="64"/>
      <c r="T1685" s="64"/>
      <c r="U1685" s="64"/>
      <c r="V1685" s="64"/>
      <c r="W1685" s="64"/>
      <c r="X1685" s="64"/>
      <c r="Y1685" s="64"/>
      <c r="Z1685" s="64"/>
      <c r="AA1685" s="64"/>
      <c r="AB1685" s="64"/>
      <c r="AC1685" s="64"/>
      <c r="AD1685" s="64"/>
      <c r="AE1685" s="64"/>
      <c r="AF1685" s="64"/>
      <c r="AG1685" s="64"/>
      <c r="AH1685" s="64"/>
    </row>
    <row r="1686" spans="1:34" s="65" customFormat="1" ht="16.5" customHeight="1" x14ac:dyDescent="0.25">
      <c r="A1686" s="162">
        <v>1547</v>
      </c>
      <c r="B1686" s="54" t="s">
        <v>93</v>
      </c>
      <c r="C1686" s="206">
        <v>15.6</v>
      </c>
      <c r="D1686" s="206">
        <v>76.331000000000003</v>
      </c>
      <c r="E1686" s="206">
        <v>80.14755000000001</v>
      </c>
      <c r="F1686" s="206">
        <v>85.757878500000004</v>
      </c>
      <c r="G1686" s="85"/>
      <c r="I1686" s="64"/>
      <c r="J1686" s="64"/>
      <c r="K1686" s="64"/>
      <c r="L1686" s="64"/>
      <c r="M1686" s="64"/>
      <c r="N1686" s="64"/>
      <c r="O1686" s="64"/>
      <c r="P1686" s="64"/>
      <c r="Q1686" s="64"/>
      <c r="R1686" s="64"/>
      <c r="S1686" s="64"/>
      <c r="T1686" s="64"/>
      <c r="U1686" s="64"/>
      <c r="V1686" s="64"/>
      <c r="W1686" s="64"/>
      <c r="X1686" s="64"/>
      <c r="Y1686" s="64"/>
      <c r="Z1686" s="64"/>
      <c r="AA1686" s="64"/>
      <c r="AB1686" s="64"/>
      <c r="AC1686" s="64"/>
      <c r="AD1686" s="64"/>
      <c r="AE1686" s="64"/>
      <c r="AF1686" s="64"/>
      <c r="AG1686" s="64"/>
      <c r="AH1686" s="64"/>
    </row>
    <row r="1687" spans="1:34" s="65" customFormat="1" ht="16.5" customHeight="1" x14ac:dyDescent="0.25">
      <c r="A1687" s="162">
        <v>1548</v>
      </c>
      <c r="B1687" s="54" t="s">
        <v>94</v>
      </c>
      <c r="C1687" s="206">
        <v>0</v>
      </c>
      <c r="D1687" s="206">
        <v>0</v>
      </c>
      <c r="E1687" s="206">
        <v>0</v>
      </c>
      <c r="F1687" s="206">
        <v>0</v>
      </c>
      <c r="G1687" s="85"/>
      <c r="I1687" s="64"/>
      <c r="J1687" s="64"/>
      <c r="K1687" s="64"/>
      <c r="L1687" s="64"/>
      <c r="M1687" s="64"/>
      <c r="N1687" s="64"/>
      <c r="O1687" s="64"/>
      <c r="P1687" s="64"/>
      <c r="Q1687" s="64"/>
      <c r="R1687" s="64"/>
      <c r="S1687" s="64"/>
      <c r="T1687" s="64"/>
      <c r="U1687" s="64"/>
      <c r="V1687" s="64"/>
      <c r="W1687" s="64"/>
      <c r="X1687" s="64"/>
      <c r="Y1687" s="64"/>
      <c r="Z1687" s="64"/>
      <c r="AA1687" s="64"/>
      <c r="AB1687" s="64"/>
      <c r="AC1687" s="64"/>
      <c r="AD1687" s="64"/>
      <c r="AE1687" s="64"/>
      <c r="AF1687" s="64"/>
      <c r="AG1687" s="64"/>
      <c r="AH1687" s="64"/>
    </row>
    <row r="1688" spans="1:34" s="65" customFormat="1" ht="16.5" customHeight="1" x14ac:dyDescent="0.25">
      <c r="A1688" s="162">
        <v>1549</v>
      </c>
      <c r="B1688" s="54" t="s">
        <v>95</v>
      </c>
      <c r="C1688" s="206">
        <v>0</v>
      </c>
      <c r="D1688" s="206">
        <v>0</v>
      </c>
      <c r="E1688" s="206">
        <v>0</v>
      </c>
      <c r="F1688" s="206">
        <v>0</v>
      </c>
      <c r="G1688" s="85"/>
      <c r="I1688" s="64"/>
      <c r="J1688" s="64"/>
      <c r="K1688" s="64"/>
      <c r="L1688" s="64"/>
      <c r="M1688" s="64"/>
      <c r="N1688" s="64"/>
      <c r="O1688" s="64"/>
      <c r="P1688" s="64"/>
      <c r="Q1688" s="64"/>
      <c r="R1688" s="64"/>
      <c r="S1688" s="64"/>
      <c r="T1688" s="64"/>
      <c r="U1688" s="64"/>
      <c r="V1688" s="64"/>
      <c r="W1688" s="64"/>
      <c r="X1688" s="64"/>
      <c r="Y1688" s="64"/>
      <c r="Z1688" s="64"/>
      <c r="AA1688" s="64"/>
      <c r="AB1688" s="64"/>
      <c r="AC1688" s="64"/>
      <c r="AD1688" s="64"/>
      <c r="AE1688" s="64"/>
      <c r="AF1688" s="64"/>
      <c r="AG1688" s="64"/>
      <c r="AH1688" s="64"/>
    </row>
    <row r="1689" spans="1:34" s="65" customFormat="1" ht="16.5" customHeight="1" x14ac:dyDescent="0.25">
      <c r="A1689" s="162">
        <v>1550</v>
      </c>
      <c r="B1689" s="54" t="s">
        <v>97</v>
      </c>
      <c r="C1689" s="206">
        <v>2.1775000000000002</v>
      </c>
      <c r="D1689" s="206">
        <v>39.981999999999999</v>
      </c>
      <c r="E1689" s="206">
        <v>41.981099999999998</v>
      </c>
      <c r="F1689" s="206">
        <v>44.919776999999996</v>
      </c>
      <c r="G1689" s="85"/>
      <c r="I1689" s="64"/>
      <c r="J1689" s="64"/>
      <c r="K1689" s="64"/>
      <c r="L1689" s="64"/>
      <c r="M1689" s="64"/>
      <c r="N1689" s="64"/>
      <c r="O1689" s="64"/>
      <c r="P1689" s="64"/>
      <c r="Q1689" s="64"/>
      <c r="R1689" s="64"/>
      <c r="S1689" s="64"/>
      <c r="T1689" s="64"/>
      <c r="U1689" s="64"/>
      <c r="V1689" s="64"/>
      <c r="W1689" s="64"/>
      <c r="X1689" s="64"/>
      <c r="Y1689" s="64"/>
      <c r="Z1689" s="64"/>
      <c r="AA1689" s="64"/>
      <c r="AB1689" s="64"/>
      <c r="AC1689" s="64"/>
      <c r="AD1689" s="64"/>
      <c r="AE1689" s="64"/>
      <c r="AF1689" s="64"/>
      <c r="AG1689" s="64"/>
      <c r="AH1689" s="64"/>
    </row>
    <row r="1690" spans="1:34" s="65" customFormat="1" ht="16.5" customHeight="1" x14ac:dyDescent="0.25">
      <c r="A1690" s="162">
        <v>1551</v>
      </c>
      <c r="B1690" s="54" t="s">
        <v>98</v>
      </c>
      <c r="C1690" s="206">
        <v>0</v>
      </c>
      <c r="D1690" s="206">
        <v>39.981999999999999</v>
      </c>
      <c r="E1690" s="206">
        <v>41.981099999999998</v>
      </c>
      <c r="F1690" s="206">
        <v>44.919776999999996</v>
      </c>
      <c r="G1690" s="85"/>
      <c r="I1690" s="64"/>
      <c r="J1690" s="64"/>
      <c r="K1690" s="64"/>
      <c r="L1690" s="64"/>
      <c r="M1690" s="64"/>
      <c r="N1690" s="64"/>
      <c r="O1690" s="64"/>
      <c r="P1690" s="64"/>
      <c r="Q1690" s="64"/>
      <c r="R1690" s="64"/>
      <c r="S1690" s="64"/>
      <c r="T1690" s="64"/>
      <c r="U1690" s="64"/>
      <c r="V1690" s="64"/>
      <c r="W1690" s="64"/>
      <c r="X1690" s="64"/>
      <c r="Y1690" s="64"/>
      <c r="Z1690" s="64"/>
      <c r="AA1690" s="64"/>
      <c r="AB1690" s="64"/>
      <c r="AC1690" s="64"/>
      <c r="AD1690" s="64"/>
      <c r="AE1690" s="64"/>
      <c r="AF1690" s="64"/>
      <c r="AG1690" s="64"/>
      <c r="AH1690" s="64"/>
    </row>
    <row r="1691" spans="1:34" s="65" customFormat="1" ht="16.5" customHeight="1" x14ac:dyDescent="0.25">
      <c r="A1691" s="162">
        <v>1552</v>
      </c>
      <c r="B1691" s="54" t="s">
        <v>99</v>
      </c>
      <c r="C1691" s="206">
        <v>2.1775000000000002</v>
      </c>
      <c r="D1691" s="206">
        <v>0</v>
      </c>
      <c r="E1691" s="206">
        <v>0</v>
      </c>
      <c r="F1691" s="206">
        <v>0</v>
      </c>
      <c r="G1691" s="85"/>
      <c r="I1691" s="64"/>
      <c r="J1691" s="64"/>
      <c r="K1691" s="64"/>
      <c r="L1691" s="64"/>
      <c r="M1691" s="64"/>
      <c r="N1691" s="64"/>
      <c r="O1691" s="64"/>
      <c r="P1691" s="64"/>
      <c r="Q1691" s="64"/>
      <c r="R1691" s="64"/>
      <c r="S1691" s="64"/>
      <c r="T1691" s="64"/>
      <c r="U1691" s="64"/>
      <c r="V1691" s="64"/>
      <c r="W1691" s="64"/>
      <c r="X1691" s="64"/>
      <c r="Y1691" s="64"/>
      <c r="Z1691" s="64"/>
      <c r="AA1691" s="64"/>
      <c r="AB1691" s="64"/>
      <c r="AC1691" s="64"/>
      <c r="AD1691" s="64"/>
      <c r="AE1691" s="64"/>
      <c r="AF1691" s="64"/>
      <c r="AG1691" s="64"/>
      <c r="AH1691" s="64"/>
    </row>
    <row r="1692" spans="1:34" s="65" customFormat="1" ht="16.5" customHeight="1" x14ac:dyDescent="0.25">
      <c r="A1692" s="162">
        <v>1553</v>
      </c>
      <c r="B1692" s="54" t="s">
        <v>155</v>
      </c>
      <c r="C1692" s="206">
        <v>0</v>
      </c>
      <c r="D1692" s="206">
        <v>0</v>
      </c>
      <c r="E1692" s="206">
        <v>0</v>
      </c>
      <c r="F1692" s="206">
        <v>0</v>
      </c>
      <c r="G1692" s="85"/>
      <c r="I1692" s="64"/>
      <c r="J1692" s="64"/>
      <c r="K1692" s="64"/>
      <c r="L1692" s="64"/>
      <c r="M1692" s="64"/>
      <c r="N1692" s="64"/>
      <c r="O1692" s="64"/>
      <c r="P1692" s="64"/>
      <c r="Q1692" s="64"/>
      <c r="R1692" s="64"/>
      <c r="S1692" s="64"/>
      <c r="T1692" s="64"/>
      <c r="U1692" s="64"/>
      <c r="V1692" s="64"/>
      <c r="W1692" s="64"/>
      <c r="X1692" s="64"/>
      <c r="Y1692" s="64"/>
      <c r="Z1692" s="64"/>
      <c r="AA1692" s="64"/>
      <c r="AB1692" s="64"/>
      <c r="AC1692" s="64"/>
      <c r="AD1692" s="64"/>
      <c r="AE1692" s="64"/>
      <c r="AF1692" s="64"/>
      <c r="AG1692" s="64"/>
      <c r="AH1692" s="64"/>
    </row>
    <row r="1693" spans="1:34" s="65" customFormat="1" ht="16.5" customHeight="1" x14ac:dyDescent="0.25">
      <c r="A1693" s="162">
        <v>1554</v>
      </c>
      <c r="B1693" s="54" t="s">
        <v>101</v>
      </c>
      <c r="C1693" s="206">
        <v>0</v>
      </c>
      <c r="D1693" s="206">
        <v>0</v>
      </c>
      <c r="E1693" s="206">
        <v>0</v>
      </c>
      <c r="F1693" s="206">
        <v>0</v>
      </c>
      <c r="G1693" s="85"/>
      <c r="I1693" s="64"/>
      <c r="J1693" s="64"/>
      <c r="K1693" s="64"/>
      <c r="L1693" s="64"/>
      <c r="M1693" s="64"/>
      <c r="N1693" s="64"/>
      <c r="O1693" s="64"/>
      <c r="P1693" s="64"/>
      <c r="Q1693" s="64"/>
      <c r="R1693" s="64"/>
      <c r="S1693" s="64"/>
      <c r="T1693" s="64"/>
      <c r="U1693" s="64"/>
      <c r="V1693" s="64"/>
      <c r="W1693" s="64"/>
      <c r="X1693" s="64"/>
      <c r="Y1693" s="64"/>
      <c r="Z1693" s="64"/>
      <c r="AA1693" s="64"/>
      <c r="AB1693" s="64"/>
      <c r="AC1693" s="64"/>
      <c r="AD1693" s="64"/>
      <c r="AE1693" s="64"/>
      <c r="AF1693" s="64"/>
      <c r="AG1693" s="64"/>
      <c r="AH1693" s="64"/>
    </row>
    <row r="1694" spans="1:34" s="65" customFormat="1" ht="16.5" customHeight="1" x14ac:dyDescent="0.25">
      <c r="A1694" s="162">
        <v>1555</v>
      </c>
      <c r="B1694" s="54" t="s">
        <v>102</v>
      </c>
      <c r="C1694" s="206">
        <v>0</v>
      </c>
      <c r="D1694" s="206">
        <v>0</v>
      </c>
      <c r="E1694" s="206">
        <v>0</v>
      </c>
      <c r="F1694" s="206">
        <v>0</v>
      </c>
      <c r="G1694" s="85"/>
      <c r="I1694" s="64"/>
      <c r="J1694" s="64"/>
      <c r="K1694" s="64"/>
      <c r="L1694" s="64"/>
      <c r="M1694" s="64"/>
      <c r="N1694" s="64"/>
      <c r="O1694" s="64"/>
      <c r="P1694" s="64"/>
      <c r="Q1694" s="64"/>
      <c r="R1694" s="64"/>
      <c r="S1694" s="64"/>
      <c r="T1694" s="64"/>
      <c r="U1694" s="64"/>
      <c r="V1694" s="64"/>
      <c r="W1694" s="64"/>
      <c r="X1694" s="64"/>
      <c r="Y1694" s="64"/>
      <c r="Z1694" s="64"/>
      <c r="AA1694" s="64"/>
      <c r="AB1694" s="64"/>
      <c r="AC1694" s="64"/>
      <c r="AD1694" s="64"/>
      <c r="AE1694" s="64"/>
      <c r="AF1694" s="64"/>
      <c r="AG1694" s="64"/>
      <c r="AH1694" s="64"/>
    </row>
    <row r="1695" spans="1:34" s="65" customFormat="1" ht="16.5" customHeight="1" x14ac:dyDescent="0.25">
      <c r="A1695" s="162">
        <v>1556</v>
      </c>
      <c r="B1695" s="54" t="s">
        <v>103</v>
      </c>
      <c r="C1695" s="206">
        <v>117.6135</v>
      </c>
      <c r="D1695" s="206">
        <v>78.462999999999994</v>
      </c>
      <c r="E1695" s="206">
        <v>82.386150000000001</v>
      </c>
      <c r="F1695" s="206">
        <v>88.153180500000005</v>
      </c>
      <c r="G1695" s="85"/>
      <c r="I1695" s="64"/>
      <c r="J1695" s="64"/>
      <c r="K1695" s="64"/>
      <c r="L1695" s="64"/>
      <c r="M1695" s="64"/>
      <c r="N1695" s="64"/>
      <c r="O1695" s="64"/>
      <c r="P1695" s="64"/>
      <c r="Q1695" s="64"/>
      <c r="R1695" s="64"/>
      <c r="S1695" s="64"/>
      <c r="T1695" s="64"/>
      <c r="U1695" s="64"/>
      <c r="V1695" s="64"/>
      <c r="W1695" s="64"/>
      <c r="X1695" s="64"/>
      <c r="Y1695" s="64"/>
      <c r="Z1695" s="64"/>
      <c r="AA1695" s="64"/>
      <c r="AB1695" s="64"/>
      <c r="AC1695" s="64"/>
      <c r="AD1695" s="64"/>
      <c r="AE1695" s="64"/>
      <c r="AF1695" s="64"/>
      <c r="AG1695" s="64"/>
      <c r="AH1695" s="64"/>
    </row>
    <row r="1696" spans="1:34" s="65" customFormat="1" ht="16.5" customHeight="1" x14ac:dyDescent="0.25">
      <c r="A1696" s="162">
        <v>1557</v>
      </c>
      <c r="B1696" s="54" t="s">
        <v>107</v>
      </c>
      <c r="C1696" s="206">
        <v>73.988360224029663</v>
      </c>
      <c r="D1696" s="206">
        <v>66.712579763377505</v>
      </c>
      <c r="E1696" s="206">
        <v>105</v>
      </c>
      <c r="F1696" s="206">
        <v>107</v>
      </c>
      <c r="G1696" s="85"/>
      <c r="I1696" s="64"/>
      <c r="J1696" s="64"/>
      <c r="K1696" s="64"/>
      <c r="L1696" s="64"/>
      <c r="M1696" s="64"/>
      <c r="N1696" s="64"/>
      <c r="O1696" s="64"/>
      <c r="P1696" s="64"/>
      <c r="Q1696" s="64"/>
      <c r="R1696" s="64"/>
      <c r="S1696" s="64"/>
      <c r="T1696" s="64"/>
      <c r="U1696" s="64"/>
      <c r="V1696" s="64"/>
      <c r="W1696" s="64"/>
      <c r="X1696" s="64"/>
      <c r="Y1696" s="64"/>
      <c r="Z1696" s="64"/>
      <c r="AA1696" s="64"/>
      <c r="AB1696" s="64"/>
      <c r="AC1696" s="64"/>
      <c r="AD1696" s="64"/>
      <c r="AE1696" s="64"/>
      <c r="AF1696" s="64"/>
      <c r="AG1696" s="64"/>
      <c r="AH1696" s="64"/>
    </row>
    <row r="1697" spans="1:34" s="65" customFormat="1" ht="16.5" customHeight="1" x14ac:dyDescent="0.25">
      <c r="A1697" s="254" t="s">
        <v>240</v>
      </c>
      <c r="B1697" s="254"/>
      <c r="C1697" s="254"/>
      <c r="D1697" s="254"/>
      <c r="E1697" s="254"/>
      <c r="F1697" s="254"/>
      <c r="I1697" s="64"/>
      <c r="J1697" s="64"/>
      <c r="K1697" s="64"/>
      <c r="L1697" s="64"/>
      <c r="M1697" s="64"/>
      <c r="N1697" s="64"/>
      <c r="O1697" s="64"/>
      <c r="P1697" s="64"/>
      <c r="Q1697" s="64"/>
      <c r="R1697" s="64"/>
      <c r="S1697" s="64"/>
      <c r="T1697" s="64"/>
      <c r="U1697" s="64"/>
      <c r="V1697" s="64"/>
      <c r="W1697" s="64"/>
      <c r="X1697" s="64"/>
      <c r="Y1697" s="64"/>
      <c r="Z1697" s="64"/>
      <c r="AA1697" s="64"/>
      <c r="AB1697" s="64"/>
      <c r="AC1697" s="64"/>
      <c r="AD1697" s="64"/>
      <c r="AE1697" s="64"/>
      <c r="AF1697" s="64"/>
      <c r="AG1697" s="64"/>
      <c r="AH1697" s="64"/>
    </row>
    <row r="1698" spans="1:34" s="65" customFormat="1" ht="16.5" customHeight="1" x14ac:dyDescent="0.25">
      <c r="A1698" s="162">
        <v>1557</v>
      </c>
      <c r="B1698" s="54" t="s">
        <v>90</v>
      </c>
      <c r="C1698" s="206">
        <v>147.023225</v>
      </c>
      <c r="D1698" s="206">
        <v>55.757999999999996</v>
      </c>
      <c r="E1698" s="206">
        <v>57.092500000000001</v>
      </c>
      <c r="F1698" s="206">
        <v>61.088975000000005</v>
      </c>
      <c r="G1698" s="85"/>
      <c r="I1698" s="64"/>
      <c r="J1698" s="64"/>
      <c r="K1698" s="64"/>
      <c r="L1698" s="64"/>
      <c r="M1698" s="64"/>
      <c r="N1698" s="64"/>
      <c r="O1698" s="64"/>
      <c r="P1698" s="64"/>
      <c r="Q1698" s="64"/>
      <c r="R1698" s="64"/>
      <c r="S1698" s="64"/>
      <c r="T1698" s="64"/>
      <c r="U1698" s="64"/>
      <c r="V1698" s="64"/>
      <c r="W1698" s="64"/>
      <c r="X1698" s="64"/>
      <c r="Y1698" s="64"/>
      <c r="Z1698" s="64"/>
      <c r="AA1698" s="64"/>
      <c r="AB1698" s="64"/>
      <c r="AC1698" s="64"/>
      <c r="AD1698" s="64"/>
      <c r="AE1698" s="64"/>
      <c r="AF1698" s="64"/>
      <c r="AG1698" s="64"/>
      <c r="AH1698" s="64"/>
    </row>
    <row r="1699" spans="1:34" s="65" customFormat="1" ht="16.5" customHeight="1" x14ac:dyDescent="0.25">
      <c r="A1699" s="162">
        <v>1558</v>
      </c>
      <c r="B1699" s="54" t="s">
        <v>92</v>
      </c>
      <c r="C1699" s="206">
        <v>100.985225</v>
      </c>
      <c r="D1699" s="206">
        <v>12.73</v>
      </c>
      <c r="E1699" s="206">
        <v>13.3665</v>
      </c>
      <c r="F1699" s="206">
        <v>14.302155000000001</v>
      </c>
      <c r="G1699" s="85"/>
      <c r="I1699" s="64"/>
      <c r="J1699" s="64"/>
      <c r="K1699" s="64"/>
      <c r="L1699" s="64"/>
      <c r="M1699" s="64"/>
      <c r="N1699" s="64"/>
      <c r="O1699" s="64"/>
      <c r="P1699" s="64"/>
      <c r="Q1699" s="64"/>
      <c r="R1699" s="64"/>
      <c r="S1699" s="64"/>
      <c r="T1699" s="64"/>
      <c r="U1699" s="64"/>
      <c r="V1699" s="64"/>
      <c r="W1699" s="64"/>
      <c r="X1699" s="64"/>
      <c r="Y1699" s="64"/>
      <c r="Z1699" s="64"/>
      <c r="AA1699" s="64"/>
      <c r="AB1699" s="64"/>
      <c r="AC1699" s="64"/>
      <c r="AD1699" s="64"/>
      <c r="AE1699" s="64"/>
      <c r="AF1699" s="64"/>
      <c r="AG1699" s="64"/>
      <c r="AH1699" s="64"/>
    </row>
    <row r="1700" spans="1:34" s="65" customFormat="1" ht="16.5" customHeight="1" x14ac:dyDescent="0.25">
      <c r="A1700" s="162">
        <v>1559</v>
      </c>
      <c r="B1700" s="54" t="s">
        <v>107</v>
      </c>
      <c r="C1700" s="206">
        <v>562.41350234939455</v>
      </c>
      <c r="D1700" s="206">
        <v>12.605804462979609</v>
      </c>
      <c r="E1700" s="206">
        <v>105</v>
      </c>
      <c r="F1700" s="206">
        <v>107</v>
      </c>
      <c r="G1700" s="85"/>
      <c r="I1700" s="64"/>
      <c r="J1700" s="64"/>
      <c r="K1700" s="64"/>
      <c r="L1700" s="64"/>
      <c r="M1700" s="64"/>
      <c r="N1700" s="64"/>
      <c r="O1700" s="64"/>
      <c r="P1700" s="64"/>
      <c r="Q1700" s="64"/>
      <c r="R1700" s="64"/>
      <c r="S1700" s="64"/>
      <c r="T1700" s="64"/>
      <c r="U1700" s="64"/>
      <c r="V1700" s="64"/>
      <c r="W1700" s="64"/>
      <c r="X1700" s="64"/>
      <c r="Y1700" s="64"/>
      <c r="Z1700" s="64"/>
      <c r="AA1700" s="64"/>
      <c r="AB1700" s="64"/>
      <c r="AC1700" s="64"/>
      <c r="AD1700" s="64"/>
      <c r="AE1700" s="64"/>
      <c r="AF1700" s="64"/>
      <c r="AG1700" s="64"/>
      <c r="AH1700" s="64"/>
    </row>
    <row r="1701" spans="1:34" s="65" customFormat="1" ht="16.5" customHeight="1" x14ac:dyDescent="0.25">
      <c r="A1701" s="162">
        <v>1560</v>
      </c>
      <c r="B1701" s="54" t="s">
        <v>93</v>
      </c>
      <c r="C1701" s="206">
        <v>100.7</v>
      </c>
      <c r="D1701" s="206">
        <v>12.73</v>
      </c>
      <c r="E1701" s="206">
        <v>13.3665</v>
      </c>
      <c r="F1701" s="206">
        <v>14.302155000000001</v>
      </c>
      <c r="G1701" s="85"/>
      <c r="I1701" s="64"/>
      <c r="J1701" s="64"/>
      <c r="K1701" s="64"/>
      <c r="L1701" s="64"/>
      <c r="M1701" s="64"/>
      <c r="N1701" s="64"/>
      <c r="O1701" s="64"/>
      <c r="P1701" s="64"/>
      <c r="Q1701" s="64"/>
      <c r="R1701" s="64"/>
      <c r="S1701" s="64"/>
      <c r="T1701" s="64"/>
      <c r="U1701" s="64"/>
      <c r="V1701" s="64"/>
      <c r="W1701" s="64"/>
      <c r="X1701" s="64"/>
      <c r="Y1701" s="64"/>
      <c r="Z1701" s="64"/>
      <c r="AA1701" s="64"/>
      <c r="AB1701" s="64"/>
      <c r="AC1701" s="64"/>
      <c r="AD1701" s="64"/>
      <c r="AE1701" s="64"/>
      <c r="AF1701" s="64"/>
      <c r="AG1701" s="64"/>
      <c r="AH1701" s="64"/>
    </row>
    <row r="1702" spans="1:34" s="65" customFormat="1" ht="16.5" customHeight="1" x14ac:dyDescent="0.25">
      <c r="A1702" s="162">
        <v>1561</v>
      </c>
      <c r="B1702" s="54" t="s">
        <v>94</v>
      </c>
      <c r="C1702" s="206">
        <v>0.182</v>
      </c>
      <c r="D1702" s="206">
        <v>0</v>
      </c>
      <c r="E1702" s="206">
        <v>0</v>
      </c>
      <c r="F1702" s="206">
        <v>0</v>
      </c>
      <c r="G1702" s="85"/>
      <c r="I1702" s="64"/>
      <c r="J1702" s="64"/>
      <c r="K1702" s="64"/>
      <c r="L1702" s="64"/>
      <c r="M1702" s="64"/>
      <c r="N1702" s="64"/>
      <c r="O1702" s="64"/>
      <c r="P1702" s="64"/>
      <c r="Q1702" s="64"/>
      <c r="R1702" s="64"/>
      <c r="S1702" s="64"/>
      <c r="T1702" s="64"/>
      <c r="U1702" s="64"/>
      <c r="V1702" s="64"/>
      <c r="W1702" s="64"/>
      <c r="X1702" s="64"/>
      <c r="Y1702" s="64"/>
      <c r="Z1702" s="64"/>
      <c r="AA1702" s="64"/>
      <c r="AB1702" s="64"/>
      <c r="AC1702" s="64"/>
      <c r="AD1702" s="64"/>
      <c r="AE1702" s="64"/>
      <c r="AF1702" s="64"/>
      <c r="AG1702" s="64"/>
      <c r="AH1702" s="64"/>
    </row>
    <row r="1703" spans="1:34" s="65" customFormat="1" ht="16.5" customHeight="1" x14ac:dyDescent="0.25">
      <c r="A1703" s="162">
        <v>1562</v>
      </c>
      <c r="B1703" s="54" t="s">
        <v>95</v>
      </c>
      <c r="C1703" s="206">
        <v>0.103225</v>
      </c>
      <c r="D1703" s="206">
        <v>0</v>
      </c>
      <c r="E1703" s="206">
        <v>0</v>
      </c>
      <c r="F1703" s="206">
        <v>0</v>
      </c>
      <c r="G1703" s="85"/>
      <c r="I1703" s="64"/>
      <c r="J1703" s="64"/>
      <c r="K1703" s="64"/>
      <c r="L1703" s="64"/>
      <c r="M1703" s="64"/>
      <c r="N1703" s="64"/>
      <c r="O1703" s="64"/>
      <c r="P1703" s="64"/>
      <c r="Q1703" s="64"/>
      <c r="R1703" s="64"/>
      <c r="S1703" s="64"/>
      <c r="T1703" s="64"/>
      <c r="U1703" s="64"/>
      <c r="V1703" s="64"/>
      <c r="W1703" s="64"/>
      <c r="X1703" s="64"/>
      <c r="Y1703" s="64"/>
      <c r="Z1703" s="64"/>
      <c r="AA1703" s="64"/>
      <c r="AB1703" s="64"/>
      <c r="AC1703" s="64"/>
      <c r="AD1703" s="64"/>
      <c r="AE1703" s="64"/>
      <c r="AF1703" s="64"/>
      <c r="AG1703" s="64"/>
      <c r="AH1703" s="64"/>
    </row>
    <row r="1704" spans="1:34" s="65" customFormat="1" ht="16.5" customHeight="1" x14ac:dyDescent="0.25">
      <c r="A1704" s="162">
        <v>1563</v>
      </c>
      <c r="B1704" s="54" t="s">
        <v>97</v>
      </c>
      <c r="C1704" s="206">
        <v>46.037999999999997</v>
      </c>
      <c r="D1704" s="206">
        <v>43.027999999999999</v>
      </c>
      <c r="E1704" s="206">
        <v>43.725999999999999</v>
      </c>
      <c r="F1704" s="206">
        <v>46.786819999999999</v>
      </c>
      <c r="G1704" s="85"/>
      <c r="I1704" s="64"/>
      <c r="J1704" s="64"/>
      <c r="K1704" s="64"/>
      <c r="L1704" s="64"/>
      <c r="M1704" s="64"/>
      <c r="N1704" s="64"/>
      <c r="O1704" s="64"/>
      <c r="P1704" s="64"/>
      <c r="Q1704" s="64"/>
      <c r="R1704" s="64"/>
      <c r="S1704" s="64"/>
      <c r="T1704" s="64"/>
      <c r="U1704" s="64"/>
      <c r="V1704" s="64"/>
      <c r="W1704" s="64"/>
      <c r="X1704" s="64"/>
      <c r="Y1704" s="64"/>
      <c r="Z1704" s="64"/>
      <c r="AA1704" s="64"/>
      <c r="AB1704" s="64"/>
      <c r="AC1704" s="64"/>
      <c r="AD1704" s="64"/>
      <c r="AE1704" s="64"/>
      <c r="AF1704" s="64"/>
      <c r="AG1704" s="64"/>
      <c r="AH1704" s="64"/>
    </row>
    <row r="1705" spans="1:34" s="65" customFormat="1" ht="16.5" customHeight="1" x14ac:dyDescent="0.25">
      <c r="A1705" s="162">
        <v>1564</v>
      </c>
      <c r="B1705" s="54" t="s">
        <v>98</v>
      </c>
      <c r="C1705" s="206">
        <v>43.692999999999998</v>
      </c>
      <c r="D1705" s="206">
        <v>43.027999999999999</v>
      </c>
      <c r="E1705" s="206">
        <v>43.725999999999999</v>
      </c>
      <c r="F1705" s="206">
        <v>46.786819999999999</v>
      </c>
      <c r="G1705" s="85"/>
      <c r="I1705" s="64"/>
      <c r="J1705" s="64"/>
      <c r="K1705" s="64"/>
      <c r="L1705" s="64"/>
      <c r="M1705" s="64"/>
      <c r="N1705" s="64"/>
      <c r="O1705" s="64"/>
      <c r="P1705" s="64"/>
      <c r="Q1705" s="64"/>
      <c r="R1705" s="64"/>
      <c r="S1705" s="64"/>
      <c r="T1705" s="64"/>
      <c r="U1705" s="64"/>
      <c r="V1705" s="64"/>
      <c r="W1705" s="64"/>
      <c r="X1705" s="64"/>
      <c r="Y1705" s="64"/>
      <c r="Z1705" s="64"/>
      <c r="AA1705" s="64"/>
      <c r="AB1705" s="64"/>
      <c r="AC1705" s="64"/>
      <c r="AD1705" s="64"/>
      <c r="AE1705" s="64"/>
      <c r="AF1705" s="64"/>
      <c r="AG1705" s="64"/>
      <c r="AH1705" s="64"/>
    </row>
    <row r="1706" spans="1:34" s="65" customFormat="1" ht="16.5" customHeight="1" x14ac:dyDescent="0.25">
      <c r="A1706" s="162">
        <v>1565</v>
      </c>
      <c r="B1706" s="54" t="s">
        <v>99</v>
      </c>
      <c r="C1706" s="206">
        <v>2.3450000000000002</v>
      </c>
      <c r="D1706" s="206">
        <v>0</v>
      </c>
      <c r="E1706" s="206">
        <v>0</v>
      </c>
      <c r="F1706" s="206">
        <v>0</v>
      </c>
      <c r="G1706" s="85"/>
      <c r="I1706" s="64"/>
      <c r="J1706" s="64"/>
      <c r="K1706" s="64"/>
      <c r="L1706" s="64"/>
      <c r="M1706" s="64"/>
      <c r="N1706" s="64"/>
      <c r="O1706" s="64"/>
      <c r="P1706" s="64"/>
      <c r="Q1706" s="64"/>
      <c r="R1706" s="64"/>
      <c r="S1706" s="64"/>
      <c r="T1706" s="64"/>
      <c r="U1706" s="64"/>
      <c r="V1706" s="64"/>
      <c r="W1706" s="64"/>
      <c r="X1706" s="64"/>
      <c r="Y1706" s="64"/>
      <c r="Z1706" s="64"/>
      <c r="AA1706" s="64"/>
      <c r="AB1706" s="64"/>
      <c r="AC1706" s="64"/>
      <c r="AD1706" s="64"/>
      <c r="AE1706" s="64"/>
      <c r="AF1706" s="64"/>
      <c r="AG1706" s="64"/>
      <c r="AH1706" s="64"/>
    </row>
    <row r="1707" spans="1:34" s="65" customFormat="1" ht="16.5" customHeight="1" x14ac:dyDescent="0.25">
      <c r="A1707" s="162">
        <v>1566</v>
      </c>
      <c r="B1707" s="54" t="s">
        <v>155</v>
      </c>
      <c r="C1707" s="206">
        <v>0</v>
      </c>
      <c r="D1707" s="206">
        <v>0</v>
      </c>
      <c r="E1707" s="206">
        <v>0</v>
      </c>
      <c r="F1707" s="206">
        <v>0</v>
      </c>
      <c r="G1707" s="85"/>
      <c r="I1707" s="64"/>
      <c r="J1707" s="64"/>
      <c r="K1707" s="64"/>
      <c r="L1707" s="64"/>
      <c r="M1707" s="64"/>
      <c r="N1707" s="64"/>
      <c r="O1707" s="64"/>
      <c r="P1707" s="64"/>
      <c r="Q1707" s="64"/>
      <c r="R1707" s="64"/>
      <c r="S1707" s="64"/>
      <c r="T1707" s="64"/>
      <c r="U1707" s="64"/>
      <c r="V1707" s="64"/>
      <c r="W1707" s="64"/>
      <c r="X1707" s="64"/>
      <c r="Y1707" s="64"/>
      <c r="Z1707" s="64"/>
      <c r="AA1707" s="64"/>
      <c r="AB1707" s="64"/>
      <c r="AC1707" s="64"/>
      <c r="AD1707" s="64"/>
      <c r="AE1707" s="64"/>
      <c r="AF1707" s="64"/>
      <c r="AG1707" s="64"/>
      <c r="AH1707" s="64"/>
    </row>
    <row r="1708" spans="1:34" s="65" customFormat="1" ht="16.5" customHeight="1" x14ac:dyDescent="0.25">
      <c r="A1708" s="162">
        <v>1567</v>
      </c>
      <c r="B1708" s="54" t="s">
        <v>101</v>
      </c>
      <c r="C1708" s="206">
        <v>0</v>
      </c>
      <c r="D1708" s="206">
        <v>0</v>
      </c>
      <c r="E1708" s="206">
        <v>0</v>
      </c>
      <c r="F1708" s="206">
        <v>0</v>
      </c>
      <c r="G1708" s="85"/>
      <c r="I1708" s="64"/>
      <c r="J1708" s="64"/>
      <c r="K1708" s="64"/>
      <c r="L1708" s="64"/>
      <c r="M1708" s="64"/>
      <c r="N1708" s="64"/>
      <c r="O1708" s="64"/>
      <c r="P1708" s="64"/>
      <c r="Q1708" s="64"/>
      <c r="R1708" s="64"/>
      <c r="S1708" s="64"/>
      <c r="T1708" s="64"/>
      <c r="U1708" s="64"/>
      <c r="V1708" s="64"/>
      <c r="W1708" s="64"/>
      <c r="X1708" s="64"/>
      <c r="Y1708" s="64"/>
      <c r="Z1708" s="64"/>
      <c r="AA1708" s="64"/>
      <c r="AB1708" s="64"/>
      <c r="AC1708" s="64"/>
      <c r="AD1708" s="64"/>
      <c r="AE1708" s="64"/>
      <c r="AF1708" s="64"/>
      <c r="AG1708" s="64"/>
      <c r="AH1708" s="64"/>
    </row>
    <row r="1709" spans="1:34" s="65" customFormat="1" ht="16.5" customHeight="1" x14ac:dyDescent="0.25">
      <c r="A1709" s="162">
        <v>1568</v>
      </c>
      <c r="B1709" s="54" t="s">
        <v>102</v>
      </c>
      <c r="C1709" s="206">
        <v>0</v>
      </c>
      <c r="D1709" s="206">
        <v>0</v>
      </c>
      <c r="E1709" s="206">
        <v>0</v>
      </c>
      <c r="F1709" s="206">
        <v>0</v>
      </c>
      <c r="G1709" s="85"/>
      <c r="I1709" s="64"/>
      <c r="J1709" s="64"/>
      <c r="K1709" s="64"/>
      <c r="L1709" s="64"/>
      <c r="M1709" s="64"/>
      <c r="N1709" s="64"/>
      <c r="O1709" s="64"/>
      <c r="P1709" s="64"/>
      <c r="Q1709" s="64"/>
      <c r="R1709" s="64"/>
      <c r="S1709" s="64"/>
      <c r="T1709" s="64"/>
      <c r="U1709" s="64"/>
      <c r="V1709" s="64"/>
      <c r="W1709" s="64"/>
      <c r="X1709" s="64"/>
      <c r="Y1709" s="64"/>
      <c r="Z1709" s="64"/>
      <c r="AA1709" s="64"/>
      <c r="AB1709" s="64"/>
      <c r="AC1709" s="64"/>
      <c r="AD1709" s="64"/>
      <c r="AE1709" s="64"/>
      <c r="AF1709" s="64"/>
      <c r="AG1709" s="64"/>
      <c r="AH1709" s="64"/>
    </row>
    <row r="1710" spans="1:34" s="65" customFormat="1" ht="16.5" customHeight="1" x14ac:dyDescent="0.25">
      <c r="A1710" s="162">
        <v>1569</v>
      </c>
      <c r="B1710" s="54" t="s">
        <v>103</v>
      </c>
      <c r="C1710" s="206">
        <v>64.075999999999993</v>
      </c>
      <c r="D1710" s="206">
        <v>53.168999999999997</v>
      </c>
      <c r="E1710" s="206">
        <v>55.827449999999999</v>
      </c>
      <c r="F1710" s="206">
        <v>59.735371499999999</v>
      </c>
      <c r="G1710" s="85"/>
      <c r="I1710" s="64"/>
      <c r="J1710" s="64"/>
      <c r="K1710" s="64"/>
      <c r="L1710" s="64"/>
      <c r="M1710" s="64"/>
      <c r="N1710" s="64"/>
      <c r="O1710" s="64"/>
      <c r="P1710" s="64"/>
      <c r="Q1710" s="64"/>
      <c r="R1710" s="64"/>
      <c r="S1710" s="64"/>
      <c r="T1710" s="64"/>
      <c r="U1710" s="64"/>
      <c r="V1710" s="64"/>
      <c r="W1710" s="64"/>
      <c r="X1710" s="64"/>
      <c r="Y1710" s="64"/>
      <c r="Z1710" s="64"/>
      <c r="AA1710" s="64"/>
      <c r="AB1710" s="64"/>
      <c r="AC1710" s="64"/>
      <c r="AD1710" s="64"/>
      <c r="AE1710" s="64"/>
      <c r="AF1710" s="64"/>
      <c r="AG1710" s="64"/>
      <c r="AH1710" s="64"/>
    </row>
    <row r="1711" spans="1:34" s="65" customFormat="1" ht="16.5" customHeight="1" x14ac:dyDescent="0.25">
      <c r="A1711" s="162">
        <v>1570</v>
      </c>
      <c r="B1711" s="54" t="s">
        <v>107</v>
      </c>
      <c r="C1711" s="206">
        <v>51.770595407092721</v>
      </c>
      <c r="D1711" s="206">
        <v>82.978026094013359</v>
      </c>
      <c r="E1711" s="206">
        <v>105</v>
      </c>
      <c r="F1711" s="206">
        <v>107</v>
      </c>
      <c r="G1711" s="85"/>
      <c r="I1711" s="64"/>
      <c r="J1711" s="64"/>
      <c r="K1711" s="64"/>
      <c r="L1711" s="64"/>
      <c r="M1711" s="64"/>
      <c r="N1711" s="64"/>
      <c r="O1711" s="64"/>
      <c r="P1711" s="64"/>
      <c r="Q1711" s="64"/>
      <c r="R1711" s="64"/>
      <c r="S1711" s="64"/>
      <c r="T1711" s="64"/>
      <c r="U1711" s="64"/>
      <c r="V1711" s="64"/>
      <c r="W1711" s="64"/>
      <c r="X1711" s="64"/>
      <c r="Y1711" s="64"/>
      <c r="Z1711" s="64"/>
      <c r="AA1711" s="64"/>
      <c r="AB1711" s="64"/>
      <c r="AC1711" s="64"/>
      <c r="AD1711" s="64"/>
      <c r="AE1711" s="64"/>
      <c r="AF1711" s="64"/>
      <c r="AG1711" s="64"/>
      <c r="AH1711" s="64"/>
    </row>
    <row r="1712" spans="1:34" s="65" customFormat="1" ht="16.5" customHeight="1" x14ac:dyDescent="0.25">
      <c r="A1712" s="254" t="s">
        <v>241</v>
      </c>
      <c r="B1712" s="254"/>
      <c r="C1712" s="254"/>
      <c r="D1712" s="254"/>
      <c r="E1712" s="254"/>
      <c r="F1712" s="254"/>
      <c r="I1712" s="64"/>
      <c r="J1712" s="64"/>
      <c r="K1712" s="64"/>
      <c r="L1712" s="64"/>
      <c r="M1712" s="64"/>
      <c r="N1712" s="64"/>
      <c r="O1712" s="64"/>
      <c r="P1712" s="64"/>
      <c r="Q1712" s="64"/>
      <c r="R1712" s="64"/>
      <c r="S1712" s="64"/>
      <c r="T1712" s="64"/>
      <c r="U1712" s="64"/>
      <c r="V1712" s="64"/>
      <c r="W1712" s="64"/>
      <c r="X1712" s="64"/>
      <c r="Y1712" s="64"/>
      <c r="Z1712" s="64"/>
      <c r="AA1712" s="64"/>
      <c r="AB1712" s="64"/>
      <c r="AC1712" s="64"/>
      <c r="AD1712" s="64"/>
      <c r="AE1712" s="64"/>
      <c r="AF1712" s="64"/>
      <c r="AG1712" s="64"/>
      <c r="AH1712" s="64"/>
    </row>
    <row r="1713" spans="1:34" s="65" customFormat="1" ht="16.5" customHeight="1" x14ac:dyDescent="0.25">
      <c r="A1713" s="162">
        <v>1571</v>
      </c>
      <c r="B1713" s="54" t="s">
        <v>90</v>
      </c>
      <c r="C1713" s="206">
        <v>121.06699999999999</v>
      </c>
      <c r="D1713" s="206">
        <v>65.426999999999992</v>
      </c>
      <c r="E1713" s="206">
        <v>66.647400000000005</v>
      </c>
      <c r="F1713" s="206">
        <v>71.312718000000004</v>
      </c>
      <c r="G1713" s="85"/>
      <c r="I1713" s="64"/>
      <c r="J1713" s="64"/>
      <c r="K1713" s="64"/>
      <c r="L1713" s="64"/>
      <c r="M1713" s="64"/>
      <c r="N1713" s="64"/>
      <c r="O1713" s="64"/>
      <c r="P1713" s="64"/>
      <c r="Q1713" s="64"/>
      <c r="R1713" s="64"/>
      <c r="S1713" s="64"/>
      <c r="T1713" s="64"/>
      <c r="U1713" s="64"/>
      <c r="V1713" s="64"/>
      <c r="W1713" s="64"/>
      <c r="X1713" s="64"/>
      <c r="Y1713" s="64"/>
      <c r="Z1713" s="64"/>
      <c r="AA1713" s="64"/>
      <c r="AB1713" s="64"/>
      <c r="AC1713" s="64"/>
      <c r="AD1713" s="64"/>
      <c r="AE1713" s="64"/>
      <c r="AF1713" s="64"/>
      <c r="AG1713" s="64"/>
      <c r="AH1713" s="64"/>
    </row>
    <row r="1714" spans="1:34" s="65" customFormat="1" ht="16.5" customHeight="1" x14ac:dyDescent="0.25">
      <c r="A1714" s="162">
        <v>1572</v>
      </c>
      <c r="B1714" s="54" t="s">
        <v>92</v>
      </c>
      <c r="C1714" s="206">
        <v>30.722999999999999</v>
      </c>
      <c r="D1714" s="206">
        <v>30.088000000000001</v>
      </c>
      <c r="E1714" s="206">
        <v>31.592400000000001</v>
      </c>
      <c r="F1714" s="206">
        <v>33.803868000000001</v>
      </c>
      <c r="G1714" s="85"/>
      <c r="I1714" s="64"/>
      <c r="J1714" s="64"/>
      <c r="K1714" s="64"/>
      <c r="L1714" s="64"/>
      <c r="M1714" s="64"/>
      <c r="N1714" s="64"/>
      <c r="O1714" s="64"/>
      <c r="P1714" s="64"/>
      <c r="Q1714" s="64"/>
      <c r="R1714" s="64"/>
      <c r="S1714" s="64"/>
      <c r="T1714" s="64"/>
      <c r="U1714" s="64"/>
      <c r="V1714" s="64"/>
      <c r="W1714" s="64"/>
      <c r="X1714" s="64"/>
      <c r="Y1714" s="64"/>
      <c r="Z1714" s="64"/>
      <c r="AA1714" s="64"/>
      <c r="AB1714" s="64"/>
      <c r="AC1714" s="64"/>
      <c r="AD1714" s="64"/>
      <c r="AE1714" s="64"/>
      <c r="AF1714" s="64"/>
      <c r="AG1714" s="64"/>
      <c r="AH1714" s="64"/>
    </row>
    <row r="1715" spans="1:34" s="65" customFormat="1" ht="16.5" customHeight="1" x14ac:dyDescent="0.25">
      <c r="A1715" s="162">
        <v>1573</v>
      </c>
      <c r="B1715" s="54" t="s">
        <v>107</v>
      </c>
      <c r="C1715" s="206">
        <v>92.467995262681882</v>
      </c>
      <c r="D1715" s="206">
        <v>97.93314454968592</v>
      </c>
      <c r="E1715" s="206">
        <v>105</v>
      </c>
      <c r="F1715" s="206">
        <v>107</v>
      </c>
      <c r="G1715" s="85"/>
      <c r="I1715" s="64"/>
      <c r="J1715" s="64"/>
      <c r="K1715" s="64"/>
      <c r="L1715" s="64"/>
      <c r="M1715" s="64"/>
      <c r="N1715" s="64"/>
      <c r="O1715" s="64"/>
      <c r="P1715" s="64"/>
      <c r="Q1715" s="64"/>
      <c r="R1715" s="64"/>
      <c r="S1715" s="64"/>
      <c r="T1715" s="64"/>
      <c r="U1715" s="64"/>
      <c r="V1715" s="64"/>
      <c r="W1715" s="64"/>
      <c r="X1715" s="64"/>
      <c r="Y1715" s="64"/>
      <c r="Z1715" s="64"/>
      <c r="AA1715" s="64"/>
      <c r="AB1715" s="64"/>
      <c r="AC1715" s="64"/>
      <c r="AD1715" s="64"/>
      <c r="AE1715" s="64"/>
      <c r="AF1715" s="64"/>
      <c r="AG1715" s="64"/>
      <c r="AH1715" s="64"/>
    </row>
    <row r="1716" spans="1:34" s="65" customFormat="1" ht="16.5" customHeight="1" x14ac:dyDescent="0.25">
      <c r="A1716" s="162">
        <v>1574</v>
      </c>
      <c r="B1716" s="54" t="s">
        <v>93</v>
      </c>
      <c r="C1716" s="206">
        <v>30.722999999999999</v>
      </c>
      <c r="D1716" s="206">
        <v>30.088000000000001</v>
      </c>
      <c r="E1716" s="206">
        <v>31.592400000000001</v>
      </c>
      <c r="F1716" s="206">
        <v>33.803868000000001</v>
      </c>
      <c r="G1716" s="85"/>
      <c r="I1716" s="64"/>
      <c r="J1716" s="64"/>
      <c r="K1716" s="64"/>
      <c r="L1716" s="64"/>
      <c r="M1716" s="64"/>
      <c r="N1716" s="64"/>
      <c r="O1716" s="64"/>
      <c r="P1716" s="64"/>
      <c r="Q1716" s="64"/>
      <c r="R1716" s="64"/>
      <c r="S1716" s="64"/>
      <c r="T1716" s="64"/>
      <c r="U1716" s="64"/>
      <c r="V1716" s="64"/>
      <c r="W1716" s="64"/>
      <c r="X1716" s="64"/>
      <c r="Y1716" s="64"/>
      <c r="Z1716" s="64"/>
      <c r="AA1716" s="64"/>
      <c r="AB1716" s="64"/>
      <c r="AC1716" s="64"/>
      <c r="AD1716" s="64"/>
      <c r="AE1716" s="64"/>
      <c r="AF1716" s="64"/>
      <c r="AG1716" s="64"/>
      <c r="AH1716" s="64"/>
    </row>
    <row r="1717" spans="1:34" s="65" customFormat="1" ht="16.5" customHeight="1" x14ac:dyDescent="0.25">
      <c r="A1717" s="162">
        <v>1575</v>
      </c>
      <c r="B1717" s="54" t="s">
        <v>94</v>
      </c>
      <c r="C1717" s="206">
        <v>0</v>
      </c>
      <c r="D1717" s="206">
        <v>0</v>
      </c>
      <c r="E1717" s="206">
        <v>0</v>
      </c>
      <c r="F1717" s="206">
        <v>0</v>
      </c>
      <c r="G1717" s="85"/>
      <c r="I1717" s="64"/>
      <c r="J1717" s="64"/>
      <c r="K1717" s="64"/>
      <c r="L1717" s="64"/>
      <c r="M1717" s="64"/>
      <c r="N1717" s="64"/>
      <c r="O1717" s="64"/>
      <c r="P1717" s="64"/>
      <c r="Q1717" s="64"/>
      <c r="R1717" s="64"/>
      <c r="S1717" s="64"/>
      <c r="T1717" s="64"/>
      <c r="U1717" s="64"/>
      <c r="V1717" s="64"/>
      <c r="W1717" s="64"/>
      <c r="X1717" s="64"/>
      <c r="Y1717" s="64"/>
      <c r="Z1717" s="64"/>
      <c r="AA1717" s="64"/>
      <c r="AB1717" s="64"/>
      <c r="AC1717" s="64"/>
      <c r="AD1717" s="64"/>
      <c r="AE1717" s="64"/>
      <c r="AF1717" s="64"/>
      <c r="AG1717" s="64"/>
      <c r="AH1717" s="64"/>
    </row>
    <row r="1718" spans="1:34" s="65" customFormat="1" ht="16.5" customHeight="1" x14ac:dyDescent="0.25">
      <c r="A1718" s="162">
        <v>1576</v>
      </c>
      <c r="B1718" s="54" t="s">
        <v>95</v>
      </c>
      <c r="C1718" s="206">
        <v>0</v>
      </c>
      <c r="D1718" s="206">
        <v>0</v>
      </c>
      <c r="E1718" s="206">
        <v>0</v>
      </c>
      <c r="F1718" s="206">
        <v>0</v>
      </c>
      <c r="G1718" s="85"/>
      <c r="I1718" s="64"/>
      <c r="J1718" s="64"/>
      <c r="K1718" s="64"/>
      <c r="L1718" s="64"/>
      <c r="M1718" s="64"/>
      <c r="N1718" s="64"/>
      <c r="O1718" s="64"/>
      <c r="P1718" s="64"/>
      <c r="Q1718" s="64"/>
      <c r="R1718" s="64"/>
      <c r="S1718" s="64"/>
      <c r="T1718" s="64"/>
      <c r="U1718" s="64"/>
      <c r="V1718" s="64"/>
      <c r="W1718" s="64"/>
      <c r="X1718" s="64"/>
      <c r="Y1718" s="64"/>
      <c r="Z1718" s="64"/>
      <c r="AA1718" s="64"/>
      <c r="AB1718" s="64"/>
      <c r="AC1718" s="64"/>
      <c r="AD1718" s="64"/>
      <c r="AE1718" s="64"/>
      <c r="AF1718" s="64"/>
      <c r="AG1718" s="64"/>
      <c r="AH1718" s="64"/>
    </row>
    <row r="1719" spans="1:34" s="65" customFormat="1" ht="16.5" customHeight="1" x14ac:dyDescent="0.25">
      <c r="A1719" s="162">
        <v>1577</v>
      </c>
      <c r="B1719" s="54" t="s">
        <v>97</v>
      </c>
      <c r="C1719" s="206">
        <v>90.343999999999994</v>
      </c>
      <c r="D1719" s="206">
        <v>35.338999999999999</v>
      </c>
      <c r="E1719" s="206">
        <v>35.055</v>
      </c>
      <c r="F1719" s="206">
        <v>37.508850000000002</v>
      </c>
      <c r="G1719" s="85"/>
      <c r="I1719" s="64"/>
      <c r="J1719" s="64"/>
      <c r="K1719" s="64"/>
      <c r="L1719" s="64"/>
      <c r="M1719" s="64"/>
      <c r="N1719" s="64"/>
      <c r="O1719" s="64"/>
      <c r="P1719" s="64"/>
      <c r="Q1719" s="64"/>
      <c r="R1719" s="64"/>
      <c r="S1719" s="64"/>
      <c r="T1719" s="64"/>
      <c r="U1719" s="64"/>
      <c r="V1719" s="64"/>
      <c r="W1719" s="64"/>
      <c r="X1719" s="64"/>
      <c r="Y1719" s="64"/>
      <c r="Z1719" s="64"/>
      <c r="AA1719" s="64"/>
      <c r="AB1719" s="64"/>
      <c r="AC1719" s="64"/>
      <c r="AD1719" s="64"/>
      <c r="AE1719" s="64"/>
      <c r="AF1719" s="64"/>
      <c r="AG1719" s="64"/>
      <c r="AH1719" s="64"/>
    </row>
    <row r="1720" spans="1:34" s="65" customFormat="1" ht="16.5" customHeight="1" x14ac:dyDescent="0.25">
      <c r="A1720" s="162">
        <v>1578</v>
      </c>
      <c r="B1720" s="54" t="s">
        <v>98</v>
      </c>
      <c r="C1720" s="206">
        <v>37.514000000000003</v>
      </c>
      <c r="D1720" s="206">
        <v>35.338999999999999</v>
      </c>
      <c r="E1720" s="206">
        <v>35.055</v>
      </c>
      <c r="F1720" s="206">
        <v>37.508850000000002</v>
      </c>
      <c r="G1720" s="85"/>
      <c r="I1720" s="64"/>
      <c r="J1720" s="64"/>
      <c r="K1720" s="64"/>
      <c r="L1720" s="64"/>
      <c r="M1720" s="64"/>
      <c r="N1720" s="64"/>
      <c r="O1720" s="64"/>
      <c r="P1720" s="64"/>
      <c r="Q1720" s="64"/>
      <c r="R1720" s="64"/>
      <c r="S1720" s="64"/>
      <c r="T1720" s="64"/>
      <c r="U1720" s="64"/>
      <c r="V1720" s="64"/>
      <c r="W1720" s="64"/>
      <c r="X1720" s="64"/>
      <c r="Y1720" s="64"/>
      <c r="Z1720" s="64"/>
      <c r="AA1720" s="64"/>
      <c r="AB1720" s="64"/>
      <c r="AC1720" s="64"/>
      <c r="AD1720" s="64"/>
      <c r="AE1720" s="64"/>
      <c r="AF1720" s="64"/>
      <c r="AG1720" s="64"/>
      <c r="AH1720" s="64"/>
    </row>
    <row r="1721" spans="1:34" s="65" customFormat="1" ht="16.5" customHeight="1" x14ac:dyDescent="0.25">
      <c r="A1721" s="162">
        <v>1579</v>
      </c>
      <c r="B1721" s="54" t="s">
        <v>99</v>
      </c>
      <c r="C1721" s="206">
        <v>52.83</v>
      </c>
      <c r="D1721" s="206">
        <v>0</v>
      </c>
      <c r="E1721" s="206">
        <v>0</v>
      </c>
      <c r="F1721" s="206">
        <v>0</v>
      </c>
      <c r="G1721" s="85"/>
      <c r="I1721" s="64"/>
      <c r="J1721" s="64"/>
      <c r="K1721" s="64"/>
      <c r="L1721" s="64"/>
      <c r="M1721" s="64"/>
      <c r="N1721" s="64"/>
      <c r="O1721" s="64"/>
      <c r="P1721" s="64"/>
      <c r="Q1721" s="64"/>
      <c r="R1721" s="64"/>
      <c r="S1721" s="64"/>
      <c r="T1721" s="64"/>
      <c r="U1721" s="64"/>
      <c r="V1721" s="64"/>
      <c r="W1721" s="64"/>
      <c r="X1721" s="64"/>
      <c r="Y1721" s="64"/>
      <c r="Z1721" s="64"/>
      <c r="AA1721" s="64"/>
      <c r="AB1721" s="64"/>
      <c r="AC1721" s="64"/>
      <c r="AD1721" s="64"/>
      <c r="AE1721" s="64"/>
      <c r="AF1721" s="64"/>
      <c r="AG1721" s="64"/>
      <c r="AH1721" s="64"/>
    </row>
    <row r="1722" spans="1:34" s="65" customFormat="1" ht="16.5" customHeight="1" x14ac:dyDescent="0.25">
      <c r="A1722" s="162">
        <v>1580</v>
      </c>
      <c r="B1722" s="54" t="s">
        <v>155</v>
      </c>
      <c r="C1722" s="206">
        <v>0</v>
      </c>
      <c r="D1722" s="206">
        <v>0</v>
      </c>
      <c r="E1722" s="206">
        <v>0</v>
      </c>
      <c r="F1722" s="206">
        <v>0</v>
      </c>
      <c r="G1722" s="85"/>
      <c r="I1722" s="64"/>
      <c r="J1722" s="64"/>
      <c r="K1722" s="64"/>
      <c r="L1722" s="64"/>
      <c r="M1722" s="64"/>
      <c r="N1722" s="64"/>
      <c r="O1722" s="64"/>
      <c r="P1722" s="64"/>
      <c r="Q1722" s="64"/>
      <c r="R1722" s="64"/>
      <c r="S1722" s="64"/>
      <c r="T1722" s="64"/>
      <c r="U1722" s="64"/>
      <c r="V1722" s="64"/>
      <c r="W1722" s="64"/>
      <c r="X1722" s="64"/>
      <c r="Y1722" s="64"/>
      <c r="Z1722" s="64"/>
      <c r="AA1722" s="64"/>
      <c r="AB1722" s="64"/>
      <c r="AC1722" s="64"/>
      <c r="AD1722" s="64"/>
      <c r="AE1722" s="64"/>
      <c r="AF1722" s="64"/>
      <c r="AG1722" s="64"/>
      <c r="AH1722" s="64"/>
    </row>
    <row r="1723" spans="1:34" s="65" customFormat="1" ht="16.5" customHeight="1" x14ac:dyDescent="0.25">
      <c r="A1723" s="162">
        <v>1581</v>
      </c>
      <c r="B1723" s="54" t="s">
        <v>101</v>
      </c>
      <c r="C1723" s="206">
        <v>0</v>
      </c>
      <c r="D1723" s="206">
        <v>0</v>
      </c>
      <c r="E1723" s="206">
        <v>0</v>
      </c>
      <c r="F1723" s="206">
        <v>0</v>
      </c>
      <c r="G1723" s="85"/>
      <c r="I1723" s="64"/>
      <c r="J1723" s="64"/>
      <c r="K1723" s="64"/>
      <c r="L1723" s="64"/>
      <c r="M1723" s="64"/>
      <c r="N1723" s="64"/>
      <c r="O1723" s="64"/>
      <c r="P1723" s="64"/>
      <c r="Q1723" s="64"/>
      <c r="R1723" s="64"/>
      <c r="S1723" s="64"/>
      <c r="T1723" s="64"/>
      <c r="U1723" s="64"/>
      <c r="V1723" s="64"/>
      <c r="W1723" s="64"/>
      <c r="X1723" s="64"/>
      <c r="Y1723" s="64"/>
      <c r="Z1723" s="64"/>
      <c r="AA1723" s="64"/>
      <c r="AB1723" s="64"/>
      <c r="AC1723" s="64"/>
      <c r="AD1723" s="64"/>
      <c r="AE1723" s="64"/>
      <c r="AF1723" s="64"/>
      <c r="AG1723" s="64"/>
      <c r="AH1723" s="64"/>
    </row>
    <row r="1724" spans="1:34" s="65" customFormat="1" ht="16.5" customHeight="1" x14ac:dyDescent="0.25">
      <c r="A1724" s="162">
        <v>1582</v>
      </c>
      <c r="B1724" s="54" t="s">
        <v>102</v>
      </c>
      <c r="C1724" s="206">
        <v>0</v>
      </c>
      <c r="D1724" s="206">
        <v>0</v>
      </c>
      <c r="E1724" s="206">
        <v>0</v>
      </c>
      <c r="F1724" s="206">
        <v>0</v>
      </c>
      <c r="G1724" s="85"/>
      <c r="I1724" s="64"/>
      <c r="J1724" s="64"/>
      <c r="K1724" s="64"/>
      <c r="L1724" s="64"/>
      <c r="M1724" s="64"/>
      <c r="N1724" s="64"/>
      <c r="O1724" s="64"/>
      <c r="P1724" s="64"/>
      <c r="Q1724" s="64"/>
      <c r="R1724" s="64"/>
      <c r="S1724" s="64"/>
      <c r="T1724" s="64"/>
      <c r="U1724" s="64"/>
      <c r="V1724" s="64"/>
      <c r="W1724" s="64"/>
      <c r="X1724" s="64"/>
      <c r="Y1724" s="64"/>
      <c r="Z1724" s="64"/>
      <c r="AA1724" s="64"/>
      <c r="AB1724" s="64"/>
      <c r="AC1724" s="64"/>
      <c r="AD1724" s="64"/>
      <c r="AE1724" s="64"/>
      <c r="AF1724" s="64"/>
      <c r="AG1724" s="64"/>
      <c r="AH1724" s="64"/>
    </row>
    <row r="1725" spans="1:34" s="65" customFormat="1" ht="16.5" customHeight="1" x14ac:dyDescent="0.25">
      <c r="A1725" s="162">
        <v>1583</v>
      </c>
      <c r="B1725" s="54" t="s">
        <v>103</v>
      </c>
      <c r="C1725" s="206">
        <v>123.363</v>
      </c>
      <c r="D1725" s="206">
        <v>59.66</v>
      </c>
      <c r="E1725" s="206">
        <v>62.643000000000001</v>
      </c>
      <c r="F1725" s="206">
        <v>67.028009999999995</v>
      </c>
      <c r="G1725" s="85"/>
      <c r="I1725" s="64"/>
      <c r="J1725" s="64"/>
      <c r="K1725" s="64"/>
      <c r="L1725" s="64"/>
      <c r="M1725" s="64"/>
      <c r="N1725" s="64"/>
      <c r="O1725" s="64"/>
      <c r="P1725" s="64"/>
      <c r="Q1725" s="64"/>
      <c r="R1725" s="64"/>
      <c r="S1725" s="64"/>
      <c r="T1725" s="64"/>
      <c r="U1725" s="64"/>
      <c r="V1725" s="64"/>
      <c r="W1725" s="64"/>
      <c r="X1725" s="64"/>
      <c r="Y1725" s="64"/>
      <c r="Z1725" s="64"/>
      <c r="AA1725" s="64"/>
      <c r="AB1725" s="64"/>
      <c r="AC1725" s="64"/>
      <c r="AD1725" s="64"/>
      <c r="AE1725" s="64"/>
      <c r="AF1725" s="64"/>
      <c r="AG1725" s="64"/>
      <c r="AH1725" s="64"/>
    </row>
    <row r="1726" spans="1:34" s="65" customFormat="1" ht="16.5" customHeight="1" x14ac:dyDescent="0.25">
      <c r="A1726" s="162">
        <v>1584</v>
      </c>
      <c r="B1726" s="54" t="s">
        <v>107</v>
      </c>
      <c r="C1726" s="206">
        <v>100.37110042616651</v>
      </c>
      <c r="D1726" s="206">
        <v>48.361340110081628</v>
      </c>
      <c r="E1726" s="206">
        <v>105</v>
      </c>
      <c r="F1726" s="206">
        <v>107</v>
      </c>
      <c r="G1726" s="85"/>
      <c r="I1726" s="64"/>
      <c r="J1726" s="64"/>
      <c r="K1726" s="64"/>
      <c r="L1726" s="64"/>
      <c r="M1726" s="64"/>
      <c r="N1726" s="64"/>
      <c r="O1726" s="64"/>
      <c r="P1726" s="64"/>
      <c r="Q1726" s="64"/>
      <c r="R1726" s="64"/>
      <c r="S1726" s="64"/>
      <c r="T1726" s="64"/>
      <c r="U1726" s="64"/>
      <c r="V1726" s="64"/>
      <c r="W1726" s="64"/>
      <c r="X1726" s="64"/>
      <c r="Y1726" s="64"/>
      <c r="Z1726" s="64"/>
      <c r="AA1726" s="64"/>
      <c r="AB1726" s="64"/>
      <c r="AC1726" s="64"/>
      <c r="AD1726" s="64"/>
      <c r="AE1726" s="64"/>
      <c r="AF1726" s="64"/>
      <c r="AG1726" s="64"/>
      <c r="AH1726" s="64"/>
    </row>
    <row r="1727" spans="1:34" s="65" customFormat="1" ht="16.5" customHeight="1" x14ac:dyDescent="0.25">
      <c r="A1727" s="254" t="s">
        <v>242</v>
      </c>
      <c r="B1727" s="254"/>
      <c r="C1727" s="254"/>
      <c r="D1727" s="254"/>
      <c r="E1727" s="254"/>
      <c r="F1727" s="254"/>
      <c r="I1727" s="64"/>
      <c r="J1727" s="64"/>
      <c r="K1727" s="64"/>
      <c r="L1727" s="64"/>
      <c r="M1727" s="64"/>
      <c r="N1727" s="64"/>
      <c r="O1727" s="64"/>
      <c r="P1727" s="64"/>
      <c r="Q1727" s="64"/>
      <c r="R1727" s="64"/>
      <c r="S1727" s="64"/>
      <c r="T1727" s="64"/>
      <c r="U1727" s="64"/>
      <c r="V1727" s="64"/>
      <c r="W1727" s="64"/>
      <c r="X1727" s="64"/>
      <c r="Y1727" s="64"/>
      <c r="Z1727" s="64"/>
      <c r="AA1727" s="64"/>
      <c r="AB1727" s="64"/>
      <c r="AC1727" s="64"/>
      <c r="AD1727" s="64"/>
      <c r="AE1727" s="64"/>
      <c r="AF1727" s="64"/>
      <c r="AG1727" s="64"/>
      <c r="AH1727" s="64"/>
    </row>
    <row r="1728" spans="1:34" s="65" customFormat="1" ht="16.5" customHeight="1" x14ac:dyDescent="0.25">
      <c r="A1728" s="162">
        <v>1585</v>
      </c>
      <c r="B1728" s="54" t="s">
        <v>90</v>
      </c>
      <c r="C1728" s="206">
        <v>66.694000000000003</v>
      </c>
      <c r="D1728" s="206">
        <v>53.317</v>
      </c>
      <c r="E1728" s="206">
        <v>55.982849999999999</v>
      </c>
      <c r="F1728" s="206">
        <v>59.901649499999998</v>
      </c>
      <c r="G1728" s="85"/>
      <c r="I1728" s="64"/>
      <c r="J1728" s="64"/>
      <c r="K1728" s="64"/>
      <c r="L1728" s="64"/>
      <c r="M1728" s="64"/>
      <c r="N1728" s="64"/>
      <c r="O1728" s="64"/>
      <c r="P1728" s="64"/>
      <c r="Q1728" s="64"/>
      <c r="R1728" s="64"/>
      <c r="S1728" s="64"/>
      <c r="T1728" s="64"/>
      <c r="U1728" s="64"/>
      <c r="V1728" s="64"/>
      <c r="W1728" s="64"/>
      <c r="X1728" s="64"/>
      <c r="Y1728" s="64"/>
      <c r="Z1728" s="64"/>
      <c r="AA1728" s="64"/>
      <c r="AB1728" s="64"/>
      <c r="AC1728" s="64"/>
      <c r="AD1728" s="64"/>
      <c r="AE1728" s="64"/>
      <c r="AF1728" s="64"/>
      <c r="AG1728" s="64"/>
      <c r="AH1728" s="64"/>
    </row>
    <row r="1729" spans="1:34" s="65" customFormat="1" ht="16.5" customHeight="1" x14ac:dyDescent="0.25">
      <c r="A1729" s="162">
        <v>1586</v>
      </c>
      <c r="B1729" s="54" t="s">
        <v>92</v>
      </c>
      <c r="C1729" s="206">
        <v>31.193999999999999</v>
      </c>
      <c r="D1729" s="206">
        <v>20.460999999999999</v>
      </c>
      <c r="E1729" s="206">
        <v>21.48405</v>
      </c>
      <c r="F1729" s="206">
        <v>22.9879335</v>
      </c>
      <c r="G1729" s="85"/>
      <c r="I1729" s="64"/>
      <c r="J1729" s="64"/>
      <c r="K1729" s="64"/>
      <c r="L1729" s="64"/>
      <c r="M1729" s="64"/>
      <c r="N1729" s="64"/>
      <c r="O1729" s="64"/>
      <c r="P1729" s="64"/>
      <c r="Q1729" s="64"/>
      <c r="R1729" s="64"/>
      <c r="S1729" s="64"/>
      <c r="T1729" s="64"/>
      <c r="U1729" s="64"/>
      <c r="V1729" s="64"/>
      <c r="W1729" s="64"/>
      <c r="X1729" s="64"/>
      <c r="Y1729" s="64"/>
      <c r="Z1729" s="64"/>
      <c r="AA1729" s="64"/>
      <c r="AB1729" s="64"/>
      <c r="AC1729" s="64"/>
      <c r="AD1729" s="64"/>
      <c r="AE1729" s="64"/>
      <c r="AF1729" s="64"/>
      <c r="AG1729" s="64"/>
      <c r="AH1729" s="64"/>
    </row>
    <row r="1730" spans="1:34" s="65" customFormat="1" ht="16.5" customHeight="1" x14ac:dyDescent="0.25">
      <c r="A1730" s="162">
        <v>1587</v>
      </c>
      <c r="B1730" s="54" t="s">
        <v>107</v>
      </c>
      <c r="C1730" s="206">
        <v>80.887395457242121</v>
      </c>
      <c r="D1730" s="206">
        <v>65.592742194011663</v>
      </c>
      <c r="E1730" s="206">
        <v>105</v>
      </c>
      <c r="F1730" s="206">
        <v>107</v>
      </c>
      <c r="G1730" s="85"/>
      <c r="I1730" s="64"/>
      <c r="J1730" s="64"/>
      <c r="K1730" s="64"/>
      <c r="L1730" s="64"/>
      <c r="M1730" s="64"/>
      <c r="N1730" s="64"/>
      <c r="O1730" s="64"/>
      <c r="P1730" s="64"/>
      <c r="Q1730" s="64"/>
      <c r="R1730" s="64"/>
      <c r="S1730" s="64"/>
      <c r="T1730" s="64"/>
      <c r="U1730" s="64"/>
      <c r="V1730" s="64"/>
      <c r="W1730" s="64"/>
      <c r="X1730" s="64"/>
      <c r="Y1730" s="64"/>
      <c r="Z1730" s="64"/>
      <c r="AA1730" s="64"/>
      <c r="AB1730" s="64"/>
      <c r="AC1730" s="64"/>
      <c r="AD1730" s="64"/>
      <c r="AE1730" s="64"/>
      <c r="AF1730" s="64"/>
      <c r="AG1730" s="64"/>
      <c r="AH1730" s="64"/>
    </row>
    <row r="1731" spans="1:34" s="65" customFormat="1" ht="16.5" customHeight="1" x14ac:dyDescent="0.25">
      <c r="A1731" s="162">
        <v>1588</v>
      </c>
      <c r="B1731" s="54" t="s">
        <v>93</v>
      </c>
      <c r="C1731" s="206">
        <v>31.193999999999999</v>
      </c>
      <c r="D1731" s="206">
        <v>20.460999999999999</v>
      </c>
      <c r="E1731" s="206">
        <v>21.48405</v>
      </c>
      <c r="F1731" s="206">
        <v>22.9879335</v>
      </c>
      <c r="G1731" s="85"/>
      <c r="I1731" s="64"/>
      <c r="J1731" s="64"/>
      <c r="K1731" s="64"/>
      <c r="L1731" s="64"/>
      <c r="M1731" s="64"/>
      <c r="N1731" s="64"/>
      <c r="O1731" s="64"/>
      <c r="P1731" s="64"/>
      <c r="Q1731" s="64"/>
      <c r="R1731" s="64"/>
      <c r="S1731" s="64"/>
      <c r="T1731" s="64"/>
      <c r="U1731" s="64"/>
      <c r="V1731" s="64"/>
      <c r="W1731" s="64"/>
      <c r="X1731" s="64"/>
      <c r="Y1731" s="64"/>
      <c r="Z1731" s="64"/>
      <c r="AA1731" s="64"/>
      <c r="AB1731" s="64"/>
      <c r="AC1731" s="64"/>
      <c r="AD1731" s="64"/>
      <c r="AE1731" s="64"/>
      <c r="AF1731" s="64"/>
      <c r="AG1731" s="64"/>
      <c r="AH1731" s="64"/>
    </row>
    <row r="1732" spans="1:34" s="65" customFormat="1" ht="16.5" customHeight="1" x14ac:dyDescent="0.25">
      <c r="A1732" s="162">
        <v>1589</v>
      </c>
      <c r="B1732" s="54" t="s">
        <v>94</v>
      </c>
      <c r="C1732" s="206">
        <v>0</v>
      </c>
      <c r="D1732" s="206">
        <v>0</v>
      </c>
      <c r="E1732" s="206">
        <v>0</v>
      </c>
      <c r="F1732" s="206">
        <v>0</v>
      </c>
      <c r="G1732" s="85"/>
      <c r="I1732" s="64"/>
      <c r="J1732" s="64"/>
      <c r="K1732" s="64"/>
      <c r="L1732" s="64"/>
      <c r="M1732" s="64"/>
      <c r="N1732" s="64"/>
      <c r="O1732" s="64"/>
      <c r="P1732" s="64"/>
      <c r="Q1732" s="64"/>
      <c r="R1732" s="64"/>
      <c r="S1732" s="64"/>
      <c r="T1732" s="64"/>
      <c r="U1732" s="64"/>
      <c r="V1732" s="64"/>
      <c r="W1732" s="64"/>
      <c r="X1732" s="64"/>
      <c r="Y1732" s="64"/>
      <c r="Z1732" s="64"/>
      <c r="AA1732" s="64"/>
      <c r="AB1732" s="64"/>
      <c r="AC1732" s="64"/>
      <c r="AD1732" s="64"/>
      <c r="AE1732" s="64"/>
      <c r="AF1732" s="64"/>
      <c r="AG1732" s="64"/>
      <c r="AH1732" s="64"/>
    </row>
    <row r="1733" spans="1:34" s="65" customFormat="1" ht="16.5" customHeight="1" x14ac:dyDescent="0.25">
      <c r="A1733" s="162">
        <v>1590</v>
      </c>
      <c r="B1733" s="54" t="s">
        <v>95</v>
      </c>
      <c r="C1733" s="206">
        <v>0</v>
      </c>
      <c r="D1733" s="206">
        <v>0</v>
      </c>
      <c r="E1733" s="206">
        <v>0</v>
      </c>
      <c r="F1733" s="206">
        <v>0</v>
      </c>
      <c r="G1733" s="85"/>
      <c r="I1733" s="64"/>
      <c r="J1733" s="64"/>
      <c r="K1733" s="64"/>
      <c r="L1733" s="64"/>
      <c r="M1733" s="64"/>
      <c r="N1733" s="64"/>
      <c r="O1733" s="64"/>
      <c r="P1733" s="64"/>
      <c r="Q1733" s="64"/>
      <c r="R1733" s="64"/>
      <c r="S1733" s="64"/>
      <c r="T1733" s="64"/>
      <c r="U1733" s="64"/>
      <c r="V1733" s="64"/>
      <c r="W1733" s="64"/>
      <c r="X1733" s="64"/>
      <c r="Y1733" s="64"/>
      <c r="Z1733" s="64"/>
      <c r="AA1733" s="64"/>
      <c r="AB1733" s="64"/>
      <c r="AC1733" s="64"/>
      <c r="AD1733" s="64"/>
      <c r="AE1733" s="64"/>
      <c r="AF1733" s="64"/>
      <c r="AG1733" s="64"/>
      <c r="AH1733" s="64"/>
    </row>
    <row r="1734" spans="1:34" s="65" customFormat="1" ht="16.5" customHeight="1" x14ac:dyDescent="0.25">
      <c r="A1734" s="162">
        <v>1591</v>
      </c>
      <c r="B1734" s="54" t="s">
        <v>97</v>
      </c>
      <c r="C1734" s="206">
        <v>35.5</v>
      </c>
      <c r="D1734" s="206">
        <v>32.856000000000002</v>
      </c>
      <c r="E1734" s="206">
        <v>34.498800000000003</v>
      </c>
      <c r="F1734" s="206">
        <v>36.913716000000001</v>
      </c>
      <c r="G1734" s="85"/>
      <c r="I1734" s="64"/>
      <c r="J1734" s="64"/>
      <c r="K1734" s="64"/>
      <c r="L1734" s="64"/>
      <c r="M1734" s="64"/>
      <c r="N1734" s="64"/>
      <c r="O1734" s="64"/>
      <c r="P1734" s="64"/>
      <c r="Q1734" s="64"/>
      <c r="R1734" s="64"/>
      <c r="S1734" s="64"/>
      <c r="T1734" s="64"/>
      <c r="U1734" s="64"/>
      <c r="V1734" s="64"/>
      <c r="W1734" s="64"/>
      <c r="X1734" s="64"/>
      <c r="Y1734" s="64"/>
      <c r="Z1734" s="64"/>
      <c r="AA1734" s="64"/>
      <c r="AB1734" s="64"/>
      <c r="AC1734" s="64"/>
      <c r="AD1734" s="64"/>
      <c r="AE1734" s="64"/>
      <c r="AF1734" s="64"/>
      <c r="AG1734" s="64"/>
      <c r="AH1734" s="64"/>
    </row>
    <row r="1735" spans="1:34" s="65" customFormat="1" ht="16.5" customHeight="1" x14ac:dyDescent="0.25">
      <c r="A1735" s="162">
        <v>1592</v>
      </c>
      <c r="B1735" s="54" t="s">
        <v>98</v>
      </c>
      <c r="C1735" s="206">
        <v>34.159999999999997</v>
      </c>
      <c r="D1735" s="206">
        <v>32.856000000000002</v>
      </c>
      <c r="E1735" s="206">
        <v>34.498800000000003</v>
      </c>
      <c r="F1735" s="206">
        <v>36.913716000000001</v>
      </c>
      <c r="G1735" s="85"/>
      <c r="I1735" s="64"/>
      <c r="J1735" s="64"/>
      <c r="K1735" s="64"/>
      <c r="L1735" s="64"/>
      <c r="M1735" s="64"/>
      <c r="N1735" s="64"/>
      <c r="O1735" s="64"/>
      <c r="P1735" s="64"/>
      <c r="Q1735" s="64"/>
      <c r="R1735" s="64"/>
      <c r="S1735" s="64"/>
      <c r="T1735" s="64"/>
      <c r="U1735" s="64"/>
      <c r="V1735" s="64"/>
      <c r="W1735" s="64"/>
      <c r="X1735" s="64"/>
      <c r="Y1735" s="64"/>
      <c r="Z1735" s="64"/>
      <c r="AA1735" s="64"/>
      <c r="AB1735" s="64"/>
      <c r="AC1735" s="64"/>
      <c r="AD1735" s="64"/>
      <c r="AE1735" s="64"/>
      <c r="AF1735" s="64"/>
      <c r="AG1735" s="64"/>
      <c r="AH1735" s="64"/>
    </row>
    <row r="1736" spans="1:34" s="65" customFormat="1" ht="16.5" customHeight="1" x14ac:dyDescent="0.25">
      <c r="A1736" s="162">
        <v>1593</v>
      </c>
      <c r="B1736" s="54" t="s">
        <v>99</v>
      </c>
      <c r="C1736" s="206">
        <v>1.34</v>
      </c>
      <c r="D1736" s="206">
        <v>0</v>
      </c>
      <c r="E1736" s="206">
        <v>0</v>
      </c>
      <c r="F1736" s="206">
        <v>0</v>
      </c>
      <c r="G1736" s="85"/>
      <c r="I1736" s="64"/>
      <c r="J1736" s="64"/>
      <c r="K1736" s="64"/>
      <c r="L1736" s="64"/>
      <c r="M1736" s="64"/>
      <c r="N1736" s="64"/>
      <c r="O1736" s="64"/>
      <c r="P1736" s="64"/>
      <c r="Q1736" s="64"/>
      <c r="R1736" s="64"/>
      <c r="S1736" s="64"/>
      <c r="T1736" s="64"/>
      <c r="U1736" s="64"/>
      <c r="V1736" s="64"/>
      <c r="W1736" s="64"/>
      <c r="X1736" s="64"/>
      <c r="Y1736" s="64"/>
      <c r="Z1736" s="64"/>
      <c r="AA1736" s="64"/>
      <c r="AB1736" s="64"/>
      <c r="AC1736" s="64"/>
      <c r="AD1736" s="64"/>
      <c r="AE1736" s="64"/>
      <c r="AF1736" s="64"/>
      <c r="AG1736" s="64"/>
      <c r="AH1736" s="64"/>
    </row>
    <row r="1737" spans="1:34" s="65" customFormat="1" ht="16.5" customHeight="1" x14ac:dyDescent="0.25">
      <c r="A1737" s="162">
        <v>1594</v>
      </c>
      <c r="B1737" s="54" t="s">
        <v>155</v>
      </c>
      <c r="C1737" s="206">
        <v>0</v>
      </c>
      <c r="D1737" s="206">
        <v>0</v>
      </c>
      <c r="E1737" s="206">
        <v>0</v>
      </c>
      <c r="F1737" s="206">
        <v>0</v>
      </c>
      <c r="G1737" s="85"/>
      <c r="I1737" s="64"/>
      <c r="J1737" s="64"/>
      <c r="K1737" s="64"/>
      <c r="L1737" s="64"/>
      <c r="M1737" s="64"/>
      <c r="N1737" s="64"/>
      <c r="O1737" s="64"/>
      <c r="P1737" s="64"/>
      <c r="Q1737" s="64"/>
      <c r="R1737" s="64"/>
      <c r="S1737" s="64"/>
      <c r="T1737" s="64"/>
      <c r="U1737" s="64"/>
      <c r="V1737" s="64"/>
      <c r="W1737" s="64"/>
      <c r="X1737" s="64"/>
      <c r="Y1737" s="64"/>
      <c r="Z1737" s="64"/>
      <c r="AA1737" s="64"/>
      <c r="AB1737" s="64"/>
      <c r="AC1737" s="64"/>
      <c r="AD1737" s="64"/>
      <c r="AE1737" s="64"/>
      <c r="AF1737" s="64"/>
      <c r="AG1737" s="64"/>
      <c r="AH1737" s="64"/>
    </row>
    <row r="1738" spans="1:34" s="65" customFormat="1" ht="16.5" customHeight="1" x14ac:dyDescent="0.25">
      <c r="A1738" s="162">
        <v>1595</v>
      </c>
      <c r="B1738" s="54" t="s">
        <v>101</v>
      </c>
      <c r="C1738" s="206">
        <v>0</v>
      </c>
      <c r="D1738" s="206">
        <v>0</v>
      </c>
      <c r="E1738" s="206">
        <v>0</v>
      </c>
      <c r="F1738" s="206">
        <v>0</v>
      </c>
      <c r="G1738" s="85"/>
      <c r="I1738" s="64"/>
      <c r="J1738" s="64"/>
      <c r="K1738" s="64"/>
      <c r="L1738" s="64"/>
      <c r="M1738" s="64"/>
      <c r="N1738" s="64"/>
      <c r="O1738" s="64"/>
      <c r="P1738" s="64"/>
      <c r="Q1738" s="64"/>
      <c r="R1738" s="64"/>
      <c r="S1738" s="64"/>
      <c r="T1738" s="64"/>
      <c r="U1738" s="64"/>
      <c r="V1738" s="64"/>
      <c r="W1738" s="64"/>
      <c r="X1738" s="64"/>
      <c r="Y1738" s="64"/>
      <c r="Z1738" s="64"/>
      <c r="AA1738" s="64"/>
      <c r="AB1738" s="64"/>
      <c r="AC1738" s="64"/>
      <c r="AD1738" s="64"/>
      <c r="AE1738" s="64"/>
      <c r="AF1738" s="64"/>
      <c r="AG1738" s="64"/>
      <c r="AH1738" s="64"/>
    </row>
    <row r="1739" spans="1:34" s="65" customFormat="1" ht="16.5" customHeight="1" x14ac:dyDescent="0.25">
      <c r="A1739" s="162">
        <v>1596</v>
      </c>
      <c r="B1739" s="54" t="s">
        <v>102</v>
      </c>
      <c r="C1739" s="206">
        <v>0</v>
      </c>
      <c r="D1739" s="206">
        <v>0</v>
      </c>
      <c r="E1739" s="206">
        <v>0</v>
      </c>
      <c r="F1739" s="206">
        <v>0</v>
      </c>
      <c r="G1739" s="85"/>
      <c r="I1739" s="64"/>
      <c r="J1739" s="64"/>
      <c r="K1739" s="64"/>
      <c r="L1739" s="64"/>
      <c r="M1739" s="64"/>
      <c r="N1739" s="64"/>
      <c r="O1739" s="64"/>
      <c r="P1739" s="64"/>
      <c r="Q1739" s="64"/>
      <c r="R1739" s="64"/>
      <c r="S1739" s="64"/>
      <c r="T1739" s="64"/>
      <c r="U1739" s="64"/>
      <c r="V1739" s="64"/>
      <c r="W1739" s="64"/>
      <c r="X1739" s="64"/>
      <c r="Y1739" s="64"/>
      <c r="Z1739" s="64"/>
      <c r="AA1739" s="64"/>
      <c r="AB1739" s="64"/>
      <c r="AC1739" s="64"/>
      <c r="AD1739" s="64"/>
      <c r="AE1739" s="64"/>
      <c r="AF1739" s="64"/>
      <c r="AG1739" s="64"/>
      <c r="AH1739" s="64"/>
    </row>
    <row r="1740" spans="1:34" s="65" customFormat="1" ht="16.5" customHeight="1" x14ac:dyDescent="0.25">
      <c r="A1740" s="162">
        <v>1597</v>
      </c>
      <c r="B1740" s="54" t="s">
        <v>103</v>
      </c>
      <c r="C1740" s="206">
        <v>75.430999999999997</v>
      </c>
      <c r="D1740" s="206">
        <v>58.975000000000001</v>
      </c>
      <c r="E1740" s="206">
        <v>61.923750000000005</v>
      </c>
      <c r="F1740" s="206">
        <v>66.258412500000006</v>
      </c>
      <c r="G1740" s="85"/>
      <c r="I1740" s="64"/>
      <c r="J1740" s="64"/>
      <c r="K1740" s="64"/>
      <c r="L1740" s="64"/>
      <c r="M1740" s="64"/>
      <c r="N1740" s="64"/>
      <c r="O1740" s="64"/>
      <c r="P1740" s="64"/>
      <c r="Q1740" s="64"/>
      <c r="R1740" s="64"/>
      <c r="S1740" s="64"/>
      <c r="T1740" s="64"/>
      <c r="U1740" s="64"/>
      <c r="V1740" s="64"/>
      <c r="W1740" s="64"/>
      <c r="X1740" s="64"/>
      <c r="Y1740" s="64"/>
      <c r="Z1740" s="64"/>
      <c r="AA1740" s="64"/>
      <c r="AB1740" s="64"/>
      <c r="AC1740" s="64"/>
      <c r="AD1740" s="64"/>
      <c r="AE1740" s="64"/>
      <c r="AF1740" s="64"/>
      <c r="AG1740" s="64"/>
      <c r="AH1740" s="64"/>
    </row>
    <row r="1741" spans="1:34" ht="16.5" customHeight="1" x14ac:dyDescent="0.25">
      <c r="A1741" s="162">
        <v>1598</v>
      </c>
      <c r="B1741" s="54" t="s">
        <v>107</v>
      </c>
      <c r="C1741" s="206">
        <v>89.770091644015977</v>
      </c>
      <c r="D1741" s="206">
        <v>78.184035741273476</v>
      </c>
      <c r="E1741" s="206">
        <v>105</v>
      </c>
      <c r="F1741" s="206">
        <v>107</v>
      </c>
      <c r="G1741" s="85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  <c r="AD1741"/>
      <c r="AE1741"/>
      <c r="AF1741"/>
      <c r="AG1741"/>
      <c r="AH1741"/>
    </row>
    <row r="1742" spans="1:34" ht="16.5" customHeight="1" x14ac:dyDescent="0.25">
      <c r="A1742" s="258" t="s">
        <v>243</v>
      </c>
      <c r="B1742" s="258"/>
      <c r="C1742" s="258"/>
      <c r="D1742" s="258"/>
      <c r="E1742" s="258"/>
      <c r="F1742" s="258"/>
      <c r="G1742" s="258"/>
      <c r="H1742" s="258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  <c r="AF1742"/>
      <c r="AG1742"/>
      <c r="AH1742"/>
    </row>
    <row r="1743" spans="1:34" ht="16.5" customHeight="1" x14ac:dyDescent="0.25">
      <c r="A1743" s="162">
        <v>1599</v>
      </c>
      <c r="B1743" s="54" t="s">
        <v>90</v>
      </c>
      <c r="C1743" s="206">
        <v>11153.8</v>
      </c>
      <c r="D1743" s="206">
        <v>7870.5</v>
      </c>
      <c r="E1743" s="206">
        <v>11444.9</v>
      </c>
      <c r="F1743" s="206">
        <v>12246.043</v>
      </c>
      <c r="G1743" s="1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  <c r="AD1743"/>
      <c r="AE1743"/>
      <c r="AF1743"/>
      <c r="AG1743"/>
      <c r="AH1743"/>
    </row>
    <row r="1744" spans="1:34" ht="16.5" customHeight="1" x14ac:dyDescent="0.25">
      <c r="A1744" s="168">
        <f t="shared" ref="A1744:A1762" si="2">+A1743+1</f>
        <v>1600</v>
      </c>
      <c r="B1744" s="54" t="s">
        <v>91</v>
      </c>
      <c r="C1744" s="207">
        <v>0.40727425158271641</v>
      </c>
      <c r="D1744" s="207">
        <v>0.26943441879635854</v>
      </c>
      <c r="E1744" s="207">
        <v>0.36505705242481973</v>
      </c>
      <c r="F1744" s="207">
        <v>0.37133751993741321</v>
      </c>
      <c r="G1744" s="1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  <c r="AD1744"/>
      <c r="AE1744"/>
      <c r="AF1744"/>
      <c r="AG1744"/>
      <c r="AH1744"/>
    </row>
    <row r="1745" spans="1:34" ht="16.5" customHeight="1" x14ac:dyDescent="0.25">
      <c r="A1745" s="162">
        <v>1600</v>
      </c>
      <c r="B1745" s="54" t="s">
        <v>92</v>
      </c>
      <c r="C1745" s="206">
        <v>5272.4999999999991</v>
      </c>
      <c r="D1745" s="207">
        <v>5559.8</v>
      </c>
      <c r="E1745" s="207">
        <v>4623.3000000000011</v>
      </c>
      <c r="F1745" s="207">
        <v>4946.9310000000014</v>
      </c>
      <c r="G1745" s="1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  <c r="X1745"/>
      <c r="Y1745"/>
      <c r="Z1745"/>
      <c r="AA1745"/>
      <c r="AB1745"/>
      <c r="AC1745"/>
      <c r="AD1745"/>
      <c r="AE1745"/>
      <c r="AF1745"/>
      <c r="AG1745"/>
      <c r="AH1745"/>
    </row>
    <row r="1746" spans="1:34" ht="16.5" customHeight="1" x14ac:dyDescent="0.25">
      <c r="A1746" s="168">
        <f t="shared" si="2"/>
        <v>1601</v>
      </c>
      <c r="B1746" s="54" t="s">
        <v>91</v>
      </c>
      <c r="C1746" s="207">
        <v>0.1925221441544471</v>
      </c>
      <c r="D1746" s="206">
        <v>0.19033117103411398</v>
      </c>
      <c r="E1746" s="206">
        <v>0.14746902729387495</v>
      </c>
      <c r="F1746" s="206">
        <v>0.15000609493544226</v>
      </c>
      <c r="G1746" s="1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  <c r="Y1746"/>
      <c r="Z1746"/>
      <c r="AA1746"/>
      <c r="AB1746"/>
      <c r="AC1746"/>
      <c r="AD1746"/>
      <c r="AE1746"/>
      <c r="AF1746"/>
      <c r="AG1746"/>
      <c r="AH1746"/>
    </row>
    <row r="1747" spans="1:34" ht="16.5" customHeight="1" x14ac:dyDescent="0.25">
      <c r="A1747" s="162">
        <v>1601</v>
      </c>
      <c r="B1747" s="54" t="s">
        <v>107</v>
      </c>
      <c r="C1747" s="206">
        <v>256.29496402877692</v>
      </c>
      <c r="D1747" s="206">
        <v>105.4490279753438</v>
      </c>
      <c r="E1747" s="206">
        <v>83.15586891614808</v>
      </c>
      <c r="F1747" s="206">
        <v>107</v>
      </c>
      <c r="G1747" s="1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  <c r="X1747"/>
      <c r="Y1747"/>
      <c r="Z1747"/>
      <c r="AA1747"/>
      <c r="AB1747"/>
      <c r="AC1747"/>
      <c r="AD1747"/>
      <c r="AE1747"/>
      <c r="AF1747"/>
      <c r="AG1747"/>
      <c r="AH1747"/>
    </row>
    <row r="1748" spans="1:34" ht="16.5" customHeight="1" x14ac:dyDescent="0.25">
      <c r="A1748" s="168">
        <f t="shared" si="2"/>
        <v>1602</v>
      </c>
      <c r="B1748" s="54" t="s">
        <v>93</v>
      </c>
      <c r="C1748" s="207">
        <v>4547.3999999999996</v>
      </c>
      <c r="D1748" s="207">
        <v>3816</v>
      </c>
      <c r="E1748" s="207">
        <v>4281.1000000000004</v>
      </c>
      <c r="F1748" s="207">
        <v>4580.777</v>
      </c>
      <c r="G1748" s="1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  <c r="AD1748"/>
      <c r="AE1748"/>
      <c r="AF1748"/>
      <c r="AG1748"/>
      <c r="AH1748"/>
    </row>
    <row r="1749" spans="1:34" ht="16.5" customHeight="1" x14ac:dyDescent="0.25">
      <c r="A1749" s="162">
        <v>1602</v>
      </c>
      <c r="B1749" s="54" t="s">
        <v>94</v>
      </c>
      <c r="C1749" s="207">
        <v>267.39999999999998</v>
      </c>
      <c r="D1749" s="207">
        <v>280.5</v>
      </c>
      <c r="E1749" s="207">
        <v>294.60000000000002</v>
      </c>
      <c r="F1749" s="207">
        <v>315.22200000000004</v>
      </c>
      <c r="G1749" s="1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  <c r="AD1749"/>
      <c r="AE1749"/>
      <c r="AF1749"/>
      <c r="AG1749"/>
      <c r="AH1749"/>
    </row>
    <row r="1750" spans="1:34" ht="16.5" customHeight="1" x14ac:dyDescent="0.25">
      <c r="A1750" s="168">
        <f t="shared" si="2"/>
        <v>1603</v>
      </c>
      <c r="B1750" s="54" t="s">
        <v>95</v>
      </c>
      <c r="C1750" s="207">
        <v>457.7</v>
      </c>
      <c r="D1750" s="207">
        <v>1463.3</v>
      </c>
      <c r="E1750" s="207">
        <v>47.6</v>
      </c>
      <c r="F1750" s="207">
        <v>50.932000000000002</v>
      </c>
      <c r="G1750" s="1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  <c r="AD1750"/>
      <c r="AE1750"/>
      <c r="AF1750"/>
      <c r="AG1750"/>
      <c r="AH1750"/>
    </row>
    <row r="1751" spans="1:34" x14ac:dyDescent="0.25">
      <c r="A1751" s="162">
        <v>1603</v>
      </c>
      <c r="B1751" s="54" t="s">
        <v>97</v>
      </c>
      <c r="C1751" s="206">
        <v>5827.1</v>
      </c>
      <c r="D1751" s="207">
        <v>2260.3000000000002</v>
      </c>
      <c r="E1751" s="207">
        <v>6774.2</v>
      </c>
      <c r="F1751" s="207">
        <v>7248.3940000000002</v>
      </c>
      <c r="G1751" s="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  <c r="AD1751"/>
      <c r="AE1751"/>
      <c r="AF1751"/>
      <c r="AG1751"/>
      <c r="AH1751"/>
    </row>
    <row r="1752" spans="1:34" ht="16.5" customHeight="1" x14ac:dyDescent="0.25">
      <c r="A1752" s="168">
        <f t="shared" si="2"/>
        <v>1604</v>
      </c>
      <c r="B1752" s="54" t="s">
        <v>98</v>
      </c>
      <c r="C1752" s="207"/>
      <c r="D1752" s="207">
        <v>0</v>
      </c>
      <c r="E1752" s="207">
        <v>0</v>
      </c>
      <c r="F1752" s="207">
        <v>0</v>
      </c>
      <c r="G1752" s="1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  <c r="AD1752"/>
      <c r="AE1752"/>
      <c r="AF1752"/>
      <c r="AG1752"/>
      <c r="AH1752"/>
    </row>
    <row r="1753" spans="1:34" ht="16.5" customHeight="1" x14ac:dyDescent="0.25">
      <c r="A1753" s="162">
        <v>1604</v>
      </c>
      <c r="B1753" s="54" t="s">
        <v>99</v>
      </c>
      <c r="C1753" s="207">
        <v>1598.9</v>
      </c>
      <c r="D1753" s="207"/>
      <c r="E1753" s="207">
        <v>1067</v>
      </c>
      <c r="F1753" s="207">
        <v>1141.69</v>
      </c>
      <c r="G1753" s="1"/>
      <c r="H1753" s="81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  <c r="X1753"/>
      <c r="Y1753"/>
      <c r="Z1753"/>
      <c r="AA1753"/>
      <c r="AB1753"/>
      <c r="AC1753"/>
      <c r="AD1753"/>
      <c r="AE1753"/>
      <c r="AF1753"/>
      <c r="AG1753"/>
      <c r="AH1753"/>
    </row>
    <row r="1754" spans="1:34" ht="16.5" customHeight="1" x14ac:dyDescent="0.25">
      <c r="A1754" s="168">
        <f t="shared" si="2"/>
        <v>1605</v>
      </c>
      <c r="B1754" s="54" t="s">
        <v>100</v>
      </c>
      <c r="C1754" s="207">
        <v>4170.2</v>
      </c>
      <c r="D1754" s="207">
        <v>2260.3000000000002</v>
      </c>
      <c r="E1754" s="207">
        <v>5707.2</v>
      </c>
      <c r="F1754" s="207">
        <v>6106.7039999999997</v>
      </c>
      <c r="G1754" s="1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  <c r="X1754"/>
      <c r="Y1754"/>
      <c r="Z1754"/>
      <c r="AA1754"/>
      <c r="AB1754"/>
      <c r="AC1754"/>
      <c r="AD1754"/>
      <c r="AE1754"/>
      <c r="AF1754"/>
      <c r="AG1754"/>
      <c r="AH1754"/>
    </row>
    <row r="1755" spans="1:34" ht="16.5" customHeight="1" x14ac:dyDescent="0.25">
      <c r="A1755" s="162">
        <v>1605</v>
      </c>
      <c r="B1755" s="54" t="s">
        <v>101</v>
      </c>
      <c r="C1755" s="207">
        <v>54.2</v>
      </c>
      <c r="D1755" s="207">
        <v>50.4</v>
      </c>
      <c r="E1755" s="207">
        <v>47.4</v>
      </c>
      <c r="F1755" s="207">
        <v>50.717999999999996</v>
      </c>
      <c r="G1755" s="1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  <c r="AD1755"/>
      <c r="AE1755"/>
      <c r="AF1755"/>
      <c r="AG1755"/>
      <c r="AH1755"/>
    </row>
    <row r="1756" spans="1:34" ht="16.5" customHeight="1" x14ac:dyDescent="0.25">
      <c r="A1756" s="168">
        <f t="shared" si="2"/>
        <v>1606</v>
      </c>
      <c r="B1756" s="54" t="s">
        <v>102</v>
      </c>
      <c r="C1756" s="207">
        <v>157.1</v>
      </c>
      <c r="D1756" s="206"/>
      <c r="E1756" s="206"/>
      <c r="F1756" s="206">
        <v>0</v>
      </c>
      <c r="G1756" s="1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  <c r="AD1756"/>
      <c r="AE1756"/>
      <c r="AF1756"/>
      <c r="AG1756"/>
      <c r="AH1756"/>
    </row>
    <row r="1757" spans="1:34" ht="16.5" customHeight="1" x14ac:dyDescent="0.25">
      <c r="A1757" s="162">
        <v>1606</v>
      </c>
      <c r="B1757" s="54" t="s">
        <v>103</v>
      </c>
      <c r="C1757" s="207">
        <v>12136.2</v>
      </c>
      <c r="D1757" s="207">
        <v>8136.9</v>
      </c>
      <c r="E1757" s="207">
        <v>11641.7</v>
      </c>
      <c r="F1757" s="206">
        <v>12456.619000000001</v>
      </c>
      <c r="G1757" s="1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  <c r="AF1757"/>
      <c r="AG1757"/>
      <c r="AH1757"/>
    </row>
    <row r="1758" spans="1:34" ht="16.5" customHeight="1" x14ac:dyDescent="0.25">
      <c r="A1758" s="168">
        <f t="shared" si="2"/>
        <v>1607</v>
      </c>
      <c r="B1758" s="54" t="s">
        <v>91</v>
      </c>
      <c r="C1758" s="207">
        <v>0.44314599258173565</v>
      </c>
      <c r="D1758" s="206">
        <v>0.27855421158809346</v>
      </c>
      <c r="E1758" s="206">
        <v>0.37133436615558235</v>
      </c>
      <c r="F1758" s="206">
        <v>0.37772282902038318</v>
      </c>
      <c r="G1758" s="1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  <c r="AE1758"/>
      <c r="AF1758"/>
      <c r="AG1758"/>
      <c r="AH1758"/>
    </row>
    <row r="1759" spans="1:34" ht="16.5" customHeight="1" x14ac:dyDescent="0.25">
      <c r="A1759" s="162">
        <v>1607</v>
      </c>
      <c r="B1759" s="54" t="s">
        <v>107</v>
      </c>
      <c r="C1759" s="206">
        <v>103.98594807642876</v>
      </c>
      <c r="D1759" s="206">
        <v>67.046521975577193</v>
      </c>
      <c r="E1759" s="206">
        <v>143.0729147464022</v>
      </c>
      <c r="F1759" s="206">
        <v>107</v>
      </c>
      <c r="G1759" s="1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  <c r="AE1759"/>
      <c r="AF1759"/>
      <c r="AG1759"/>
      <c r="AH1759"/>
    </row>
    <row r="1760" spans="1:34" ht="16.5" customHeight="1" x14ac:dyDescent="0.25">
      <c r="A1760" s="168">
        <f t="shared" si="2"/>
        <v>1608</v>
      </c>
      <c r="B1760" s="54" t="s">
        <v>104</v>
      </c>
      <c r="C1760" s="206">
        <v>-982.40000000000146</v>
      </c>
      <c r="D1760" s="206">
        <v>-266.39999999999964</v>
      </c>
      <c r="E1760" s="206">
        <v>-196.80000000000109</v>
      </c>
      <c r="F1760" s="206">
        <v>-210.57600000000116</v>
      </c>
      <c r="G1760" s="1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  <c r="AD1760"/>
      <c r="AE1760"/>
      <c r="AF1760"/>
      <c r="AG1760"/>
      <c r="AH1760"/>
    </row>
    <row r="1761" spans="1:34" ht="16.5" customHeight="1" x14ac:dyDescent="0.25">
      <c r="A1761" s="162">
        <v>1608</v>
      </c>
      <c r="B1761" s="54" t="s">
        <v>91</v>
      </c>
      <c r="C1761" s="206">
        <v>-3.5871740999019276E-2</v>
      </c>
      <c r="D1761" s="206">
        <v>-9.1197927917349344E-3</v>
      </c>
      <c r="E1761" s="206">
        <v>-6.2773137307626037E-3</v>
      </c>
      <c r="F1761" s="206">
        <v>-6.3853090829699977E-3</v>
      </c>
      <c r="G1761" s="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  <c r="AD1761"/>
      <c r="AE1761"/>
      <c r="AF1761"/>
      <c r="AG1761"/>
      <c r="AH1761"/>
    </row>
    <row r="1762" spans="1:34" ht="16.5" customHeight="1" x14ac:dyDescent="0.25">
      <c r="A1762" s="168">
        <f t="shared" si="2"/>
        <v>1609</v>
      </c>
      <c r="B1762" s="54" t="s">
        <v>107</v>
      </c>
      <c r="C1762" s="206">
        <v>39.998371401815945</v>
      </c>
      <c r="D1762" s="206">
        <v>27.117263843648132</v>
      </c>
      <c r="E1762" s="206">
        <v>73.873873873874388</v>
      </c>
      <c r="F1762" s="206">
        <v>107</v>
      </c>
      <c r="G1762" s="1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  <c r="AE1762"/>
      <c r="AF1762"/>
      <c r="AG1762"/>
      <c r="AH1762"/>
    </row>
    <row r="1763" spans="1:34" ht="16.5" customHeight="1" x14ac:dyDescent="0.25">
      <c r="A1763" s="254" t="s">
        <v>244</v>
      </c>
      <c r="B1763" s="254"/>
      <c r="C1763" s="254"/>
      <c r="D1763" s="254"/>
      <c r="E1763" s="254"/>
      <c r="F1763" s="254"/>
      <c r="G1763" s="1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  <c r="AD1763"/>
      <c r="AE1763"/>
      <c r="AF1763"/>
      <c r="AG1763"/>
      <c r="AH1763"/>
    </row>
    <row r="1764" spans="1:34" x14ac:dyDescent="0.25">
      <c r="A1764" s="162">
        <v>1610</v>
      </c>
      <c r="B1764" s="54" t="s">
        <v>90</v>
      </c>
      <c r="C1764" s="206">
        <v>61.2</v>
      </c>
      <c r="D1764" s="206">
        <v>63.2</v>
      </c>
      <c r="E1764" s="206">
        <v>66.400000000000006</v>
      </c>
      <c r="F1764" s="206">
        <v>71.048000000000002</v>
      </c>
      <c r="G1764" s="83"/>
      <c r="H1764" s="81"/>
      <c r="I1764" s="62"/>
      <c r="J1764" s="62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  <c r="AD1764"/>
      <c r="AE1764"/>
      <c r="AF1764"/>
      <c r="AG1764"/>
      <c r="AH1764"/>
    </row>
    <row r="1765" spans="1:34" ht="16.5" customHeight="1" x14ac:dyDescent="0.25">
      <c r="A1765" s="162">
        <v>1611</v>
      </c>
      <c r="B1765" s="54" t="s">
        <v>92</v>
      </c>
      <c r="C1765" s="206">
        <v>60.2</v>
      </c>
      <c r="D1765" s="206">
        <v>63.2</v>
      </c>
      <c r="E1765" s="206">
        <v>66.400000000000006</v>
      </c>
      <c r="F1765" s="206">
        <v>71.048000000000002</v>
      </c>
      <c r="G1765" s="83"/>
      <c r="H1765" s="81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  <c r="AF1765"/>
      <c r="AG1765"/>
      <c r="AH1765"/>
    </row>
    <row r="1766" spans="1:34" ht="16.5" customHeight="1" x14ac:dyDescent="0.25">
      <c r="A1766" s="162">
        <v>1612</v>
      </c>
      <c r="B1766" s="54" t="s">
        <v>107</v>
      </c>
      <c r="C1766" s="206">
        <v>93.769470404984418</v>
      </c>
      <c r="D1766" s="206">
        <v>104.98338870431894</v>
      </c>
      <c r="E1766" s="206">
        <v>105.0632911392405</v>
      </c>
      <c r="F1766" s="206">
        <v>107</v>
      </c>
      <c r="G1766" s="83"/>
      <c r="H1766" s="81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  <c r="AE1766"/>
      <c r="AF1766"/>
      <c r="AG1766"/>
      <c r="AH1766"/>
    </row>
    <row r="1767" spans="1:34" ht="16.5" customHeight="1" x14ac:dyDescent="0.25">
      <c r="A1767" s="162">
        <v>1613</v>
      </c>
      <c r="B1767" s="54" t="s">
        <v>93</v>
      </c>
      <c r="C1767" s="206">
        <v>60.2</v>
      </c>
      <c r="D1767" s="207">
        <v>63.2</v>
      </c>
      <c r="E1767" s="207">
        <v>66.400000000000006</v>
      </c>
      <c r="F1767" s="207">
        <v>71.048000000000002</v>
      </c>
      <c r="G1767" s="83"/>
      <c r="H1767" s="81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  <c r="AD1767"/>
      <c r="AE1767"/>
      <c r="AF1767"/>
      <c r="AG1767"/>
      <c r="AH1767"/>
    </row>
    <row r="1768" spans="1:34" ht="16.5" customHeight="1" x14ac:dyDescent="0.25">
      <c r="A1768" s="162">
        <v>1614</v>
      </c>
      <c r="B1768" s="54" t="s">
        <v>94</v>
      </c>
      <c r="C1768" s="206"/>
      <c r="D1768" s="206"/>
      <c r="E1768" s="206"/>
      <c r="F1768" s="206">
        <v>0</v>
      </c>
      <c r="G1768" s="83"/>
      <c r="H1768" s="81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  <c r="AE1768"/>
      <c r="AF1768"/>
      <c r="AG1768"/>
      <c r="AH1768"/>
    </row>
    <row r="1769" spans="1:34" ht="16.5" customHeight="1" x14ac:dyDescent="0.25">
      <c r="A1769" s="162">
        <v>1615</v>
      </c>
      <c r="B1769" s="54" t="s">
        <v>95</v>
      </c>
      <c r="C1769" s="206"/>
      <c r="D1769" s="206"/>
      <c r="E1769" s="206"/>
      <c r="F1769" s="206">
        <v>0</v>
      </c>
      <c r="G1769" s="83"/>
      <c r="H1769" s="81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  <c r="AE1769"/>
      <c r="AF1769"/>
      <c r="AG1769"/>
      <c r="AH1769"/>
    </row>
    <row r="1770" spans="1:34" x14ac:dyDescent="0.25">
      <c r="A1770" s="162">
        <v>1616</v>
      </c>
      <c r="B1770" s="54" t="s">
        <v>97</v>
      </c>
      <c r="C1770" s="206">
        <v>1</v>
      </c>
      <c r="D1770" s="206"/>
      <c r="E1770" s="206"/>
      <c r="F1770" s="206">
        <v>0</v>
      </c>
      <c r="G1770" s="83"/>
      <c r="H1770" s="81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  <c r="AD1770"/>
      <c r="AE1770"/>
      <c r="AF1770"/>
      <c r="AG1770"/>
      <c r="AH1770"/>
    </row>
    <row r="1771" spans="1:34" ht="16.5" customHeight="1" x14ac:dyDescent="0.25">
      <c r="A1771" s="162">
        <v>1617</v>
      </c>
      <c r="B1771" s="54" t="s">
        <v>98</v>
      </c>
      <c r="C1771" s="206"/>
      <c r="D1771" s="207"/>
      <c r="E1771" s="207"/>
      <c r="F1771" s="207">
        <v>0</v>
      </c>
      <c r="G1771" s="83"/>
      <c r="H1771" s="8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  <c r="AE1771"/>
      <c r="AF1771"/>
      <c r="AG1771"/>
      <c r="AH1771"/>
    </row>
    <row r="1772" spans="1:34" ht="16.5" customHeight="1" x14ac:dyDescent="0.25">
      <c r="A1772" s="162">
        <v>1618</v>
      </c>
      <c r="B1772" s="54" t="s">
        <v>99</v>
      </c>
      <c r="C1772" s="206">
        <v>1</v>
      </c>
      <c r="D1772" s="207"/>
      <c r="E1772" s="207"/>
      <c r="F1772" s="207">
        <v>0</v>
      </c>
      <c r="G1772" s="83"/>
      <c r="H1772" s="81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  <c r="AD1772"/>
      <c r="AE1772"/>
      <c r="AF1772"/>
      <c r="AG1772"/>
      <c r="AH1772"/>
    </row>
    <row r="1773" spans="1:34" ht="16.5" customHeight="1" x14ac:dyDescent="0.25">
      <c r="A1773" s="162">
        <v>1619</v>
      </c>
      <c r="B1773" s="54" t="s">
        <v>155</v>
      </c>
      <c r="C1773" s="206"/>
      <c r="D1773" s="206"/>
      <c r="E1773" s="206"/>
      <c r="F1773" s="206">
        <v>0</v>
      </c>
      <c r="G1773" s="83"/>
      <c r="H1773" s="81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  <c r="AE1773"/>
      <c r="AF1773"/>
      <c r="AG1773"/>
      <c r="AH1773"/>
    </row>
    <row r="1774" spans="1:34" ht="16.5" customHeight="1" x14ac:dyDescent="0.25">
      <c r="A1774" s="162">
        <v>1620</v>
      </c>
      <c r="B1774" s="54" t="s">
        <v>101</v>
      </c>
      <c r="C1774" s="206"/>
      <c r="D1774" s="206"/>
      <c r="E1774" s="206"/>
      <c r="F1774" s="206">
        <v>0</v>
      </c>
      <c r="G1774" s="83"/>
      <c r="H1774" s="81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  <c r="AE1774"/>
      <c r="AF1774"/>
      <c r="AG1774"/>
      <c r="AH1774"/>
    </row>
    <row r="1775" spans="1:34" ht="16.5" customHeight="1" x14ac:dyDescent="0.25">
      <c r="A1775" s="162">
        <v>1621</v>
      </c>
      <c r="B1775" s="54" t="s">
        <v>102</v>
      </c>
      <c r="C1775" s="206"/>
      <c r="D1775" s="206"/>
      <c r="E1775" s="206"/>
      <c r="F1775" s="206">
        <v>0</v>
      </c>
      <c r="G1775" s="83"/>
      <c r="H1775" s="81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  <c r="AE1775"/>
      <c r="AF1775"/>
      <c r="AG1775"/>
      <c r="AH1775"/>
    </row>
    <row r="1776" spans="1:34" ht="16.5" customHeight="1" x14ac:dyDescent="0.25">
      <c r="A1776" s="162">
        <v>1622</v>
      </c>
      <c r="B1776" s="54" t="s">
        <v>103</v>
      </c>
      <c r="C1776" s="206">
        <v>65.5</v>
      </c>
      <c r="D1776" s="207">
        <v>63.2</v>
      </c>
      <c r="E1776" s="207">
        <v>66.400000000000006</v>
      </c>
      <c r="F1776" s="207">
        <v>71.048000000000002</v>
      </c>
      <c r="G1776" s="83"/>
      <c r="H1776" s="81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  <c r="AD1776"/>
      <c r="AE1776"/>
      <c r="AF1776"/>
      <c r="AG1776"/>
      <c r="AH1776"/>
    </row>
    <row r="1777" spans="1:34" ht="16.5" customHeight="1" x14ac:dyDescent="0.25">
      <c r="A1777" s="162">
        <v>1623</v>
      </c>
      <c r="B1777" s="54" t="s">
        <v>107</v>
      </c>
      <c r="C1777" s="206">
        <v>79.106280193236728</v>
      </c>
      <c r="D1777" s="206">
        <v>96.488549618320619</v>
      </c>
      <c r="E1777" s="206">
        <v>105.0632911392405</v>
      </c>
      <c r="F1777" s="206">
        <v>107</v>
      </c>
      <c r="G1777" s="84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  <c r="AE1777"/>
      <c r="AF1777"/>
      <c r="AG1777"/>
      <c r="AH1777"/>
    </row>
    <row r="1778" spans="1:34" ht="16.5" customHeight="1" x14ac:dyDescent="0.25">
      <c r="A1778" s="254" t="s">
        <v>245</v>
      </c>
      <c r="B1778" s="254"/>
      <c r="C1778" s="254"/>
      <c r="D1778" s="254"/>
      <c r="E1778" s="254"/>
      <c r="F1778" s="254"/>
      <c r="G1778" s="84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  <c r="AF1778"/>
      <c r="AG1778"/>
      <c r="AH1778"/>
    </row>
    <row r="1779" spans="1:34" x14ac:dyDescent="0.25">
      <c r="A1779" s="162">
        <v>1624</v>
      </c>
      <c r="B1779" s="54" t="s">
        <v>90</v>
      </c>
      <c r="C1779" s="206">
        <v>69.599999999999994</v>
      </c>
      <c r="D1779" s="206">
        <v>67.3</v>
      </c>
      <c r="E1779" s="206">
        <v>70.7</v>
      </c>
      <c r="F1779" s="206">
        <v>75.649000000000001</v>
      </c>
      <c r="G1779" s="84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  <c r="AD1779"/>
      <c r="AE1779"/>
      <c r="AF1779"/>
      <c r="AG1779"/>
      <c r="AH1779"/>
    </row>
    <row r="1780" spans="1:34" ht="16.5" customHeight="1" x14ac:dyDescent="0.25">
      <c r="A1780" s="162">
        <v>1625</v>
      </c>
      <c r="B1780" s="54" t="s">
        <v>92</v>
      </c>
      <c r="C1780" s="206">
        <v>6.2</v>
      </c>
      <c r="D1780" s="206">
        <v>6.5</v>
      </c>
      <c r="E1780" s="206">
        <v>6.8</v>
      </c>
      <c r="F1780" s="206">
        <v>7.2759999999999998</v>
      </c>
      <c r="G1780" s="84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  <c r="AD1780"/>
      <c r="AE1780"/>
      <c r="AF1780"/>
      <c r="AG1780"/>
      <c r="AH1780"/>
    </row>
    <row r="1781" spans="1:34" ht="16.5" customHeight="1" x14ac:dyDescent="0.25">
      <c r="A1781" s="162">
        <v>1626</v>
      </c>
      <c r="B1781" s="54" t="s">
        <v>107</v>
      </c>
      <c r="C1781" s="206">
        <v>135.07625272331157</v>
      </c>
      <c r="D1781" s="206">
        <v>104.83870967741935</v>
      </c>
      <c r="E1781" s="206">
        <v>104.61538461538463</v>
      </c>
      <c r="F1781" s="206">
        <v>107</v>
      </c>
      <c r="G1781" s="84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  <c r="AD1781"/>
      <c r="AE1781"/>
      <c r="AF1781"/>
      <c r="AG1781"/>
      <c r="AH1781"/>
    </row>
    <row r="1782" spans="1:34" ht="16.5" customHeight="1" x14ac:dyDescent="0.25">
      <c r="A1782" s="162">
        <v>1627</v>
      </c>
      <c r="B1782" s="54" t="s">
        <v>93</v>
      </c>
      <c r="C1782" s="206">
        <v>6.2</v>
      </c>
      <c r="D1782" s="206">
        <v>6.5</v>
      </c>
      <c r="E1782" s="206">
        <v>6.8</v>
      </c>
      <c r="F1782" s="206">
        <v>7.2759999999999998</v>
      </c>
      <c r="G1782" s="84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  <c r="AE1782"/>
      <c r="AF1782"/>
      <c r="AG1782"/>
      <c r="AH1782"/>
    </row>
    <row r="1783" spans="1:34" ht="16.5" customHeight="1" x14ac:dyDescent="0.25">
      <c r="A1783" s="162">
        <v>1628</v>
      </c>
      <c r="B1783" s="54" t="s">
        <v>94</v>
      </c>
      <c r="C1783" s="206"/>
      <c r="D1783" s="206"/>
      <c r="E1783" s="206"/>
      <c r="F1783" s="206">
        <v>0</v>
      </c>
      <c r="G1783" s="84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  <c r="AD1783"/>
      <c r="AE1783"/>
      <c r="AF1783"/>
      <c r="AG1783"/>
      <c r="AH1783"/>
    </row>
    <row r="1784" spans="1:34" ht="16.5" customHeight="1" x14ac:dyDescent="0.25">
      <c r="A1784" s="162">
        <v>1629</v>
      </c>
      <c r="B1784" s="54" t="s">
        <v>95</v>
      </c>
      <c r="C1784" s="206"/>
      <c r="D1784" s="206"/>
      <c r="E1784" s="206"/>
      <c r="F1784" s="206">
        <v>0</v>
      </c>
      <c r="G1784" s="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  <c r="AE1784"/>
      <c r="AF1784"/>
      <c r="AG1784"/>
      <c r="AH1784"/>
    </row>
    <row r="1785" spans="1:34" x14ac:dyDescent="0.25">
      <c r="A1785" s="162">
        <v>1630</v>
      </c>
      <c r="B1785" s="54" t="s">
        <v>97</v>
      </c>
      <c r="C1785" s="206">
        <v>63.4</v>
      </c>
      <c r="D1785" s="206">
        <v>60.8</v>
      </c>
      <c r="E1785" s="206">
        <v>63.9</v>
      </c>
      <c r="F1785" s="206">
        <v>68.373000000000005</v>
      </c>
      <c r="G1785" s="84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  <c r="AD1785"/>
      <c r="AE1785"/>
      <c r="AF1785"/>
      <c r="AG1785"/>
      <c r="AH1785"/>
    </row>
    <row r="1786" spans="1:34" ht="16.5" customHeight="1" x14ac:dyDescent="0.25">
      <c r="A1786" s="162">
        <v>1631</v>
      </c>
      <c r="B1786" s="54" t="s">
        <v>98</v>
      </c>
      <c r="C1786" s="206">
        <v>37</v>
      </c>
      <c r="D1786" s="206">
        <v>39</v>
      </c>
      <c r="E1786" s="206">
        <v>41</v>
      </c>
      <c r="F1786" s="206">
        <v>43.87</v>
      </c>
      <c r="G1786" s="84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  <c r="AD1786"/>
      <c r="AE1786"/>
      <c r="AF1786"/>
      <c r="AG1786"/>
      <c r="AH1786"/>
    </row>
    <row r="1787" spans="1:34" ht="16.5" customHeight="1" x14ac:dyDescent="0.25">
      <c r="A1787" s="162">
        <v>1632</v>
      </c>
      <c r="B1787" s="54" t="s">
        <v>99</v>
      </c>
      <c r="C1787" s="206">
        <v>26.4</v>
      </c>
      <c r="D1787" s="206">
        <v>21.8</v>
      </c>
      <c r="E1787" s="206">
        <v>22.9</v>
      </c>
      <c r="F1787" s="206">
        <v>24.503</v>
      </c>
      <c r="G1787" s="84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  <c r="AD1787"/>
      <c r="AE1787"/>
      <c r="AF1787"/>
      <c r="AG1787"/>
      <c r="AH1787"/>
    </row>
    <row r="1788" spans="1:34" ht="16.5" customHeight="1" x14ac:dyDescent="0.25">
      <c r="A1788" s="162">
        <v>1633</v>
      </c>
      <c r="B1788" s="54" t="s">
        <v>155</v>
      </c>
      <c r="C1788" s="206"/>
      <c r="D1788" s="206"/>
      <c r="E1788" s="206"/>
      <c r="F1788" s="206">
        <v>0</v>
      </c>
      <c r="G1788" s="84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  <c r="AD1788"/>
      <c r="AE1788"/>
      <c r="AF1788"/>
      <c r="AG1788"/>
      <c r="AH1788"/>
    </row>
    <row r="1789" spans="1:34" ht="16.5" customHeight="1" x14ac:dyDescent="0.25">
      <c r="A1789" s="162">
        <v>1634</v>
      </c>
      <c r="B1789" s="54" t="s">
        <v>101</v>
      </c>
      <c r="C1789" s="206"/>
      <c r="D1789" s="206"/>
      <c r="E1789" s="206"/>
      <c r="F1789" s="206">
        <v>0</v>
      </c>
      <c r="G1789" s="84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  <c r="AD1789"/>
      <c r="AE1789"/>
      <c r="AF1789"/>
      <c r="AG1789"/>
      <c r="AH1789"/>
    </row>
    <row r="1790" spans="1:34" ht="16.5" customHeight="1" x14ac:dyDescent="0.25">
      <c r="A1790" s="162">
        <v>1635</v>
      </c>
      <c r="B1790" s="54" t="s">
        <v>102</v>
      </c>
      <c r="C1790" s="206"/>
      <c r="D1790" s="206"/>
      <c r="E1790" s="206"/>
      <c r="F1790" s="206">
        <v>0</v>
      </c>
      <c r="G1790" s="84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  <c r="AD1790"/>
      <c r="AE1790"/>
      <c r="AF1790"/>
      <c r="AG1790"/>
      <c r="AH1790"/>
    </row>
    <row r="1791" spans="1:34" ht="16.5" customHeight="1" x14ac:dyDescent="0.25">
      <c r="A1791" s="162">
        <v>1636</v>
      </c>
      <c r="B1791" s="54" t="s">
        <v>103</v>
      </c>
      <c r="C1791" s="206">
        <v>70.3</v>
      </c>
      <c r="D1791" s="206">
        <v>67.3</v>
      </c>
      <c r="E1791" s="206">
        <v>70.7</v>
      </c>
      <c r="F1791" s="206">
        <v>75.649000000000001</v>
      </c>
      <c r="G1791" s="84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  <c r="AD1791"/>
      <c r="AE1791"/>
      <c r="AF1791"/>
      <c r="AG1791"/>
      <c r="AH1791"/>
    </row>
    <row r="1792" spans="1:34" ht="16.5" customHeight="1" x14ac:dyDescent="0.25">
      <c r="A1792" s="162">
        <v>1637</v>
      </c>
      <c r="B1792" s="54" t="s">
        <v>107</v>
      </c>
      <c r="C1792" s="206">
        <v>139.25479864508841</v>
      </c>
      <c r="D1792" s="206">
        <v>95.732574679943099</v>
      </c>
      <c r="E1792" s="206">
        <v>105.05200594353641</v>
      </c>
      <c r="F1792" s="206">
        <v>107</v>
      </c>
      <c r="G1792" s="84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  <c r="AD1792"/>
      <c r="AE1792"/>
      <c r="AF1792"/>
      <c r="AG1792"/>
      <c r="AH1792"/>
    </row>
    <row r="1793" spans="1:34" ht="16.5" customHeight="1" x14ac:dyDescent="0.25">
      <c r="A1793" s="254" t="s">
        <v>246</v>
      </c>
      <c r="B1793" s="254"/>
      <c r="C1793" s="254"/>
      <c r="D1793" s="254"/>
      <c r="E1793" s="254"/>
      <c r="F1793" s="254"/>
      <c r="G1793" s="84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  <c r="AD1793"/>
      <c r="AE1793"/>
      <c r="AF1793"/>
      <c r="AG1793"/>
      <c r="AH1793"/>
    </row>
    <row r="1794" spans="1:34" x14ac:dyDescent="0.25">
      <c r="A1794" s="162">
        <v>1638</v>
      </c>
      <c r="B1794" s="54" t="s">
        <v>90</v>
      </c>
      <c r="C1794" s="206">
        <v>48.3</v>
      </c>
      <c r="D1794" s="206">
        <v>49.599999999999994</v>
      </c>
      <c r="E1794" s="206">
        <v>52.099999999999994</v>
      </c>
      <c r="F1794" s="206">
        <v>55.746999999999993</v>
      </c>
      <c r="G1794" s="8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  <c r="AE1794"/>
      <c r="AF1794"/>
      <c r="AG1794"/>
      <c r="AH1794"/>
    </row>
    <row r="1795" spans="1:34" ht="16.5" customHeight="1" x14ac:dyDescent="0.25">
      <c r="A1795" s="162">
        <v>1639</v>
      </c>
      <c r="B1795" s="54" t="s">
        <v>92</v>
      </c>
      <c r="C1795" s="206">
        <v>18</v>
      </c>
      <c r="D1795" s="206">
        <v>18.899999999999999</v>
      </c>
      <c r="E1795" s="206">
        <v>19.8</v>
      </c>
      <c r="F1795" s="206">
        <v>21.186</v>
      </c>
      <c r="G1795" s="84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  <c r="AD1795"/>
      <c r="AE1795"/>
      <c r="AF1795"/>
      <c r="AG1795"/>
      <c r="AH1795"/>
    </row>
    <row r="1796" spans="1:34" ht="16.5" customHeight="1" x14ac:dyDescent="0.25">
      <c r="A1796" s="162">
        <v>1640</v>
      </c>
      <c r="B1796" s="54" t="s">
        <v>107</v>
      </c>
      <c r="C1796" s="206">
        <v>111.80124223602483</v>
      </c>
      <c r="D1796" s="206">
        <v>104.99999999999999</v>
      </c>
      <c r="E1796" s="206">
        <v>104.76190476190477</v>
      </c>
      <c r="F1796" s="206">
        <v>107</v>
      </c>
      <c r="G1796" s="84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  <c r="AD1796"/>
      <c r="AE1796"/>
      <c r="AF1796"/>
      <c r="AG1796"/>
      <c r="AH1796"/>
    </row>
    <row r="1797" spans="1:34" ht="16.5" customHeight="1" x14ac:dyDescent="0.25">
      <c r="A1797" s="162">
        <v>1641</v>
      </c>
      <c r="B1797" s="54" t="s">
        <v>93</v>
      </c>
      <c r="C1797" s="206">
        <v>18</v>
      </c>
      <c r="D1797" s="207">
        <v>18.899999999999999</v>
      </c>
      <c r="E1797" s="207">
        <v>19.8</v>
      </c>
      <c r="F1797" s="207">
        <v>21.186</v>
      </c>
      <c r="G1797" s="84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  <c r="AD1797"/>
      <c r="AE1797"/>
      <c r="AF1797"/>
      <c r="AG1797"/>
      <c r="AH1797"/>
    </row>
    <row r="1798" spans="1:34" ht="16.5" customHeight="1" x14ac:dyDescent="0.25">
      <c r="A1798" s="162">
        <v>1642</v>
      </c>
      <c r="B1798" s="54" t="s">
        <v>94</v>
      </c>
      <c r="C1798" s="206">
        <v>0</v>
      </c>
      <c r="D1798" s="206"/>
      <c r="E1798" s="206"/>
      <c r="F1798" s="206">
        <v>0</v>
      </c>
      <c r="G1798" s="84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  <c r="X1798"/>
      <c r="Y1798"/>
      <c r="Z1798"/>
      <c r="AA1798"/>
      <c r="AB1798"/>
      <c r="AC1798"/>
      <c r="AD1798"/>
      <c r="AE1798"/>
      <c r="AF1798"/>
      <c r="AG1798"/>
      <c r="AH1798"/>
    </row>
    <row r="1799" spans="1:34" ht="16.5" customHeight="1" x14ac:dyDescent="0.25">
      <c r="A1799" s="162">
        <v>1643</v>
      </c>
      <c r="B1799" s="54" t="s">
        <v>95</v>
      </c>
      <c r="C1799" s="206"/>
      <c r="D1799" s="206"/>
      <c r="E1799" s="206"/>
      <c r="F1799" s="206">
        <v>0</v>
      </c>
      <c r="G1799" s="84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  <c r="Y1799"/>
      <c r="Z1799"/>
      <c r="AA1799"/>
      <c r="AB1799"/>
      <c r="AC1799"/>
      <c r="AD1799"/>
      <c r="AE1799"/>
      <c r="AF1799"/>
      <c r="AG1799"/>
      <c r="AH1799"/>
    </row>
    <row r="1800" spans="1:34" x14ac:dyDescent="0.25">
      <c r="A1800" s="162">
        <v>1644</v>
      </c>
      <c r="B1800" s="54" t="s">
        <v>97</v>
      </c>
      <c r="C1800" s="206">
        <v>30.3</v>
      </c>
      <c r="D1800" s="206">
        <v>30.7</v>
      </c>
      <c r="E1800" s="206">
        <v>32.299999999999997</v>
      </c>
      <c r="F1800" s="206">
        <v>34.561</v>
      </c>
      <c r="G1800" s="84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  <c r="Y1800"/>
      <c r="Z1800"/>
      <c r="AA1800"/>
      <c r="AB1800"/>
      <c r="AC1800"/>
      <c r="AD1800"/>
      <c r="AE1800"/>
      <c r="AF1800"/>
      <c r="AG1800"/>
      <c r="AH1800"/>
    </row>
    <row r="1801" spans="1:34" ht="16.5" customHeight="1" x14ac:dyDescent="0.25">
      <c r="A1801" s="162">
        <v>1645</v>
      </c>
      <c r="B1801" s="54" t="s">
        <v>98</v>
      </c>
      <c r="C1801" s="206">
        <v>29.3</v>
      </c>
      <c r="D1801" s="207">
        <v>30.7</v>
      </c>
      <c r="E1801" s="207">
        <v>32.299999999999997</v>
      </c>
      <c r="F1801" s="207">
        <v>34.561</v>
      </c>
      <c r="G1801" s="84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  <c r="Y1801"/>
      <c r="Z1801"/>
      <c r="AA1801"/>
      <c r="AB1801"/>
      <c r="AC1801"/>
      <c r="AD1801"/>
      <c r="AE1801"/>
      <c r="AF1801"/>
      <c r="AG1801"/>
      <c r="AH1801"/>
    </row>
    <row r="1802" spans="1:34" ht="16.5" customHeight="1" x14ac:dyDescent="0.25">
      <c r="A1802" s="162">
        <v>1646</v>
      </c>
      <c r="B1802" s="54" t="s">
        <v>99</v>
      </c>
      <c r="C1802" s="206">
        <v>1</v>
      </c>
      <c r="D1802" s="207"/>
      <c r="E1802" s="207"/>
      <c r="F1802" s="207">
        <v>0</v>
      </c>
      <c r="G1802" s="84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  <c r="AD1802"/>
      <c r="AE1802"/>
      <c r="AF1802"/>
      <c r="AG1802"/>
      <c r="AH1802"/>
    </row>
    <row r="1803" spans="1:34" ht="16.5" customHeight="1" x14ac:dyDescent="0.25">
      <c r="A1803" s="162">
        <v>1647</v>
      </c>
      <c r="B1803" s="54" t="s">
        <v>155</v>
      </c>
      <c r="C1803" s="206"/>
      <c r="D1803" s="206"/>
      <c r="E1803" s="206"/>
      <c r="F1803" s="206">
        <v>0</v>
      </c>
      <c r="G1803" s="84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  <c r="X1803"/>
      <c r="Y1803"/>
      <c r="Z1803"/>
      <c r="AA1803"/>
      <c r="AB1803"/>
      <c r="AC1803"/>
      <c r="AD1803"/>
      <c r="AE1803"/>
      <c r="AF1803"/>
      <c r="AG1803"/>
      <c r="AH1803"/>
    </row>
    <row r="1804" spans="1:34" ht="16.5" customHeight="1" x14ac:dyDescent="0.25">
      <c r="A1804" s="162">
        <v>1648</v>
      </c>
      <c r="B1804" s="54" t="s">
        <v>101</v>
      </c>
      <c r="C1804" s="206"/>
      <c r="D1804" s="206"/>
      <c r="E1804" s="206"/>
      <c r="F1804" s="206">
        <v>0</v>
      </c>
      <c r="G1804" s="8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  <c r="Y1804"/>
      <c r="Z1804"/>
      <c r="AA1804"/>
      <c r="AB1804"/>
      <c r="AC1804"/>
      <c r="AD1804"/>
      <c r="AE1804"/>
      <c r="AF1804"/>
      <c r="AG1804"/>
      <c r="AH1804"/>
    </row>
    <row r="1805" spans="1:34" ht="16.5" customHeight="1" x14ac:dyDescent="0.25">
      <c r="A1805" s="162">
        <v>1649</v>
      </c>
      <c r="B1805" s="54" t="s">
        <v>102</v>
      </c>
      <c r="C1805" s="206"/>
      <c r="D1805" s="206"/>
      <c r="E1805" s="206"/>
      <c r="F1805" s="206">
        <v>0</v>
      </c>
      <c r="G1805" s="84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  <c r="AD1805"/>
      <c r="AE1805"/>
      <c r="AF1805"/>
      <c r="AG1805"/>
      <c r="AH1805"/>
    </row>
    <row r="1806" spans="1:34" ht="16.5" customHeight="1" x14ac:dyDescent="0.25">
      <c r="A1806" s="162">
        <v>1650</v>
      </c>
      <c r="B1806" s="54" t="s">
        <v>103</v>
      </c>
      <c r="C1806" s="206">
        <v>49.1</v>
      </c>
      <c r="D1806" s="206">
        <v>49.6</v>
      </c>
      <c r="E1806" s="206">
        <v>52.1</v>
      </c>
      <c r="F1806" s="206">
        <v>55.747</v>
      </c>
      <c r="G1806" s="84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/>
      <c r="AH1806"/>
    </row>
    <row r="1807" spans="1:34" ht="16.5" customHeight="1" x14ac:dyDescent="0.25">
      <c r="A1807" s="162">
        <v>1651</v>
      </c>
      <c r="B1807" s="54" t="s">
        <v>107</v>
      </c>
      <c r="C1807" s="206">
        <v>77.812995245641829</v>
      </c>
      <c r="D1807" s="206">
        <v>101.01832993890021</v>
      </c>
      <c r="E1807" s="206">
        <v>105.04032258064515</v>
      </c>
      <c r="F1807" s="206">
        <v>107</v>
      </c>
      <c r="G1807" s="84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  <c r="AF1807"/>
      <c r="AG1807"/>
      <c r="AH1807"/>
    </row>
    <row r="1808" spans="1:34" ht="16.5" customHeight="1" x14ac:dyDescent="0.25">
      <c r="A1808" s="254" t="s">
        <v>247</v>
      </c>
      <c r="B1808" s="254"/>
      <c r="C1808" s="254"/>
      <c r="D1808" s="254"/>
      <c r="E1808" s="254"/>
      <c r="F1808" s="254"/>
      <c r="G1808" s="84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  <c r="AD1808"/>
      <c r="AE1808"/>
      <c r="AF1808"/>
      <c r="AG1808"/>
      <c r="AH1808"/>
    </row>
    <row r="1809" spans="1:34" x14ac:dyDescent="0.25">
      <c r="A1809" s="162">
        <v>1652</v>
      </c>
      <c r="B1809" s="54" t="s">
        <v>90</v>
      </c>
      <c r="C1809" s="206">
        <v>58.9</v>
      </c>
      <c r="D1809" s="206">
        <v>47.1</v>
      </c>
      <c r="E1809" s="206">
        <v>49.5</v>
      </c>
      <c r="F1809" s="206">
        <v>52.965000000000003</v>
      </c>
      <c r="G1809" s="84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  <c r="AD1809"/>
      <c r="AE1809"/>
      <c r="AF1809"/>
      <c r="AG1809"/>
      <c r="AH1809"/>
    </row>
    <row r="1810" spans="1:34" ht="16.5" customHeight="1" x14ac:dyDescent="0.25">
      <c r="A1810" s="162">
        <v>1653</v>
      </c>
      <c r="B1810" s="54" t="s">
        <v>92</v>
      </c>
      <c r="C1810" s="206">
        <v>41</v>
      </c>
      <c r="D1810" s="206">
        <v>28.3</v>
      </c>
      <c r="E1810" s="206">
        <v>29.8</v>
      </c>
      <c r="F1810" s="206">
        <v>31.886000000000003</v>
      </c>
      <c r="G1810" s="84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  <c r="AD1810"/>
      <c r="AE1810"/>
      <c r="AF1810"/>
      <c r="AG1810"/>
      <c r="AH1810"/>
    </row>
    <row r="1811" spans="1:34" ht="16.5" customHeight="1" x14ac:dyDescent="0.25">
      <c r="A1811" s="162">
        <v>1654</v>
      </c>
      <c r="B1811" s="54" t="s">
        <v>107</v>
      </c>
      <c r="C1811" s="206">
        <v>161.41732283464566</v>
      </c>
      <c r="D1811" s="206">
        <v>69.024390243902445</v>
      </c>
      <c r="E1811" s="206">
        <v>105.30035335689045</v>
      </c>
      <c r="F1811" s="206">
        <v>107</v>
      </c>
      <c r="G1811" s="84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  <c r="AE1811"/>
      <c r="AF1811"/>
      <c r="AG1811"/>
      <c r="AH1811"/>
    </row>
    <row r="1812" spans="1:34" ht="16.5" customHeight="1" x14ac:dyDescent="0.25">
      <c r="A1812" s="162">
        <v>1655</v>
      </c>
      <c r="B1812" s="54" t="s">
        <v>93</v>
      </c>
      <c r="C1812" s="206">
        <v>41</v>
      </c>
      <c r="D1812" s="207">
        <v>28.3</v>
      </c>
      <c r="E1812" s="207">
        <v>29.8</v>
      </c>
      <c r="F1812" s="207">
        <v>31.886000000000003</v>
      </c>
      <c r="G1812" s="84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  <c r="AD1812"/>
      <c r="AE1812"/>
      <c r="AF1812"/>
      <c r="AG1812"/>
      <c r="AH1812"/>
    </row>
    <row r="1813" spans="1:34" ht="16.5" customHeight="1" x14ac:dyDescent="0.25">
      <c r="A1813" s="162">
        <v>1656</v>
      </c>
      <c r="B1813" s="54" t="s">
        <v>94</v>
      </c>
      <c r="C1813" s="206"/>
      <c r="D1813" s="206"/>
      <c r="E1813" s="206"/>
      <c r="F1813" s="206">
        <v>0</v>
      </c>
      <c r="G1813" s="84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  <c r="AD1813"/>
      <c r="AE1813"/>
      <c r="AF1813"/>
      <c r="AG1813"/>
      <c r="AH1813"/>
    </row>
    <row r="1814" spans="1:34" ht="16.5" customHeight="1" x14ac:dyDescent="0.25">
      <c r="A1814" s="162">
        <v>1657</v>
      </c>
      <c r="B1814" s="54" t="s">
        <v>95</v>
      </c>
      <c r="C1814" s="206"/>
      <c r="D1814" s="206"/>
      <c r="E1814" s="206"/>
      <c r="F1814" s="206">
        <v>0</v>
      </c>
      <c r="G1814" s="8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  <c r="AD1814"/>
      <c r="AE1814"/>
      <c r="AF1814"/>
      <c r="AG1814"/>
      <c r="AH1814"/>
    </row>
    <row r="1815" spans="1:34" x14ac:dyDescent="0.25">
      <c r="A1815" s="162">
        <v>1658</v>
      </c>
      <c r="B1815" s="54" t="s">
        <v>97</v>
      </c>
      <c r="C1815" s="206">
        <v>17.899999999999999</v>
      </c>
      <c r="D1815" s="206">
        <v>18.8</v>
      </c>
      <c r="E1815" s="206">
        <v>19.7</v>
      </c>
      <c r="F1815" s="206">
        <v>21.079000000000001</v>
      </c>
      <c r="G1815" s="84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  <c r="AD1815"/>
      <c r="AE1815"/>
      <c r="AF1815"/>
      <c r="AG1815"/>
      <c r="AH1815"/>
    </row>
    <row r="1816" spans="1:34" ht="16.5" customHeight="1" x14ac:dyDescent="0.25">
      <c r="A1816" s="162">
        <v>1659</v>
      </c>
      <c r="B1816" s="54" t="s">
        <v>98</v>
      </c>
      <c r="C1816" s="206">
        <v>17.899999999999999</v>
      </c>
      <c r="D1816" s="207">
        <v>18.8</v>
      </c>
      <c r="E1816" s="207">
        <v>19.7</v>
      </c>
      <c r="F1816" s="207">
        <v>21.079000000000001</v>
      </c>
      <c r="G1816" s="84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  <c r="AD1816"/>
      <c r="AE1816"/>
      <c r="AF1816"/>
      <c r="AG1816"/>
      <c r="AH1816"/>
    </row>
    <row r="1817" spans="1:34" ht="16.5" customHeight="1" x14ac:dyDescent="0.25">
      <c r="A1817" s="162">
        <v>1660</v>
      </c>
      <c r="B1817" s="54" t="s">
        <v>99</v>
      </c>
      <c r="C1817" s="206"/>
      <c r="D1817" s="207"/>
      <c r="E1817" s="207"/>
      <c r="F1817" s="207">
        <v>0</v>
      </c>
      <c r="G1817" s="84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  <c r="Y1817"/>
      <c r="Z1817"/>
      <c r="AA1817"/>
      <c r="AB1817"/>
      <c r="AC1817"/>
      <c r="AD1817"/>
      <c r="AE1817"/>
      <c r="AF1817"/>
      <c r="AG1817"/>
      <c r="AH1817"/>
    </row>
    <row r="1818" spans="1:34" ht="16.5" customHeight="1" x14ac:dyDescent="0.25">
      <c r="A1818" s="162">
        <v>1661</v>
      </c>
      <c r="B1818" s="54" t="s">
        <v>155</v>
      </c>
      <c r="C1818" s="206"/>
      <c r="D1818" s="206"/>
      <c r="E1818" s="206"/>
      <c r="F1818" s="206">
        <v>0</v>
      </c>
      <c r="G1818" s="84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  <c r="AD1818"/>
      <c r="AE1818"/>
      <c r="AF1818"/>
      <c r="AG1818"/>
      <c r="AH1818"/>
    </row>
    <row r="1819" spans="1:34" ht="16.5" customHeight="1" x14ac:dyDescent="0.25">
      <c r="A1819" s="162">
        <v>1662</v>
      </c>
      <c r="B1819" s="54" t="s">
        <v>101</v>
      </c>
      <c r="C1819" s="206"/>
      <c r="D1819" s="206"/>
      <c r="E1819" s="206"/>
      <c r="F1819" s="206">
        <v>0</v>
      </c>
      <c r="G1819" s="84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  <c r="AD1819"/>
      <c r="AE1819"/>
      <c r="AF1819"/>
      <c r="AG1819"/>
      <c r="AH1819"/>
    </row>
    <row r="1820" spans="1:34" ht="16.5" customHeight="1" x14ac:dyDescent="0.25">
      <c r="A1820" s="162">
        <v>1663</v>
      </c>
      <c r="B1820" s="54" t="s">
        <v>102</v>
      </c>
      <c r="C1820" s="206"/>
      <c r="D1820" s="206"/>
      <c r="E1820" s="206"/>
      <c r="F1820" s="206">
        <v>0</v>
      </c>
      <c r="G1820" s="84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  <c r="AD1820"/>
      <c r="AE1820"/>
      <c r="AF1820"/>
      <c r="AG1820"/>
      <c r="AH1820"/>
    </row>
    <row r="1821" spans="1:34" ht="16.5" customHeight="1" x14ac:dyDescent="0.25">
      <c r="A1821" s="162">
        <v>1664</v>
      </c>
      <c r="B1821" s="54" t="s">
        <v>103</v>
      </c>
      <c r="C1821" s="206">
        <v>60.6</v>
      </c>
      <c r="D1821" s="206">
        <v>47.1</v>
      </c>
      <c r="E1821" s="206">
        <v>49.5</v>
      </c>
      <c r="F1821" s="206">
        <v>52.965000000000003</v>
      </c>
      <c r="G1821" s="84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  <c r="AD1821"/>
      <c r="AE1821"/>
      <c r="AF1821"/>
      <c r="AG1821"/>
      <c r="AH1821"/>
    </row>
    <row r="1822" spans="1:34" ht="16.5" customHeight="1" x14ac:dyDescent="0.25">
      <c r="A1822" s="162">
        <v>1665</v>
      </c>
      <c r="B1822" s="54" t="s">
        <v>107</v>
      </c>
      <c r="C1822" s="206">
        <v>77.394636015325673</v>
      </c>
      <c r="D1822" s="206">
        <v>77.722772277227719</v>
      </c>
      <c r="E1822" s="206">
        <v>105.09554140127389</v>
      </c>
      <c r="F1822" s="206">
        <v>107</v>
      </c>
      <c r="G1822" s="84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  <c r="AD1822"/>
      <c r="AE1822"/>
      <c r="AF1822"/>
      <c r="AG1822"/>
      <c r="AH1822"/>
    </row>
    <row r="1823" spans="1:34" ht="16.5" customHeight="1" x14ac:dyDescent="0.25">
      <c r="A1823" s="254" t="s">
        <v>248</v>
      </c>
      <c r="B1823" s="254"/>
      <c r="C1823" s="254"/>
      <c r="D1823" s="254"/>
      <c r="E1823" s="254"/>
      <c r="F1823" s="254"/>
      <c r="G1823" s="1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  <c r="AD1823"/>
      <c r="AE1823"/>
      <c r="AF1823"/>
      <c r="AG1823"/>
      <c r="AH1823"/>
    </row>
    <row r="1824" spans="1:34" x14ac:dyDescent="0.25">
      <c r="A1824" s="162">
        <v>1666</v>
      </c>
      <c r="B1824" s="54" t="s">
        <v>90</v>
      </c>
      <c r="C1824" s="206">
        <v>54.1</v>
      </c>
      <c r="D1824" s="206">
        <v>54.1</v>
      </c>
      <c r="E1824" s="206">
        <v>56.9</v>
      </c>
      <c r="F1824" s="206">
        <v>60.882999999999996</v>
      </c>
      <c r="G1824" s="83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  <c r="AD1824"/>
      <c r="AE1824"/>
      <c r="AF1824"/>
      <c r="AG1824"/>
      <c r="AH1824"/>
    </row>
    <row r="1825" spans="1:34" ht="16.5" customHeight="1" x14ac:dyDescent="0.25">
      <c r="A1825" s="162">
        <v>1667</v>
      </c>
      <c r="B1825" s="54" t="s">
        <v>92</v>
      </c>
      <c r="C1825" s="206">
        <v>19</v>
      </c>
      <c r="D1825" s="206">
        <v>19.899999999999999</v>
      </c>
      <c r="E1825" s="206">
        <v>20.9</v>
      </c>
      <c r="F1825" s="206">
        <v>22.363</v>
      </c>
      <c r="G1825" s="83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  <c r="AD1825"/>
      <c r="AE1825"/>
      <c r="AF1825"/>
      <c r="AG1825"/>
      <c r="AH1825"/>
    </row>
    <row r="1826" spans="1:34" ht="16.5" customHeight="1" x14ac:dyDescent="0.25">
      <c r="A1826" s="162">
        <v>1668</v>
      </c>
      <c r="B1826" s="54" t="s">
        <v>107</v>
      </c>
      <c r="C1826" s="206">
        <v>106.74157303370787</v>
      </c>
      <c r="D1826" s="206">
        <v>104.73684210526315</v>
      </c>
      <c r="E1826" s="206">
        <v>105.0251256281407</v>
      </c>
      <c r="F1826" s="206">
        <v>107</v>
      </c>
      <c r="G1826" s="83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  <c r="AD1826"/>
      <c r="AE1826"/>
      <c r="AF1826"/>
      <c r="AG1826"/>
      <c r="AH1826"/>
    </row>
    <row r="1827" spans="1:34" ht="16.5" customHeight="1" x14ac:dyDescent="0.25">
      <c r="A1827" s="162">
        <v>1669</v>
      </c>
      <c r="B1827" s="54" t="s">
        <v>93</v>
      </c>
      <c r="C1827" s="206">
        <v>19</v>
      </c>
      <c r="D1827" s="207">
        <v>19.899999999999999</v>
      </c>
      <c r="E1827" s="207">
        <v>20.9</v>
      </c>
      <c r="F1827" s="207">
        <v>22.363</v>
      </c>
      <c r="G1827" s="83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  <c r="AD1827"/>
      <c r="AE1827"/>
      <c r="AF1827"/>
      <c r="AG1827"/>
      <c r="AH1827"/>
    </row>
    <row r="1828" spans="1:34" ht="16.5" customHeight="1" x14ac:dyDescent="0.25">
      <c r="A1828" s="162">
        <v>1670</v>
      </c>
      <c r="B1828" s="54" t="s">
        <v>94</v>
      </c>
      <c r="C1828" s="206"/>
      <c r="D1828" s="206"/>
      <c r="E1828" s="206"/>
      <c r="F1828" s="206">
        <v>0</v>
      </c>
      <c r="G1828" s="83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  <c r="AD1828"/>
      <c r="AE1828"/>
      <c r="AF1828"/>
      <c r="AG1828"/>
      <c r="AH1828"/>
    </row>
    <row r="1829" spans="1:34" ht="16.5" customHeight="1" x14ac:dyDescent="0.25">
      <c r="A1829" s="162">
        <v>1671</v>
      </c>
      <c r="B1829" s="54" t="s">
        <v>95</v>
      </c>
      <c r="C1829" s="206"/>
      <c r="D1829" s="206"/>
      <c r="E1829" s="206"/>
      <c r="F1829" s="206">
        <v>0</v>
      </c>
      <c r="G1829" s="83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  <c r="AD1829"/>
      <c r="AE1829"/>
      <c r="AF1829"/>
      <c r="AG1829"/>
      <c r="AH1829"/>
    </row>
    <row r="1830" spans="1:34" x14ac:dyDescent="0.25">
      <c r="A1830" s="162">
        <v>1672</v>
      </c>
      <c r="B1830" s="54" t="s">
        <v>97</v>
      </c>
      <c r="C1830" s="206">
        <v>35.1</v>
      </c>
      <c r="D1830" s="206">
        <v>34.200000000000003</v>
      </c>
      <c r="E1830" s="206">
        <v>36</v>
      </c>
      <c r="F1830" s="206">
        <v>38.520000000000003</v>
      </c>
      <c r="G1830" s="83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  <c r="AD1830"/>
      <c r="AE1830"/>
      <c r="AF1830"/>
      <c r="AG1830"/>
      <c r="AH1830"/>
    </row>
    <row r="1831" spans="1:34" ht="16.5" customHeight="1" x14ac:dyDescent="0.25">
      <c r="A1831" s="162">
        <v>1673</v>
      </c>
      <c r="B1831" s="54" t="s">
        <v>98</v>
      </c>
      <c r="C1831" s="206">
        <v>32.6</v>
      </c>
      <c r="D1831" s="207">
        <v>34.200000000000003</v>
      </c>
      <c r="E1831" s="207">
        <v>36</v>
      </c>
      <c r="F1831" s="207">
        <v>38.520000000000003</v>
      </c>
      <c r="G1831" s="83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  <c r="AD1831"/>
      <c r="AE1831"/>
      <c r="AF1831"/>
      <c r="AG1831"/>
      <c r="AH1831"/>
    </row>
    <row r="1832" spans="1:34" ht="16.5" customHeight="1" x14ac:dyDescent="0.25">
      <c r="A1832" s="162">
        <v>1674</v>
      </c>
      <c r="B1832" s="54" t="s">
        <v>99</v>
      </c>
      <c r="C1832" s="206">
        <v>2.5</v>
      </c>
      <c r="D1832" s="207"/>
      <c r="E1832" s="207"/>
      <c r="F1832" s="207">
        <v>0</v>
      </c>
      <c r="G1832" s="83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  <c r="AD1832"/>
      <c r="AE1832"/>
      <c r="AF1832"/>
      <c r="AG1832"/>
      <c r="AH1832"/>
    </row>
    <row r="1833" spans="1:34" ht="16.5" customHeight="1" x14ac:dyDescent="0.25">
      <c r="A1833" s="162">
        <v>1675</v>
      </c>
      <c r="B1833" s="54" t="s">
        <v>155</v>
      </c>
      <c r="C1833" s="206"/>
      <c r="D1833" s="206"/>
      <c r="E1833" s="206"/>
      <c r="F1833" s="206">
        <v>0</v>
      </c>
      <c r="G1833" s="8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  <c r="AE1833"/>
      <c r="AF1833"/>
      <c r="AG1833"/>
      <c r="AH1833"/>
    </row>
    <row r="1834" spans="1:34" ht="16.5" customHeight="1" x14ac:dyDescent="0.25">
      <c r="A1834" s="162">
        <v>1676</v>
      </c>
      <c r="B1834" s="54" t="s">
        <v>101</v>
      </c>
      <c r="C1834" s="206"/>
      <c r="D1834" s="206"/>
      <c r="E1834" s="206"/>
      <c r="F1834" s="206">
        <v>0</v>
      </c>
      <c r="G1834" s="83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  <c r="AF1834"/>
      <c r="AG1834"/>
      <c r="AH1834"/>
    </row>
    <row r="1835" spans="1:34" ht="16.5" customHeight="1" x14ac:dyDescent="0.25">
      <c r="A1835" s="162">
        <v>1677</v>
      </c>
      <c r="B1835" s="54" t="s">
        <v>102</v>
      </c>
      <c r="C1835" s="206"/>
      <c r="D1835" s="206"/>
      <c r="E1835" s="206"/>
      <c r="F1835" s="206">
        <v>0</v>
      </c>
      <c r="G1835" s="83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  <c r="AD1835"/>
      <c r="AE1835"/>
      <c r="AF1835"/>
      <c r="AG1835"/>
      <c r="AH1835"/>
    </row>
    <row r="1836" spans="1:34" ht="16.5" customHeight="1" x14ac:dyDescent="0.25">
      <c r="A1836" s="162">
        <v>1678</v>
      </c>
      <c r="B1836" s="54" t="s">
        <v>103</v>
      </c>
      <c r="C1836" s="206">
        <v>56.6</v>
      </c>
      <c r="D1836" s="206">
        <v>54.1</v>
      </c>
      <c r="E1836" s="206">
        <v>56.9</v>
      </c>
      <c r="F1836" s="206">
        <v>60.882999999999996</v>
      </c>
      <c r="G1836" s="83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  <c r="AD1836"/>
      <c r="AE1836"/>
      <c r="AF1836"/>
      <c r="AG1836"/>
      <c r="AH1836"/>
    </row>
    <row r="1837" spans="1:34" ht="16.5" customHeight="1" x14ac:dyDescent="0.25">
      <c r="A1837" s="162">
        <v>1679</v>
      </c>
      <c r="B1837" s="54" t="s">
        <v>107</v>
      </c>
      <c r="C1837" s="206">
        <v>82.028985507246375</v>
      </c>
      <c r="D1837" s="206">
        <v>95.583038869257948</v>
      </c>
      <c r="E1837" s="206">
        <v>105.17560073937153</v>
      </c>
      <c r="F1837" s="206">
        <v>107</v>
      </c>
      <c r="G1837" s="84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  <c r="AD1837"/>
      <c r="AE1837"/>
      <c r="AF1837"/>
      <c r="AG1837"/>
      <c r="AH1837"/>
    </row>
    <row r="1838" spans="1:34" ht="16.5" customHeight="1" x14ac:dyDescent="0.25">
      <c r="A1838" s="254" t="s">
        <v>249</v>
      </c>
      <c r="B1838" s="254"/>
      <c r="C1838" s="254"/>
      <c r="D1838" s="254"/>
      <c r="E1838" s="254"/>
      <c r="F1838" s="254"/>
      <c r="G1838" s="84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  <c r="AD1838"/>
      <c r="AE1838"/>
      <c r="AF1838"/>
      <c r="AG1838"/>
      <c r="AH1838"/>
    </row>
    <row r="1839" spans="1:34" x14ac:dyDescent="0.25">
      <c r="A1839" s="162">
        <v>1680</v>
      </c>
      <c r="B1839" s="54" t="s">
        <v>90</v>
      </c>
      <c r="C1839" s="206">
        <v>55.756</v>
      </c>
      <c r="D1839" s="206">
        <v>45.9</v>
      </c>
      <c r="E1839" s="206">
        <v>48.2</v>
      </c>
      <c r="F1839" s="206">
        <v>51.574000000000005</v>
      </c>
      <c r="G1839" s="84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  <c r="AD1839"/>
      <c r="AE1839"/>
      <c r="AF1839"/>
      <c r="AG1839"/>
      <c r="AH1839"/>
    </row>
    <row r="1840" spans="1:34" ht="16.5" customHeight="1" x14ac:dyDescent="0.25">
      <c r="A1840" s="162">
        <v>1681</v>
      </c>
      <c r="B1840" s="54" t="s">
        <v>92</v>
      </c>
      <c r="C1840" s="206">
        <v>30</v>
      </c>
      <c r="D1840" s="206">
        <v>31.5</v>
      </c>
      <c r="E1840" s="206">
        <v>33.1</v>
      </c>
      <c r="F1840" s="206">
        <v>35.417000000000002</v>
      </c>
      <c r="G1840" s="84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  <c r="AD1840"/>
      <c r="AE1840"/>
      <c r="AF1840"/>
      <c r="AG1840"/>
      <c r="AH1840"/>
    </row>
    <row r="1841" spans="1:34" ht="16.5" customHeight="1" x14ac:dyDescent="0.25">
      <c r="A1841" s="162">
        <v>1682</v>
      </c>
      <c r="B1841" s="54" t="s">
        <v>107</v>
      </c>
      <c r="C1841" s="206">
        <v>101.69491525423729</v>
      </c>
      <c r="D1841" s="206">
        <v>105</v>
      </c>
      <c r="E1841" s="206">
        <v>105.07936507936509</v>
      </c>
      <c r="F1841" s="206">
        <v>107</v>
      </c>
      <c r="G1841" s="84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  <c r="AD1841"/>
      <c r="AE1841"/>
      <c r="AF1841"/>
      <c r="AG1841"/>
      <c r="AH1841"/>
    </row>
    <row r="1842" spans="1:34" ht="16.5" customHeight="1" x14ac:dyDescent="0.25">
      <c r="A1842" s="162">
        <v>1683</v>
      </c>
      <c r="B1842" s="54" t="s">
        <v>93</v>
      </c>
      <c r="C1842" s="206">
        <v>30</v>
      </c>
      <c r="D1842" s="207">
        <v>31.5</v>
      </c>
      <c r="E1842" s="207">
        <v>33.1</v>
      </c>
      <c r="F1842" s="207">
        <v>35.417000000000002</v>
      </c>
      <c r="G1842" s="84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  <c r="AD1842"/>
      <c r="AE1842"/>
      <c r="AF1842"/>
      <c r="AG1842"/>
      <c r="AH1842"/>
    </row>
    <row r="1843" spans="1:34" ht="16.5" customHeight="1" x14ac:dyDescent="0.25">
      <c r="A1843" s="162">
        <v>1684</v>
      </c>
      <c r="B1843" s="54" t="s">
        <v>94</v>
      </c>
      <c r="C1843" s="206"/>
      <c r="D1843" s="206"/>
      <c r="E1843" s="206"/>
      <c r="F1843" s="206">
        <v>0</v>
      </c>
      <c r="G1843" s="84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  <c r="AD1843"/>
      <c r="AE1843"/>
      <c r="AF1843"/>
      <c r="AG1843"/>
      <c r="AH1843"/>
    </row>
    <row r="1844" spans="1:34" ht="16.5" customHeight="1" x14ac:dyDescent="0.25">
      <c r="A1844" s="162">
        <v>1685</v>
      </c>
      <c r="B1844" s="54" t="s">
        <v>95</v>
      </c>
      <c r="C1844" s="206"/>
      <c r="D1844" s="206"/>
      <c r="E1844" s="206"/>
      <c r="F1844" s="206">
        <v>0</v>
      </c>
      <c r="G1844" s="8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  <c r="AD1844"/>
      <c r="AE1844"/>
      <c r="AF1844"/>
      <c r="AG1844"/>
      <c r="AH1844"/>
    </row>
    <row r="1845" spans="1:34" x14ac:dyDescent="0.25">
      <c r="A1845" s="162">
        <v>1686</v>
      </c>
      <c r="B1845" s="54" t="s">
        <v>97</v>
      </c>
      <c r="C1845" s="206">
        <v>25.756</v>
      </c>
      <c r="D1845" s="206">
        <v>14.4</v>
      </c>
      <c r="E1845" s="206">
        <v>15.1</v>
      </c>
      <c r="F1845" s="206">
        <v>16.157</v>
      </c>
      <c r="G1845" s="84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  <c r="AD1845"/>
      <c r="AE1845"/>
      <c r="AF1845"/>
      <c r="AG1845"/>
      <c r="AH1845"/>
    </row>
    <row r="1846" spans="1:34" ht="16.5" customHeight="1" x14ac:dyDescent="0.25">
      <c r="A1846" s="162">
        <v>1687</v>
      </c>
      <c r="B1846" s="54" t="s">
        <v>98</v>
      </c>
      <c r="C1846" s="206">
        <v>13.756</v>
      </c>
      <c r="D1846" s="207">
        <v>14.4</v>
      </c>
      <c r="E1846" s="207">
        <v>15.1</v>
      </c>
      <c r="F1846" s="207">
        <v>16.157</v>
      </c>
      <c r="G1846" s="84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  <c r="AD1846"/>
      <c r="AE1846"/>
      <c r="AF1846"/>
      <c r="AG1846"/>
      <c r="AH1846"/>
    </row>
    <row r="1847" spans="1:34" ht="16.5" customHeight="1" x14ac:dyDescent="0.25">
      <c r="A1847" s="162">
        <v>1688</v>
      </c>
      <c r="B1847" s="54" t="s">
        <v>99</v>
      </c>
      <c r="C1847" s="206">
        <v>12</v>
      </c>
      <c r="D1847" s="207"/>
      <c r="E1847" s="207"/>
      <c r="F1847" s="207">
        <v>0</v>
      </c>
      <c r="G1847" s="84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  <c r="AD1847"/>
      <c r="AE1847"/>
      <c r="AF1847"/>
      <c r="AG1847"/>
      <c r="AH1847"/>
    </row>
    <row r="1848" spans="1:34" ht="16.5" customHeight="1" x14ac:dyDescent="0.25">
      <c r="A1848" s="162">
        <v>1689</v>
      </c>
      <c r="B1848" s="54" t="s">
        <v>155</v>
      </c>
      <c r="C1848" s="206"/>
      <c r="D1848" s="206"/>
      <c r="E1848" s="206"/>
      <c r="F1848" s="206">
        <v>0</v>
      </c>
      <c r="G1848" s="84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  <c r="AD1848"/>
      <c r="AE1848"/>
      <c r="AF1848"/>
      <c r="AG1848"/>
      <c r="AH1848"/>
    </row>
    <row r="1849" spans="1:34" ht="16.5" customHeight="1" x14ac:dyDescent="0.25">
      <c r="A1849" s="162">
        <v>1690</v>
      </c>
      <c r="B1849" s="54" t="s">
        <v>101</v>
      </c>
      <c r="C1849" s="206"/>
      <c r="D1849" s="206"/>
      <c r="E1849" s="206"/>
      <c r="F1849" s="206">
        <v>0</v>
      </c>
      <c r="G1849" s="84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  <c r="AD1849"/>
      <c r="AE1849"/>
      <c r="AF1849"/>
      <c r="AG1849"/>
      <c r="AH1849"/>
    </row>
    <row r="1850" spans="1:34" ht="16.5" customHeight="1" x14ac:dyDescent="0.25">
      <c r="A1850" s="162">
        <v>1691</v>
      </c>
      <c r="B1850" s="54" t="s">
        <v>102</v>
      </c>
      <c r="C1850" s="206"/>
      <c r="D1850" s="206"/>
      <c r="E1850" s="206"/>
      <c r="F1850" s="206">
        <v>0</v>
      </c>
      <c r="G1850" s="84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  <c r="AD1850"/>
      <c r="AE1850"/>
      <c r="AF1850"/>
      <c r="AG1850"/>
      <c r="AH1850"/>
    </row>
    <row r="1851" spans="1:34" ht="16.5" customHeight="1" x14ac:dyDescent="0.25">
      <c r="A1851" s="162">
        <v>1692</v>
      </c>
      <c r="B1851" s="54" t="s">
        <v>103</v>
      </c>
      <c r="C1851" s="206">
        <v>62.8</v>
      </c>
      <c r="D1851" s="206">
        <v>45.9</v>
      </c>
      <c r="E1851" s="206">
        <v>48.2</v>
      </c>
      <c r="F1851" s="206">
        <v>51.574000000000005</v>
      </c>
      <c r="G1851" s="84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  <c r="AD1851"/>
      <c r="AE1851"/>
      <c r="AF1851"/>
      <c r="AG1851"/>
      <c r="AH1851"/>
    </row>
    <row r="1852" spans="1:34" ht="16.5" customHeight="1" x14ac:dyDescent="0.25">
      <c r="A1852" s="162">
        <v>1693</v>
      </c>
      <c r="B1852" s="54" t="s">
        <v>107</v>
      </c>
      <c r="C1852" s="206">
        <v>121.47001934235975</v>
      </c>
      <c r="D1852" s="206">
        <v>73.089171974522287</v>
      </c>
      <c r="E1852" s="206">
        <v>105.01089324618738</v>
      </c>
      <c r="F1852" s="206">
        <v>107</v>
      </c>
      <c r="G1852" s="84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  <c r="AD1852"/>
      <c r="AE1852"/>
      <c r="AF1852"/>
      <c r="AG1852"/>
      <c r="AH1852"/>
    </row>
    <row r="1853" spans="1:34" ht="16.5" customHeight="1" x14ac:dyDescent="0.25">
      <c r="A1853" s="254" t="s">
        <v>250</v>
      </c>
      <c r="B1853" s="254"/>
      <c r="C1853" s="254"/>
      <c r="D1853" s="254"/>
      <c r="E1853" s="254"/>
      <c r="F1853" s="254"/>
      <c r="G1853" s="84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  <c r="AF1853"/>
      <c r="AG1853"/>
      <c r="AH1853"/>
    </row>
    <row r="1854" spans="1:34" x14ac:dyDescent="0.25">
      <c r="A1854" s="162">
        <v>1694</v>
      </c>
      <c r="B1854" s="54" t="s">
        <v>90</v>
      </c>
      <c r="C1854" s="206">
        <v>39.4</v>
      </c>
      <c r="D1854" s="206">
        <v>41.3</v>
      </c>
      <c r="E1854" s="206">
        <v>43.4</v>
      </c>
      <c r="F1854" s="206">
        <v>46.438000000000002</v>
      </c>
      <c r="G1854" s="8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  <c r="AD1854"/>
      <c r="AE1854"/>
      <c r="AF1854"/>
      <c r="AG1854"/>
      <c r="AH1854"/>
    </row>
    <row r="1855" spans="1:34" ht="16.5" customHeight="1" x14ac:dyDescent="0.25">
      <c r="A1855" s="162">
        <v>1695</v>
      </c>
      <c r="B1855" s="54" t="s">
        <v>92</v>
      </c>
      <c r="C1855" s="206">
        <v>11</v>
      </c>
      <c r="D1855" s="206">
        <v>11.5</v>
      </c>
      <c r="E1855" s="206">
        <v>12.1</v>
      </c>
      <c r="F1855" s="206">
        <v>12.946999999999999</v>
      </c>
      <c r="G1855" s="84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  <c r="AD1855"/>
      <c r="AE1855"/>
      <c r="AF1855"/>
      <c r="AG1855"/>
      <c r="AH1855"/>
    </row>
    <row r="1856" spans="1:34" ht="16.5" customHeight="1" x14ac:dyDescent="0.25">
      <c r="A1856" s="162">
        <v>1696</v>
      </c>
      <c r="B1856" s="54" t="s">
        <v>107</v>
      </c>
      <c r="C1856" s="206">
        <v>104.76190476190477</v>
      </c>
      <c r="D1856" s="206">
        <v>104.54545454545455</v>
      </c>
      <c r="E1856" s="206">
        <v>105.21739130434781</v>
      </c>
      <c r="F1856" s="206">
        <v>107</v>
      </c>
      <c r="G1856" s="84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  <c r="AD1856"/>
      <c r="AE1856"/>
      <c r="AF1856"/>
      <c r="AG1856"/>
      <c r="AH1856"/>
    </row>
    <row r="1857" spans="1:34" ht="16.5" customHeight="1" x14ac:dyDescent="0.25">
      <c r="A1857" s="162">
        <v>1697</v>
      </c>
      <c r="B1857" s="54" t="s">
        <v>93</v>
      </c>
      <c r="C1857" s="206">
        <v>11</v>
      </c>
      <c r="D1857" s="207">
        <v>11.5</v>
      </c>
      <c r="E1857" s="207">
        <v>12.1</v>
      </c>
      <c r="F1857" s="207">
        <v>12.946999999999999</v>
      </c>
      <c r="G1857" s="84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  <c r="X1857"/>
      <c r="Y1857"/>
      <c r="Z1857"/>
      <c r="AA1857"/>
      <c r="AB1857"/>
      <c r="AC1857"/>
      <c r="AD1857"/>
      <c r="AE1857"/>
      <c r="AF1857"/>
      <c r="AG1857"/>
      <c r="AH1857"/>
    </row>
    <row r="1858" spans="1:34" ht="16.5" customHeight="1" x14ac:dyDescent="0.25">
      <c r="A1858" s="162">
        <v>1698</v>
      </c>
      <c r="B1858" s="54" t="s">
        <v>94</v>
      </c>
      <c r="C1858" s="206"/>
      <c r="D1858" s="206"/>
      <c r="E1858" s="206"/>
      <c r="F1858" s="206">
        <v>0</v>
      </c>
      <c r="G1858" s="84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  <c r="X1858"/>
      <c r="Y1858"/>
      <c r="Z1858"/>
      <c r="AA1858"/>
      <c r="AB1858"/>
      <c r="AC1858"/>
      <c r="AD1858"/>
      <c r="AE1858"/>
      <c r="AF1858"/>
      <c r="AG1858"/>
      <c r="AH1858"/>
    </row>
    <row r="1859" spans="1:34" ht="16.5" customHeight="1" x14ac:dyDescent="0.25">
      <c r="A1859" s="162">
        <v>1699</v>
      </c>
      <c r="B1859" s="54" t="s">
        <v>95</v>
      </c>
      <c r="C1859" s="206"/>
      <c r="D1859" s="206"/>
      <c r="E1859" s="206"/>
      <c r="F1859" s="206">
        <v>0</v>
      </c>
      <c r="G1859" s="84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  <c r="AD1859"/>
      <c r="AE1859"/>
      <c r="AF1859"/>
      <c r="AG1859"/>
      <c r="AH1859"/>
    </row>
    <row r="1860" spans="1:34" x14ac:dyDescent="0.25">
      <c r="A1860" s="162">
        <v>1700</v>
      </c>
      <c r="B1860" s="54" t="s">
        <v>97</v>
      </c>
      <c r="C1860" s="206">
        <v>28.4</v>
      </c>
      <c r="D1860" s="206">
        <v>29.8</v>
      </c>
      <c r="E1860" s="206">
        <v>31.3</v>
      </c>
      <c r="F1860" s="206">
        <v>33.491</v>
      </c>
      <c r="G1860" s="84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  <c r="AD1860"/>
      <c r="AE1860"/>
      <c r="AF1860"/>
      <c r="AG1860"/>
      <c r="AH1860"/>
    </row>
    <row r="1861" spans="1:34" ht="16.5" customHeight="1" x14ac:dyDescent="0.25">
      <c r="A1861" s="162">
        <v>1701</v>
      </c>
      <c r="B1861" s="54" t="s">
        <v>98</v>
      </c>
      <c r="C1861" s="206">
        <v>28.4</v>
      </c>
      <c r="D1861" s="207">
        <v>29.8</v>
      </c>
      <c r="E1861" s="207">
        <v>31.3</v>
      </c>
      <c r="F1861" s="207">
        <v>33.491</v>
      </c>
      <c r="G1861" s="84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  <c r="AD1861"/>
      <c r="AE1861"/>
      <c r="AF1861"/>
      <c r="AG1861"/>
      <c r="AH1861"/>
    </row>
    <row r="1862" spans="1:34" ht="16.5" customHeight="1" x14ac:dyDescent="0.25">
      <c r="A1862" s="162">
        <v>1702</v>
      </c>
      <c r="B1862" s="54" t="s">
        <v>99</v>
      </c>
      <c r="C1862" s="206"/>
      <c r="D1862" s="207"/>
      <c r="E1862" s="207"/>
      <c r="F1862" s="207">
        <v>0</v>
      </c>
      <c r="G1862" s="84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  <c r="AD1862"/>
      <c r="AE1862"/>
      <c r="AF1862"/>
      <c r="AG1862"/>
      <c r="AH1862"/>
    </row>
    <row r="1863" spans="1:34" ht="16.5" customHeight="1" x14ac:dyDescent="0.25">
      <c r="A1863" s="162">
        <v>1703</v>
      </c>
      <c r="B1863" s="54" t="s">
        <v>155</v>
      </c>
      <c r="C1863" s="206"/>
      <c r="D1863" s="206"/>
      <c r="E1863" s="206"/>
      <c r="F1863" s="206">
        <v>0</v>
      </c>
      <c r="G1863" s="84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  <c r="AD1863"/>
      <c r="AE1863"/>
      <c r="AF1863"/>
      <c r="AG1863"/>
      <c r="AH1863"/>
    </row>
    <row r="1864" spans="1:34" ht="16.5" customHeight="1" x14ac:dyDescent="0.25">
      <c r="A1864" s="162">
        <v>1704</v>
      </c>
      <c r="B1864" s="54" t="s">
        <v>101</v>
      </c>
      <c r="C1864" s="206"/>
      <c r="D1864" s="206"/>
      <c r="E1864" s="206"/>
      <c r="F1864" s="206">
        <v>0</v>
      </c>
      <c r="G1864" s="8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  <c r="AD1864"/>
      <c r="AE1864"/>
      <c r="AF1864"/>
      <c r="AG1864"/>
      <c r="AH1864"/>
    </row>
    <row r="1865" spans="1:34" ht="16.5" customHeight="1" x14ac:dyDescent="0.25">
      <c r="A1865" s="162">
        <v>1705</v>
      </c>
      <c r="B1865" s="54" t="s">
        <v>102</v>
      </c>
      <c r="C1865" s="206"/>
      <c r="D1865" s="206"/>
      <c r="E1865" s="206"/>
      <c r="F1865" s="206">
        <v>0</v>
      </c>
      <c r="G1865" s="84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  <c r="AD1865"/>
      <c r="AE1865"/>
      <c r="AF1865"/>
      <c r="AG1865"/>
      <c r="AH1865"/>
    </row>
    <row r="1866" spans="1:34" ht="16.5" customHeight="1" x14ac:dyDescent="0.25">
      <c r="A1866" s="162">
        <v>1706</v>
      </c>
      <c r="B1866" s="54" t="s">
        <v>103</v>
      </c>
      <c r="C1866" s="206">
        <v>44.3</v>
      </c>
      <c r="D1866" s="206">
        <v>41.3</v>
      </c>
      <c r="E1866" s="206">
        <v>43.4</v>
      </c>
      <c r="F1866" s="206">
        <v>46.438000000000002</v>
      </c>
      <c r="G1866" s="84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  <c r="AD1866"/>
      <c r="AE1866"/>
      <c r="AF1866"/>
      <c r="AG1866"/>
      <c r="AH1866"/>
    </row>
    <row r="1867" spans="1:34" ht="16.5" customHeight="1" x14ac:dyDescent="0.25">
      <c r="A1867" s="162">
        <v>1707</v>
      </c>
      <c r="B1867" s="54" t="s">
        <v>107</v>
      </c>
      <c r="C1867" s="206">
        <v>96.095444685466376</v>
      </c>
      <c r="D1867" s="206">
        <v>93.227990970654631</v>
      </c>
      <c r="E1867" s="206">
        <v>105.08474576271188</v>
      </c>
      <c r="F1867" s="206">
        <v>107</v>
      </c>
      <c r="G1867" s="84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  <c r="AD1867"/>
      <c r="AE1867"/>
      <c r="AF1867"/>
      <c r="AG1867"/>
      <c r="AH1867"/>
    </row>
    <row r="1868" spans="1:34" ht="16.5" customHeight="1" x14ac:dyDescent="0.25">
      <c r="A1868" s="254" t="s">
        <v>251</v>
      </c>
      <c r="B1868" s="254"/>
      <c r="C1868" s="254"/>
      <c r="D1868" s="254"/>
      <c r="E1868" s="254"/>
      <c r="F1868" s="254"/>
      <c r="G1868" s="1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  <c r="AD1868"/>
      <c r="AE1868"/>
      <c r="AF1868"/>
      <c r="AG1868"/>
      <c r="AH1868"/>
    </row>
    <row r="1869" spans="1:34" x14ac:dyDescent="0.25">
      <c r="A1869" s="162">
        <v>1708</v>
      </c>
      <c r="B1869" s="54" t="s">
        <v>90</v>
      </c>
      <c r="C1869" s="206">
        <v>73.168999999999997</v>
      </c>
      <c r="D1869" s="206">
        <v>63.7</v>
      </c>
      <c r="E1869" s="206">
        <v>66.900000000000006</v>
      </c>
      <c r="F1869" s="206">
        <v>71.583000000000013</v>
      </c>
      <c r="G1869" s="83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  <c r="Y1869"/>
      <c r="Z1869"/>
      <c r="AA1869"/>
      <c r="AB1869"/>
      <c r="AC1869"/>
      <c r="AD1869"/>
      <c r="AE1869"/>
      <c r="AF1869"/>
      <c r="AG1869"/>
      <c r="AH1869"/>
    </row>
    <row r="1870" spans="1:34" x14ac:dyDescent="0.25">
      <c r="A1870" s="162">
        <v>1709</v>
      </c>
      <c r="B1870" s="54" t="s">
        <v>92</v>
      </c>
      <c r="C1870" s="206">
        <v>42</v>
      </c>
      <c r="D1870" s="206">
        <v>42</v>
      </c>
      <c r="E1870" s="206">
        <v>44.1</v>
      </c>
      <c r="F1870" s="206">
        <v>47.187000000000005</v>
      </c>
      <c r="G1870" s="83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  <c r="AD1870"/>
      <c r="AE1870"/>
      <c r="AF1870"/>
      <c r="AG1870"/>
      <c r="AH1870"/>
    </row>
    <row r="1871" spans="1:34" x14ac:dyDescent="0.25">
      <c r="A1871" s="162">
        <v>1710</v>
      </c>
      <c r="B1871" s="54" t="s">
        <v>107</v>
      </c>
      <c r="C1871" s="206">
        <v>109.37499999999997</v>
      </c>
      <c r="D1871" s="206">
        <v>100</v>
      </c>
      <c r="E1871" s="206">
        <v>105</v>
      </c>
      <c r="F1871" s="206">
        <v>107</v>
      </c>
      <c r="G1871" s="83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  <c r="AD1871"/>
      <c r="AE1871"/>
      <c r="AF1871"/>
      <c r="AG1871"/>
      <c r="AH1871"/>
    </row>
    <row r="1872" spans="1:34" ht="16.5" customHeight="1" x14ac:dyDescent="0.25">
      <c r="A1872" s="162">
        <v>1711</v>
      </c>
      <c r="B1872" s="54" t="s">
        <v>93</v>
      </c>
      <c r="C1872" s="206">
        <v>42</v>
      </c>
      <c r="D1872" s="207">
        <v>42</v>
      </c>
      <c r="E1872" s="207">
        <v>44.1</v>
      </c>
      <c r="F1872" s="207">
        <v>47.187000000000005</v>
      </c>
      <c r="G1872" s="83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  <c r="AE1872"/>
      <c r="AF1872"/>
      <c r="AG1872"/>
      <c r="AH1872"/>
    </row>
    <row r="1873" spans="1:34" ht="16.5" customHeight="1" x14ac:dyDescent="0.25">
      <c r="A1873" s="162">
        <v>1712</v>
      </c>
      <c r="B1873" s="54" t="s">
        <v>94</v>
      </c>
      <c r="C1873" s="206"/>
      <c r="D1873" s="206"/>
      <c r="E1873" s="206"/>
      <c r="F1873" s="206">
        <v>0</v>
      </c>
      <c r="G1873" s="8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  <c r="AD1873"/>
      <c r="AE1873"/>
      <c r="AF1873"/>
      <c r="AG1873"/>
      <c r="AH1873"/>
    </row>
    <row r="1874" spans="1:34" ht="16.5" customHeight="1" x14ac:dyDescent="0.25">
      <c r="A1874" s="162">
        <v>1713</v>
      </c>
      <c r="B1874" s="54" t="s">
        <v>95</v>
      </c>
      <c r="C1874" s="206"/>
      <c r="D1874" s="206"/>
      <c r="E1874" s="206"/>
      <c r="F1874" s="206">
        <v>0</v>
      </c>
      <c r="G1874" s="83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  <c r="AD1874"/>
      <c r="AE1874"/>
      <c r="AF1874"/>
      <c r="AG1874"/>
      <c r="AH1874"/>
    </row>
    <row r="1875" spans="1:34" x14ac:dyDescent="0.25">
      <c r="A1875" s="162">
        <v>1714</v>
      </c>
      <c r="B1875" s="54" t="s">
        <v>97</v>
      </c>
      <c r="C1875" s="206">
        <v>31.169</v>
      </c>
      <c r="D1875" s="206">
        <v>21.7</v>
      </c>
      <c r="E1875" s="206">
        <v>22.799999999999997</v>
      </c>
      <c r="F1875" s="206">
        <v>24.395999999999997</v>
      </c>
      <c r="G1875" s="83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  <c r="AD1875"/>
      <c r="AE1875"/>
      <c r="AF1875"/>
      <c r="AG1875"/>
      <c r="AH1875"/>
    </row>
    <row r="1876" spans="1:34" ht="16.5" customHeight="1" x14ac:dyDescent="0.25">
      <c r="A1876" s="162">
        <v>1715</v>
      </c>
      <c r="B1876" s="54" t="s">
        <v>98</v>
      </c>
      <c r="C1876" s="206">
        <v>14.669</v>
      </c>
      <c r="D1876" s="207">
        <v>15.4</v>
      </c>
      <c r="E1876" s="207">
        <v>16.2</v>
      </c>
      <c r="F1876" s="207">
        <v>17.334</v>
      </c>
      <c r="G1876" s="83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  <c r="AD1876"/>
      <c r="AE1876"/>
      <c r="AF1876"/>
      <c r="AG1876"/>
      <c r="AH1876"/>
    </row>
    <row r="1877" spans="1:34" ht="16.5" customHeight="1" x14ac:dyDescent="0.25">
      <c r="A1877" s="162">
        <v>1716</v>
      </c>
      <c r="B1877" s="54" t="s">
        <v>99</v>
      </c>
      <c r="C1877" s="206">
        <v>16.5</v>
      </c>
      <c r="D1877" s="207">
        <v>6.3</v>
      </c>
      <c r="E1877" s="207">
        <v>6.6</v>
      </c>
      <c r="F1877" s="207">
        <v>7.0619999999999994</v>
      </c>
      <c r="G1877" s="83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  <c r="AD1877"/>
      <c r="AE1877"/>
      <c r="AF1877"/>
      <c r="AG1877"/>
      <c r="AH1877"/>
    </row>
    <row r="1878" spans="1:34" ht="16.5" customHeight="1" x14ac:dyDescent="0.25">
      <c r="A1878" s="162">
        <v>1717</v>
      </c>
      <c r="B1878" s="54" t="s">
        <v>155</v>
      </c>
      <c r="C1878" s="206"/>
      <c r="D1878" s="206"/>
      <c r="E1878" s="206"/>
      <c r="F1878" s="206">
        <v>0</v>
      </c>
      <c r="G1878" s="83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  <c r="AD1878"/>
      <c r="AE1878"/>
      <c r="AF1878"/>
      <c r="AG1878"/>
      <c r="AH1878"/>
    </row>
    <row r="1879" spans="1:34" ht="16.5" customHeight="1" x14ac:dyDescent="0.25">
      <c r="A1879" s="162">
        <v>1718</v>
      </c>
      <c r="B1879" s="54" t="s">
        <v>101</v>
      </c>
      <c r="C1879" s="206"/>
      <c r="D1879" s="206"/>
      <c r="E1879" s="206"/>
      <c r="F1879" s="206">
        <v>0</v>
      </c>
      <c r="G1879" s="83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  <c r="AD1879"/>
      <c r="AE1879"/>
      <c r="AF1879"/>
      <c r="AG1879"/>
      <c r="AH1879"/>
    </row>
    <row r="1880" spans="1:34" ht="16.5" customHeight="1" x14ac:dyDescent="0.25">
      <c r="A1880" s="162">
        <v>1719</v>
      </c>
      <c r="B1880" s="54" t="s">
        <v>102</v>
      </c>
      <c r="C1880" s="206"/>
      <c r="D1880" s="206"/>
      <c r="E1880" s="206"/>
      <c r="F1880" s="206">
        <v>0</v>
      </c>
      <c r="G1880" s="83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  <c r="AD1880"/>
      <c r="AE1880"/>
      <c r="AF1880"/>
      <c r="AG1880"/>
      <c r="AH1880"/>
    </row>
    <row r="1881" spans="1:34" ht="16.5" customHeight="1" x14ac:dyDescent="0.25">
      <c r="A1881" s="162">
        <v>1720</v>
      </c>
      <c r="B1881" s="54" t="s">
        <v>103</v>
      </c>
      <c r="C1881" s="206">
        <v>79.400000000000006</v>
      </c>
      <c r="D1881" s="206">
        <v>63.7</v>
      </c>
      <c r="E1881" s="206">
        <v>66.900000000000006</v>
      </c>
      <c r="F1881" s="206">
        <v>71.583000000000013</v>
      </c>
      <c r="G1881" s="83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  <c r="AD1881"/>
      <c r="AE1881"/>
      <c r="AF1881"/>
      <c r="AG1881"/>
      <c r="AH1881"/>
    </row>
    <row r="1882" spans="1:34" ht="16.5" customHeight="1" x14ac:dyDescent="0.25">
      <c r="A1882" s="162">
        <v>1721</v>
      </c>
      <c r="B1882" s="54" t="s">
        <v>107</v>
      </c>
      <c r="C1882" s="206">
        <v>107.29729729729731</v>
      </c>
      <c r="D1882" s="206">
        <v>80.22670025188917</v>
      </c>
      <c r="E1882" s="206">
        <v>105.02354788069074</v>
      </c>
      <c r="F1882" s="206">
        <v>107</v>
      </c>
      <c r="G1882" s="84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  <c r="AD1882"/>
      <c r="AE1882"/>
      <c r="AF1882"/>
      <c r="AG1882"/>
      <c r="AH1882"/>
    </row>
    <row r="1883" spans="1:34" ht="16.5" customHeight="1" x14ac:dyDescent="0.25">
      <c r="A1883" s="254" t="s">
        <v>252</v>
      </c>
      <c r="B1883" s="254"/>
      <c r="C1883" s="254"/>
      <c r="D1883" s="254"/>
      <c r="E1883" s="254"/>
      <c r="F1883" s="254"/>
      <c r="G1883" s="84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  <c r="AD1883"/>
      <c r="AE1883"/>
      <c r="AF1883"/>
      <c r="AG1883"/>
      <c r="AH1883"/>
    </row>
    <row r="1884" spans="1:34" ht="18.75" customHeight="1" x14ac:dyDescent="0.25">
      <c r="A1884" s="162">
        <v>1722</v>
      </c>
      <c r="B1884" s="54" t="s">
        <v>90</v>
      </c>
      <c r="C1884" s="206">
        <v>43.2</v>
      </c>
      <c r="D1884" s="206">
        <v>44.8</v>
      </c>
      <c r="E1884" s="206">
        <v>47</v>
      </c>
      <c r="F1884" s="206">
        <v>50.29</v>
      </c>
      <c r="G1884" s="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  <c r="AD1884"/>
      <c r="AE1884"/>
      <c r="AF1884"/>
      <c r="AG1884"/>
      <c r="AH1884"/>
    </row>
    <row r="1885" spans="1:34" ht="16.5" customHeight="1" x14ac:dyDescent="0.25">
      <c r="A1885" s="162">
        <v>1723</v>
      </c>
      <c r="B1885" s="54" t="s">
        <v>92</v>
      </c>
      <c r="C1885" s="206">
        <v>13.5</v>
      </c>
      <c r="D1885" s="206">
        <v>14.2</v>
      </c>
      <c r="E1885" s="206">
        <v>14.9</v>
      </c>
      <c r="F1885" s="206">
        <v>15.943000000000001</v>
      </c>
      <c r="G1885" s="84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  <c r="AD1885"/>
      <c r="AE1885"/>
      <c r="AF1885"/>
      <c r="AG1885"/>
      <c r="AH1885"/>
    </row>
    <row r="1886" spans="1:34" ht="16.5" customHeight="1" x14ac:dyDescent="0.25">
      <c r="A1886" s="162">
        <v>1724</v>
      </c>
      <c r="B1886" s="54" t="s">
        <v>107</v>
      </c>
      <c r="C1886" s="206">
        <v>104.65116279069765</v>
      </c>
      <c r="D1886" s="206">
        <v>105.18518518518518</v>
      </c>
      <c r="E1886" s="206">
        <v>104.92957746478875</v>
      </c>
      <c r="F1886" s="206">
        <v>107</v>
      </c>
      <c r="G1886" s="84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  <c r="AD1886"/>
      <c r="AE1886"/>
      <c r="AF1886"/>
      <c r="AG1886"/>
      <c r="AH1886"/>
    </row>
    <row r="1887" spans="1:34" ht="16.5" customHeight="1" x14ac:dyDescent="0.25">
      <c r="A1887" s="162">
        <v>1725</v>
      </c>
      <c r="B1887" s="54" t="s">
        <v>93</v>
      </c>
      <c r="C1887" s="206">
        <v>13.5</v>
      </c>
      <c r="D1887" s="207">
        <v>14.2</v>
      </c>
      <c r="E1887" s="207">
        <v>6.3000000000000007</v>
      </c>
      <c r="F1887" s="207">
        <v>6.7410000000000005</v>
      </c>
      <c r="G1887" s="84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  <c r="AD1887"/>
      <c r="AE1887"/>
      <c r="AF1887"/>
      <c r="AG1887"/>
      <c r="AH1887"/>
    </row>
    <row r="1888" spans="1:34" ht="16.5" customHeight="1" x14ac:dyDescent="0.25">
      <c r="A1888" s="162">
        <v>1726</v>
      </c>
      <c r="B1888" s="54" t="s">
        <v>94</v>
      </c>
      <c r="C1888" s="206"/>
      <c r="D1888" s="206"/>
      <c r="E1888" s="206"/>
      <c r="F1888" s="206">
        <v>0</v>
      </c>
      <c r="G1888" s="84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  <c r="AD1888"/>
      <c r="AE1888"/>
      <c r="AF1888"/>
      <c r="AG1888"/>
      <c r="AH1888"/>
    </row>
    <row r="1889" spans="1:34" ht="16.5" customHeight="1" x14ac:dyDescent="0.25">
      <c r="A1889" s="162">
        <v>1727</v>
      </c>
      <c r="B1889" s="54" t="s">
        <v>95</v>
      </c>
      <c r="C1889" s="206"/>
      <c r="D1889" s="206"/>
      <c r="E1889" s="206"/>
      <c r="F1889" s="206">
        <v>0</v>
      </c>
      <c r="G1889" s="84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  <c r="AD1889"/>
      <c r="AE1889"/>
      <c r="AF1889"/>
      <c r="AG1889"/>
      <c r="AH1889"/>
    </row>
    <row r="1890" spans="1:34" x14ac:dyDescent="0.25">
      <c r="A1890" s="162">
        <v>1728</v>
      </c>
      <c r="B1890" s="54" t="s">
        <v>97</v>
      </c>
      <c r="C1890" s="206">
        <v>29.7</v>
      </c>
      <c r="D1890" s="206">
        <v>30.6</v>
      </c>
      <c r="E1890" s="206">
        <v>32.1</v>
      </c>
      <c r="F1890" s="206">
        <v>34.347000000000001</v>
      </c>
      <c r="G1890" s="84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  <c r="AD1890"/>
      <c r="AE1890"/>
      <c r="AF1890"/>
      <c r="AG1890"/>
      <c r="AH1890"/>
    </row>
    <row r="1891" spans="1:34" ht="16.5" customHeight="1" x14ac:dyDescent="0.25">
      <c r="A1891" s="162">
        <v>1729</v>
      </c>
      <c r="B1891" s="54" t="s">
        <v>98</v>
      </c>
      <c r="C1891" s="206">
        <v>29.2</v>
      </c>
      <c r="D1891" s="207">
        <v>30.6</v>
      </c>
      <c r="E1891" s="207">
        <v>32.1</v>
      </c>
      <c r="F1891" s="207">
        <v>34.347000000000001</v>
      </c>
      <c r="G1891" s="84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  <c r="Y1891"/>
      <c r="Z1891"/>
      <c r="AA1891"/>
      <c r="AB1891"/>
      <c r="AC1891"/>
      <c r="AD1891"/>
      <c r="AE1891"/>
      <c r="AF1891"/>
      <c r="AG1891"/>
      <c r="AH1891"/>
    </row>
    <row r="1892" spans="1:34" ht="16.5" customHeight="1" x14ac:dyDescent="0.25">
      <c r="A1892" s="162">
        <v>1730</v>
      </c>
      <c r="B1892" s="54" t="s">
        <v>99</v>
      </c>
      <c r="C1892" s="206">
        <v>0.5</v>
      </c>
      <c r="D1892" s="207"/>
      <c r="E1892" s="207"/>
      <c r="F1892" s="207">
        <v>0</v>
      </c>
      <c r="G1892" s="84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  <c r="AD1892"/>
      <c r="AE1892"/>
      <c r="AF1892"/>
      <c r="AG1892"/>
      <c r="AH1892"/>
    </row>
    <row r="1893" spans="1:34" ht="16.5" customHeight="1" x14ac:dyDescent="0.25">
      <c r="A1893" s="162">
        <v>1731</v>
      </c>
      <c r="B1893" s="54" t="s">
        <v>155</v>
      </c>
      <c r="C1893" s="206"/>
      <c r="D1893" s="206"/>
      <c r="E1893" s="206"/>
      <c r="F1893" s="206">
        <v>0</v>
      </c>
      <c r="G1893" s="84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  <c r="AD1893"/>
      <c r="AE1893"/>
      <c r="AF1893"/>
      <c r="AG1893"/>
      <c r="AH1893"/>
    </row>
    <row r="1894" spans="1:34" ht="16.5" customHeight="1" x14ac:dyDescent="0.25">
      <c r="A1894" s="162">
        <v>1732</v>
      </c>
      <c r="B1894" s="54" t="s">
        <v>101</v>
      </c>
      <c r="C1894" s="206"/>
      <c r="D1894" s="206"/>
      <c r="E1894" s="206"/>
      <c r="F1894" s="206">
        <v>0</v>
      </c>
      <c r="G1894" s="8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  <c r="AD1894"/>
      <c r="AE1894"/>
      <c r="AF1894"/>
      <c r="AG1894"/>
      <c r="AH1894"/>
    </row>
    <row r="1895" spans="1:34" ht="16.5" customHeight="1" x14ac:dyDescent="0.25">
      <c r="A1895" s="162">
        <v>1733</v>
      </c>
      <c r="B1895" s="54" t="s">
        <v>102</v>
      </c>
      <c r="C1895" s="206"/>
      <c r="D1895" s="206"/>
      <c r="E1895" s="206"/>
      <c r="F1895" s="206">
        <v>0</v>
      </c>
      <c r="G1895" s="84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</row>
    <row r="1896" spans="1:34" ht="16.5" customHeight="1" x14ac:dyDescent="0.25">
      <c r="A1896" s="162">
        <v>1734</v>
      </c>
      <c r="B1896" s="54" t="s">
        <v>103</v>
      </c>
      <c r="C1896" s="206">
        <v>50.7</v>
      </c>
      <c r="D1896" s="206">
        <v>44.8</v>
      </c>
      <c r="E1896" s="206">
        <v>47</v>
      </c>
      <c r="F1896" s="206">
        <v>50.29</v>
      </c>
      <c r="G1896" s="84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</row>
    <row r="1897" spans="1:34" ht="16.5" customHeight="1" x14ac:dyDescent="0.25">
      <c r="A1897" s="162">
        <v>1735</v>
      </c>
      <c r="B1897" s="54" t="s">
        <v>107</v>
      </c>
      <c r="C1897" s="206">
        <v>93.561423905220622</v>
      </c>
      <c r="D1897" s="206">
        <v>88.362919132149884</v>
      </c>
      <c r="E1897" s="206">
        <v>104.91071428571431</v>
      </c>
      <c r="F1897" s="206">
        <v>107</v>
      </c>
      <c r="G1897" s="84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</row>
    <row r="1898" spans="1:34" ht="16.5" customHeight="1" x14ac:dyDescent="0.25">
      <c r="A1898" s="254" t="s">
        <v>178</v>
      </c>
      <c r="B1898" s="254"/>
      <c r="C1898" s="254"/>
      <c r="D1898" s="254"/>
      <c r="E1898" s="254"/>
      <c r="F1898" s="254"/>
      <c r="G1898" s="1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  <c r="AD1898"/>
      <c r="AE1898"/>
      <c r="AF1898"/>
      <c r="AG1898"/>
      <c r="AH1898"/>
    </row>
    <row r="1899" spans="1:34" ht="20.25" customHeight="1" x14ac:dyDescent="0.25">
      <c r="A1899" s="162">
        <v>1736</v>
      </c>
      <c r="B1899" s="54" t="s">
        <v>90</v>
      </c>
      <c r="C1899" s="206">
        <v>80.5</v>
      </c>
      <c r="D1899" s="206">
        <v>84</v>
      </c>
      <c r="E1899" s="206">
        <v>88.1</v>
      </c>
      <c r="F1899" s="206">
        <v>94.266999999999996</v>
      </c>
      <c r="G1899" s="83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  <c r="AD1899"/>
      <c r="AE1899"/>
      <c r="AF1899"/>
      <c r="AG1899"/>
      <c r="AH1899"/>
    </row>
    <row r="1900" spans="1:34" ht="16.5" customHeight="1" x14ac:dyDescent="0.25">
      <c r="A1900" s="162">
        <v>1737</v>
      </c>
      <c r="B1900" s="54" t="s">
        <v>92</v>
      </c>
      <c r="C1900" s="206">
        <v>30</v>
      </c>
      <c r="D1900" s="206">
        <v>31.5</v>
      </c>
      <c r="E1900" s="206">
        <v>33.1</v>
      </c>
      <c r="F1900" s="206">
        <v>35.417000000000002</v>
      </c>
      <c r="G1900" s="83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  <c r="AD1900"/>
      <c r="AE1900"/>
      <c r="AF1900"/>
      <c r="AG1900"/>
      <c r="AH1900"/>
    </row>
    <row r="1901" spans="1:34" ht="16.5" customHeight="1" x14ac:dyDescent="0.25">
      <c r="A1901" s="162">
        <v>1738</v>
      </c>
      <c r="B1901" s="54" t="s">
        <v>107</v>
      </c>
      <c r="C1901" s="206">
        <v>106.00706713780919</v>
      </c>
      <c r="D1901" s="206">
        <v>105</v>
      </c>
      <c r="E1901" s="206">
        <v>105.07936507936509</v>
      </c>
      <c r="F1901" s="206">
        <v>107</v>
      </c>
      <c r="G1901" s="83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  <c r="Y1901"/>
      <c r="Z1901"/>
      <c r="AA1901"/>
      <c r="AB1901"/>
      <c r="AC1901"/>
      <c r="AD1901"/>
      <c r="AE1901"/>
      <c r="AF1901"/>
      <c r="AG1901"/>
      <c r="AH1901"/>
    </row>
    <row r="1902" spans="1:34" ht="16.5" customHeight="1" x14ac:dyDescent="0.25">
      <c r="A1902" s="162">
        <v>1739</v>
      </c>
      <c r="B1902" s="54" t="s">
        <v>93</v>
      </c>
      <c r="C1902" s="206">
        <v>30</v>
      </c>
      <c r="D1902" s="207">
        <v>31.5</v>
      </c>
      <c r="E1902" s="207">
        <v>33.1</v>
      </c>
      <c r="F1902" s="207">
        <v>35.417000000000002</v>
      </c>
      <c r="G1902" s="83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  <c r="AD1902"/>
      <c r="AE1902"/>
      <c r="AF1902"/>
      <c r="AG1902"/>
      <c r="AH1902"/>
    </row>
    <row r="1903" spans="1:34" ht="16.5" customHeight="1" x14ac:dyDescent="0.25">
      <c r="A1903" s="162">
        <v>1740</v>
      </c>
      <c r="B1903" s="54" t="s">
        <v>94</v>
      </c>
      <c r="C1903" s="206"/>
      <c r="D1903" s="206"/>
      <c r="E1903" s="206"/>
      <c r="F1903" s="206">
        <v>0</v>
      </c>
      <c r="G1903" s="8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  <c r="AD1903"/>
      <c r="AE1903"/>
      <c r="AF1903"/>
      <c r="AG1903"/>
      <c r="AH1903"/>
    </row>
    <row r="1904" spans="1:34" ht="16.5" customHeight="1" x14ac:dyDescent="0.25">
      <c r="A1904" s="162">
        <v>1741</v>
      </c>
      <c r="B1904" s="54" t="s">
        <v>95</v>
      </c>
      <c r="C1904" s="206"/>
      <c r="D1904" s="206"/>
      <c r="E1904" s="206"/>
      <c r="F1904" s="206">
        <v>0</v>
      </c>
      <c r="G1904" s="83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  <c r="AD1904"/>
      <c r="AE1904"/>
      <c r="AF1904"/>
      <c r="AG1904"/>
      <c r="AH1904"/>
    </row>
    <row r="1905" spans="1:34" ht="19.5" customHeight="1" x14ac:dyDescent="0.25">
      <c r="A1905" s="162">
        <v>1742</v>
      </c>
      <c r="B1905" s="54" t="s">
        <v>97</v>
      </c>
      <c r="C1905" s="206">
        <v>50.5</v>
      </c>
      <c r="D1905" s="206">
        <v>52.5</v>
      </c>
      <c r="E1905" s="206">
        <v>55</v>
      </c>
      <c r="F1905" s="206">
        <v>58.85</v>
      </c>
      <c r="G1905" s="83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  <c r="X1905"/>
      <c r="Y1905"/>
      <c r="Z1905"/>
      <c r="AA1905"/>
      <c r="AB1905"/>
      <c r="AC1905"/>
      <c r="AD1905"/>
      <c r="AE1905"/>
      <c r="AF1905"/>
      <c r="AG1905"/>
      <c r="AH1905"/>
    </row>
    <row r="1906" spans="1:34" ht="16.5" customHeight="1" x14ac:dyDescent="0.25">
      <c r="A1906" s="162">
        <v>1743</v>
      </c>
      <c r="B1906" s="54" t="s">
        <v>98</v>
      </c>
      <c r="C1906" s="206">
        <v>35</v>
      </c>
      <c r="D1906" s="207">
        <v>36.6</v>
      </c>
      <c r="E1906" s="207">
        <v>38.4</v>
      </c>
      <c r="F1906" s="207">
        <v>41.088000000000001</v>
      </c>
      <c r="G1906" s="83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  <c r="AE1906"/>
      <c r="AF1906"/>
      <c r="AG1906"/>
      <c r="AH1906"/>
    </row>
    <row r="1907" spans="1:34" ht="16.5" customHeight="1" x14ac:dyDescent="0.25">
      <c r="A1907" s="162">
        <v>1744</v>
      </c>
      <c r="B1907" s="54" t="s">
        <v>99</v>
      </c>
      <c r="C1907" s="206">
        <v>15.5</v>
      </c>
      <c r="D1907" s="207">
        <v>15.9</v>
      </c>
      <c r="E1907" s="207">
        <v>16.600000000000001</v>
      </c>
      <c r="F1907" s="207">
        <v>17.762</v>
      </c>
      <c r="G1907" s="83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  <c r="AD1907"/>
      <c r="AE1907"/>
      <c r="AF1907"/>
      <c r="AG1907"/>
      <c r="AH1907"/>
    </row>
    <row r="1908" spans="1:34" ht="16.5" customHeight="1" x14ac:dyDescent="0.25">
      <c r="A1908" s="162">
        <v>1745</v>
      </c>
      <c r="B1908" s="54" t="s">
        <v>155</v>
      </c>
      <c r="C1908" s="206"/>
      <c r="D1908" s="206"/>
      <c r="E1908" s="206"/>
      <c r="F1908" s="206">
        <v>0</v>
      </c>
      <c r="G1908" s="83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  <c r="AD1908"/>
      <c r="AE1908"/>
      <c r="AF1908"/>
      <c r="AG1908"/>
      <c r="AH1908"/>
    </row>
    <row r="1909" spans="1:34" ht="16.5" customHeight="1" x14ac:dyDescent="0.25">
      <c r="A1909" s="162">
        <v>1746</v>
      </c>
      <c r="B1909" s="54" t="s">
        <v>101</v>
      </c>
      <c r="C1909" s="206"/>
      <c r="D1909" s="206"/>
      <c r="E1909" s="206"/>
      <c r="F1909" s="206">
        <v>0</v>
      </c>
      <c r="G1909" s="83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  <c r="AD1909"/>
      <c r="AE1909"/>
      <c r="AF1909"/>
      <c r="AG1909"/>
      <c r="AH1909"/>
    </row>
    <row r="1910" spans="1:34" ht="16.5" customHeight="1" x14ac:dyDescent="0.25">
      <c r="A1910" s="162">
        <v>1747</v>
      </c>
      <c r="B1910" s="54" t="s">
        <v>102</v>
      </c>
      <c r="C1910" s="206"/>
      <c r="D1910" s="206"/>
      <c r="E1910" s="206"/>
      <c r="F1910" s="206">
        <v>0</v>
      </c>
      <c r="G1910" s="83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  <c r="AD1910"/>
      <c r="AE1910"/>
      <c r="AF1910"/>
      <c r="AG1910"/>
      <c r="AH1910"/>
    </row>
    <row r="1911" spans="1:34" ht="16.5" customHeight="1" x14ac:dyDescent="0.25">
      <c r="A1911" s="162">
        <v>1748</v>
      </c>
      <c r="B1911" s="54" t="s">
        <v>103</v>
      </c>
      <c r="C1911" s="206">
        <v>86.5</v>
      </c>
      <c r="D1911" s="206">
        <v>84</v>
      </c>
      <c r="E1911" s="206">
        <v>88.1</v>
      </c>
      <c r="F1911" s="206">
        <v>94.266999999999996</v>
      </c>
      <c r="G1911" s="83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  <c r="X1911"/>
      <c r="Y1911"/>
      <c r="Z1911"/>
      <c r="AA1911"/>
      <c r="AB1911"/>
      <c r="AC1911"/>
      <c r="AD1911"/>
      <c r="AE1911"/>
      <c r="AF1911"/>
      <c r="AG1911"/>
      <c r="AH1911"/>
    </row>
    <row r="1912" spans="1:34" ht="16.5" customHeight="1" x14ac:dyDescent="0.25">
      <c r="A1912" s="162">
        <v>1749</v>
      </c>
      <c r="B1912" s="54" t="s">
        <v>107</v>
      </c>
      <c r="C1912" s="206">
        <v>82.933844678811113</v>
      </c>
      <c r="D1912" s="206">
        <v>97.109826589595372</v>
      </c>
      <c r="E1912" s="206">
        <v>104.88095238095237</v>
      </c>
      <c r="F1912" s="206">
        <v>107</v>
      </c>
      <c r="G1912" s="84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  <c r="AD1912"/>
      <c r="AE1912"/>
      <c r="AF1912"/>
      <c r="AG1912"/>
      <c r="AH1912"/>
    </row>
    <row r="1913" spans="1:34" ht="16.5" customHeight="1" x14ac:dyDescent="0.25">
      <c r="A1913" s="254" t="s">
        <v>253</v>
      </c>
      <c r="B1913" s="254"/>
      <c r="C1913" s="254"/>
      <c r="D1913" s="254"/>
      <c r="E1913" s="254"/>
      <c r="F1913" s="254"/>
      <c r="G1913" s="1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  <c r="AD1913"/>
      <c r="AE1913"/>
      <c r="AF1913"/>
      <c r="AG1913"/>
      <c r="AH1913"/>
    </row>
    <row r="1914" spans="1:34" x14ac:dyDescent="0.25">
      <c r="A1914" s="162">
        <v>1750</v>
      </c>
      <c r="B1914" s="54" t="s">
        <v>90</v>
      </c>
      <c r="C1914" s="206">
        <v>79.985000000000014</v>
      </c>
      <c r="D1914" s="206">
        <v>63.7</v>
      </c>
      <c r="E1914" s="206">
        <v>66.900000000000006</v>
      </c>
      <c r="F1914" s="206">
        <v>71.583000000000013</v>
      </c>
      <c r="G1914" s="83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  <c r="X1914"/>
      <c r="Y1914"/>
      <c r="Z1914"/>
      <c r="AA1914"/>
      <c r="AB1914"/>
      <c r="AC1914"/>
      <c r="AD1914"/>
      <c r="AE1914"/>
      <c r="AF1914"/>
      <c r="AG1914"/>
      <c r="AH1914"/>
    </row>
    <row r="1915" spans="1:34" ht="16.5" customHeight="1" x14ac:dyDescent="0.25">
      <c r="A1915" s="162">
        <v>1751</v>
      </c>
      <c r="B1915" s="54" t="s">
        <v>92</v>
      </c>
      <c r="C1915" s="206">
        <v>29.6</v>
      </c>
      <c r="D1915" s="206">
        <v>33.700000000000003</v>
      </c>
      <c r="E1915" s="206">
        <v>35.4</v>
      </c>
      <c r="F1915" s="206">
        <v>37.878</v>
      </c>
      <c r="G1915" s="83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  <c r="AE1915"/>
      <c r="AF1915"/>
      <c r="AG1915"/>
      <c r="AH1915"/>
    </row>
    <row r="1916" spans="1:34" ht="16.5" customHeight="1" x14ac:dyDescent="0.25">
      <c r="A1916" s="168">
        <f t="shared" ref="A1916:A1927" si="3">+A1915+1</f>
        <v>1752</v>
      </c>
      <c r="B1916" s="54" t="s">
        <v>107</v>
      </c>
      <c r="C1916" s="206">
        <v>95.792880258899686</v>
      </c>
      <c r="D1916" s="206">
        <v>113.85135135135135</v>
      </c>
      <c r="E1916" s="206">
        <v>105.04451038575667</v>
      </c>
      <c r="F1916" s="206">
        <v>107</v>
      </c>
      <c r="G1916" s="83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  <c r="AD1916"/>
      <c r="AE1916"/>
      <c r="AF1916"/>
      <c r="AG1916"/>
      <c r="AH1916"/>
    </row>
    <row r="1917" spans="1:34" ht="16.5" customHeight="1" x14ac:dyDescent="0.25">
      <c r="A1917" s="168">
        <f t="shared" si="3"/>
        <v>1753</v>
      </c>
      <c r="B1917" s="54" t="s">
        <v>93</v>
      </c>
      <c r="C1917" s="206">
        <v>29.6</v>
      </c>
      <c r="D1917" s="207">
        <v>33.700000000000003</v>
      </c>
      <c r="E1917" s="207">
        <v>35.4</v>
      </c>
      <c r="F1917" s="207">
        <v>37.878</v>
      </c>
      <c r="G1917" s="83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  <c r="AD1917"/>
      <c r="AE1917"/>
      <c r="AF1917"/>
      <c r="AG1917"/>
      <c r="AH1917"/>
    </row>
    <row r="1918" spans="1:34" ht="16.5" customHeight="1" x14ac:dyDescent="0.25">
      <c r="A1918" s="168">
        <f t="shared" si="3"/>
        <v>1754</v>
      </c>
      <c r="B1918" s="54" t="s">
        <v>94</v>
      </c>
      <c r="C1918" s="206"/>
      <c r="D1918" s="206"/>
      <c r="E1918" s="206"/>
      <c r="F1918" s="206">
        <v>0</v>
      </c>
      <c r="G1918" s="83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  <c r="AD1918"/>
      <c r="AE1918"/>
      <c r="AF1918"/>
      <c r="AG1918"/>
      <c r="AH1918"/>
    </row>
    <row r="1919" spans="1:34" ht="16.5" customHeight="1" x14ac:dyDescent="0.25">
      <c r="A1919" s="168">
        <f t="shared" si="3"/>
        <v>1755</v>
      </c>
      <c r="B1919" s="54" t="s">
        <v>95</v>
      </c>
      <c r="C1919" s="206"/>
      <c r="D1919" s="206"/>
      <c r="E1919" s="206"/>
      <c r="F1919" s="206">
        <v>0</v>
      </c>
      <c r="G1919" s="83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  <c r="X1919"/>
      <c r="Y1919"/>
      <c r="Z1919"/>
      <c r="AA1919"/>
      <c r="AB1919"/>
      <c r="AC1919"/>
      <c r="AD1919"/>
      <c r="AE1919"/>
      <c r="AF1919"/>
      <c r="AG1919"/>
      <c r="AH1919"/>
    </row>
    <row r="1920" spans="1:34" x14ac:dyDescent="0.25">
      <c r="A1920" s="168">
        <f t="shared" si="3"/>
        <v>1756</v>
      </c>
      <c r="B1920" s="54" t="s">
        <v>97</v>
      </c>
      <c r="C1920" s="206">
        <v>50.385000000000005</v>
      </c>
      <c r="D1920" s="206">
        <v>30</v>
      </c>
      <c r="E1920" s="206">
        <v>31.5</v>
      </c>
      <c r="F1920" s="206">
        <v>33.704999999999998</v>
      </c>
      <c r="G1920" s="11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  <c r="AE1920"/>
      <c r="AF1920"/>
      <c r="AG1920"/>
      <c r="AH1920"/>
    </row>
    <row r="1921" spans="1:34" ht="16.5" customHeight="1" x14ac:dyDescent="0.25">
      <c r="A1921" s="168">
        <f t="shared" si="3"/>
        <v>1757</v>
      </c>
      <c r="B1921" s="54" t="s">
        <v>98</v>
      </c>
      <c r="C1921" s="206">
        <v>28.585000000000001</v>
      </c>
      <c r="D1921" s="207">
        <v>30</v>
      </c>
      <c r="E1921" s="207">
        <v>31.5</v>
      </c>
      <c r="F1921" s="207">
        <v>33.704999999999998</v>
      </c>
      <c r="G1921" s="83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  <c r="AD1921"/>
      <c r="AE1921"/>
      <c r="AF1921"/>
      <c r="AG1921"/>
      <c r="AH1921"/>
    </row>
    <row r="1922" spans="1:34" ht="16.5" customHeight="1" x14ac:dyDescent="0.25">
      <c r="A1922" s="168">
        <f t="shared" si="3"/>
        <v>1758</v>
      </c>
      <c r="B1922" s="54" t="s">
        <v>99</v>
      </c>
      <c r="C1922" s="206">
        <v>21.8</v>
      </c>
      <c r="D1922" s="207"/>
      <c r="E1922" s="207"/>
      <c r="F1922" s="207">
        <v>0</v>
      </c>
      <c r="G1922" s="83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  <c r="AD1922"/>
      <c r="AE1922"/>
      <c r="AF1922"/>
      <c r="AG1922"/>
      <c r="AH1922"/>
    </row>
    <row r="1923" spans="1:34" ht="16.5" customHeight="1" x14ac:dyDescent="0.25">
      <c r="A1923" s="168">
        <f t="shared" si="3"/>
        <v>1759</v>
      </c>
      <c r="B1923" s="54" t="s">
        <v>155</v>
      </c>
      <c r="C1923" s="206"/>
      <c r="D1923" s="206"/>
      <c r="E1923" s="206"/>
      <c r="F1923" s="206">
        <v>0</v>
      </c>
      <c r="G1923" s="8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  <c r="X1923"/>
      <c r="Y1923"/>
      <c r="Z1923"/>
      <c r="AA1923"/>
      <c r="AB1923"/>
      <c r="AC1923"/>
      <c r="AD1923"/>
      <c r="AE1923"/>
      <c r="AF1923"/>
      <c r="AG1923"/>
      <c r="AH1923"/>
    </row>
    <row r="1924" spans="1:34" ht="16.5" customHeight="1" x14ac:dyDescent="0.25">
      <c r="A1924" s="168">
        <f t="shared" si="3"/>
        <v>1760</v>
      </c>
      <c r="B1924" s="54" t="s">
        <v>101</v>
      </c>
      <c r="C1924" s="206"/>
      <c r="D1924" s="206"/>
      <c r="E1924" s="206"/>
      <c r="F1924" s="206">
        <v>0</v>
      </c>
      <c r="G1924" s="83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  <c r="AD1924"/>
      <c r="AE1924"/>
      <c r="AF1924"/>
      <c r="AG1924"/>
      <c r="AH1924"/>
    </row>
    <row r="1925" spans="1:34" ht="16.5" customHeight="1" x14ac:dyDescent="0.25">
      <c r="A1925" s="168">
        <f t="shared" si="3"/>
        <v>1761</v>
      </c>
      <c r="B1925" s="54" t="s">
        <v>102</v>
      </c>
      <c r="C1925" s="206"/>
      <c r="D1925" s="206"/>
      <c r="E1925" s="206"/>
      <c r="F1925" s="206">
        <v>0</v>
      </c>
      <c r="G1925" s="83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  <c r="AD1925"/>
      <c r="AE1925"/>
      <c r="AF1925"/>
      <c r="AG1925"/>
      <c r="AH1925"/>
    </row>
    <row r="1926" spans="1:34" ht="16.5" customHeight="1" x14ac:dyDescent="0.25">
      <c r="A1926" s="168">
        <f t="shared" si="3"/>
        <v>1762</v>
      </c>
      <c r="B1926" s="54" t="s">
        <v>103</v>
      </c>
      <c r="C1926" s="206">
        <v>85.6</v>
      </c>
      <c r="D1926" s="206">
        <v>63.7</v>
      </c>
      <c r="E1926" s="206">
        <v>66.900000000000006</v>
      </c>
      <c r="F1926" s="206">
        <v>71.583000000000013</v>
      </c>
      <c r="G1926" s="83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  <c r="X1926"/>
      <c r="Y1926"/>
      <c r="Z1926"/>
      <c r="AA1926"/>
      <c r="AB1926"/>
      <c r="AC1926"/>
      <c r="AD1926"/>
      <c r="AE1926"/>
      <c r="AF1926"/>
      <c r="AG1926"/>
      <c r="AH1926"/>
    </row>
    <row r="1927" spans="1:34" ht="16.5" customHeight="1" x14ac:dyDescent="0.25">
      <c r="A1927" s="168">
        <f t="shared" si="3"/>
        <v>1763</v>
      </c>
      <c r="B1927" s="54" t="s">
        <v>107</v>
      </c>
      <c r="C1927" s="206">
        <v>130.48780487804879</v>
      </c>
      <c r="D1927" s="206">
        <v>74.4158878504673</v>
      </c>
      <c r="E1927" s="206">
        <v>105.02354788069074</v>
      </c>
      <c r="F1927" s="206">
        <v>107</v>
      </c>
      <c r="G1927" s="84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  <c r="X1927"/>
      <c r="Y1927"/>
      <c r="Z1927"/>
      <c r="AA1927"/>
      <c r="AB1927"/>
      <c r="AC1927"/>
      <c r="AD1927"/>
      <c r="AE1927"/>
      <c r="AF1927"/>
      <c r="AG1927"/>
      <c r="AH1927"/>
    </row>
    <row r="1928" spans="1:34" ht="16.5" customHeight="1" x14ac:dyDescent="0.25">
      <c r="A1928" s="254" t="s">
        <v>254</v>
      </c>
      <c r="B1928" s="254"/>
      <c r="C1928" s="254"/>
      <c r="D1928" s="254"/>
      <c r="E1928" s="254"/>
      <c r="F1928" s="254"/>
      <c r="G1928" s="1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  <c r="X1928"/>
      <c r="Y1928"/>
      <c r="Z1928"/>
      <c r="AA1928"/>
      <c r="AB1928"/>
      <c r="AC1928"/>
      <c r="AD1928"/>
      <c r="AE1928"/>
      <c r="AF1928"/>
      <c r="AG1928"/>
      <c r="AH1928"/>
    </row>
    <row r="1929" spans="1:34" x14ac:dyDescent="0.25">
      <c r="A1929" s="162">
        <v>1764</v>
      </c>
      <c r="B1929" s="54" t="s">
        <v>90</v>
      </c>
      <c r="C1929" s="206">
        <v>404.1</v>
      </c>
      <c r="D1929" s="206">
        <v>298.8</v>
      </c>
      <c r="E1929" s="206">
        <v>313.7</v>
      </c>
      <c r="F1929" s="206">
        <v>335.65899999999999</v>
      </c>
      <c r="G1929" s="83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  <c r="X1929"/>
      <c r="Y1929"/>
      <c r="Z1929"/>
      <c r="AA1929"/>
      <c r="AB1929"/>
      <c r="AC1929"/>
      <c r="AD1929"/>
      <c r="AE1929"/>
      <c r="AF1929"/>
      <c r="AG1929"/>
      <c r="AH1929"/>
    </row>
    <row r="1930" spans="1:34" ht="16.5" customHeight="1" x14ac:dyDescent="0.25">
      <c r="A1930" s="162">
        <v>1765</v>
      </c>
      <c r="B1930" s="54" t="s">
        <v>92</v>
      </c>
      <c r="C1930" s="206">
        <v>369.6</v>
      </c>
      <c r="D1930" s="206">
        <v>298.8</v>
      </c>
      <c r="E1930" s="206">
        <v>313.7</v>
      </c>
      <c r="F1930" s="206">
        <v>335.65899999999999</v>
      </c>
      <c r="G1930" s="83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  <c r="X1930"/>
      <c r="Y1930"/>
      <c r="Z1930"/>
      <c r="AA1930"/>
      <c r="AB1930"/>
      <c r="AC1930"/>
      <c r="AD1930"/>
      <c r="AE1930"/>
      <c r="AF1930"/>
      <c r="AG1930"/>
      <c r="AH1930"/>
    </row>
    <row r="1931" spans="1:34" ht="16.5" customHeight="1" x14ac:dyDescent="0.25">
      <c r="A1931" s="168">
        <f t="shared" ref="A1931:A1942" si="4">+A1930+1</f>
        <v>1766</v>
      </c>
      <c r="B1931" s="54" t="s">
        <v>107</v>
      </c>
      <c r="C1931" s="206">
        <v>110.22964509394572</v>
      </c>
      <c r="D1931" s="206">
        <v>80.844155844155836</v>
      </c>
      <c r="E1931" s="206">
        <v>104.98661311914323</v>
      </c>
      <c r="F1931" s="206">
        <v>107</v>
      </c>
      <c r="G1931" s="83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  <c r="X1931"/>
      <c r="Y1931"/>
      <c r="Z1931"/>
      <c r="AA1931"/>
      <c r="AB1931"/>
      <c r="AC1931"/>
      <c r="AD1931"/>
      <c r="AE1931"/>
      <c r="AF1931"/>
      <c r="AG1931"/>
      <c r="AH1931"/>
    </row>
    <row r="1932" spans="1:34" ht="16.5" customHeight="1" x14ac:dyDescent="0.25">
      <c r="A1932" s="168">
        <f t="shared" si="4"/>
        <v>1767</v>
      </c>
      <c r="B1932" s="54" t="s">
        <v>93</v>
      </c>
      <c r="C1932" s="206">
        <v>369.6</v>
      </c>
      <c r="D1932" s="207">
        <v>298.8</v>
      </c>
      <c r="E1932" s="207">
        <v>313.7</v>
      </c>
      <c r="F1932" s="207">
        <v>335.65899999999999</v>
      </c>
      <c r="G1932" s="83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  <c r="AF1932"/>
      <c r="AG1932"/>
      <c r="AH1932"/>
    </row>
    <row r="1933" spans="1:34" ht="16.5" customHeight="1" x14ac:dyDescent="0.25">
      <c r="A1933" s="168">
        <f t="shared" si="4"/>
        <v>1768</v>
      </c>
      <c r="B1933" s="54" t="s">
        <v>94</v>
      </c>
      <c r="C1933" s="206"/>
      <c r="D1933" s="206"/>
      <c r="E1933" s="206"/>
      <c r="F1933" s="206">
        <v>0</v>
      </c>
      <c r="G1933" s="8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  <c r="AF1933"/>
      <c r="AG1933"/>
      <c r="AH1933"/>
    </row>
    <row r="1934" spans="1:34" ht="16.5" customHeight="1" x14ac:dyDescent="0.25">
      <c r="A1934" s="168">
        <f t="shared" si="4"/>
        <v>1769</v>
      </c>
      <c r="B1934" s="54" t="s">
        <v>95</v>
      </c>
      <c r="C1934" s="206"/>
      <c r="D1934" s="206"/>
      <c r="E1934" s="206"/>
      <c r="F1934" s="206">
        <v>0</v>
      </c>
      <c r="G1934" s="83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  <c r="AF1934"/>
      <c r="AG1934"/>
      <c r="AH1934"/>
    </row>
    <row r="1935" spans="1:34" ht="21.75" customHeight="1" x14ac:dyDescent="0.25">
      <c r="A1935" s="168">
        <f t="shared" si="4"/>
        <v>1770</v>
      </c>
      <c r="B1935" s="54" t="s">
        <v>97</v>
      </c>
      <c r="C1935" s="206">
        <v>34.5</v>
      </c>
      <c r="D1935" s="206">
        <v>0</v>
      </c>
      <c r="E1935" s="206">
        <v>0</v>
      </c>
      <c r="F1935" s="206">
        <v>0</v>
      </c>
      <c r="G1935" s="83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  <c r="AF1935"/>
      <c r="AG1935"/>
      <c r="AH1935"/>
    </row>
    <row r="1936" spans="1:34" ht="16.5" customHeight="1" x14ac:dyDescent="0.25">
      <c r="A1936" s="168">
        <f t="shared" si="4"/>
        <v>1771</v>
      </c>
      <c r="B1936" s="54" t="s">
        <v>98</v>
      </c>
      <c r="C1936" s="206"/>
      <c r="D1936" s="207"/>
      <c r="E1936" s="207"/>
      <c r="F1936" s="207">
        <v>0</v>
      </c>
      <c r="G1936" s="83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  <c r="AF1936"/>
      <c r="AG1936"/>
      <c r="AH1936"/>
    </row>
    <row r="1937" spans="1:34" ht="16.5" customHeight="1" x14ac:dyDescent="0.25">
      <c r="A1937" s="168">
        <f t="shared" si="4"/>
        <v>1772</v>
      </c>
      <c r="B1937" s="54" t="s">
        <v>99</v>
      </c>
      <c r="C1937" s="206">
        <v>34.5</v>
      </c>
      <c r="D1937" s="207"/>
      <c r="E1937" s="207"/>
      <c r="F1937" s="207">
        <v>0</v>
      </c>
      <c r="G1937" s="83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  <c r="AF1937"/>
      <c r="AG1937"/>
      <c r="AH1937"/>
    </row>
    <row r="1938" spans="1:34" ht="16.5" customHeight="1" x14ac:dyDescent="0.25">
      <c r="A1938" s="168">
        <f t="shared" si="4"/>
        <v>1773</v>
      </c>
      <c r="B1938" s="54" t="s">
        <v>155</v>
      </c>
      <c r="C1938" s="206"/>
      <c r="D1938" s="206"/>
      <c r="E1938" s="206"/>
      <c r="F1938" s="206">
        <v>0</v>
      </c>
      <c r="G1938" s="83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  <c r="AF1938"/>
      <c r="AG1938"/>
      <c r="AH1938"/>
    </row>
    <row r="1939" spans="1:34" ht="16.5" customHeight="1" x14ac:dyDescent="0.25">
      <c r="A1939" s="168">
        <f t="shared" si="4"/>
        <v>1774</v>
      </c>
      <c r="B1939" s="54" t="s">
        <v>101</v>
      </c>
      <c r="C1939" s="206"/>
      <c r="D1939" s="206"/>
      <c r="E1939" s="206"/>
      <c r="F1939" s="206">
        <v>0</v>
      </c>
      <c r="G1939" s="83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  <c r="AF1939"/>
      <c r="AG1939"/>
      <c r="AH1939"/>
    </row>
    <row r="1940" spans="1:34" ht="16.5" customHeight="1" x14ac:dyDescent="0.25">
      <c r="A1940" s="168">
        <f t="shared" si="4"/>
        <v>1775</v>
      </c>
      <c r="B1940" s="54" t="s">
        <v>102</v>
      </c>
      <c r="C1940" s="206"/>
      <c r="D1940" s="206"/>
      <c r="E1940" s="206"/>
      <c r="F1940" s="206">
        <v>0</v>
      </c>
      <c r="G1940" s="83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  <c r="AF1940"/>
      <c r="AG1940"/>
      <c r="AH1940"/>
    </row>
    <row r="1941" spans="1:34" ht="16.5" customHeight="1" x14ac:dyDescent="0.25">
      <c r="A1941" s="168">
        <f t="shared" si="4"/>
        <v>1776</v>
      </c>
      <c r="B1941" s="54" t="s">
        <v>103</v>
      </c>
      <c r="C1941" s="206">
        <v>405.5</v>
      </c>
      <c r="D1941" s="206">
        <v>298.8</v>
      </c>
      <c r="E1941" s="206">
        <v>313.7</v>
      </c>
      <c r="F1941" s="206">
        <v>335.65899999999999</v>
      </c>
      <c r="G1941" s="83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  <c r="AF1941"/>
      <c r="AG1941"/>
      <c r="AH1941"/>
    </row>
    <row r="1942" spans="1:34" ht="16.5" customHeight="1" x14ac:dyDescent="0.25">
      <c r="A1942" s="168">
        <f t="shared" si="4"/>
        <v>1777</v>
      </c>
      <c r="B1942" s="54" t="s">
        <v>107</v>
      </c>
      <c r="C1942" s="206">
        <v>87.865655471289273</v>
      </c>
      <c r="D1942" s="206">
        <v>73.686806411837239</v>
      </c>
      <c r="E1942" s="206">
        <v>104.98661311914323</v>
      </c>
      <c r="F1942" s="206">
        <v>107</v>
      </c>
      <c r="G1942" s="84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  <c r="AF1942"/>
      <c r="AG1942"/>
      <c r="AH1942"/>
    </row>
    <row r="1943" spans="1:34" ht="16.5" customHeight="1" x14ac:dyDescent="0.25">
      <c r="A1943" s="254" t="s">
        <v>255</v>
      </c>
      <c r="B1943" s="254"/>
      <c r="C1943" s="254"/>
      <c r="D1943" s="254"/>
      <c r="E1943" s="254"/>
      <c r="F1943" s="254"/>
      <c r="G1943" s="84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  <c r="AF1943"/>
      <c r="AG1943"/>
      <c r="AH1943"/>
    </row>
    <row r="1944" spans="1:34" x14ac:dyDescent="0.25">
      <c r="A1944" s="162">
        <v>1778</v>
      </c>
      <c r="B1944" s="54" t="s">
        <v>90</v>
      </c>
      <c r="C1944" s="206">
        <v>38.599999999999994</v>
      </c>
      <c r="D1944" s="206">
        <v>39.4</v>
      </c>
      <c r="E1944" s="206">
        <v>41.4</v>
      </c>
      <c r="F1944" s="206">
        <v>44.298000000000002</v>
      </c>
      <c r="G1944" s="8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  <c r="AF1944"/>
      <c r="AG1944"/>
      <c r="AH1944"/>
    </row>
    <row r="1945" spans="1:34" ht="16.5" customHeight="1" x14ac:dyDescent="0.25">
      <c r="A1945" s="162">
        <v>1779</v>
      </c>
      <c r="B1945" s="54" t="s">
        <v>92</v>
      </c>
      <c r="C1945" s="206">
        <v>4.8</v>
      </c>
      <c r="D1945" s="206">
        <v>5</v>
      </c>
      <c r="E1945" s="206">
        <v>5.3</v>
      </c>
      <c r="F1945" s="206">
        <v>5.6709999999999994</v>
      </c>
      <c r="G1945" s="84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  <c r="AF1945"/>
      <c r="AG1945"/>
      <c r="AH1945"/>
    </row>
    <row r="1946" spans="1:34" ht="16.5" customHeight="1" x14ac:dyDescent="0.25">
      <c r="A1946" s="168">
        <f t="shared" ref="A1946:A1957" si="5">+A1945+1</f>
        <v>1780</v>
      </c>
      <c r="B1946" s="54" t="s">
        <v>107</v>
      </c>
      <c r="C1946" s="206">
        <v>100</v>
      </c>
      <c r="D1946" s="206">
        <v>104.16666666666667</v>
      </c>
      <c r="E1946" s="206">
        <v>106</v>
      </c>
      <c r="F1946" s="206">
        <v>107</v>
      </c>
      <c r="G1946" s="84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  <c r="AF1946"/>
      <c r="AG1946"/>
      <c r="AH1946"/>
    </row>
    <row r="1947" spans="1:34" ht="16.5" customHeight="1" x14ac:dyDescent="0.25">
      <c r="A1947" s="168">
        <f t="shared" si="5"/>
        <v>1781</v>
      </c>
      <c r="B1947" s="54" t="s">
        <v>93</v>
      </c>
      <c r="C1947" s="206">
        <v>4.8</v>
      </c>
      <c r="D1947" s="207">
        <v>5</v>
      </c>
      <c r="E1947" s="207">
        <v>5.3</v>
      </c>
      <c r="F1947" s="207">
        <v>5.6709999999999994</v>
      </c>
      <c r="G1947" s="84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  <c r="AF1947"/>
      <c r="AG1947"/>
      <c r="AH1947"/>
    </row>
    <row r="1948" spans="1:34" ht="16.5" customHeight="1" x14ac:dyDescent="0.25">
      <c r="A1948" s="168">
        <f t="shared" si="5"/>
        <v>1782</v>
      </c>
      <c r="B1948" s="54" t="s">
        <v>94</v>
      </c>
      <c r="C1948" s="206"/>
      <c r="D1948" s="206"/>
      <c r="E1948" s="206"/>
      <c r="F1948" s="206">
        <v>0</v>
      </c>
      <c r="G1948" s="84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  <c r="AF1948"/>
      <c r="AG1948"/>
      <c r="AH1948"/>
    </row>
    <row r="1949" spans="1:34" ht="16.5" customHeight="1" x14ac:dyDescent="0.25">
      <c r="A1949" s="168">
        <f t="shared" si="5"/>
        <v>1783</v>
      </c>
      <c r="B1949" s="54" t="s">
        <v>95</v>
      </c>
      <c r="C1949" s="206"/>
      <c r="D1949" s="206"/>
      <c r="E1949" s="206"/>
      <c r="F1949" s="206">
        <v>0</v>
      </c>
      <c r="G1949" s="84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  <c r="AF1949"/>
      <c r="AG1949"/>
      <c r="AH1949"/>
    </row>
    <row r="1950" spans="1:34" x14ac:dyDescent="0.25">
      <c r="A1950" s="168">
        <f t="shared" si="5"/>
        <v>1784</v>
      </c>
      <c r="B1950" s="54" t="s">
        <v>97</v>
      </c>
      <c r="C1950" s="206">
        <v>33.799999999999997</v>
      </c>
      <c r="D1950" s="206">
        <v>34.4</v>
      </c>
      <c r="E1950" s="206">
        <v>36.1</v>
      </c>
      <c r="F1950" s="206">
        <v>38.627000000000002</v>
      </c>
      <c r="G1950" s="84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  <c r="AF1950"/>
      <c r="AG1950"/>
      <c r="AH1950"/>
    </row>
    <row r="1951" spans="1:34" ht="16.5" customHeight="1" x14ac:dyDescent="0.25">
      <c r="A1951" s="168">
        <f t="shared" si="5"/>
        <v>1785</v>
      </c>
      <c r="B1951" s="54" t="s">
        <v>98</v>
      </c>
      <c r="C1951" s="206">
        <v>32.799999999999997</v>
      </c>
      <c r="D1951" s="207">
        <v>34.4</v>
      </c>
      <c r="E1951" s="207">
        <v>36.1</v>
      </c>
      <c r="F1951" s="207">
        <v>38.627000000000002</v>
      </c>
      <c r="G1951" s="84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  <c r="AF1951"/>
      <c r="AG1951"/>
      <c r="AH1951"/>
    </row>
    <row r="1952" spans="1:34" ht="16.5" customHeight="1" x14ac:dyDescent="0.25">
      <c r="A1952" s="168">
        <f t="shared" si="5"/>
        <v>1786</v>
      </c>
      <c r="B1952" s="54" t="s">
        <v>99</v>
      </c>
      <c r="C1952" s="206">
        <v>1</v>
      </c>
      <c r="D1952" s="207"/>
      <c r="E1952" s="207"/>
      <c r="F1952" s="207">
        <v>0</v>
      </c>
      <c r="G1952" s="84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  <c r="AF1952"/>
      <c r="AG1952"/>
      <c r="AH1952"/>
    </row>
    <row r="1953" spans="1:34" ht="16.5" customHeight="1" x14ac:dyDescent="0.25">
      <c r="A1953" s="168">
        <f t="shared" si="5"/>
        <v>1787</v>
      </c>
      <c r="B1953" s="54" t="s">
        <v>155</v>
      </c>
      <c r="C1953" s="206"/>
      <c r="D1953" s="206"/>
      <c r="E1953" s="206"/>
      <c r="F1953" s="206">
        <v>0</v>
      </c>
      <c r="G1953" s="84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  <c r="AF1953"/>
      <c r="AG1953"/>
      <c r="AH1953"/>
    </row>
    <row r="1954" spans="1:34" ht="16.5" customHeight="1" x14ac:dyDescent="0.25">
      <c r="A1954" s="168">
        <f t="shared" si="5"/>
        <v>1788</v>
      </c>
      <c r="B1954" s="54" t="s">
        <v>101</v>
      </c>
      <c r="C1954" s="206"/>
      <c r="D1954" s="206"/>
      <c r="E1954" s="206"/>
      <c r="F1954" s="206">
        <v>0</v>
      </c>
      <c r="G1954" s="8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  <c r="AF1954"/>
      <c r="AG1954"/>
      <c r="AH1954"/>
    </row>
    <row r="1955" spans="1:34" ht="16.5" customHeight="1" x14ac:dyDescent="0.25">
      <c r="A1955" s="168">
        <f t="shared" si="5"/>
        <v>1789</v>
      </c>
      <c r="B1955" s="54" t="s">
        <v>102</v>
      </c>
      <c r="C1955" s="206"/>
      <c r="D1955" s="206"/>
      <c r="E1955" s="206"/>
      <c r="F1955" s="206">
        <v>0</v>
      </c>
      <c r="G1955" s="84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  <c r="AF1955"/>
      <c r="AG1955"/>
      <c r="AH1955"/>
    </row>
    <row r="1956" spans="1:34" ht="16.5" customHeight="1" x14ac:dyDescent="0.25">
      <c r="A1956" s="168">
        <f t="shared" si="5"/>
        <v>1790</v>
      </c>
      <c r="B1956" s="54" t="s">
        <v>103</v>
      </c>
      <c r="C1956" s="206">
        <v>38.6</v>
      </c>
      <c r="D1956" s="206">
        <v>39.4</v>
      </c>
      <c r="E1956" s="206">
        <v>41.4</v>
      </c>
      <c r="F1956" s="206">
        <v>44.298000000000002</v>
      </c>
      <c r="G1956" s="84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  <c r="AF1956"/>
      <c r="AG1956"/>
      <c r="AH1956"/>
    </row>
    <row r="1957" spans="1:34" ht="16.5" customHeight="1" x14ac:dyDescent="0.25">
      <c r="A1957" s="168">
        <f t="shared" si="5"/>
        <v>1791</v>
      </c>
      <c r="B1957" s="54" t="s">
        <v>107</v>
      </c>
      <c r="C1957" s="206">
        <v>77.665995975855125</v>
      </c>
      <c r="D1957" s="206">
        <v>102.07253886010361</v>
      </c>
      <c r="E1957" s="206">
        <v>105.07614213197969</v>
      </c>
      <c r="F1957" s="206">
        <v>107</v>
      </c>
      <c r="G1957" s="84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  <c r="AF1957"/>
      <c r="AG1957"/>
      <c r="AH1957"/>
    </row>
    <row r="1958" spans="1:34" ht="16.5" customHeight="1" x14ac:dyDescent="0.25">
      <c r="A1958" s="258" t="s">
        <v>256</v>
      </c>
      <c r="B1958" s="258"/>
      <c r="C1958" s="258"/>
      <c r="D1958" s="258"/>
      <c r="E1958" s="258"/>
      <c r="F1958" s="258"/>
      <c r="G1958" s="258"/>
      <c r="H1958" s="2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  <c r="AF1958"/>
      <c r="AG1958"/>
      <c r="AH1958"/>
    </row>
    <row r="1959" spans="1:34" ht="16.5" customHeight="1" x14ac:dyDescent="0.25">
      <c r="A1959" s="162">
        <v>1792</v>
      </c>
      <c r="B1959" s="54" t="s">
        <v>90</v>
      </c>
      <c r="C1959" s="211">
        <v>80614.100000000006</v>
      </c>
      <c r="D1959" s="211">
        <v>69839.7</v>
      </c>
      <c r="E1959" s="211">
        <v>69466.5</v>
      </c>
      <c r="F1959" s="211">
        <v>74329.154999999999</v>
      </c>
      <c r="G1959" s="1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  <c r="AF1959"/>
      <c r="AG1959"/>
      <c r="AH1959"/>
    </row>
    <row r="1960" spans="1:34" ht="16.5" customHeight="1" x14ac:dyDescent="0.25">
      <c r="A1960" s="169">
        <f>+A1959+1</f>
        <v>1793</v>
      </c>
      <c r="B1960" s="54" t="s">
        <v>91</v>
      </c>
      <c r="C1960" s="211">
        <v>2.9435750367152238</v>
      </c>
      <c r="D1960" s="217">
        <v>2.3908543267152074</v>
      </c>
      <c r="E1960" s="217">
        <v>2.2157673489736687</v>
      </c>
      <c r="F1960" s="217">
        <v>2.2538875681510815</v>
      </c>
      <c r="G1960" s="1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  <c r="AF1960"/>
      <c r="AG1960"/>
      <c r="AH1960"/>
    </row>
    <row r="1961" spans="1:34" ht="16.5" customHeight="1" x14ac:dyDescent="0.25">
      <c r="A1961" s="169">
        <f t="shared" ref="A1961:A1978" si="6">+A1960+1</f>
        <v>1794</v>
      </c>
      <c r="B1961" s="54" t="s">
        <v>92</v>
      </c>
      <c r="C1961" s="211">
        <v>48303.5</v>
      </c>
      <c r="D1961" s="217">
        <v>41763.199999999997</v>
      </c>
      <c r="E1961" s="217">
        <v>46234.2</v>
      </c>
      <c r="F1961" s="217">
        <v>49470.593999999997</v>
      </c>
      <c r="G1961" s="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  <c r="AF1961"/>
      <c r="AG1961"/>
      <c r="AH1961"/>
    </row>
    <row r="1962" spans="1:34" ht="16.5" customHeight="1" x14ac:dyDescent="0.25">
      <c r="A1962" s="169">
        <f t="shared" si="6"/>
        <v>1795</v>
      </c>
      <c r="B1962" s="54" t="s">
        <v>91</v>
      </c>
      <c r="C1962" s="211">
        <v>1.7637730469728472</v>
      </c>
      <c r="D1962" s="217">
        <v>1.4296986873865802</v>
      </c>
      <c r="E1962" s="217">
        <v>1.4747285492419855</v>
      </c>
      <c r="F1962" s="217">
        <v>1.5000998841659035</v>
      </c>
      <c r="G1962" s="1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  <c r="AF1962"/>
      <c r="AG1962"/>
      <c r="AH1962"/>
    </row>
    <row r="1963" spans="1:34" ht="16.5" customHeight="1" x14ac:dyDescent="0.25">
      <c r="A1963" s="169">
        <f t="shared" si="6"/>
        <v>1796</v>
      </c>
      <c r="B1963" s="54" t="s">
        <v>107</v>
      </c>
      <c r="C1963" s="211">
        <v>200.09237550019469</v>
      </c>
      <c r="D1963" s="211">
        <v>86.45998737151551</v>
      </c>
      <c r="E1963" s="211">
        <v>110.70559727223967</v>
      </c>
      <c r="F1963" s="211">
        <v>107</v>
      </c>
      <c r="G1963" s="1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  <c r="AF1963"/>
      <c r="AG1963"/>
      <c r="AH1963"/>
    </row>
    <row r="1964" spans="1:34" ht="16.5" customHeight="1" x14ac:dyDescent="0.25">
      <c r="A1964" s="169">
        <f t="shared" si="6"/>
        <v>1797</v>
      </c>
      <c r="B1964" s="54" t="s">
        <v>93</v>
      </c>
      <c r="C1964" s="211">
        <v>38799</v>
      </c>
      <c r="D1964" s="217">
        <v>38724</v>
      </c>
      <c r="E1964" s="217">
        <v>42821.599999999999</v>
      </c>
      <c r="F1964" s="217">
        <v>45819.112000000001</v>
      </c>
      <c r="G1964" s="1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  <c r="AF1964"/>
      <c r="AG1964"/>
      <c r="AH1964"/>
    </row>
    <row r="1965" spans="1:34" ht="16.5" customHeight="1" x14ac:dyDescent="0.25">
      <c r="A1965" s="169">
        <f t="shared" si="6"/>
        <v>1798</v>
      </c>
      <c r="B1965" s="54" t="s">
        <v>94</v>
      </c>
      <c r="C1965" s="211">
        <v>2097.3000000000002</v>
      </c>
      <c r="D1965" s="217">
        <v>1971.2</v>
      </c>
      <c r="E1965" s="217">
        <v>2323.6</v>
      </c>
      <c r="F1965" s="217">
        <v>2486.252</v>
      </c>
      <c r="G1965" s="1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  <c r="AF1965"/>
      <c r="AG1965"/>
      <c r="AH1965"/>
    </row>
    <row r="1966" spans="1:34" ht="16.5" customHeight="1" x14ac:dyDescent="0.25">
      <c r="A1966" s="169">
        <f t="shared" si="6"/>
        <v>1799</v>
      </c>
      <c r="B1966" s="54" t="s">
        <v>95</v>
      </c>
      <c r="C1966" s="211">
        <v>7407.2</v>
      </c>
      <c r="D1966" s="217">
        <v>1068</v>
      </c>
      <c r="E1966" s="217">
        <v>1089</v>
      </c>
      <c r="F1966" s="217">
        <v>1165.23</v>
      </c>
      <c r="G1966" s="1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  <c r="AF1966"/>
      <c r="AG1966"/>
      <c r="AH1966"/>
    </row>
    <row r="1967" spans="1:34" ht="16.5" customHeight="1" x14ac:dyDescent="0.25">
      <c r="A1967" s="169">
        <f t="shared" si="6"/>
        <v>1800</v>
      </c>
      <c r="B1967" s="54" t="s">
        <v>97</v>
      </c>
      <c r="C1967" s="211">
        <v>32031.8</v>
      </c>
      <c r="D1967" s="217">
        <v>27795.5</v>
      </c>
      <c r="E1967" s="217">
        <v>22973</v>
      </c>
      <c r="F1967" s="217">
        <v>24581.11</v>
      </c>
      <c r="G1967" s="1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  <c r="AF1967"/>
      <c r="AG1967"/>
      <c r="AH1967"/>
    </row>
    <row r="1968" spans="1:34" ht="16.5" customHeight="1" x14ac:dyDescent="0.25">
      <c r="A1968" s="169">
        <f t="shared" si="6"/>
        <v>1801</v>
      </c>
      <c r="B1968" s="54" t="s">
        <v>98</v>
      </c>
      <c r="C1968" s="211">
        <v>0</v>
      </c>
      <c r="D1968" s="217">
        <v>0</v>
      </c>
      <c r="E1968" s="217">
        <v>0</v>
      </c>
      <c r="F1968" s="217">
        <v>0</v>
      </c>
      <c r="G1968" s="1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  <c r="AF1968"/>
      <c r="AG1968"/>
      <c r="AH1968"/>
    </row>
    <row r="1969" spans="1:34" ht="16.5" customHeight="1" x14ac:dyDescent="0.25">
      <c r="A1969" s="169">
        <f t="shared" si="6"/>
        <v>1802</v>
      </c>
      <c r="B1969" s="54" t="s">
        <v>99</v>
      </c>
      <c r="C1969" s="211">
        <v>17258.8</v>
      </c>
      <c r="D1969" s="217">
        <v>10891.2</v>
      </c>
      <c r="E1969" s="217">
        <v>8620.5</v>
      </c>
      <c r="F1969" s="217">
        <v>9223.9349999999995</v>
      </c>
      <c r="G1969" s="1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  <c r="AF1969"/>
      <c r="AG1969"/>
      <c r="AH1969"/>
    </row>
    <row r="1970" spans="1:34" ht="16.5" customHeight="1" x14ac:dyDescent="0.25">
      <c r="A1970" s="169">
        <f t="shared" si="6"/>
        <v>1803</v>
      </c>
      <c r="B1970" s="54" t="s">
        <v>100</v>
      </c>
      <c r="C1970" s="211">
        <v>14773</v>
      </c>
      <c r="D1970" s="217">
        <v>16904.3</v>
      </c>
      <c r="E1970" s="217">
        <v>14352.5</v>
      </c>
      <c r="F1970" s="217">
        <v>15357.174999999999</v>
      </c>
      <c r="G1970" s="1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  <c r="AF1970"/>
      <c r="AG1970"/>
      <c r="AH1970"/>
    </row>
    <row r="1971" spans="1:34" ht="16.5" customHeight="1" x14ac:dyDescent="0.25">
      <c r="A1971" s="169">
        <f t="shared" si="6"/>
        <v>1804</v>
      </c>
      <c r="B1971" s="54" t="s">
        <v>101</v>
      </c>
      <c r="C1971" s="211">
        <v>278.8</v>
      </c>
      <c r="D1971" s="217">
        <v>281</v>
      </c>
      <c r="E1971" s="217">
        <v>259.3</v>
      </c>
      <c r="F1971" s="217">
        <v>277.45100000000002</v>
      </c>
      <c r="G1971" s="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  <c r="AF1971"/>
      <c r="AG1971"/>
      <c r="AH1971"/>
    </row>
    <row r="1972" spans="1:34" ht="16.5" customHeight="1" x14ac:dyDescent="0.25">
      <c r="A1972" s="169">
        <f t="shared" si="6"/>
        <v>1805</v>
      </c>
      <c r="B1972" s="54" t="s">
        <v>102</v>
      </c>
      <c r="C1972" s="211"/>
      <c r="D1972" s="217"/>
      <c r="E1972" s="217"/>
      <c r="F1972" s="217">
        <v>0</v>
      </c>
      <c r="G1972" s="1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  <c r="AF1972"/>
      <c r="AG1972"/>
      <c r="AH1972"/>
    </row>
    <row r="1973" spans="1:34" ht="16.5" customHeight="1" x14ac:dyDescent="0.25">
      <c r="A1973" s="169">
        <f t="shared" si="6"/>
        <v>1806</v>
      </c>
      <c r="B1973" s="54" t="s">
        <v>103</v>
      </c>
      <c r="C1973" s="211">
        <v>103331.1</v>
      </c>
      <c r="D1973" s="217">
        <v>69558.8</v>
      </c>
      <c r="E1973" s="217">
        <v>69207.199999999997</v>
      </c>
      <c r="F1973" s="217">
        <v>74051.703999999998</v>
      </c>
      <c r="G1973" s="1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  <c r="AF1973"/>
      <c r="AG1973"/>
      <c r="AH1973"/>
    </row>
    <row r="1974" spans="1:34" ht="16.5" customHeight="1" x14ac:dyDescent="0.25">
      <c r="A1974" s="169">
        <f t="shared" si="6"/>
        <v>1807</v>
      </c>
      <c r="B1974" s="54" t="s">
        <v>91</v>
      </c>
      <c r="C1974" s="211">
        <v>3.7730725329232038</v>
      </c>
      <c r="D1974" s="217">
        <v>2.3812381488053038</v>
      </c>
      <c r="E1974" s="217">
        <v>2.2074964777826791</v>
      </c>
      <c r="F1974" s="217">
        <v>2.2454744043034487</v>
      </c>
      <c r="G1974" s="1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  <c r="AF1974"/>
      <c r="AG1974"/>
      <c r="AH1974"/>
    </row>
    <row r="1975" spans="1:34" ht="16.5" customHeight="1" x14ac:dyDescent="0.25">
      <c r="A1975" s="169">
        <f t="shared" si="6"/>
        <v>1808</v>
      </c>
      <c r="B1975" s="54" t="s">
        <v>107</v>
      </c>
      <c r="C1975" s="211">
        <v>140.41841061042561</v>
      </c>
      <c r="D1975" s="211">
        <v>67.316422645263614</v>
      </c>
      <c r="E1975" s="211">
        <v>99.494528370242136</v>
      </c>
      <c r="F1975" s="211">
        <v>107</v>
      </c>
      <c r="G1975" s="1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  <c r="AF1975"/>
      <c r="AG1975"/>
      <c r="AH1975"/>
    </row>
    <row r="1976" spans="1:34" ht="16.5" customHeight="1" x14ac:dyDescent="0.25">
      <c r="A1976" s="169">
        <f t="shared" si="6"/>
        <v>1809</v>
      </c>
      <c r="B1976" s="54" t="s">
        <v>104</v>
      </c>
      <c r="C1976" s="211">
        <v>-22717</v>
      </c>
      <c r="D1976" s="211">
        <v>280.89999999999418</v>
      </c>
      <c r="E1976" s="211">
        <v>259.30000000000291</v>
      </c>
      <c r="F1976" s="211">
        <v>277.45100000000309</v>
      </c>
      <c r="G1976" s="1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  <c r="AF1976"/>
      <c r="AG1976"/>
      <c r="AH1976"/>
    </row>
    <row r="1977" spans="1:34" ht="16.5" customHeight="1" x14ac:dyDescent="0.25">
      <c r="A1977" s="169">
        <f t="shared" si="6"/>
        <v>1810</v>
      </c>
      <c r="B1977" s="54" t="s">
        <v>91</v>
      </c>
      <c r="C1977" s="211">
        <v>-0.82949749620798019</v>
      </c>
      <c r="D1977" s="217">
        <v>9.6161779099035068E-3</v>
      </c>
      <c r="E1977" s="217">
        <v>8.2708711909895965E-3</v>
      </c>
      <c r="F1977" s="217">
        <v>8.4131638476327725E-3</v>
      </c>
      <c r="G1977" s="1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  <c r="AF1977"/>
      <c r="AG1977"/>
      <c r="AH1977"/>
    </row>
    <row r="1978" spans="1:34" ht="16.5" customHeight="1" x14ac:dyDescent="0.25">
      <c r="A1978" s="169">
        <f t="shared" si="6"/>
        <v>1811</v>
      </c>
      <c r="B1978" s="54" t="s">
        <v>107</v>
      </c>
      <c r="C1978" s="211">
        <v>143.27791513194407</v>
      </c>
      <c r="D1978" s="211">
        <v>-1.2365189065457332</v>
      </c>
      <c r="E1978" s="211">
        <v>92.310430758279921</v>
      </c>
      <c r="F1978" s="211">
        <v>106.99999999999999</v>
      </c>
      <c r="G1978" s="1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  <c r="AF1978"/>
      <c r="AG1978"/>
      <c r="AH1978"/>
    </row>
    <row r="1979" spans="1:34" ht="16.5" customHeight="1" x14ac:dyDescent="0.25">
      <c r="A1979" s="254" t="s">
        <v>257</v>
      </c>
      <c r="B1979" s="254"/>
      <c r="C1979" s="254"/>
      <c r="D1979" s="254"/>
      <c r="E1979" s="254"/>
      <c r="F1979" s="254"/>
      <c r="G1979" s="1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  <c r="AF1979"/>
      <c r="AG1979"/>
      <c r="AH1979"/>
    </row>
    <row r="1980" spans="1:34" ht="16.5" customHeight="1" x14ac:dyDescent="0.25">
      <c r="A1980" s="162">
        <v>1812</v>
      </c>
      <c r="B1980" s="54" t="s">
        <v>90</v>
      </c>
      <c r="C1980" s="211">
        <v>618.20000000000005</v>
      </c>
      <c r="D1980" s="211">
        <v>296.3</v>
      </c>
      <c r="E1980" s="211">
        <v>299.39999999999998</v>
      </c>
      <c r="F1980" s="211">
        <v>320.358</v>
      </c>
      <c r="G1980" s="83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  <c r="AF1980"/>
      <c r="AG1980"/>
      <c r="AH1980"/>
    </row>
    <row r="1981" spans="1:34" ht="16.5" customHeight="1" x14ac:dyDescent="0.25">
      <c r="A1981" s="162">
        <v>1813</v>
      </c>
      <c r="B1981" s="54" t="s">
        <v>92</v>
      </c>
      <c r="C1981" s="211">
        <v>169</v>
      </c>
      <c r="D1981" s="211">
        <v>180</v>
      </c>
      <c r="E1981" s="211">
        <v>185</v>
      </c>
      <c r="F1981" s="211">
        <v>197.95</v>
      </c>
      <c r="G1981" s="83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  <c r="AF1981"/>
      <c r="AG1981"/>
      <c r="AH1981"/>
    </row>
    <row r="1982" spans="1:34" ht="16.5" customHeight="1" x14ac:dyDescent="0.25">
      <c r="A1982" s="162">
        <v>1814</v>
      </c>
      <c r="B1982" s="54" t="s">
        <v>107</v>
      </c>
      <c r="C1982" s="211"/>
      <c r="D1982" s="211">
        <v>106.50887573964498</v>
      </c>
      <c r="E1982" s="211">
        <v>102.77777777777777</v>
      </c>
      <c r="F1982" s="211">
        <v>106.99999999999999</v>
      </c>
      <c r="G1982" s="83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  <c r="AF1982"/>
      <c r="AG1982"/>
      <c r="AH1982"/>
    </row>
    <row r="1983" spans="1:34" ht="16.5" customHeight="1" x14ac:dyDescent="0.25">
      <c r="A1983" s="162">
        <v>1815</v>
      </c>
      <c r="B1983" s="54" t="s">
        <v>93</v>
      </c>
      <c r="C1983" s="211">
        <v>169</v>
      </c>
      <c r="D1983" s="211">
        <v>180</v>
      </c>
      <c r="E1983" s="211">
        <v>185</v>
      </c>
      <c r="F1983" s="211">
        <v>197.95</v>
      </c>
      <c r="G1983" s="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  <c r="AF1983"/>
      <c r="AG1983"/>
      <c r="AH1983"/>
    </row>
    <row r="1984" spans="1:34" ht="16.5" customHeight="1" x14ac:dyDescent="0.25">
      <c r="A1984" s="168">
        <f t="shared" ref="A1984:A1993" si="7">+A1983+1</f>
        <v>1816</v>
      </c>
      <c r="B1984" s="54" t="s">
        <v>94</v>
      </c>
      <c r="C1984" s="211"/>
      <c r="D1984" s="211"/>
      <c r="E1984" s="211"/>
      <c r="F1984" s="211">
        <v>0</v>
      </c>
      <c r="G1984" s="83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  <c r="AF1984"/>
      <c r="AG1984"/>
      <c r="AH1984"/>
    </row>
    <row r="1985" spans="1:34" ht="16.5" customHeight="1" x14ac:dyDescent="0.25">
      <c r="A1985" s="168">
        <f t="shared" si="7"/>
        <v>1817</v>
      </c>
      <c r="B1985" s="54" t="s">
        <v>95</v>
      </c>
      <c r="C1985" s="211"/>
      <c r="D1985" s="211"/>
      <c r="E1985" s="211"/>
      <c r="F1985" s="211">
        <v>0</v>
      </c>
      <c r="G1985" s="83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  <c r="AF1985"/>
      <c r="AG1985"/>
      <c r="AH1985"/>
    </row>
    <row r="1986" spans="1:34" ht="16.5" customHeight="1" x14ac:dyDescent="0.25">
      <c r="A1986" s="168">
        <f t="shared" si="7"/>
        <v>1818</v>
      </c>
      <c r="B1986" s="54" t="s">
        <v>97</v>
      </c>
      <c r="C1986" s="211">
        <v>449.20000000000005</v>
      </c>
      <c r="D1986" s="211">
        <v>116.3</v>
      </c>
      <c r="E1986" s="211">
        <v>114.4</v>
      </c>
      <c r="F1986" s="211">
        <v>122.408</v>
      </c>
      <c r="G1986" s="83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  <c r="AF1986"/>
      <c r="AG1986"/>
      <c r="AH1986"/>
    </row>
    <row r="1987" spans="1:34" ht="16.5" customHeight="1" x14ac:dyDescent="0.25">
      <c r="A1987" s="168">
        <f t="shared" si="7"/>
        <v>1819</v>
      </c>
      <c r="B1987" s="54" t="s">
        <v>98</v>
      </c>
      <c r="C1987" s="211">
        <v>127.6</v>
      </c>
      <c r="D1987" s="211">
        <v>116.3</v>
      </c>
      <c r="E1987" s="211">
        <v>114.4</v>
      </c>
      <c r="F1987" s="211">
        <v>122.408</v>
      </c>
      <c r="G1987" s="83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  <c r="AF1987"/>
      <c r="AG1987"/>
      <c r="AH1987"/>
    </row>
    <row r="1988" spans="1:34" ht="16.5" customHeight="1" x14ac:dyDescent="0.25">
      <c r="A1988" s="168">
        <f t="shared" si="7"/>
        <v>1820</v>
      </c>
      <c r="B1988" s="54" t="s">
        <v>99</v>
      </c>
      <c r="C1988" s="211">
        <v>321.60000000000002</v>
      </c>
      <c r="D1988" s="211"/>
      <c r="E1988" s="211"/>
      <c r="F1988" s="211">
        <v>0</v>
      </c>
      <c r="G1988" s="83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  <c r="AF1988"/>
      <c r="AG1988"/>
      <c r="AH1988"/>
    </row>
    <row r="1989" spans="1:34" ht="16.5" customHeight="1" x14ac:dyDescent="0.25">
      <c r="A1989" s="168">
        <f t="shared" si="7"/>
        <v>1821</v>
      </c>
      <c r="B1989" s="54" t="s">
        <v>155</v>
      </c>
      <c r="C1989" s="211"/>
      <c r="D1989" s="211"/>
      <c r="E1989" s="211"/>
      <c r="F1989" s="211">
        <v>0</v>
      </c>
      <c r="G1989" s="83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  <c r="AF1989"/>
      <c r="AG1989"/>
      <c r="AH1989"/>
    </row>
    <row r="1990" spans="1:34" ht="16.5" customHeight="1" x14ac:dyDescent="0.25">
      <c r="A1990" s="168">
        <f t="shared" si="7"/>
        <v>1822</v>
      </c>
      <c r="B1990" s="54" t="s">
        <v>101</v>
      </c>
      <c r="C1990" s="211"/>
      <c r="D1990" s="211"/>
      <c r="E1990" s="211"/>
      <c r="F1990" s="211">
        <v>0</v>
      </c>
      <c r="G1990" s="83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  <c r="AF1990"/>
      <c r="AG1990"/>
      <c r="AH1990"/>
    </row>
    <row r="1991" spans="1:34" ht="16.5" customHeight="1" x14ac:dyDescent="0.25">
      <c r="A1991" s="168">
        <f t="shared" si="7"/>
        <v>1823</v>
      </c>
      <c r="B1991" s="54" t="s">
        <v>102</v>
      </c>
      <c r="C1991" s="211"/>
      <c r="D1991" s="211"/>
      <c r="E1991" s="211"/>
      <c r="F1991" s="211">
        <v>0</v>
      </c>
      <c r="G1991" s="83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  <c r="AF1991"/>
      <c r="AG1991"/>
      <c r="AH1991"/>
    </row>
    <row r="1992" spans="1:34" ht="16.5" customHeight="1" x14ac:dyDescent="0.25">
      <c r="A1992" s="168">
        <f t="shared" si="7"/>
        <v>1824</v>
      </c>
      <c r="B1992" s="54" t="s">
        <v>103</v>
      </c>
      <c r="C1992" s="211">
        <v>664</v>
      </c>
      <c r="D1992" s="211">
        <v>296.3</v>
      </c>
      <c r="E1992" s="211">
        <v>299.39999999999998</v>
      </c>
      <c r="F1992" s="211">
        <v>320.358</v>
      </c>
      <c r="G1992" s="83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  <c r="AF1992"/>
      <c r="AG1992"/>
      <c r="AH1992"/>
    </row>
    <row r="1993" spans="1:34" ht="16.5" customHeight="1" x14ac:dyDescent="0.25">
      <c r="A1993" s="168">
        <f t="shared" si="7"/>
        <v>1825</v>
      </c>
      <c r="B1993" s="54" t="s">
        <v>107</v>
      </c>
      <c r="C1993" s="211">
        <v>181.91780821917808</v>
      </c>
      <c r="D1993" s="211">
        <v>44.623493975903614</v>
      </c>
      <c r="E1993" s="211">
        <v>101.04623692203847</v>
      </c>
      <c r="F1993" s="211">
        <v>107</v>
      </c>
      <c r="G1993" s="8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  <c r="AF1993"/>
      <c r="AG1993"/>
      <c r="AH1993"/>
    </row>
    <row r="1994" spans="1:34" ht="16.5" customHeight="1" x14ac:dyDescent="0.25">
      <c r="A1994" s="254" t="s">
        <v>258</v>
      </c>
      <c r="B1994" s="254"/>
      <c r="C1994" s="254"/>
      <c r="D1994" s="254"/>
      <c r="E1994" s="254"/>
      <c r="F1994" s="254"/>
      <c r="G1994" s="1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  <c r="AF1994"/>
      <c r="AG1994"/>
      <c r="AH1994"/>
    </row>
    <row r="1995" spans="1:34" ht="16.5" customHeight="1" x14ac:dyDescent="0.25">
      <c r="A1995" s="162">
        <v>1826</v>
      </c>
      <c r="B1995" s="54" t="s">
        <v>90</v>
      </c>
      <c r="C1995" s="211">
        <v>246.9</v>
      </c>
      <c r="D1995" s="211">
        <v>207.9</v>
      </c>
      <c r="E1995" s="211">
        <v>212.5</v>
      </c>
      <c r="F1995" s="211">
        <v>227.375</v>
      </c>
      <c r="G1995" s="83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  <c r="AF1995"/>
      <c r="AG1995"/>
      <c r="AH1995"/>
    </row>
    <row r="1996" spans="1:34" ht="16.5" customHeight="1" x14ac:dyDescent="0.25">
      <c r="A1996" s="162">
        <v>1827</v>
      </c>
      <c r="B1996" s="54" t="s">
        <v>92</v>
      </c>
      <c r="C1996" s="211">
        <v>209</v>
      </c>
      <c r="D1996" s="211">
        <v>194</v>
      </c>
      <c r="E1996" s="211">
        <v>200</v>
      </c>
      <c r="F1996" s="211">
        <v>214</v>
      </c>
      <c r="G1996" s="83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/>
      <c r="X1996"/>
      <c r="Y1996"/>
      <c r="Z1996"/>
      <c r="AA1996"/>
      <c r="AB1996"/>
      <c r="AC1996"/>
      <c r="AD1996"/>
      <c r="AE1996"/>
      <c r="AF1996"/>
      <c r="AG1996"/>
      <c r="AH1996"/>
    </row>
    <row r="1997" spans="1:34" ht="16.5" customHeight="1" x14ac:dyDescent="0.25">
      <c r="A1997" s="162">
        <v>1828</v>
      </c>
      <c r="B1997" s="54" t="s">
        <v>107</v>
      </c>
      <c r="C1997" s="211">
        <v>20</v>
      </c>
      <c r="D1997" s="211">
        <v>92.822966507177028</v>
      </c>
      <c r="E1997" s="211">
        <v>103.09278350515463</v>
      </c>
      <c r="F1997" s="211">
        <v>107</v>
      </c>
      <c r="G1997" s="83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/>
      <c r="X1997"/>
      <c r="Y1997"/>
      <c r="Z1997"/>
      <c r="AA1997"/>
      <c r="AB1997"/>
      <c r="AC1997"/>
      <c r="AD1997"/>
      <c r="AE1997"/>
      <c r="AF1997"/>
      <c r="AG1997"/>
      <c r="AH1997"/>
    </row>
    <row r="1998" spans="1:34" ht="16.5" customHeight="1" x14ac:dyDescent="0.25">
      <c r="A1998" s="162">
        <v>1829</v>
      </c>
      <c r="B1998" s="54" t="s">
        <v>93</v>
      </c>
      <c r="C1998" s="211">
        <v>209</v>
      </c>
      <c r="D1998" s="211">
        <v>194</v>
      </c>
      <c r="E1998" s="211">
        <v>200</v>
      </c>
      <c r="F1998" s="211">
        <v>214</v>
      </c>
      <c r="G1998" s="83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/>
      <c r="X1998"/>
      <c r="Y1998"/>
      <c r="Z1998"/>
      <c r="AA1998"/>
      <c r="AB1998"/>
      <c r="AC1998"/>
      <c r="AD1998"/>
      <c r="AE1998"/>
      <c r="AF1998"/>
      <c r="AG1998"/>
      <c r="AH1998"/>
    </row>
    <row r="1999" spans="1:34" ht="16.5" customHeight="1" x14ac:dyDescent="0.25">
      <c r="A1999" s="168">
        <f t="shared" ref="A1999:A2008" si="8">+A1998+1</f>
        <v>1830</v>
      </c>
      <c r="B1999" s="54" t="s">
        <v>94</v>
      </c>
      <c r="C1999" s="211">
        <v>0</v>
      </c>
      <c r="D1999" s="211">
        <v>0</v>
      </c>
      <c r="E1999" s="211">
        <v>0</v>
      </c>
      <c r="F1999" s="211">
        <v>0</v>
      </c>
      <c r="G1999" s="83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/>
      <c r="X1999"/>
      <c r="Y1999"/>
      <c r="Z1999"/>
      <c r="AA1999"/>
      <c r="AB1999"/>
      <c r="AC1999"/>
      <c r="AD1999"/>
      <c r="AE1999"/>
      <c r="AF1999"/>
      <c r="AG1999"/>
      <c r="AH1999"/>
    </row>
    <row r="2000" spans="1:34" ht="16.5" customHeight="1" x14ac:dyDescent="0.25">
      <c r="A2000" s="168">
        <f t="shared" si="8"/>
        <v>1831</v>
      </c>
      <c r="B2000" s="54" t="s">
        <v>95</v>
      </c>
      <c r="C2000" s="211">
        <v>0</v>
      </c>
      <c r="D2000" s="211">
        <v>0</v>
      </c>
      <c r="E2000" s="211">
        <v>0</v>
      </c>
      <c r="F2000" s="211">
        <v>0</v>
      </c>
      <c r="G2000" s="83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  <c r="W2000"/>
      <c r="X2000"/>
      <c r="Y2000"/>
      <c r="Z2000"/>
      <c r="AA2000"/>
      <c r="AB2000"/>
      <c r="AC2000"/>
      <c r="AD2000"/>
      <c r="AE2000"/>
      <c r="AF2000"/>
      <c r="AG2000"/>
      <c r="AH2000"/>
    </row>
    <row r="2001" spans="1:34" ht="16.5" customHeight="1" x14ac:dyDescent="0.25">
      <c r="A2001" s="168">
        <f t="shared" si="8"/>
        <v>1832</v>
      </c>
      <c r="B2001" s="54" t="s">
        <v>97</v>
      </c>
      <c r="C2001" s="211">
        <v>37.9</v>
      </c>
      <c r="D2001" s="211">
        <v>13.9</v>
      </c>
      <c r="E2001" s="211">
        <v>12.5</v>
      </c>
      <c r="F2001" s="211">
        <v>13.375</v>
      </c>
      <c r="G2001" s="83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  <c r="W2001"/>
      <c r="X2001"/>
      <c r="Y2001"/>
      <c r="Z2001"/>
      <c r="AA2001"/>
      <c r="AB2001"/>
      <c r="AC2001"/>
      <c r="AD2001"/>
      <c r="AE2001"/>
      <c r="AF2001"/>
      <c r="AG2001"/>
      <c r="AH2001"/>
    </row>
    <row r="2002" spans="1:34" ht="16.5" customHeight="1" x14ac:dyDescent="0.25">
      <c r="A2002" s="168">
        <f t="shared" si="8"/>
        <v>1833</v>
      </c>
      <c r="B2002" s="54" t="s">
        <v>98</v>
      </c>
      <c r="C2002" s="211">
        <v>37.9</v>
      </c>
      <c r="D2002" s="211">
        <v>13.9</v>
      </c>
      <c r="E2002" s="211">
        <v>12.5</v>
      </c>
      <c r="F2002" s="211">
        <v>13.375</v>
      </c>
      <c r="G2002" s="83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/>
      <c r="X2002"/>
      <c r="Y2002"/>
      <c r="Z2002"/>
      <c r="AA2002"/>
      <c r="AB2002"/>
      <c r="AC2002"/>
      <c r="AD2002"/>
      <c r="AE2002"/>
      <c r="AF2002"/>
      <c r="AG2002"/>
      <c r="AH2002"/>
    </row>
    <row r="2003" spans="1:34" ht="16.5" customHeight="1" x14ac:dyDescent="0.25">
      <c r="A2003" s="168">
        <f t="shared" si="8"/>
        <v>1834</v>
      </c>
      <c r="B2003" s="54" t="s">
        <v>99</v>
      </c>
      <c r="C2003" s="211">
        <v>0</v>
      </c>
      <c r="D2003" s="211">
        <v>0</v>
      </c>
      <c r="E2003" s="211">
        <v>0</v>
      </c>
      <c r="F2003" s="211">
        <v>0</v>
      </c>
      <c r="G2003" s="8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/>
      <c r="X2003"/>
      <c r="Y2003"/>
      <c r="Z2003"/>
      <c r="AA2003"/>
      <c r="AB2003"/>
      <c r="AC2003"/>
      <c r="AD2003"/>
      <c r="AE2003"/>
      <c r="AF2003"/>
      <c r="AG2003"/>
      <c r="AH2003"/>
    </row>
    <row r="2004" spans="1:34" ht="16.5" customHeight="1" x14ac:dyDescent="0.25">
      <c r="A2004" s="168">
        <f t="shared" si="8"/>
        <v>1835</v>
      </c>
      <c r="B2004" s="54" t="s">
        <v>155</v>
      </c>
      <c r="C2004" s="211">
        <v>0</v>
      </c>
      <c r="D2004" s="211">
        <v>0</v>
      </c>
      <c r="E2004" s="211">
        <v>0</v>
      </c>
      <c r="F2004" s="211">
        <v>0</v>
      </c>
      <c r="G2004" s="83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  <c r="W2004"/>
      <c r="X2004"/>
      <c r="Y2004"/>
      <c r="Z2004"/>
      <c r="AA2004"/>
      <c r="AB2004"/>
      <c r="AC2004"/>
      <c r="AD2004"/>
      <c r="AE2004"/>
      <c r="AF2004"/>
      <c r="AG2004"/>
      <c r="AH2004"/>
    </row>
    <row r="2005" spans="1:34" ht="16.5" customHeight="1" x14ac:dyDescent="0.25">
      <c r="A2005" s="168">
        <f t="shared" si="8"/>
        <v>1836</v>
      </c>
      <c r="B2005" s="54" t="s">
        <v>101</v>
      </c>
      <c r="C2005" s="211">
        <v>0</v>
      </c>
      <c r="D2005" s="211">
        <v>0</v>
      </c>
      <c r="E2005" s="211">
        <v>0</v>
      </c>
      <c r="F2005" s="211">
        <v>0</v>
      </c>
      <c r="G2005" s="83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  <c r="W2005"/>
      <c r="X2005"/>
      <c r="Y2005"/>
      <c r="Z2005"/>
      <c r="AA2005"/>
      <c r="AB2005"/>
      <c r="AC2005"/>
      <c r="AD2005"/>
      <c r="AE2005"/>
      <c r="AF2005"/>
      <c r="AG2005"/>
      <c r="AH2005"/>
    </row>
    <row r="2006" spans="1:34" ht="16.5" customHeight="1" x14ac:dyDescent="0.25">
      <c r="A2006" s="168">
        <f t="shared" si="8"/>
        <v>1837</v>
      </c>
      <c r="B2006" s="54" t="s">
        <v>102</v>
      </c>
      <c r="C2006" s="211">
        <v>0</v>
      </c>
      <c r="D2006" s="211">
        <v>0</v>
      </c>
      <c r="E2006" s="211">
        <v>0</v>
      </c>
      <c r="F2006" s="211">
        <v>0</v>
      </c>
      <c r="G2006" s="83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  <c r="W2006"/>
      <c r="X2006"/>
      <c r="Y2006"/>
      <c r="Z2006"/>
      <c r="AA2006"/>
      <c r="AB2006"/>
      <c r="AC2006"/>
      <c r="AD2006"/>
      <c r="AE2006"/>
      <c r="AF2006"/>
      <c r="AG2006"/>
      <c r="AH2006"/>
    </row>
    <row r="2007" spans="1:34" ht="16.5" customHeight="1" x14ac:dyDescent="0.25">
      <c r="A2007" s="168">
        <f t="shared" si="8"/>
        <v>1838</v>
      </c>
      <c r="B2007" s="54" t="s">
        <v>103</v>
      </c>
      <c r="C2007" s="211">
        <v>388.2</v>
      </c>
      <c r="D2007" s="211">
        <v>207.9</v>
      </c>
      <c r="E2007" s="211">
        <v>212.5</v>
      </c>
      <c r="F2007" s="211">
        <v>227.375</v>
      </c>
      <c r="G2007" s="83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  <c r="W2007"/>
      <c r="X2007"/>
      <c r="Y2007"/>
      <c r="Z2007"/>
      <c r="AA2007"/>
      <c r="AB2007"/>
      <c r="AC2007"/>
      <c r="AD2007"/>
      <c r="AE2007"/>
      <c r="AF2007"/>
      <c r="AG2007"/>
      <c r="AH2007"/>
    </row>
    <row r="2008" spans="1:34" ht="16.5" customHeight="1" x14ac:dyDescent="0.25">
      <c r="A2008" s="168">
        <f t="shared" si="8"/>
        <v>1839</v>
      </c>
      <c r="B2008" s="54" t="s">
        <v>107</v>
      </c>
      <c r="C2008" s="211">
        <v>152.95508274231676</v>
      </c>
      <c r="D2008" s="211">
        <v>53.554868624420408</v>
      </c>
      <c r="E2008" s="211">
        <v>102.21260221260221</v>
      </c>
      <c r="F2008" s="211">
        <v>107</v>
      </c>
      <c r="G2008" s="84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  <c r="W2008"/>
      <c r="X2008"/>
      <c r="Y2008"/>
      <c r="Z2008"/>
      <c r="AA2008"/>
      <c r="AB2008"/>
      <c r="AC2008"/>
      <c r="AD2008"/>
      <c r="AE2008"/>
      <c r="AF2008"/>
      <c r="AG2008"/>
      <c r="AH2008"/>
    </row>
    <row r="2009" spans="1:34" ht="16.5" customHeight="1" x14ac:dyDescent="0.25">
      <c r="A2009" s="258" t="s">
        <v>259</v>
      </c>
      <c r="B2009" s="258"/>
      <c r="C2009" s="258"/>
      <c r="D2009" s="258"/>
      <c r="E2009" s="258"/>
      <c r="F2009" s="258"/>
      <c r="G2009" s="258"/>
      <c r="H2009" s="258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  <c r="W2009"/>
      <c r="X2009"/>
      <c r="Y2009"/>
      <c r="Z2009"/>
      <c r="AA2009"/>
      <c r="AB2009"/>
      <c r="AC2009"/>
      <c r="AD2009"/>
      <c r="AE2009"/>
      <c r="AF2009"/>
      <c r="AG2009"/>
      <c r="AH2009"/>
    </row>
    <row r="2010" spans="1:34" ht="16.5" customHeight="1" x14ac:dyDescent="0.25">
      <c r="A2010" s="162">
        <v>1840</v>
      </c>
      <c r="B2010" s="54" t="s">
        <v>90</v>
      </c>
      <c r="C2010" s="207">
        <v>7609.4009999999989</v>
      </c>
      <c r="D2010" s="207">
        <v>6096.2000000000007</v>
      </c>
      <c r="E2010" s="207">
        <v>7632.6</v>
      </c>
      <c r="F2010" s="207">
        <v>8166.8820000000005</v>
      </c>
      <c r="G2010" s="81"/>
      <c r="H2010" s="86"/>
      <c r="I2010" s="75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  <c r="W2010"/>
      <c r="X2010"/>
      <c r="Y2010"/>
      <c r="Z2010"/>
      <c r="AA2010"/>
      <c r="AB2010"/>
      <c r="AC2010"/>
      <c r="AD2010"/>
      <c r="AE2010"/>
      <c r="AF2010"/>
      <c r="AG2010"/>
      <c r="AH2010"/>
    </row>
    <row r="2011" spans="1:34" ht="16.5" customHeight="1" x14ac:dyDescent="0.25">
      <c r="A2011" s="169">
        <f>+A2010+1</f>
        <v>1841</v>
      </c>
      <c r="B2011" s="54" t="s">
        <v>91</v>
      </c>
      <c r="C2011" s="207">
        <v>0.27785266880056786</v>
      </c>
      <c r="D2011" s="207">
        <v>0.20869399706071545</v>
      </c>
      <c r="E2011" s="207">
        <v>0.24345642673484955</v>
      </c>
      <c r="F2011" s="207">
        <v>0.24764486842823444</v>
      </c>
      <c r="G2011" s="1"/>
      <c r="I2011" s="75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  <c r="W2011"/>
      <c r="X2011"/>
      <c r="Y2011"/>
      <c r="Z2011"/>
      <c r="AA2011"/>
      <c r="AB2011"/>
      <c r="AC2011"/>
      <c r="AD2011"/>
      <c r="AE2011"/>
      <c r="AF2011"/>
      <c r="AG2011"/>
      <c r="AH2011"/>
    </row>
    <row r="2012" spans="1:34" ht="16.5" customHeight="1" x14ac:dyDescent="0.25">
      <c r="A2012" s="169">
        <f t="shared" ref="A2012:A2029" si="9">+A2011+1</f>
        <v>1842</v>
      </c>
      <c r="B2012" s="54" t="s">
        <v>92</v>
      </c>
      <c r="C2012" s="207">
        <v>3832.9</v>
      </c>
      <c r="D2012" s="207">
        <v>3371</v>
      </c>
      <c r="E2012" s="207">
        <v>3735.7000000000003</v>
      </c>
      <c r="F2012" s="207">
        <v>3997.1990000000005</v>
      </c>
      <c r="G2012" s="1"/>
      <c r="I2012" s="75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/>
      <c r="X2012"/>
      <c r="Y2012"/>
      <c r="Z2012"/>
      <c r="AA2012"/>
      <c r="AB2012"/>
      <c r="AC2012"/>
      <c r="AD2012"/>
      <c r="AE2012"/>
      <c r="AF2012"/>
      <c r="AG2012"/>
      <c r="AH2012"/>
    </row>
    <row r="2013" spans="1:34" ht="16.5" customHeight="1" x14ac:dyDescent="0.25">
      <c r="A2013" s="169">
        <f t="shared" si="9"/>
        <v>1843</v>
      </c>
      <c r="B2013" s="54" t="s">
        <v>91</v>
      </c>
      <c r="C2013" s="206">
        <v>0.13995602206345764</v>
      </c>
      <c r="D2013" s="207">
        <v>0.11540098161012954</v>
      </c>
      <c r="E2013" s="206">
        <v>0.11915732166671612</v>
      </c>
      <c r="F2013" s="206">
        <v>0.12120731270960819</v>
      </c>
      <c r="G2013" s="1"/>
      <c r="I2013" s="75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  <c r="W2013"/>
      <c r="X2013"/>
      <c r="Y2013"/>
      <c r="Z2013"/>
      <c r="AA2013"/>
      <c r="AB2013"/>
      <c r="AC2013"/>
      <c r="AD2013"/>
      <c r="AE2013"/>
      <c r="AF2013"/>
      <c r="AG2013"/>
      <c r="AH2013"/>
    </row>
    <row r="2014" spans="1:34" ht="16.5" customHeight="1" x14ac:dyDescent="0.25">
      <c r="A2014" s="169">
        <f t="shared" si="9"/>
        <v>1844</v>
      </c>
      <c r="B2014" s="54" t="s">
        <v>107</v>
      </c>
      <c r="C2014" s="206">
        <v>176.11629768428367</v>
      </c>
      <c r="D2014" s="206">
        <v>87.949072503848257</v>
      </c>
      <c r="E2014" s="206">
        <v>110.81874814595076</v>
      </c>
      <c r="F2014" s="206">
        <v>107</v>
      </c>
      <c r="G2014" s="1"/>
      <c r="I2014" s="75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  <c r="W2014"/>
      <c r="X2014"/>
      <c r="Y2014"/>
      <c r="Z2014"/>
      <c r="AA2014"/>
      <c r="AB2014"/>
      <c r="AC2014"/>
      <c r="AD2014"/>
      <c r="AE2014"/>
      <c r="AF2014"/>
      <c r="AG2014"/>
      <c r="AH2014"/>
    </row>
    <row r="2015" spans="1:34" ht="16.5" customHeight="1" x14ac:dyDescent="0.25">
      <c r="A2015" s="169">
        <f t="shared" si="9"/>
        <v>1845</v>
      </c>
      <c r="B2015" s="54" t="s">
        <v>93</v>
      </c>
      <c r="C2015" s="206">
        <v>2871.9</v>
      </c>
      <c r="D2015" s="207">
        <v>3148.4</v>
      </c>
      <c r="E2015" s="207">
        <v>3489.1</v>
      </c>
      <c r="F2015" s="207">
        <v>3733.337</v>
      </c>
      <c r="G2015" s="1"/>
      <c r="I2015" s="7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  <c r="W2015"/>
      <c r="X2015"/>
      <c r="Y2015"/>
      <c r="Z2015"/>
      <c r="AA2015"/>
      <c r="AB2015"/>
      <c r="AC2015"/>
      <c r="AD2015"/>
      <c r="AE2015"/>
      <c r="AF2015"/>
      <c r="AG2015"/>
      <c r="AH2015"/>
    </row>
    <row r="2016" spans="1:34" ht="16.5" customHeight="1" x14ac:dyDescent="0.25">
      <c r="A2016" s="169">
        <f t="shared" si="9"/>
        <v>1846</v>
      </c>
      <c r="B2016" s="54" t="s">
        <v>94</v>
      </c>
      <c r="C2016" s="206">
        <v>148.1</v>
      </c>
      <c r="D2016" s="207">
        <v>161.9</v>
      </c>
      <c r="E2016" s="207">
        <v>179.3</v>
      </c>
      <c r="F2016" s="207">
        <v>191.851</v>
      </c>
      <c r="G2016" s="1"/>
      <c r="I2016" s="75"/>
      <c r="J2016"/>
      <c r="K2016"/>
      <c r="L2016"/>
      <c r="M2016"/>
      <c r="N2016"/>
      <c r="O2016"/>
      <c r="P2016"/>
      <c r="Q2016"/>
      <c r="R2016"/>
      <c r="S2016"/>
      <c r="T2016"/>
      <c r="U2016"/>
      <c r="V2016"/>
      <c r="W2016"/>
      <c r="X2016"/>
      <c r="Y2016"/>
      <c r="Z2016"/>
      <c r="AA2016"/>
      <c r="AB2016"/>
      <c r="AC2016"/>
      <c r="AD2016"/>
      <c r="AE2016"/>
      <c r="AF2016"/>
      <c r="AG2016"/>
      <c r="AH2016"/>
    </row>
    <row r="2017" spans="1:34" ht="16.5" customHeight="1" x14ac:dyDescent="0.25">
      <c r="A2017" s="169">
        <f t="shared" si="9"/>
        <v>1847</v>
      </c>
      <c r="B2017" s="54" t="s">
        <v>95</v>
      </c>
      <c r="C2017" s="206">
        <v>812.9</v>
      </c>
      <c r="D2017" s="207">
        <v>60.7</v>
      </c>
      <c r="E2017" s="207">
        <v>67.3</v>
      </c>
      <c r="F2017" s="207">
        <v>72.010999999999996</v>
      </c>
      <c r="G2017" s="1"/>
      <c r="I2017" s="75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  <c r="W2017"/>
      <c r="X2017"/>
      <c r="Y2017"/>
      <c r="Z2017"/>
      <c r="AA2017"/>
      <c r="AB2017"/>
      <c r="AC2017"/>
      <c r="AD2017"/>
      <c r="AE2017"/>
      <c r="AF2017"/>
      <c r="AG2017"/>
      <c r="AH2017"/>
    </row>
    <row r="2018" spans="1:34" ht="16.5" customHeight="1" x14ac:dyDescent="0.25">
      <c r="A2018" s="169">
        <f t="shared" si="9"/>
        <v>1848</v>
      </c>
      <c r="B2018" s="54" t="s">
        <v>97</v>
      </c>
      <c r="C2018" s="207">
        <v>3745.8999999999996</v>
      </c>
      <c r="D2018" s="207">
        <v>2694.1</v>
      </c>
      <c r="E2018" s="207">
        <v>3865.8</v>
      </c>
      <c r="F2018" s="207">
        <v>4136.4059999999999</v>
      </c>
      <c r="G2018" s="1"/>
      <c r="I2018" s="75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  <c r="W2018"/>
      <c r="X2018"/>
      <c r="Y2018"/>
      <c r="Z2018"/>
      <c r="AA2018"/>
      <c r="AB2018"/>
      <c r="AC2018"/>
      <c r="AD2018"/>
      <c r="AE2018"/>
      <c r="AF2018"/>
      <c r="AG2018"/>
      <c r="AH2018"/>
    </row>
    <row r="2019" spans="1:34" ht="16.5" customHeight="1" x14ac:dyDescent="0.25">
      <c r="A2019" s="169">
        <f t="shared" si="9"/>
        <v>1849</v>
      </c>
      <c r="B2019" s="54" t="s">
        <v>98</v>
      </c>
      <c r="C2019" s="206"/>
      <c r="D2019" s="207">
        <v>0</v>
      </c>
      <c r="E2019" s="207">
        <v>0</v>
      </c>
      <c r="F2019" s="207">
        <v>0</v>
      </c>
      <c r="G2019" s="1"/>
      <c r="I2019" s="75"/>
      <c r="J2019"/>
      <c r="K2019"/>
      <c r="L2019"/>
      <c r="M2019"/>
      <c r="N2019"/>
      <c r="O2019"/>
      <c r="P2019"/>
      <c r="Q2019"/>
      <c r="R2019"/>
      <c r="S2019"/>
      <c r="T2019"/>
      <c r="U2019"/>
      <c r="V2019"/>
      <c r="W2019"/>
      <c r="X2019"/>
      <c r="Y2019"/>
      <c r="Z2019"/>
      <c r="AA2019"/>
      <c r="AB2019"/>
      <c r="AC2019"/>
      <c r="AD2019"/>
      <c r="AE2019"/>
      <c r="AF2019"/>
      <c r="AG2019"/>
      <c r="AH2019"/>
    </row>
    <row r="2020" spans="1:34" ht="16.5" customHeight="1" x14ac:dyDescent="0.25">
      <c r="A2020" s="169">
        <f t="shared" si="9"/>
        <v>1850</v>
      </c>
      <c r="B2020" s="54" t="s">
        <v>99</v>
      </c>
      <c r="C2020" s="206">
        <v>3116.2</v>
      </c>
      <c r="D2020" s="207">
        <v>1362.6</v>
      </c>
      <c r="E2020" s="207">
        <v>991</v>
      </c>
      <c r="F2020" s="207">
        <v>1060.3699999999999</v>
      </c>
      <c r="G2020" s="1"/>
      <c r="I2020" s="75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  <c r="W2020"/>
      <c r="X2020"/>
      <c r="Y2020"/>
      <c r="Z2020"/>
      <c r="AA2020"/>
      <c r="AB2020"/>
      <c r="AC2020"/>
      <c r="AD2020"/>
      <c r="AE2020"/>
      <c r="AF2020"/>
      <c r="AG2020"/>
      <c r="AH2020"/>
    </row>
    <row r="2021" spans="1:34" ht="16.5" customHeight="1" x14ac:dyDescent="0.25">
      <c r="A2021" s="169">
        <f t="shared" si="9"/>
        <v>1851</v>
      </c>
      <c r="B2021" s="54" t="s">
        <v>100</v>
      </c>
      <c r="C2021" s="206">
        <v>629.70000000000005</v>
      </c>
      <c r="D2021" s="207">
        <v>1331.5</v>
      </c>
      <c r="E2021" s="207">
        <v>2874.8</v>
      </c>
      <c r="F2021" s="207">
        <v>3076.0360000000001</v>
      </c>
      <c r="G2021" s="1"/>
      <c r="I2021" s="75"/>
      <c r="J2021"/>
      <c r="K2021"/>
      <c r="L2021"/>
      <c r="M2021"/>
      <c r="N2021"/>
      <c r="O2021"/>
      <c r="P2021"/>
      <c r="Q2021"/>
      <c r="R2021"/>
      <c r="S2021"/>
      <c r="T2021"/>
      <c r="U2021"/>
      <c r="V2021"/>
      <c r="W2021"/>
      <c r="X2021"/>
      <c r="Y2021"/>
      <c r="Z2021"/>
      <c r="AA2021"/>
      <c r="AB2021"/>
      <c r="AC2021"/>
      <c r="AD2021"/>
      <c r="AE2021"/>
      <c r="AF2021"/>
      <c r="AG2021"/>
      <c r="AH2021"/>
    </row>
    <row r="2022" spans="1:34" ht="16.5" customHeight="1" x14ac:dyDescent="0.25">
      <c r="A2022" s="169">
        <f t="shared" si="9"/>
        <v>1852</v>
      </c>
      <c r="B2022" s="54" t="s">
        <v>101</v>
      </c>
      <c r="C2022" s="206">
        <v>30.600999999999999</v>
      </c>
      <c r="D2022" s="207">
        <v>31.1</v>
      </c>
      <c r="E2022" s="207">
        <v>31.1</v>
      </c>
      <c r="F2022" s="207">
        <v>33.277000000000001</v>
      </c>
      <c r="G2022" s="1"/>
      <c r="I2022" s="75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  <c r="W2022"/>
      <c r="X2022"/>
      <c r="Y2022"/>
      <c r="Z2022"/>
      <c r="AA2022"/>
      <c r="AB2022"/>
      <c r="AC2022"/>
      <c r="AD2022"/>
      <c r="AE2022"/>
      <c r="AF2022"/>
      <c r="AG2022"/>
      <c r="AH2022"/>
    </row>
    <row r="2023" spans="1:34" ht="16.5" customHeight="1" x14ac:dyDescent="0.25">
      <c r="A2023" s="169">
        <f t="shared" si="9"/>
        <v>1853</v>
      </c>
      <c r="B2023" s="54" t="s">
        <v>102</v>
      </c>
      <c r="C2023" s="206"/>
      <c r="D2023" s="207"/>
      <c r="E2023" s="206"/>
      <c r="F2023" s="206">
        <v>0</v>
      </c>
      <c r="G2023" s="1"/>
      <c r="I2023" s="75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  <c r="W2023"/>
      <c r="X2023"/>
      <c r="Y2023"/>
      <c r="Z2023"/>
      <c r="AA2023"/>
      <c r="AB2023"/>
      <c r="AC2023"/>
      <c r="AD2023"/>
      <c r="AE2023"/>
      <c r="AF2023"/>
      <c r="AG2023"/>
      <c r="AH2023"/>
    </row>
    <row r="2024" spans="1:34" ht="16.5" customHeight="1" x14ac:dyDescent="0.25">
      <c r="A2024" s="169">
        <f t="shared" si="9"/>
        <v>1854</v>
      </c>
      <c r="B2024" s="54" t="s">
        <v>103</v>
      </c>
      <c r="C2024" s="206">
        <v>12599.7</v>
      </c>
      <c r="D2024" s="207">
        <v>6096.4</v>
      </c>
      <c r="E2024" s="207">
        <v>7632.7</v>
      </c>
      <c r="F2024" s="207">
        <v>8166.9889999999996</v>
      </c>
      <c r="G2024" s="1"/>
      <c r="I2024" s="75"/>
      <c r="J2024"/>
      <c r="K2024"/>
      <c r="L2024"/>
      <c r="M2024"/>
      <c r="N2024"/>
      <c r="O2024"/>
      <c r="P2024"/>
      <c r="Q2024"/>
      <c r="R2024"/>
      <c r="S2024"/>
      <c r="T2024"/>
      <c r="U2024"/>
      <c r="V2024"/>
      <c r="W2024"/>
      <c r="X2024"/>
      <c r="Y2024"/>
      <c r="Z2024"/>
      <c r="AA2024"/>
      <c r="AB2024"/>
      <c r="AC2024"/>
      <c r="AD2024"/>
      <c r="AE2024"/>
      <c r="AF2024"/>
      <c r="AG2024"/>
      <c r="AH2024"/>
    </row>
    <row r="2025" spans="1:34" ht="16.5" customHeight="1" x14ac:dyDescent="0.25">
      <c r="A2025" s="169">
        <f t="shared" si="9"/>
        <v>1855</v>
      </c>
      <c r="B2025" s="54" t="s">
        <v>91</v>
      </c>
      <c r="C2025" s="206">
        <v>0.46007041435804413</v>
      </c>
      <c r="D2025" s="207">
        <v>0.20870084375200051</v>
      </c>
      <c r="E2025" s="206">
        <v>0.24345961642678587</v>
      </c>
      <c r="F2025" s="206">
        <v>0.24764811299585787</v>
      </c>
      <c r="G2025" s="1"/>
      <c r="I2025" s="75"/>
      <c r="J2025"/>
      <c r="K2025"/>
      <c r="L2025"/>
      <c r="M2025"/>
      <c r="N2025"/>
      <c r="O2025"/>
      <c r="P2025"/>
      <c r="Q2025"/>
      <c r="R2025"/>
      <c r="S2025"/>
      <c r="T2025"/>
      <c r="U2025"/>
      <c r="V2025"/>
      <c r="W2025"/>
      <c r="X2025"/>
      <c r="Y2025"/>
      <c r="Z2025"/>
      <c r="AA2025"/>
      <c r="AB2025"/>
      <c r="AC2025"/>
      <c r="AD2025"/>
      <c r="AE2025"/>
      <c r="AF2025"/>
      <c r="AG2025"/>
      <c r="AH2025"/>
    </row>
    <row r="2026" spans="1:34" ht="16.5" customHeight="1" x14ac:dyDescent="0.25">
      <c r="A2026" s="169">
        <f t="shared" si="9"/>
        <v>1856</v>
      </c>
      <c r="B2026" s="54" t="s">
        <v>107</v>
      </c>
      <c r="C2026" s="206">
        <v>122.45915501171166</v>
      </c>
      <c r="D2026" s="206">
        <v>48.385279014579709</v>
      </c>
      <c r="E2026" s="206">
        <v>125.20011810248673</v>
      </c>
      <c r="F2026" s="206">
        <v>107</v>
      </c>
      <c r="G2026" s="1"/>
      <c r="I2026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  <c r="W2026"/>
      <c r="X2026"/>
      <c r="Y2026"/>
      <c r="Z2026"/>
      <c r="AA2026"/>
      <c r="AB2026"/>
      <c r="AC2026"/>
      <c r="AD2026"/>
      <c r="AE2026"/>
      <c r="AF2026"/>
      <c r="AG2026"/>
      <c r="AH2026"/>
    </row>
    <row r="2027" spans="1:34" ht="16.5" customHeight="1" x14ac:dyDescent="0.25">
      <c r="A2027" s="169">
        <f t="shared" si="9"/>
        <v>1857</v>
      </c>
      <c r="B2027" s="54" t="s">
        <v>104</v>
      </c>
      <c r="C2027" s="206">
        <v>-4990.2990000000018</v>
      </c>
      <c r="D2027" s="206">
        <v>-0.19999999999890861</v>
      </c>
      <c r="E2027" s="206">
        <v>-9.9999999999454303E-2</v>
      </c>
      <c r="F2027" s="206">
        <v>-0.1069999999994161</v>
      </c>
      <c r="G2027" s="1"/>
      <c r="I2027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  <c r="W2027"/>
      <c r="X2027"/>
      <c r="Y2027"/>
      <c r="Z2027"/>
      <c r="AA2027"/>
      <c r="AB2027"/>
      <c r="AC2027"/>
      <c r="AD2027"/>
      <c r="AE2027"/>
      <c r="AF2027"/>
      <c r="AG2027"/>
      <c r="AH2027"/>
    </row>
    <row r="2028" spans="1:34" ht="16.5" customHeight="1" x14ac:dyDescent="0.25">
      <c r="A2028" s="169">
        <f t="shared" si="9"/>
        <v>1858</v>
      </c>
      <c r="B2028" s="54" t="s">
        <v>91</v>
      </c>
      <c r="C2028" s="206">
        <v>-0.18221774555747627</v>
      </c>
      <c r="D2028" s="206">
        <v>-6.8466912850489353E-6</v>
      </c>
      <c r="E2028" s="206">
        <v>-3.1896919363456882E-6</v>
      </c>
      <c r="F2028" s="206">
        <v>-3.2445676234426406E-6</v>
      </c>
      <c r="G2028" s="1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  <c r="W2028"/>
      <c r="X2028"/>
      <c r="Y2028"/>
      <c r="Z2028"/>
      <c r="AA2028"/>
      <c r="AB2028"/>
      <c r="AC2028"/>
      <c r="AD2028"/>
      <c r="AE2028"/>
      <c r="AF2028"/>
      <c r="AG2028"/>
      <c r="AH2028"/>
    </row>
    <row r="2029" spans="1:34" ht="16.5" customHeight="1" x14ac:dyDescent="0.25">
      <c r="A2029" s="169">
        <f t="shared" si="9"/>
        <v>1859</v>
      </c>
      <c r="B2029" s="54" t="s">
        <v>107</v>
      </c>
      <c r="C2029" s="206">
        <v>2952.664931069165</v>
      </c>
      <c r="D2029" s="206">
        <v>4.0077758867536504E-3</v>
      </c>
      <c r="E2029" s="206">
        <v>50</v>
      </c>
      <c r="F2029" s="206">
        <v>107</v>
      </c>
      <c r="G2029" s="1"/>
      <c r="I2029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  <c r="W2029"/>
      <c r="X2029"/>
      <c r="Y2029"/>
      <c r="Z2029"/>
      <c r="AA2029"/>
      <c r="AB2029"/>
      <c r="AC2029"/>
      <c r="AD2029"/>
      <c r="AE2029"/>
      <c r="AF2029"/>
      <c r="AG2029"/>
      <c r="AH2029"/>
    </row>
    <row r="2030" spans="1:34" ht="16.5" customHeight="1" x14ac:dyDescent="0.25">
      <c r="A2030" s="254" t="s">
        <v>260</v>
      </c>
      <c r="B2030" s="254"/>
      <c r="C2030" s="254"/>
      <c r="D2030" s="254"/>
      <c r="E2030" s="254"/>
      <c r="F2030" s="254"/>
      <c r="G2030" s="1"/>
      <c r="I203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  <c r="W2030"/>
      <c r="X2030"/>
      <c r="Y2030"/>
      <c r="Z2030"/>
      <c r="AA2030"/>
      <c r="AB2030"/>
      <c r="AC2030"/>
      <c r="AD2030"/>
      <c r="AE2030"/>
      <c r="AF2030"/>
      <c r="AG2030"/>
      <c r="AH2030"/>
    </row>
    <row r="2031" spans="1:34" ht="16.5" customHeight="1" x14ac:dyDescent="0.25">
      <c r="A2031" s="162">
        <v>1860</v>
      </c>
      <c r="B2031" s="54" t="s">
        <v>90</v>
      </c>
      <c r="C2031" s="206">
        <v>57.2</v>
      </c>
      <c r="D2031" s="206">
        <v>61.099999999999994</v>
      </c>
      <c r="E2031" s="206">
        <v>64.600000000000009</v>
      </c>
      <c r="F2031" s="206">
        <v>69.122000000000014</v>
      </c>
      <c r="G2031" s="83"/>
      <c r="I2031"/>
      <c r="J2031"/>
      <c r="K2031"/>
      <c r="L2031"/>
      <c r="M2031"/>
      <c r="N2031"/>
      <c r="O2031"/>
      <c r="P2031"/>
      <c r="Q2031"/>
      <c r="R2031"/>
      <c r="S2031"/>
      <c r="T2031"/>
      <c r="U2031"/>
      <c r="V2031"/>
      <c r="W2031"/>
      <c r="X2031"/>
      <c r="Y2031"/>
      <c r="Z2031"/>
      <c r="AA2031"/>
      <c r="AB2031"/>
      <c r="AC2031"/>
      <c r="AD2031"/>
      <c r="AE2031"/>
      <c r="AF2031"/>
      <c r="AG2031"/>
      <c r="AH2031"/>
    </row>
    <row r="2032" spans="1:34" ht="16.5" customHeight="1" x14ac:dyDescent="0.25">
      <c r="A2032" s="162">
        <v>1861</v>
      </c>
      <c r="B2032" s="54" t="s">
        <v>92</v>
      </c>
      <c r="C2032" s="206">
        <v>8.5</v>
      </c>
      <c r="D2032" s="206">
        <v>9.3000000000000007</v>
      </c>
      <c r="E2032" s="206">
        <v>10.4</v>
      </c>
      <c r="F2032" s="206">
        <v>11.128</v>
      </c>
      <c r="G2032" s="83"/>
      <c r="I2032"/>
      <c r="J2032"/>
      <c r="K2032"/>
      <c r="L2032"/>
      <c r="M2032"/>
      <c r="N2032"/>
      <c r="O2032"/>
      <c r="P2032"/>
      <c r="Q2032"/>
      <c r="R2032"/>
      <c r="S2032"/>
      <c r="T2032"/>
      <c r="U2032"/>
      <c r="V2032"/>
      <c r="W2032"/>
      <c r="X2032"/>
      <c r="Y2032"/>
      <c r="Z2032"/>
      <c r="AA2032"/>
      <c r="AB2032"/>
      <c r="AC2032"/>
      <c r="AD2032"/>
      <c r="AE2032"/>
      <c r="AF2032"/>
      <c r="AG2032"/>
      <c r="AH2032"/>
    </row>
    <row r="2033" spans="1:34" ht="16.5" customHeight="1" x14ac:dyDescent="0.25">
      <c r="A2033" s="162">
        <v>1862</v>
      </c>
      <c r="B2033" s="54" t="s">
        <v>107</v>
      </c>
      <c r="C2033" s="206">
        <v>126.86567164179104</v>
      </c>
      <c r="D2033" s="206">
        <v>109.41176470588236</v>
      </c>
      <c r="E2033" s="206">
        <v>111.8279569892473</v>
      </c>
      <c r="F2033" s="206">
        <v>107</v>
      </c>
      <c r="G2033" s="83"/>
      <c r="I2033"/>
      <c r="J2033"/>
      <c r="K2033"/>
      <c r="L2033"/>
      <c r="M2033"/>
      <c r="N2033"/>
      <c r="O2033"/>
      <c r="P2033"/>
      <c r="Q2033"/>
      <c r="R2033"/>
      <c r="S2033"/>
      <c r="T2033"/>
      <c r="U2033"/>
      <c r="V2033"/>
      <c r="W2033"/>
      <c r="X2033"/>
      <c r="Y2033"/>
      <c r="Z2033"/>
      <c r="AA2033"/>
      <c r="AB2033"/>
      <c r="AC2033"/>
      <c r="AD2033"/>
      <c r="AE2033"/>
      <c r="AF2033"/>
      <c r="AG2033"/>
      <c r="AH2033"/>
    </row>
    <row r="2034" spans="1:34" ht="16.5" customHeight="1" x14ac:dyDescent="0.25">
      <c r="A2034" s="162">
        <v>1863</v>
      </c>
      <c r="B2034" s="54" t="s">
        <v>93</v>
      </c>
      <c r="C2034" s="206">
        <v>8.5</v>
      </c>
      <c r="D2034" s="206">
        <v>9.3000000000000007</v>
      </c>
      <c r="E2034" s="206">
        <v>10.4</v>
      </c>
      <c r="F2034" s="206">
        <v>11.128</v>
      </c>
      <c r="G2034" s="83"/>
      <c r="I2034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  <c r="W2034"/>
      <c r="X2034"/>
      <c r="Y2034"/>
      <c r="Z2034"/>
      <c r="AA2034"/>
      <c r="AB2034"/>
      <c r="AC2034"/>
      <c r="AD2034"/>
      <c r="AE2034"/>
      <c r="AF2034"/>
      <c r="AG2034"/>
      <c r="AH2034"/>
    </row>
    <row r="2035" spans="1:34" ht="16.5" customHeight="1" x14ac:dyDescent="0.25">
      <c r="A2035" s="169">
        <f t="shared" ref="A2035:A2044" si="10">+A2034+1</f>
        <v>1864</v>
      </c>
      <c r="B2035" s="54" t="s">
        <v>94</v>
      </c>
      <c r="C2035" s="206"/>
      <c r="D2035" s="206"/>
      <c r="E2035" s="206"/>
      <c r="F2035" s="206">
        <v>0</v>
      </c>
      <c r="G2035" s="83"/>
      <c r="I2035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  <c r="W2035"/>
      <c r="X2035"/>
      <c r="Y2035"/>
      <c r="Z2035"/>
      <c r="AA2035"/>
      <c r="AB2035"/>
      <c r="AC2035"/>
      <c r="AD2035"/>
      <c r="AE2035"/>
      <c r="AF2035"/>
      <c r="AG2035"/>
      <c r="AH2035"/>
    </row>
    <row r="2036" spans="1:34" ht="16.5" customHeight="1" x14ac:dyDescent="0.25">
      <c r="A2036" s="169">
        <f t="shared" si="10"/>
        <v>1865</v>
      </c>
      <c r="B2036" s="54" t="s">
        <v>95</v>
      </c>
      <c r="C2036" s="206"/>
      <c r="D2036" s="206"/>
      <c r="E2036" s="206"/>
      <c r="F2036" s="206">
        <v>0</v>
      </c>
      <c r="G2036" s="83"/>
      <c r="I2036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  <c r="W2036"/>
      <c r="X2036"/>
      <c r="Y2036"/>
      <c r="Z2036"/>
      <c r="AA2036"/>
      <c r="AB2036"/>
      <c r="AC2036"/>
      <c r="AD2036"/>
      <c r="AE2036"/>
      <c r="AF2036"/>
      <c r="AG2036"/>
      <c r="AH2036"/>
    </row>
    <row r="2037" spans="1:34" ht="16.5" customHeight="1" x14ac:dyDescent="0.25">
      <c r="A2037" s="169">
        <f t="shared" si="10"/>
        <v>1866</v>
      </c>
      <c r="B2037" s="54" t="s">
        <v>97</v>
      </c>
      <c r="C2037" s="206">
        <v>48.7</v>
      </c>
      <c r="D2037" s="206">
        <v>51.8</v>
      </c>
      <c r="E2037" s="206">
        <v>54.2</v>
      </c>
      <c r="F2037" s="206">
        <v>57.994</v>
      </c>
      <c r="G2037" s="83"/>
      <c r="I2037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  <c r="W2037"/>
      <c r="X2037"/>
      <c r="Y2037"/>
      <c r="Z2037"/>
      <c r="AA2037"/>
      <c r="AB2037"/>
      <c r="AC2037"/>
      <c r="AD2037"/>
      <c r="AE2037"/>
      <c r="AF2037"/>
      <c r="AG2037"/>
      <c r="AH2037"/>
    </row>
    <row r="2038" spans="1:34" ht="16.5" customHeight="1" x14ac:dyDescent="0.25">
      <c r="A2038" s="169">
        <f t="shared" si="10"/>
        <v>1867</v>
      </c>
      <c r="B2038" s="54" t="s">
        <v>98</v>
      </c>
      <c r="C2038" s="207"/>
      <c r="D2038" s="207"/>
      <c r="E2038" s="207"/>
      <c r="F2038" s="207">
        <v>0</v>
      </c>
      <c r="G2038" s="83"/>
      <c r="I2038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  <c r="W2038"/>
      <c r="X2038"/>
      <c r="Y2038"/>
      <c r="Z2038"/>
      <c r="AA2038"/>
      <c r="AB2038"/>
      <c r="AC2038"/>
      <c r="AD2038"/>
      <c r="AE2038"/>
      <c r="AF2038"/>
      <c r="AG2038"/>
      <c r="AH2038"/>
    </row>
    <row r="2039" spans="1:34" ht="16.5" customHeight="1" x14ac:dyDescent="0.25">
      <c r="A2039" s="169">
        <f t="shared" si="10"/>
        <v>1868</v>
      </c>
      <c r="B2039" s="54" t="s">
        <v>99</v>
      </c>
      <c r="C2039" s="206">
        <v>48.7</v>
      </c>
      <c r="D2039" s="206">
        <v>51.8</v>
      </c>
      <c r="E2039" s="206">
        <v>54.2</v>
      </c>
      <c r="F2039" s="206">
        <v>57.994</v>
      </c>
      <c r="G2039" s="83"/>
      <c r="I2039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  <c r="W2039"/>
      <c r="X2039"/>
      <c r="Y2039"/>
      <c r="Z2039"/>
      <c r="AA2039"/>
      <c r="AB2039"/>
      <c r="AC2039"/>
      <c r="AD2039"/>
      <c r="AE2039"/>
      <c r="AF2039"/>
      <c r="AG2039"/>
      <c r="AH2039"/>
    </row>
    <row r="2040" spans="1:34" ht="16.5" customHeight="1" x14ac:dyDescent="0.25">
      <c r="A2040" s="169">
        <f t="shared" si="10"/>
        <v>1869</v>
      </c>
      <c r="B2040" s="54" t="s">
        <v>155</v>
      </c>
      <c r="C2040" s="206"/>
      <c r="D2040" s="206"/>
      <c r="E2040" s="206"/>
      <c r="F2040" s="206">
        <v>0</v>
      </c>
      <c r="G2040" s="83"/>
      <c r="I204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  <c r="W2040"/>
      <c r="X2040"/>
      <c r="Y2040"/>
      <c r="Z2040"/>
      <c r="AA2040"/>
      <c r="AB2040"/>
      <c r="AC2040"/>
      <c r="AD2040"/>
      <c r="AE2040"/>
      <c r="AF2040"/>
      <c r="AG2040"/>
      <c r="AH2040"/>
    </row>
    <row r="2041" spans="1:34" ht="16.5" customHeight="1" x14ac:dyDescent="0.25">
      <c r="A2041" s="169">
        <f t="shared" si="10"/>
        <v>1870</v>
      </c>
      <c r="B2041" s="54" t="s">
        <v>101</v>
      </c>
      <c r="C2041" s="206"/>
      <c r="D2041" s="206"/>
      <c r="E2041" s="206"/>
      <c r="F2041" s="206">
        <v>0</v>
      </c>
      <c r="G2041" s="83"/>
      <c r="I2041"/>
      <c r="J2041"/>
      <c r="K2041"/>
      <c r="L2041"/>
      <c r="M2041"/>
      <c r="N2041"/>
      <c r="O2041"/>
      <c r="P2041"/>
      <c r="Q2041"/>
      <c r="R2041"/>
      <c r="S2041"/>
      <c r="T2041"/>
      <c r="U2041"/>
      <c r="V2041"/>
      <c r="W2041"/>
      <c r="X2041"/>
      <c r="Y2041"/>
      <c r="Z2041"/>
      <c r="AA2041"/>
      <c r="AB2041"/>
      <c r="AC2041"/>
      <c r="AD2041"/>
      <c r="AE2041"/>
      <c r="AF2041"/>
      <c r="AG2041"/>
      <c r="AH2041"/>
    </row>
    <row r="2042" spans="1:34" ht="16.5" customHeight="1" x14ac:dyDescent="0.25">
      <c r="A2042" s="169">
        <f t="shared" si="10"/>
        <v>1871</v>
      </c>
      <c r="B2042" s="54" t="s">
        <v>102</v>
      </c>
      <c r="C2042" s="206"/>
      <c r="D2042" s="206"/>
      <c r="E2042" s="206"/>
      <c r="F2042" s="206">
        <v>0</v>
      </c>
      <c r="G2042" s="83"/>
      <c r="I2042"/>
      <c r="J2042"/>
      <c r="K2042"/>
      <c r="L2042"/>
      <c r="M2042"/>
      <c r="N2042"/>
      <c r="O2042"/>
      <c r="P2042"/>
      <c r="Q2042"/>
      <c r="R2042"/>
      <c r="S2042"/>
      <c r="T2042"/>
      <c r="U2042"/>
      <c r="V2042"/>
      <c r="W2042"/>
      <c r="X2042"/>
      <c r="Y2042"/>
      <c r="Z2042"/>
      <c r="AA2042"/>
      <c r="AB2042"/>
      <c r="AC2042"/>
      <c r="AD2042"/>
      <c r="AE2042"/>
      <c r="AF2042"/>
      <c r="AG2042"/>
      <c r="AH2042"/>
    </row>
    <row r="2043" spans="1:34" ht="16.5" customHeight="1" x14ac:dyDescent="0.25">
      <c r="A2043" s="169">
        <f t="shared" si="10"/>
        <v>1872</v>
      </c>
      <c r="B2043" s="54" t="s">
        <v>103</v>
      </c>
      <c r="C2043" s="206">
        <v>57.2</v>
      </c>
      <c r="D2043" s="206">
        <v>61.1</v>
      </c>
      <c r="E2043" s="206">
        <v>64.599999999999994</v>
      </c>
      <c r="F2043" s="206">
        <v>69.122</v>
      </c>
      <c r="G2043" s="83"/>
      <c r="I2043"/>
      <c r="J2043"/>
      <c r="K2043"/>
      <c r="L2043"/>
      <c r="M2043"/>
      <c r="N2043"/>
      <c r="O2043"/>
      <c r="P2043"/>
      <c r="Q2043"/>
      <c r="R2043"/>
      <c r="S2043"/>
      <c r="T2043"/>
      <c r="U2043"/>
      <c r="V2043"/>
      <c r="W2043"/>
      <c r="X2043"/>
      <c r="Y2043"/>
      <c r="Z2043"/>
      <c r="AA2043"/>
      <c r="AB2043"/>
      <c r="AC2043"/>
      <c r="AD2043"/>
      <c r="AE2043"/>
      <c r="AF2043"/>
      <c r="AG2043"/>
      <c r="AH2043"/>
    </row>
    <row r="2044" spans="1:34" ht="16.5" customHeight="1" x14ac:dyDescent="0.25">
      <c r="A2044" s="169">
        <f t="shared" si="10"/>
        <v>1873</v>
      </c>
      <c r="B2044" s="54" t="s">
        <v>107</v>
      </c>
      <c r="C2044" s="206">
        <v>113.71769383697814</v>
      </c>
      <c r="D2044" s="206">
        <v>106.81818181818181</v>
      </c>
      <c r="E2044" s="206">
        <v>105.72831423895252</v>
      </c>
      <c r="F2044" s="206">
        <v>107</v>
      </c>
      <c r="G2044" s="83"/>
      <c r="I2044"/>
      <c r="J2044"/>
      <c r="K2044"/>
      <c r="L2044"/>
      <c r="M2044"/>
      <c r="N2044"/>
      <c r="O2044"/>
      <c r="P2044"/>
      <c r="Q2044"/>
      <c r="R2044"/>
      <c r="S2044"/>
      <c r="T2044"/>
      <c r="U2044"/>
      <c r="V2044"/>
      <c r="W2044"/>
      <c r="X2044"/>
      <c r="Y2044"/>
      <c r="Z2044"/>
      <c r="AA2044"/>
      <c r="AB2044"/>
      <c r="AC2044"/>
      <c r="AD2044"/>
      <c r="AE2044"/>
      <c r="AF2044"/>
      <c r="AG2044"/>
      <c r="AH2044"/>
    </row>
    <row r="2045" spans="1:34" x14ac:dyDescent="0.3">
      <c r="A2045" s="165"/>
      <c r="B2045" s="4"/>
      <c r="C2045" s="199"/>
      <c r="D2045" s="199"/>
      <c r="E2045" s="199"/>
      <c r="G2045"/>
      <c r="H2045"/>
      <c r="I2045"/>
      <c r="J2045"/>
      <c r="K2045"/>
      <c r="L2045"/>
      <c r="M2045"/>
      <c r="N2045"/>
      <c r="O2045"/>
      <c r="P2045"/>
      <c r="Q2045"/>
      <c r="R2045"/>
      <c r="S2045"/>
      <c r="T2045"/>
      <c r="U2045"/>
      <c r="V2045"/>
      <c r="W2045"/>
      <c r="X2045"/>
      <c r="Y2045"/>
      <c r="Z2045"/>
      <c r="AA2045"/>
      <c r="AB2045"/>
      <c r="AC2045"/>
      <c r="AD2045"/>
      <c r="AE2045"/>
      <c r="AF2045"/>
      <c r="AG2045"/>
      <c r="AH2045"/>
    </row>
    <row r="2046" spans="1:34" x14ac:dyDescent="0.3">
      <c r="A2046" s="165"/>
      <c r="B2046" s="4"/>
      <c r="C2046" s="199"/>
      <c r="D2046" s="199"/>
      <c r="E2046" s="199"/>
      <c r="G2046"/>
      <c r="H2046"/>
      <c r="I2046"/>
      <c r="J2046"/>
      <c r="K2046"/>
      <c r="L2046"/>
      <c r="M2046"/>
      <c r="N2046"/>
      <c r="O2046"/>
      <c r="P2046"/>
      <c r="Q2046"/>
      <c r="R2046"/>
      <c r="S2046"/>
      <c r="T2046"/>
      <c r="U2046"/>
      <c r="V2046"/>
      <c r="W2046"/>
      <c r="X2046"/>
      <c r="Y2046"/>
      <c r="Z2046"/>
      <c r="AA2046"/>
      <c r="AB2046"/>
      <c r="AC2046"/>
      <c r="AD2046"/>
      <c r="AE2046"/>
      <c r="AF2046"/>
      <c r="AG2046"/>
      <c r="AH2046"/>
    </row>
    <row r="2047" spans="1:34" x14ac:dyDescent="0.3">
      <c r="A2047" s="165"/>
      <c r="B2047" s="4"/>
      <c r="C2047" s="199"/>
      <c r="D2047" s="199"/>
      <c r="E2047" s="199"/>
      <c r="G2047"/>
      <c r="H2047"/>
      <c r="I2047"/>
      <c r="J2047"/>
      <c r="K2047"/>
      <c r="L2047"/>
      <c r="M2047"/>
      <c r="N2047"/>
      <c r="O2047"/>
      <c r="P2047"/>
      <c r="Q2047"/>
      <c r="R2047"/>
      <c r="S2047"/>
      <c r="T2047"/>
      <c r="U2047"/>
      <c r="V2047"/>
      <c r="W2047"/>
      <c r="X2047"/>
      <c r="Y2047"/>
      <c r="Z2047"/>
      <c r="AA2047"/>
      <c r="AB2047"/>
      <c r="AC2047"/>
      <c r="AD2047"/>
      <c r="AE2047"/>
      <c r="AF2047"/>
      <c r="AG2047"/>
      <c r="AH2047"/>
    </row>
    <row r="2048" spans="1:34" x14ac:dyDescent="0.3">
      <c r="A2048" s="165"/>
      <c r="B2048" s="4"/>
      <c r="C2048" s="199"/>
      <c r="D2048" s="199"/>
      <c r="E2048" s="199"/>
      <c r="G2048"/>
      <c r="H2048"/>
      <c r="I2048"/>
      <c r="J2048"/>
      <c r="K2048"/>
      <c r="L2048"/>
      <c r="M2048"/>
      <c r="N2048"/>
      <c r="O2048"/>
      <c r="P2048"/>
      <c r="Q2048"/>
      <c r="R2048"/>
      <c r="S2048"/>
      <c r="T2048"/>
      <c r="U2048"/>
      <c r="V2048"/>
      <c r="W2048"/>
      <c r="X2048"/>
      <c r="Y2048"/>
      <c r="Z2048"/>
      <c r="AA2048"/>
      <c r="AB2048"/>
      <c r="AC2048"/>
      <c r="AD2048"/>
      <c r="AE2048"/>
      <c r="AF2048"/>
      <c r="AG2048"/>
      <c r="AH2048"/>
    </row>
    <row r="2049" spans="1:34" x14ac:dyDescent="0.3">
      <c r="A2049" s="165"/>
      <c r="B2049" s="4"/>
      <c r="C2049" s="199"/>
      <c r="D2049" s="199"/>
      <c r="E2049" s="199"/>
      <c r="G2049"/>
      <c r="H2049"/>
      <c r="I2049"/>
      <c r="J2049"/>
      <c r="K2049"/>
      <c r="L2049"/>
      <c r="M2049"/>
      <c r="N2049"/>
      <c r="O2049"/>
      <c r="P2049"/>
      <c r="Q2049"/>
      <c r="R2049"/>
      <c r="S2049"/>
      <c r="T2049"/>
      <c r="U2049"/>
      <c r="V2049"/>
      <c r="W2049"/>
      <c r="X2049"/>
      <c r="Y2049"/>
      <c r="Z2049"/>
      <c r="AA2049"/>
      <c r="AB2049"/>
      <c r="AC2049"/>
      <c r="AD2049"/>
      <c r="AE2049"/>
      <c r="AF2049"/>
      <c r="AG2049"/>
      <c r="AH2049"/>
    </row>
    <row r="2050" spans="1:34" x14ac:dyDescent="0.3">
      <c r="A2050" s="165"/>
      <c r="B2050" s="4"/>
      <c r="C2050" s="199"/>
      <c r="D2050" s="199"/>
      <c r="E2050" s="199"/>
      <c r="G2050"/>
      <c r="H2050"/>
      <c r="I2050"/>
      <c r="J2050"/>
      <c r="K2050"/>
      <c r="L2050"/>
      <c r="M2050"/>
      <c r="N2050"/>
      <c r="O2050"/>
      <c r="P2050"/>
      <c r="Q2050"/>
      <c r="R2050"/>
      <c r="S2050"/>
      <c r="T2050"/>
      <c r="U2050"/>
      <c r="V2050"/>
      <c r="W2050"/>
      <c r="X2050"/>
      <c r="Y2050"/>
      <c r="Z2050"/>
      <c r="AA2050"/>
      <c r="AB2050"/>
      <c r="AC2050"/>
      <c r="AD2050"/>
      <c r="AE2050"/>
      <c r="AF2050"/>
      <c r="AG2050"/>
      <c r="AH2050"/>
    </row>
    <row r="2051" spans="1:34" x14ac:dyDescent="0.3">
      <c r="A2051" s="165"/>
      <c r="B2051" s="4"/>
      <c r="C2051" s="199"/>
      <c r="D2051" s="199"/>
      <c r="E2051" s="199"/>
      <c r="G2051"/>
      <c r="H2051"/>
      <c r="I2051"/>
      <c r="J2051"/>
      <c r="K2051"/>
      <c r="L2051"/>
      <c r="M2051"/>
      <c r="N2051"/>
      <c r="O2051"/>
      <c r="P2051"/>
      <c r="Q2051"/>
      <c r="R2051"/>
      <c r="S2051"/>
      <c r="T2051"/>
      <c r="U2051"/>
      <c r="V2051"/>
      <c r="W2051"/>
      <c r="X2051"/>
      <c r="Y2051"/>
      <c r="Z2051"/>
      <c r="AA2051"/>
      <c r="AB2051"/>
      <c r="AC2051"/>
      <c r="AD2051"/>
      <c r="AE2051"/>
      <c r="AF2051"/>
      <c r="AG2051"/>
      <c r="AH2051"/>
    </row>
    <row r="2052" spans="1:34" x14ac:dyDescent="0.3">
      <c r="A2052" s="165"/>
      <c r="B2052" s="4"/>
      <c r="C2052" s="199"/>
      <c r="D2052" s="199"/>
      <c r="E2052" s="199"/>
      <c r="G2052"/>
      <c r="H2052"/>
      <c r="I2052"/>
      <c r="J2052"/>
      <c r="K2052"/>
      <c r="L2052"/>
      <c r="M2052"/>
      <c r="N2052"/>
      <c r="O2052"/>
      <c r="P2052"/>
      <c r="Q2052"/>
      <c r="R2052"/>
      <c r="S2052"/>
      <c r="T2052"/>
      <c r="U2052"/>
      <c r="V2052"/>
      <c r="W2052"/>
      <c r="X2052"/>
      <c r="Y2052"/>
      <c r="Z2052"/>
      <c r="AA2052"/>
      <c r="AB2052"/>
      <c r="AC2052"/>
      <c r="AD2052"/>
      <c r="AE2052"/>
      <c r="AF2052"/>
      <c r="AG2052"/>
      <c r="AH2052"/>
    </row>
    <row r="2053" spans="1:34" x14ac:dyDescent="0.3">
      <c r="A2053" s="165"/>
      <c r="B2053" s="4"/>
      <c r="C2053" s="199"/>
      <c r="D2053" s="199"/>
      <c r="E2053" s="199"/>
      <c r="G2053"/>
      <c r="H2053"/>
      <c r="I2053"/>
      <c r="J2053"/>
      <c r="K2053"/>
      <c r="L2053"/>
      <c r="M2053"/>
      <c r="N2053"/>
      <c r="O2053"/>
      <c r="P2053"/>
      <c r="Q2053"/>
      <c r="R2053"/>
      <c r="S2053"/>
      <c r="T2053"/>
      <c r="U2053"/>
      <c r="V2053"/>
      <c r="W2053"/>
      <c r="X2053"/>
      <c r="Y2053"/>
      <c r="Z2053"/>
      <c r="AA2053"/>
      <c r="AB2053"/>
      <c r="AC2053"/>
      <c r="AD2053"/>
      <c r="AE2053"/>
      <c r="AF2053"/>
      <c r="AG2053"/>
      <c r="AH2053"/>
    </row>
    <row r="2054" spans="1:34" x14ac:dyDescent="0.3">
      <c r="A2054" s="165"/>
      <c r="B2054" s="4"/>
      <c r="C2054" s="199"/>
      <c r="D2054" s="199"/>
      <c r="E2054" s="199"/>
      <c r="G2054"/>
      <c r="H2054"/>
      <c r="I2054"/>
      <c r="J2054"/>
      <c r="K2054"/>
      <c r="L2054"/>
      <c r="M2054"/>
      <c r="N2054"/>
      <c r="O2054"/>
      <c r="P2054"/>
      <c r="Q2054"/>
      <c r="R2054"/>
      <c r="S2054"/>
      <c r="T2054"/>
      <c r="U2054"/>
      <c r="V2054"/>
      <c r="W2054"/>
      <c r="X2054"/>
      <c r="Y2054"/>
      <c r="Z2054"/>
      <c r="AA2054"/>
      <c r="AB2054"/>
      <c r="AC2054"/>
      <c r="AD2054"/>
      <c r="AE2054"/>
      <c r="AF2054"/>
      <c r="AG2054"/>
      <c r="AH2054"/>
    </row>
    <row r="2055" spans="1:34" x14ac:dyDescent="0.3">
      <c r="A2055" s="165"/>
      <c r="B2055" s="4"/>
      <c r="C2055" s="199"/>
      <c r="D2055" s="199"/>
      <c r="E2055" s="199"/>
      <c r="G2055"/>
      <c r="H2055"/>
      <c r="I2055"/>
      <c r="J2055"/>
      <c r="K2055"/>
      <c r="L2055"/>
      <c r="M2055"/>
      <c r="N2055"/>
      <c r="O2055"/>
      <c r="P2055"/>
      <c r="Q2055"/>
      <c r="R2055"/>
      <c r="S2055"/>
      <c r="T2055"/>
      <c r="U2055"/>
      <c r="V2055"/>
      <c r="W2055"/>
      <c r="X2055"/>
      <c r="Y2055"/>
      <c r="Z2055" s="77"/>
      <c r="AA2055" s="77"/>
      <c r="AB2055" s="77"/>
      <c r="AC2055" s="77"/>
      <c r="AD2055" s="77"/>
      <c r="AE2055" s="77"/>
      <c r="AF2055" s="77"/>
      <c r="AG2055" s="77"/>
      <c r="AH2055" s="77"/>
    </row>
    <row r="2056" spans="1:34" x14ac:dyDescent="0.3">
      <c r="A2056" s="165"/>
      <c r="B2056" s="4"/>
      <c r="C2056" s="199"/>
      <c r="D2056" s="199"/>
      <c r="E2056" s="199"/>
      <c r="G2056"/>
      <c r="H2056"/>
      <c r="I2056"/>
      <c r="J2056"/>
      <c r="K2056"/>
      <c r="L2056"/>
      <c r="M2056"/>
      <c r="N2056"/>
      <c r="O2056"/>
      <c r="P2056"/>
      <c r="Q2056"/>
      <c r="R2056"/>
      <c r="S2056"/>
      <c r="T2056"/>
      <c r="U2056"/>
      <c r="V2056"/>
      <c r="W2056"/>
      <c r="X2056"/>
      <c r="Y2056"/>
    </row>
    <row r="2057" spans="1:34" x14ac:dyDescent="0.3">
      <c r="A2057" s="165"/>
      <c r="B2057" s="4"/>
      <c r="C2057" s="199"/>
      <c r="D2057" s="199"/>
      <c r="E2057" s="199"/>
      <c r="G2057"/>
      <c r="H2057"/>
      <c r="I2057"/>
      <c r="J2057"/>
      <c r="K2057"/>
      <c r="L2057"/>
      <c r="M2057"/>
      <c r="N2057"/>
      <c r="O2057"/>
      <c r="P2057"/>
      <c r="Q2057"/>
      <c r="R2057"/>
      <c r="S2057"/>
      <c r="T2057"/>
      <c r="U2057"/>
      <c r="V2057"/>
      <c r="W2057"/>
      <c r="X2057"/>
      <c r="Y2057"/>
    </row>
    <row r="2058" spans="1:34" x14ac:dyDescent="0.3">
      <c r="A2058" s="165"/>
      <c r="B2058" s="4"/>
      <c r="C2058" s="199"/>
      <c r="D2058" s="199"/>
      <c r="E2058" s="199"/>
      <c r="G2058"/>
      <c r="H2058"/>
      <c r="I2058"/>
      <c r="J2058"/>
      <c r="K2058"/>
      <c r="L2058"/>
      <c r="M2058"/>
      <c r="N2058"/>
      <c r="O2058"/>
      <c r="P2058"/>
      <c r="Q2058"/>
      <c r="R2058"/>
      <c r="S2058"/>
      <c r="T2058"/>
      <c r="U2058"/>
      <c r="V2058"/>
      <c r="W2058"/>
      <c r="X2058"/>
      <c r="Y2058"/>
    </row>
    <row r="2059" spans="1:34" x14ac:dyDescent="0.3">
      <c r="A2059" s="165"/>
      <c r="B2059" s="4"/>
      <c r="C2059" s="199"/>
      <c r="D2059" s="199"/>
      <c r="E2059" s="199"/>
      <c r="G2059"/>
      <c r="H2059"/>
      <c r="I2059"/>
      <c r="J2059"/>
      <c r="K2059"/>
      <c r="L2059"/>
      <c r="M2059"/>
      <c r="N2059"/>
      <c r="O2059"/>
      <c r="P2059"/>
      <c r="Q2059"/>
      <c r="R2059"/>
      <c r="S2059"/>
      <c r="T2059"/>
      <c r="U2059"/>
      <c r="V2059"/>
      <c r="W2059"/>
      <c r="X2059"/>
      <c r="Y2059"/>
    </row>
    <row r="2060" spans="1:34" x14ac:dyDescent="0.3">
      <c r="A2060" s="165"/>
      <c r="B2060" s="4"/>
      <c r="C2060" s="199"/>
      <c r="D2060" s="199"/>
      <c r="E2060" s="199"/>
      <c r="G2060"/>
      <c r="H2060"/>
      <c r="I2060"/>
      <c r="J2060"/>
      <c r="K2060"/>
      <c r="L2060"/>
      <c r="M2060"/>
      <c r="N2060"/>
      <c r="O2060"/>
      <c r="P2060"/>
      <c r="Q2060"/>
      <c r="R2060"/>
      <c r="S2060"/>
      <c r="T2060"/>
      <c r="U2060"/>
      <c r="V2060"/>
      <c r="W2060"/>
      <c r="X2060"/>
      <c r="Y2060"/>
    </row>
    <row r="2061" spans="1:34" x14ac:dyDescent="0.3">
      <c r="A2061" s="165"/>
      <c r="B2061" s="4"/>
      <c r="C2061" s="199"/>
      <c r="D2061" s="199"/>
      <c r="E2061" s="199"/>
      <c r="G2061"/>
      <c r="H2061"/>
      <c r="I2061"/>
      <c r="J2061"/>
      <c r="K2061"/>
      <c r="L2061"/>
      <c r="M2061"/>
      <c r="N2061"/>
      <c r="O2061"/>
      <c r="P2061"/>
      <c r="Q2061"/>
      <c r="R2061"/>
      <c r="S2061"/>
      <c r="T2061"/>
      <c r="U2061"/>
      <c r="V2061"/>
      <c r="W2061"/>
      <c r="X2061"/>
      <c r="Y2061"/>
    </row>
    <row r="2062" spans="1:34" x14ac:dyDescent="0.3">
      <c r="A2062" s="165"/>
      <c r="B2062" s="4"/>
      <c r="C2062" s="199"/>
      <c r="D2062" s="199"/>
      <c r="E2062" s="199"/>
      <c r="G2062"/>
      <c r="H2062"/>
      <c r="I2062"/>
      <c r="J2062"/>
      <c r="K2062"/>
      <c r="L2062"/>
      <c r="M2062"/>
      <c r="N2062"/>
      <c r="O2062"/>
      <c r="P2062"/>
      <c r="Q2062"/>
      <c r="R2062"/>
      <c r="S2062"/>
      <c r="T2062"/>
      <c r="U2062"/>
      <c r="V2062"/>
      <c r="W2062"/>
      <c r="X2062"/>
      <c r="Y2062"/>
    </row>
    <row r="2063" spans="1:34" x14ac:dyDescent="0.3">
      <c r="A2063" s="165"/>
      <c r="B2063" s="4"/>
      <c r="C2063" s="199"/>
      <c r="D2063" s="199"/>
      <c r="E2063" s="199"/>
      <c r="G2063"/>
      <c r="H2063"/>
      <c r="I2063"/>
      <c r="J2063"/>
      <c r="K2063"/>
      <c r="L2063"/>
      <c r="M2063"/>
      <c r="N2063"/>
      <c r="O2063"/>
      <c r="P2063"/>
      <c r="Q2063"/>
      <c r="R2063"/>
      <c r="S2063"/>
      <c r="T2063"/>
      <c r="U2063"/>
      <c r="V2063"/>
      <c r="W2063"/>
      <c r="X2063"/>
      <c r="Y2063"/>
    </row>
  </sheetData>
  <mergeCells count="137">
    <mergeCell ref="A1958:H1958"/>
    <mergeCell ref="A1979:F1979"/>
    <mergeCell ref="A1994:F1994"/>
    <mergeCell ref="A2009:H2009"/>
    <mergeCell ref="A2030:F2030"/>
    <mergeCell ref="A1868:F1868"/>
    <mergeCell ref="A1883:F1883"/>
    <mergeCell ref="A1898:F1898"/>
    <mergeCell ref="A1913:F1913"/>
    <mergeCell ref="A1928:F1928"/>
    <mergeCell ref="A1943:F1943"/>
    <mergeCell ref="A1778:F1778"/>
    <mergeCell ref="A1793:F1793"/>
    <mergeCell ref="A1808:F1808"/>
    <mergeCell ref="A1823:F1823"/>
    <mergeCell ref="A1838:F1838"/>
    <mergeCell ref="A1853:F1853"/>
    <mergeCell ref="A1682:F1682"/>
    <mergeCell ref="A1697:F1697"/>
    <mergeCell ref="A1712:F1712"/>
    <mergeCell ref="A1727:F1727"/>
    <mergeCell ref="A1742:H1742"/>
    <mergeCell ref="A1763:F1763"/>
    <mergeCell ref="A1592:F1592"/>
    <mergeCell ref="A1607:F1607"/>
    <mergeCell ref="A1622:F1622"/>
    <mergeCell ref="A1637:F1637"/>
    <mergeCell ref="A1652:F1652"/>
    <mergeCell ref="A1667:F1667"/>
    <mergeCell ref="A1496:F1496"/>
    <mergeCell ref="A1511:H1511"/>
    <mergeCell ref="A1532:F1532"/>
    <mergeCell ref="A1547:F1547"/>
    <mergeCell ref="A1562:F1562"/>
    <mergeCell ref="A1577:F1577"/>
    <mergeCell ref="A1406:F1406"/>
    <mergeCell ref="A1421:F1421"/>
    <mergeCell ref="A1436:F1436"/>
    <mergeCell ref="A1451:F1451"/>
    <mergeCell ref="A1466:F1466"/>
    <mergeCell ref="A1481:F1481"/>
    <mergeCell ref="A1310:F1310"/>
    <mergeCell ref="A1325:F1325"/>
    <mergeCell ref="A1340:H1340"/>
    <mergeCell ref="A1361:F1361"/>
    <mergeCell ref="A1376:F1376"/>
    <mergeCell ref="A1391:F1391"/>
    <mergeCell ref="A1220:F1220"/>
    <mergeCell ref="A1235:F1235"/>
    <mergeCell ref="A1250:F1250"/>
    <mergeCell ref="A1265:F1265"/>
    <mergeCell ref="A1280:F1280"/>
    <mergeCell ref="A1295:F1295"/>
    <mergeCell ref="A1130:F1130"/>
    <mergeCell ref="A1145:F1145"/>
    <mergeCell ref="A1160:H1160"/>
    <mergeCell ref="A1175:F1175"/>
    <mergeCell ref="A1190:H1190"/>
    <mergeCell ref="A1205:F1205"/>
    <mergeCell ref="A1034:F1034"/>
    <mergeCell ref="A1049:F1049"/>
    <mergeCell ref="A1064:H1064"/>
    <mergeCell ref="A1079:H1079"/>
    <mergeCell ref="A1094:H1094"/>
    <mergeCell ref="A1115:H1115"/>
    <mergeCell ref="A944:F944"/>
    <mergeCell ref="A959:F959"/>
    <mergeCell ref="A974:F974"/>
    <mergeCell ref="A989:F989"/>
    <mergeCell ref="A1004:F1004"/>
    <mergeCell ref="A1019:F1019"/>
    <mergeCell ref="A848:F848"/>
    <mergeCell ref="A863:F863"/>
    <mergeCell ref="A878:F878"/>
    <mergeCell ref="A893:F893"/>
    <mergeCell ref="A908:F908"/>
    <mergeCell ref="A923:H923"/>
    <mergeCell ref="A758:F758"/>
    <mergeCell ref="A773:F773"/>
    <mergeCell ref="A788:F788"/>
    <mergeCell ref="A803:F803"/>
    <mergeCell ref="A818:F818"/>
    <mergeCell ref="A833:F833"/>
    <mergeCell ref="A662:F662"/>
    <mergeCell ref="A677:F677"/>
    <mergeCell ref="A692:F692"/>
    <mergeCell ref="A707:F707"/>
    <mergeCell ref="A722:F722"/>
    <mergeCell ref="A737:H737"/>
    <mergeCell ref="A572:F572"/>
    <mergeCell ref="A587:F587"/>
    <mergeCell ref="A602:F602"/>
    <mergeCell ref="A617:F617"/>
    <mergeCell ref="A632:F632"/>
    <mergeCell ref="A647:F647"/>
    <mergeCell ref="A482:F482"/>
    <mergeCell ref="A497:F497"/>
    <mergeCell ref="A512:F512"/>
    <mergeCell ref="A527:F527"/>
    <mergeCell ref="A542:F542"/>
    <mergeCell ref="A557:F557"/>
    <mergeCell ref="A392:F392"/>
    <mergeCell ref="A407:F407"/>
    <mergeCell ref="A422:F422"/>
    <mergeCell ref="A437:F437"/>
    <mergeCell ref="A452:F452"/>
    <mergeCell ref="A467:F467"/>
    <mergeCell ref="A296:F296"/>
    <mergeCell ref="A311:F311"/>
    <mergeCell ref="A326:F326"/>
    <mergeCell ref="A341:F341"/>
    <mergeCell ref="A356:F356"/>
    <mergeCell ref="A377:F377"/>
    <mergeCell ref="A206:F206"/>
    <mergeCell ref="A221:F221"/>
    <mergeCell ref="A236:F236"/>
    <mergeCell ref="A251:F251"/>
    <mergeCell ref="A266:F266"/>
    <mergeCell ref="A281:F281"/>
    <mergeCell ref="A161:F161"/>
    <mergeCell ref="A176:F176"/>
    <mergeCell ref="A191:F191"/>
    <mergeCell ref="I10:K10"/>
    <mergeCell ref="A12:F12"/>
    <mergeCell ref="A35:F35"/>
    <mergeCell ref="A58:F58"/>
    <mergeCell ref="A78:F78"/>
    <mergeCell ref="A101:F101"/>
    <mergeCell ref="A6:H6"/>
    <mergeCell ref="A7:H7"/>
    <mergeCell ref="A9:A10"/>
    <mergeCell ref="B9:B10"/>
    <mergeCell ref="D10:F10"/>
    <mergeCell ref="A116:F116"/>
    <mergeCell ref="A131:F131"/>
    <mergeCell ref="A146:F146"/>
    <mergeCell ref="D2:F2"/>
  </mergeCells>
  <conditionalFormatting sqref="C1552">
    <cfRule type="expression" dxfId="33" priority="30">
      <formula>$B1552=1</formula>
    </cfRule>
  </conditionalFormatting>
  <conditionalFormatting sqref="C1556">
    <cfRule type="expression" dxfId="32" priority="29">
      <formula>$B1556=1</formula>
    </cfRule>
  </conditionalFormatting>
  <conditionalFormatting sqref="C1560">
    <cfRule type="expression" dxfId="31" priority="28">
      <formula>$B1560=1</formula>
    </cfRule>
  </conditionalFormatting>
  <conditionalFormatting sqref="C1567">
    <cfRule type="expression" dxfId="30" priority="33">
      <formula>$B1567=1</formula>
    </cfRule>
  </conditionalFormatting>
  <conditionalFormatting sqref="C1571">
    <cfRule type="expression" dxfId="29" priority="32">
      <formula>$B1571=1</formula>
    </cfRule>
  </conditionalFormatting>
  <conditionalFormatting sqref="C1575">
    <cfRule type="expression" dxfId="28" priority="31">
      <formula>$B1575=1</formula>
    </cfRule>
  </conditionalFormatting>
  <conditionalFormatting sqref="C1582">
    <cfRule type="expression" dxfId="27" priority="6">
      <formula>$B1582=1</formula>
    </cfRule>
  </conditionalFormatting>
  <conditionalFormatting sqref="C1586">
    <cfRule type="expression" dxfId="26" priority="5">
      <formula>$B1586=1</formula>
    </cfRule>
  </conditionalFormatting>
  <conditionalFormatting sqref="C1590">
    <cfRule type="expression" dxfId="25" priority="4">
      <formula>$B1590=1</formula>
    </cfRule>
  </conditionalFormatting>
  <conditionalFormatting sqref="C1612">
    <cfRule type="expression" dxfId="24" priority="18">
      <formula>$B1612=1</formula>
    </cfRule>
  </conditionalFormatting>
  <conditionalFormatting sqref="C1616">
    <cfRule type="expression" dxfId="23" priority="17">
      <formula>$B1616=1</formula>
    </cfRule>
  </conditionalFormatting>
  <conditionalFormatting sqref="C1620">
    <cfRule type="expression" dxfId="22" priority="16">
      <formula>$B1620=1</formula>
    </cfRule>
  </conditionalFormatting>
  <conditionalFormatting sqref="C1627">
    <cfRule type="expression" dxfId="21" priority="27">
      <formula>$B1627=1</formula>
    </cfRule>
  </conditionalFormatting>
  <conditionalFormatting sqref="C1631">
    <cfRule type="expression" dxfId="20" priority="26">
      <formula>$B1631=1</formula>
    </cfRule>
  </conditionalFormatting>
  <conditionalFormatting sqref="C1635">
    <cfRule type="expression" dxfId="19" priority="25">
      <formula>$B1635=1</formula>
    </cfRule>
  </conditionalFormatting>
  <conditionalFormatting sqref="C1642">
    <cfRule type="expression" dxfId="18" priority="34">
      <formula>$B1642=1</formula>
    </cfRule>
  </conditionalFormatting>
  <conditionalFormatting sqref="C1657">
    <cfRule type="expression" dxfId="17" priority="15">
      <formula>$B1657=1</formula>
    </cfRule>
  </conditionalFormatting>
  <conditionalFormatting sqref="C1661">
    <cfRule type="expression" dxfId="16" priority="14">
      <formula>$B1661=1</formula>
    </cfRule>
  </conditionalFormatting>
  <conditionalFormatting sqref="C1665">
    <cfRule type="expression" dxfId="15" priority="13">
      <formula>$B1665=1</formula>
    </cfRule>
  </conditionalFormatting>
  <conditionalFormatting sqref="C1672">
    <cfRule type="expression" dxfId="14" priority="24">
      <formula>$B1672=1</formula>
    </cfRule>
  </conditionalFormatting>
  <conditionalFormatting sqref="C1676">
    <cfRule type="expression" dxfId="13" priority="23">
      <formula>$B1676=1</formula>
    </cfRule>
  </conditionalFormatting>
  <conditionalFormatting sqref="C1680">
    <cfRule type="expression" dxfId="12" priority="22">
      <formula>$B1680=1</formula>
    </cfRule>
  </conditionalFormatting>
  <conditionalFormatting sqref="C1687">
    <cfRule type="expression" dxfId="11" priority="9">
      <formula>$B1687=1</formula>
    </cfRule>
  </conditionalFormatting>
  <conditionalFormatting sqref="C1691">
    <cfRule type="expression" dxfId="10" priority="8">
      <formula>$B1691=1</formula>
    </cfRule>
  </conditionalFormatting>
  <conditionalFormatting sqref="C1695">
    <cfRule type="expression" dxfId="9" priority="7">
      <formula>$B1695=1</formula>
    </cfRule>
  </conditionalFormatting>
  <conditionalFormatting sqref="C1702">
    <cfRule type="expression" dxfId="8" priority="12">
      <formula>$B1702=1</formula>
    </cfRule>
  </conditionalFormatting>
  <conditionalFormatting sqref="C1706">
    <cfRule type="expression" dxfId="7" priority="11">
      <formula>$B1706=1</formula>
    </cfRule>
  </conditionalFormatting>
  <conditionalFormatting sqref="C1710">
    <cfRule type="expression" dxfId="6" priority="10">
      <formula>$B1710=1</formula>
    </cfRule>
  </conditionalFormatting>
  <conditionalFormatting sqref="C1717">
    <cfRule type="expression" dxfId="5" priority="3">
      <formula>$B1717=1</formula>
    </cfRule>
  </conditionalFormatting>
  <conditionalFormatting sqref="C1721">
    <cfRule type="expression" dxfId="4" priority="2">
      <formula>$B1721=1</formula>
    </cfRule>
  </conditionalFormatting>
  <conditionalFormatting sqref="C1725">
    <cfRule type="expression" dxfId="3" priority="1">
      <formula>$B1725=1</formula>
    </cfRule>
  </conditionalFormatting>
  <conditionalFormatting sqref="C1732">
    <cfRule type="expression" dxfId="2" priority="21">
      <formula>$B1732=1</formula>
    </cfRule>
  </conditionalFormatting>
  <conditionalFormatting sqref="C1736">
    <cfRule type="expression" dxfId="1" priority="20">
      <formula>$B1736=1</formula>
    </cfRule>
  </conditionalFormatting>
  <conditionalFormatting sqref="C1740">
    <cfRule type="expression" dxfId="0" priority="19">
      <formula>$B1740=1</formula>
    </cfRule>
  </conditionalFormatting>
  <pageMargins left="0.35433070866141736" right="0.35433070866141736" top="0.98425196850393704" bottom="0.98425196850393704" header="0.51181102362204722" footer="0.51181102362204722"/>
  <pageSetup paperSize="9" scale="70" fitToHeight="65" orientation="portrait" r:id="rId1"/>
  <headerFooter>
    <oddFooter>&amp;C&amp;P</oddFooter>
  </headerFooter>
  <rowBreaks count="30" manualBreakCount="30">
    <brk id="52" max="5" man="1"/>
    <brk id="106" max="5" man="1"/>
    <brk id="160" max="5" man="1"/>
    <brk id="276" max="5" man="1"/>
    <brk id="334" max="5" man="1"/>
    <brk id="391" max="5" man="1"/>
    <brk id="449" max="5" man="1"/>
    <brk id="507" max="5" man="1"/>
    <brk id="613" max="5" man="1"/>
    <brk id="671" max="5" man="1"/>
    <brk id="729" max="5" man="1"/>
    <brk id="785" max="5" man="1"/>
    <brk id="843" max="5" man="1"/>
    <brk id="901" max="5" man="1"/>
    <brk id="957" max="5" man="1"/>
    <brk id="1014" max="5" man="1"/>
    <brk id="1072" max="5" man="1"/>
    <brk id="1129" max="5" man="1"/>
    <brk id="1243" max="5" man="1"/>
    <brk id="1301" max="5" man="1"/>
    <brk id="1465" max="5" man="1"/>
    <brk id="1581" max="5" man="1"/>
    <brk id="1639" max="5" man="1"/>
    <brk id="1696" max="5" man="1"/>
    <brk id="1754" max="5" man="1"/>
    <brk id="1812" max="5" man="1"/>
    <brk id="1867" max="5" man="1"/>
    <brk id="1924" max="5" man="1"/>
    <brk id="1978" max="5" man="1"/>
    <brk id="2021" max="5" man="1"/>
  </rowBreaks>
  <colBreaks count="1" manualBreakCount="1">
    <brk id="6" max="20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52238-D234-41D4-B297-EA5A8C8C146F}">
  <sheetPr>
    <tabColor rgb="FF00B050"/>
  </sheetPr>
  <dimension ref="A1:AK48"/>
  <sheetViews>
    <sheetView view="pageBreakPreview" topLeftCell="A2" zoomScaleNormal="100" zoomScaleSheetLayoutView="100" workbookViewId="0">
      <selection activeCell="N26" sqref="N26"/>
    </sheetView>
  </sheetViews>
  <sheetFormatPr defaultColWidth="9.140625" defaultRowHeight="18.75" x14ac:dyDescent="0.3"/>
  <cols>
    <col min="1" max="1" width="4.5703125" style="50" customWidth="1"/>
    <col min="2" max="2" width="50.5703125" style="34" customWidth="1"/>
    <col min="3" max="3" width="21.7109375" style="34" customWidth="1"/>
    <col min="4" max="6" width="11.85546875" style="34" customWidth="1"/>
    <col min="7" max="16384" width="9.140625" style="34"/>
  </cols>
  <sheetData>
    <row r="1" spans="1:37" s="38" customFormat="1" ht="36.75" hidden="1" customHeight="1" x14ac:dyDescent="0.3">
      <c r="A1" s="33"/>
      <c r="B1" s="34"/>
      <c r="C1" s="286" t="s">
        <v>82</v>
      </c>
      <c r="D1" s="287"/>
      <c r="E1" s="287"/>
      <c r="F1" s="287"/>
      <c r="G1" s="44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s="38" customFormat="1" ht="15" customHeight="1" x14ac:dyDescent="0.3">
      <c r="A2" s="33"/>
      <c r="B2" s="34"/>
      <c r="C2" s="35"/>
      <c r="D2" s="36"/>
      <c r="E2" s="36"/>
      <c r="F2" s="36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s="38" customFormat="1" ht="15" customHeight="1" x14ac:dyDescent="0.3">
      <c r="A3" s="33"/>
      <c r="B3" s="34"/>
      <c r="C3" s="35"/>
      <c r="D3" s="36"/>
      <c r="E3" s="288" t="s">
        <v>68</v>
      </c>
      <c r="F3" s="289"/>
      <c r="G3" s="45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</row>
    <row r="4" spans="1:37" s="38" customFormat="1" ht="15" customHeight="1" x14ac:dyDescent="0.3">
      <c r="A4" s="39"/>
      <c r="B4" s="34"/>
      <c r="C4" s="35"/>
      <c r="D4" s="35"/>
      <c r="E4" s="35"/>
      <c r="F4" s="35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</row>
    <row r="5" spans="1:37" s="38" customFormat="1" ht="15" customHeight="1" x14ac:dyDescent="0.25">
      <c r="A5" s="290" t="s">
        <v>69</v>
      </c>
      <c r="B5" s="291"/>
      <c r="C5" s="291"/>
      <c r="D5" s="291"/>
      <c r="E5" s="291"/>
      <c r="F5" s="291"/>
      <c r="G5" s="46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</row>
    <row r="6" spans="1:37" s="38" customFormat="1" ht="15" customHeight="1" x14ac:dyDescent="0.25">
      <c r="A6" s="291"/>
      <c r="B6" s="291"/>
      <c r="C6" s="291"/>
      <c r="D6" s="291"/>
      <c r="E6" s="291"/>
      <c r="F6" s="291"/>
      <c r="G6" s="46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</row>
    <row r="7" spans="1:37" s="38" customFormat="1" ht="15" customHeight="1" x14ac:dyDescent="0.25">
      <c r="A7" s="47"/>
      <c r="B7" s="47"/>
      <c r="C7" s="47"/>
      <c r="D7" s="47"/>
      <c r="E7" s="47"/>
      <c r="F7" s="4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</row>
    <row r="8" spans="1:37" s="48" customFormat="1" ht="15" customHeight="1" x14ac:dyDescent="0.3">
      <c r="A8" s="33"/>
      <c r="B8" s="34"/>
      <c r="C8" s="40"/>
      <c r="D8" s="41"/>
      <c r="E8" s="288" t="s">
        <v>316</v>
      </c>
      <c r="F8" s="289"/>
      <c r="G8" s="45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</row>
    <row r="9" spans="1:37" s="48" customFormat="1" ht="15" customHeight="1" x14ac:dyDescent="0.3">
      <c r="A9" s="33"/>
      <c r="B9" s="34"/>
      <c r="C9" s="40"/>
      <c r="D9" s="41"/>
      <c r="E9" s="41"/>
      <c r="F9" s="49"/>
      <c r="G9" s="49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</row>
    <row r="10" spans="1:37" ht="36.75" customHeight="1" x14ac:dyDescent="0.3">
      <c r="A10" s="292" t="s">
        <v>0</v>
      </c>
      <c r="B10" s="262" t="s">
        <v>9</v>
      </c>
      <c r="C10" s="262" t="s">
        <v>11</v>
      </c>
      <c r="D10" s="265" t="s">
        <v>61</v>
      </c>
      <c r="E10" s="266"/>
      <c r="F10" s="267"/>
    </row>
    <row r="11" spans="1:37" ht="31.5" customHeight="1" x14ac:dyDescent="0.3">
      <c r="A11" s="293"/>
      <c r="B11" s="263"/>
      <c r="C11" s="263"/>
      <c r="D11" s="25" t="s">
        <v>12</v>
      </c>
      <c r="E11" s="25" t="s">
        <v>13</v>
      </c>
      <c r="F11" s="25" t="s">
        <v>315</v>
      </c>
    </row>
    <row r="12" spans="1:37" ht="18.75" customHeight="1" x14ac:dyDescent="0.3">
      <c r="A12" s="294"/>
      <c r="B12" s="264"/>
      <c r="C12" s="25" t="s">
        <v>10</v>
      </c>
      <c r="D12" s="265" t="s">
        <v>60</v>
      </c>
      <c r="E12" s="266"/>
      <c r="F12" s="267"/>
    </row>
    <row r="13" spans="1:37" x14ac:dyDescent="0.3">
      <c r="A13" s="42">
        <v>1</v>
      </c>
      <c r="B13" s="42">
        <v>2</v>
      </c>
      <c r="C13" s="42">
        <v>3</v>
      </c>
      <c r="D13" s="42">
        <v>4</v>
      </c>
      <c r="E13" s="42">
        <v>5</v>
      </c>
      <c r="F13" s="42">
        <v>6</v>
      </c>
    </row>
    <row r="14" spans="1:37" ht="18.75" customHeight="1" x14ac:dyDescent="0.3">
      <c r="A14" s="284" t="s">
        <v>70</v>
      </c>
      <c r="B14" s="285"/>
      <c r="C14" s="285"/>
      <c r="D14" s="285"/>
      <c r="E14" s="285"/>
      <c r="F14" s="285"/>
    </row>
    <row r="15" spans="1:37" ht="56.25" x14ac:dyDescent="0.3">
      <c r="A15" s="43">
        <v>1</v>
      </c>
      <c r="B15" s="51" t="s">
        <v>71</v>
      </c>
      <c r="C15" s="194">
        <v>54676.6</v>
      </c>
      <c r="D15" s="195">
        <v>54789.289252635004</v>
      </c>
      <c r="E15" s="195">
        <v>54901.97850527001</v>
      </c>
      <c r="F15" s="195">
        <v>55014.667757905016</v>
      </c>
    </row>
    <row r="16" spans="1:37" ht="24" customHeight="1" x14ac:dyDescent="0.3">
      <c r="A16" s="43">
        <v>2</v>
      </c>
      <c r="B16" s="51" t="s">
        <v>63</v>
      </c>
      <c r="C16" s="191">
        <v>105.7</v>
      </c>
      <c r="D16" s="191">
        <v>105.8</v>
      </c>
      <c r="E16" s="191">
        <v>105.9</v>
      </c>
      <c r="F16" s="191">
        <v>106</v>
      </c>
    </row>
    <row r="17" spans="1:6" ht="25.5" customHeight="1" x14ac:dyDescent="0.3">
      <c r="A17" s="43">
        <v>3</v>
      </c>
      <c r="B17" s="51" t="s">
        <v>64</v>
      </c>
      <c r="C17" s="186">
        <v>16000</v>
      </c>
      <c r="D17" s="186">
        <v>16500</v>
      </c>
      <c r="E17" s="186">
        <v>17500</v>
      </c>
      <c r="F17" s="186">
        <v>18500</v>
      </c>
    </row>
    <row r="18" spans="1:6" ht="24.75" customHeight="1" x14ac:dyDescent="0.3">
      <c r="A18" s="43">
        <v>4</v>
      </c>
      <c r="B18" s="51" t="s">
        <v>63</v>
      </c>
      <c r="C18" s="187">
        <v>105</v>
      </c>
      <c r="D18" s="187">
        <v>106</v>
      </c>
      <c r="E18" s="187">
        <v>107</v>
      </c>
      <c r="F18" s="187">
        <v>109</v>
      </c>
    </row>
    <row r="19" spans="1:6" ht="41.25" customHeight="1" x14ac:dyDescent="0.3">
      <c r="A19" s="43">
        <v>5</v>
      </c>
      <c r="B19" s="51" t="s">
        <v>65</v>
      </c>
      <c r="C19" s="188">
        <v>108</v>
      </c>
      <c r="D19" s="188">
        <v>115</v>
      </c>
      <c r="E19" s="188">
        <v>160</v>
      </c>
      <c r="F19" s="188">
        <v>300</v>
      </c>
    </row>
    <row r="20" spans="1:6" ht="27" customHeight="1" x14ac:dyDescent="0.3">
      <c r="A20" s="43">
        <v>6</v>
      </c>
      <c r="B20" s="51" t="s">
        <v>63</v>
      </c>
      <c r="C20" s="52">
        <v>75</v>
      </c>
      <c r="D20" s="52">
        <v>85</v>
      </c>
      <c r="E20" s="52">
        <v>105</v>
      </c>
      <c r="F20" s="52">
        <v>110</v>
      </c>
    </row>
    <row r="21" spans="1:6" x14ac:dyDescent="0.3">
      <c r="A21" s="43">
        <v>7</v>
      </c>
      <c r="B21" s="51" t="s">
        <v>66</v>
      </c>
      <c r="C21" s="188">
        <v>14327</v>
      </c>
      <c r="D21" s="188">
        <v>14815</v>
      </c>
      <c r="E21" s="188">
        <v>15650</v>
      </c>
      <c r="F21" s="188">
        <v>16400</v>
      </c>
    </row>
    <row r="22" spans="1:6" ht="25.5" customHeight="1" x14ac:dyDescent="0.3">
      <c r="A22" s="43">
        <v>8</v>
      </c>
      <c r="B22" s="51" t="s">
        <v>63</v>
      </c>
      <c r="C22" s="52">
        <v>106</v>
      </c>
      <c r="D22" s="52">
        <v>106.5</v>
      </c>
      <c r="E22" s="52">
        <v>107</v>
      </c>
      <c r="F22" s="52">
        <v>108</v>
      </c>
    </row>
    <row r="23" spans="1:6" ht="62.25" customHeight="1" x14ac:dyDescent="0.3">
      <c r="A23" s="43">
        <v>9</v>
      </c>
      <c r="B23" s="51" t="s">
        <v>72</v>
      </c>
      <c r="C23" s="188">
        <v>1300</v>
      </c>
      <c r="D23" s="188">
        <v>1400</v>
      </c>
      <c r="E23" s="188">
        <v>1500</v>
      </c>
      <c r="F23" s="188">
        <v>1600</v>
      </c>
    </row>
    <row r="24" spans="1:6" ht="26.25" customHeight="1" x14ac:dyDescent="0.3">
      <c r="A24" s="43">
        <v>10</v>
      </c>
      <c r="B24" s="51" t="s">
        <v>63</v>
      </c>
      <c r="C24" s="52">
        <v>110</v>
      </c>
      <c r="D24" s="52">
        <v>110</v>
      </c>
      <c r="E24" s="52">
        <v>110.5</v>
      </c>
      <c r="F24" s="52">
        <v>111</v>
      </c>
    </row>
    <row r="25" spans="1:6" ht="75" customHeight="1" x14ac:dyDescent="0.3">
      <c r="A25" s="43">
        <v>11</v>
      </c>
      <c r="B25" s="51" t="s">
        <v>73</v>
      </c>
      <c r="C25" s="188">
        <v>165</v>
      </c>
      <c r="D25" s="188">
        <v>170</v>
      </c>
      <c r="E25" s="188">
        <v>190</v>
      </c>
      <c r="F25" s="188">
        <v>200</v>
      </c>
    </row>
    <row r="26" spans="1:6" ht="26.25" customHeight="1" x14ac:dyDescent="0.3">
      <c r="A26" s="43">
        <v>12</v>
      </c>
      <c r="B26" s="51" t="s">
        <v>63</v>
      </c>
      <c r="C26" s="52">
        <v>97</v>
      </c>
      <c r="D26" s="52">
        <v>100.5</v>
      </c>
      <c r="E26" s="52">
        <v>101</v>
      </c>
      <c r="F26" s="52">
        <v>101.5</v>
      </c>
    </row>
    <row r="27" spans="1:6" ht="31.5" customHeight="1" x14ac:dyDescent="0.3">
      <c r="A27" s="43">
        <v>13</v>
      </c>
      <c r="B27" s="51" t="s">
        <v>67</v>
      </c>
      <c r="C27" s="17">
        <v>11414.6</v>
      </c>
      <c r="D27" s="17">
        <v>11500</v>
      </c>
      <c r="E27" s="17">
        <v>11700</v>
      </c>
      <c r="F27" s="17">
        <v>11900</v>
      </c>
    </row>
    <row r="28" spans="1:6" ht="22.5" customHeight="1" x14ac:dyDescent="0.3">
      <c r="A28" s="43">
        <v>14</v>
      </c>
      <c r="B28" s="51" t="s">
        <v>63</v>
      </c>
      <c r="C28" s="191">
        <v>60.4</v>
      </c>
      <c r="D28" s="191">
        <v>101.5</v>
      </c>
      <c r="E28" s="191">
        <v>102.5</v>
      </c>
      <c r="F28" s="191">
        <v>102.5</v>
      </c>
    </row>
    <row r="29" spans="1:6" ht="26.25" customHeight="1" x14ac:dyDescent="0.3">
      <c r="A29" s="43">
        <v>15</v>
      </c>
      <c r="B29" s="51" t="s">
        <v>74</v>
      </c>
      <c r="C29" s="17">
        <v>3138</v>
      </c>
      <c r="D29" s="17">
        <v>3420</v>
      </c>
      <c r="E29" s="17">
        <v>3745</v>
      </c>
      <c r="F29" s="17">
        <v>4100</v>
      </c>
    </row>
    <row r="30" spans="1:6" ht="22.5" customHeight="1" x14ac:dyDescent="0.3">
      <c r="A30" s="43">
        <v>16</v>
      </c>
      <c r="B30" s="51" t="s">
        <v>63</v>
      </c>
      <c r="C30" s="17">
        <v>100</v>
      </c>
      <c r="D30" s="17">
        <v>100</v>
      </c>
      <c r="E30" s="17">
        <v>100.1</v>
      </c>
      <c r="F30" s="17">
        <v>100.2</v>
      </c>
    </row>
    <row r="31" spans="1:6" ht="19.5" customHeight="1" x14ac:dyDescent="0.3">
      <c r="A31" s="43">
        <v>17</v>
      </c>
      <c r="B31" s="51" t="s">
        <v>75</v>
      </c>
      <c r="C31" s="17">
        <v>119</v>
      </c>
      <c r="D31" s="17">
        <v>129</v>
      </c>
      <c r="E31" s="17">
        <v>140</v>
      </c>
      <c r="F31" s="17">
        <v>153</v>
      </c>
    </row>
    <row r="32" spans="1:6" ht="27" customHeight="1" x14ac:dyDescent="0.3">
      <c r="A32" s="43">
        <v>18</v>
      </c>
      <c r="B32" s="51" t="s">
        <v>63</v>
      </c>
      <c r="C32" s="17">
        <v>100.4</v>
      </c>
      <c r="D32" s="17">
        <v>100.2</v>
      </c>
      <c r="E32" s="17">
        <v>100.2</v>
      </c>
      <c r="F32" s="17">
        <v>100.3</v>
      </c>
    </row>
    <row r="33" spans="1:6" ht="18.75" customHeight="1" x14ac:dyDescent="0.3">
      <c r="A33" s="284" t="s">
        <v>48</v>
      </c>
      <c r="B33" s="285"/>
      <c r="C33" s="285"/>
      <c r="D33" s="285"/>
      <c r="E33" s="285"/>
      <c r="F33" s="285"/>
    </row>
    <row r="34" spans="1:6" ht="37.5" x14ac:dyDescent="0.3">
      <c r="A34" s="43">
        <v>19</v>
      </c>
      <c r="B34" s="51" t="s">
        <v>49</v>
      </c>
      <c r="C34" s="189">
        <v>33.9</v>
      </c>
      <c r="D34" s="189">
        <v>34.1</v>
      </c>
      <c r="E34" s="189">
        <v>34.1</v>
      </c>
      <c r="F34" s="189">
        <v>34.1</v>
      </c>
    </row>
    <row r="35" spans="1:6" x14ac:dyDescent="0.3">
      <c r="A35" s="43">
        <v>20</v>
      </c>
      <c r="B35" s="51" t="s">
        <v>50</v>
      </c>
      <c r="C35" s="189">
        <v>17.5</v>
      </c>
      <c r="D35" s="189">
        <v>17.600000000000001</v>
      </c>
      <c r="E35" s="189">
        <v>17.600000000000001</v>
      </c>
      <c r="F35" s="189">
        <v>17.600000000000001</v>
      </c>
    </row>
    <row r="36" spans="1:6" x14ac:dyDescent="0.3">
      <c r="A36" s="43">
        <v>21</v>
      </c>
      <c r="B36" s="51" t="s">
        <v>51</v>
      </c>
      <c r="C36" s="13">
        <f>C34-C35</f>
        <v>16.399999999999999</v>
      </c>
      <c r="D36" s="13">
        <f t="shared" ref="D36:F36" si="0">D34-D35</f>
        <v>16.5</v>
      </c>
      <c r="E36" s="13">
        <f t="shared" si="0"/>
        <v>16.5</v>
      </c>
      <c r="F36" s="13">
        <f t="shared" si="0"/>
        <v>16.5</v>
      </c>
    </row>
    <row r="37" spans="1:6" ht="37.5" x14ac:dyDescent="0.3">
      <c r="A37" s="43">
        <v>22</v>
      </c>
      <c r="B37" s="51" t="s">
        <v>52</v>
      </c>
      <c r="C37" s="180">
        <v>15.904</v>
      </c>
      <c r="D37" s="180">
        <v>15.951000000000001</v>
      </c>
      <c r="E37" s="180">
        <v>15.964</v>
      </c>
      <c r="F37" s="180">
        <v>15.994</v>
      </c>
    </row>
    <row r="38" spans="1:6" x14ac:dyDescent="0.3">
      <c r="A38" s="43">
        <v>23</v>
      </c>
      <c r="B38" s="51" t="s">
        <v>50</v>
      </c>
      <c r="C38" s="180">
        <v>9.2690000000000001</v>
      </c>
      <c r="D38" s="180">
        <v>9.2919999999999998</v>
      </c>
      <c r="E38" s="180">
        <v>9.3149999999999995</v>
      </c>
      <c r="F38" s="180">
        <v>9.3379999999999992</v>
      </c>
    </row>
    <row r="39" spans="1:6" x14ac:dyDescent="0.3">
      <c r="A39" s="43">
        <v>24</v>
      </c>
      <c r="B39" s="51" t="s">
        <v>51</v>
      </c>
      <c r="C39" s="180">
        <v>6.6349999999999998</v>
      </c>
      <c r="D39" s="180">
        <v>6.6420000000000003</v>
      </c>
      <c r="E39" s="180">
        <v>6.649</v>
      </c>
      <c r="F39" s="180">
        <v>6.6559999999999997</v>
      </c>
    </row>
    <row r="40" spans="1:6" ht="37.5" x14ac:dyDescent="0.3">
      <c r="A40" s="43">
        <v>25</v>
      </c>
      <c r="B40" s="51" t="s">
        <v>53</v>
      </c>
      <c r="C40" s="180">
        <v>0.93200000000000005</v>
      </c>
      <c r="D40" s="180">
        <v>0.91900000000000004</v>
      </c>
      <c r="E40" s="180">
        <v>0.91600000000000004</v>
      </c>
      <c r="F40" s="180">
        <v>0.91</v>
      </c>
    </row>
    <row r="41" spans="1:6" x14ac:dyDescent="0.3">
      <c r="A41" s="43">
        <v>26</v>
      </c>
      <c r="B41" s="51" t="s">
        <v>50</v>
      </c>
      <c r="C41" s="180">
        <v>0.70799999999999996</v>
      </c>
      <c r="D41" s="180">
        <v>0.70599999999999996</v>
      </c>
      <c r="E41" s="180">
        <v>0.70399999999999996</v>
      </c>
      <c r="F41" s="180">
        <v>0.69899999999999995</v>
      </c>
    </row>
    <row r="42" spans="1:6" x14ac:dyDescent="0.3">
      <c r="A42" s="43">
        <v>27</v>
      </c>
      <c r="B42" s="51" t="s">
        <v>51</v>
      </c>
      <c r="C42" s="180">
        <v>0.224</v>
      </c>
      <c r="D42" s="180">
        <v>0.21299999999999999</v>
      </c>
      <c r="E42" s="180">
        <v>0.21199999999999999</v>
      </c>
      <c r="F42" s="180">
        <v>0.21099999999999999</v>
      </c>
    </row>
    <row r="43" spans="1:6" x14ac:dyDescent="0.3">
      <c r="A43" s="43">
        <v>28</v>
      </c>
      <c r="B43" s="51" t="s">
        <v>54</v>
      </c>
      <c r="C43" s="180">
        <v>5.8601609657947691</v>
      </c>
      <c r="D43" s="180">
        <v>5.7675411070666494</v>
      </c>
      <c r="E43" s="180">
        <v>5.7379102981708847</v>
      </c>
      <c r="F43" s="180">
        <v>5.6896336126047267</v>
      </c>
    </row>
    <row r="44" spans="1:6" x14ac:dyDescent="0.3">
      <c r="A44" s="43">
        <v>29</v>
      </c>
      <c r="B44" s="51" t="s">
        <v>50</v>
      </c>
      <c r="C44" s="180">
        <v>7.6383644406084805</v>
      </c>
      <c r="D44" s="180">
        <v>7.5979337064141204</v>
      </c>
      <c r="E44" s="180">
        <v>7.5577026301663981</v>
      </c>
      <c r="F44" s="180">
        <v>7.4855429428143081</v>
      </c>
    </row>
    <row r="45" spans="1:6" x14ac:dyDescent="0.3">
      <c r="A45" s="43">
        <v>30</v>
      </c>
      <c r="B45" s="51" t="s">
        <v>51</v>
      </c>
      <c r="C45" s="180">
        <v>3.3760361718161267</v>
      </c>
      <c r="D45" s="180">
        <v>3.2068654019873537</v>
      </c>
      <c r="E45" s="180">
        <v>3.1884493908858476</v>
      </c>
      <c r="F45" s="180">
        <v>3.1700721153846154</v>
      </c>
    </row>
    <row r="46" spans="1:6" ht="37.5" x14ac:dyDescent="0.3">
      <c r="A46" s="43">
        <v>31</v>
      </c>
      <c r="B46" s="51" t="s">
        <v>57</v>
      </c>
      <c r="C46" s="181">
        <v>357418</v>
      </c>
      <c r="D46" s="181">
        <f t="shared" ref="D46:F46" si="1">C46*102.9%</f>
        <v>367783.12200000003</v>
      </c>
      <c r="E46" s="181">
        <f t="shared" si="1"/>
        <v>378448.83253800008</v>
      </c>
      <c r="F46" s="181">
        <f t="shared" si="1"/>
        <v>389423.8486816021</v>
      </c>
    </row>
    <row r="47" spans="1:6" ht="37.5" x14ac:dyDescent="0.3">
      <c r="A47" s="43">
        <v>32</v>
      </c>
      <c r="B47" s="51" t="s">
        <v>58</v>
      </c>
      <c r="C47" s="13">
        <v>104.8</v>
      </c>
      <c r="D47" s="13">
        <v>105.1</v>
      </c>
      <c r="E47" s="13">
        <v>103.6</v>
      </c>
      <c r="F47" s="13">
        <v>103</v>
      </c>
    </row>
    <row r="48" spans="1:6" ht="28.5" customHeight="1" x14ac:dyDescent="0.3">
      <c r="A48" s="43">
        <v>33</v>
      </c>
      <c r="B48" s="51" t="s">
        <v>59</v>
      </c>
      <c r="C48" s="12">
        <v>5</v>
      </c>
      <c r="D48" s="12">
        <v>5.0999999999999996</v>
      </c>
      <c r="E48" s="12">
        <v>5.0999999999999996</v>
      </c>
      <c r="F48" s="12">
        <v>5.2</v>
      </c>
    </row>
  </sheetData>
  <mergeCells count="11">
    <mergeCell ref="A14:F14"/>
    <mergeCell ref="A33:F33"/>
    <mergeCell ref="C1:F1"/>
    <mergeCell ref="E3:F3"/>
    <mergeCell ref="A5:F6"/>
    <mergeCell ref="E8:F8"/>
    <mergeCell ref="A10:A12"/>
    <mergeCell ref="B10:B12"/>
    <mergeCell ref="C10:C11"/>
    <mergeCell ref="D10:F10"/>
    <mergeCell ref="D12:F12"/>
  </mergeCells>
  <pageMargins left="0.35433070866141736" right="0.35433070866141736" top="0.98425196850393704" bottom="0.98425196850393704" header="0.51181102362204722" footer="0.51181102362204722"/>
  <pageSetup paperSize="9" scale="85" orientation="portrait" r:id="rId1"/>
  <headerFooter>
    <oddFooter>&amp;C&amp;P</oddFooter>
  </headerFooter>
  <rowBreaks count="1" manualBreakCount="1"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3A6B8-0447-476D-907C-3FA4B5DB604D}">
  <sheetPr>
    <tabColor rgb="FF0070C0"/>
  </sheetPr>
  <dimension ref="A1:AL326"/>
  <sheetViews>
    <sheetView view="pageBreakPreview" zoomScale="90" zoomScaleNormal="100" zoomScaleSheetLayoutView="90" workbookViewId="0">
      <pane ySplit="10" topLeftCell="A245" activePane="bottomLeft" state="frozen"/>
      <selection activeCell="N26" sqref="N26"/>
      <selection pane="bottomLeft" activeCell="K288" sqref="K288"/>
    </sheetView>
  </sheetViews>
  <sheetFormatPr defaultColWidth="9.140625" defaultRowHeight="18.75" x14ac:dyDescent="0.3"/>
  <cols>
    <col min="1" max="1" width="7.5703125" style="174" customWidth="1"/>
    <col min="2" max="2" width="53.5703125" style="118" customWidth="1"/>
    <col min="3" max="6" width="19" style="229" customWidth="1"/>
    <col min="7" max="7" width="19" style="230" customWidth="1"/>
    <col min="8" max="8" width="19" style="229" customWidth="1"/>
    <col min="9" max="10" width="17" style="119" customWidth="1"/>
    <col min="11" max="11" width="10.85546875" style="98" customWidth="1"/>
    <col min="12" max="13" width="11.85546875" style="92" customWidth="1"/>
    <col min="14" max="16384" width="9.140625" style="92"/>
  </cols>
  <sheetData>
    <row r="1" spans="1:38" ht="15" customHeight="1" x14ac:dyDescent="0.3">
      <c r="A1" s="171"/>
      <c r="B1" s="88"/>
      <c r="C1" s="221"/>
      <c r="D1" s="221"/>
      <c r="E1" s="221"/>
      <c r="F1" s="222"/>
      <c r="G1" s="222"/>
      <c r="H1" s="222"/>
      <c r="I1" s="90"/>
      <c r="J1" s="90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</row>
    <row r="2" spans="1:38" ht="15" customHeight="1" x14ac:dyDescent="0.3">
      <c r="A2" s="171"/>
      <c r="B2" s="88"/>
      <c r="C2" s="221"/>
      <c r="D2" s="221"/>
      <c r="E2" s="221"/>
      <c r="F2" s="222"/>
      <c r="G2" s="222"/>
      <c r="H2" s="222"/>
      <c r="I2" s="90"/>
      <c r="J2" s="90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</row>
    <row r="3" spans="1:38" ht="15" customHeight="1" x14ac:dyDescent="0.3">
      <c r="A3" s="171"/>
      <c r="B3" s="88"/>
      <c r="C3" s="221"/>
      <c r="D3" s="221"/>
      <c r="E3" s="221"/>
      <c r="F3" s="222"/>
      <c r="G3" s="222"/>
      <c r="H3" s="308" t="s">
        <v>86</v>
      </c>
      <c r="I3" s="93"/>
      <c r="J3" s="93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</row>
    <row r="4" spans="1:38" ht="15" customHeight="1" x14ac:dyDescent="0.3">
      <c r="A4" s="172"/>
      <c r="B4" s="88"/>
      <c r="C4" s="221"/>
      <c r="D4" s="221"/>
      <c r="E4" s="221"/>
      <c r="F4" s="221"/>
      <c r="G4" s="221"/>
      <c r="H4" s="221"/>
      <c r="I4" s="89"/>
      <c r="J4" s="89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</row>
    <row r="5" spans="1:38" ht="15" customHeight="1" x14ac:dyDescent="0.25">
      <c r="A5" s="250" t="s">
        <v>320</v>
      </c>
      <c r="B5" s="250"/>
      <c r="C5" s="250"/>
      <c r="D5" s="250"/>
      <c r="E5" s="250"/>
      <c r="F5" s="250"/>
      <c r="G5" s="250"/>
      <c r="H5" s="250"/>
      <c r="I5" s="94"/>
      <c r="J5" s="94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</row>
    <row r="6" spans="1:38" ht="15" customHeight="1" x14ac:dyDescent="0.25">
      <c r="A6" s="250" t="s">
        <v>87</v>
      </c>
      <c r="B6" s="250"/>
      <c r="C6" s="250"/>
      <c r="D6" s="250"/>
      <c r="E6" s="250"/>
      <c r="F6" s="250"/>
      <c r="G6" s="250"/>
      <c r="H6" s="250"/>
      <c r="I6" s="94"/>
      <c r="J6" s="94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</row>
    <row r="7" spans="1:38" ht="15" customHeight="1" x14ac:dyDescent="0.3">
      <c r="A7" s="171"/>
      <c r="B7" s="88"/>
      <c r="C7" s="221"/>
      <c r="D7" s="221"/>
      <c r="E7" s="223"/>
      <c r="F7" s="224"/>
      <c r="G7" s="224"/>
      <c r="H7" s="308" t="s">
        <v>316</v>
      </c>
      <c r="I7" s="93"/>
      <c r="J7" s="93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</row>
    <row r="8" spans="1:38" ht="18.75" customHeight="1" x14ac:dyDescent="0.25">
      <c r="A8" s="295" t="s">
        <v>0</v>
      </c>
      <c r="B8" s="252" t="s">
        <v>9</v>
      </c>
      <c r="C8" s="253" t="s">
        <v>341</v>
      </c>
      <c r="D8" s="253" t="s">
        <v>342</v>
      </c>
      <c r="E8" s="204" t="s">
        <v>11</v>
      </c>
      <c r="F8" s="204" t="s">
        <v>343</v>
      </c>
      <c r="G8" s="204" t="s">
        <v>13</v>
      </c>
      <c r="H8" s="204" t="s">
        <v>315</v>
      </c>
      <c r="I8" s="96"/>
      <c r="J8" s="96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</row>
    <row r="9" spans="1:38" ht="20.25" customHeight="1" x14ac:dyDescent="0.25">
      <c r="A9" s="295"/>
      <c r="B9" s="252"/>
      <c r="C9" s="253"/>
      <c r="D9" s="253"/>
      <c r="E9" s="204" t="s">
        <v>10</v>
      </c>
      <c r="F9" s="253" t="s">
        <v>61</v>
      </c>
      <c r="G9" s="253"/>
      <c r="H9" s="253"/>
      <c r="I9" s="96"/>
      <c r="J9" s="96"/>
      <c r="K9" s="91"/>
      <c r="L9" s="91"/>
      <c r="M9" s="296"/>
      <c r="N9" s="296"/>
      <c r="O9" s="296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</row>
    <row r="10" spans="1:38" ht="21.75" customHeight="1" x14ac:dyDescent="0.25">
      <c r="A10" s="173">
        <v>1</v>
      </c>
      <c r="B10" s="95">
        <v>2</v>
      </c>
      <c r="C10" s="225">
        <v>3</v>
      </c>
      <c r="D10" s="225">
        <v>4</v>
      </c>
      <c r="E10" s="225">
        <v>5</v>
      </c>
      <c r="F10" s="225">
        <v>6</v>
      </c>
      <c r="G10" s="225">
        <v>7</v>
      </c>
      <c r="H10" s="225">
        <v>8</v>
      </c>
      <c r="I10" s="96"/>
      <c r="J10" s="96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</row>
    <row r="11" spans="1:38" ht="40.5" customHeight="1" x14ac:dyDescent="0.25">
      <c r="A11" s="257" t="s">
        <v>261</v>
      </c>
      <c r="B11" s="257"/>
      <c r="C11" s="257"/>
      <c r="D11" s="257"/>
      <c r="E11" s="257"/>
      <c r="F11" s="257"/>
      <c r="G11" s="257"/>
      <c r="H11" s="257"/>
      <c r="I11" s="97"/>
      <c r="J11" s="97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</row>
    <row r="12" spans="1:38" ht="18" customHeight="1" x14ac:dyDescent="0.25">
      <c r="A12" s="99">
        <f>_xlfn.AGGREGATE(3,3,$B$12:B12)</f>
        <v>1</v>
      </c>
      <c r="B12" s="55" t="s">
        <v>90</v>
      </c>
      <c r="C12" s="226">
        <v>8112.4430000000011</v>
      </c>
      <c r="D12" s="226">
        <v>10258.252</v>
      </c>
      <c r="E12" s="209">
        <v>5278.7540000000008</v>
      </c>
      <c r="F12" s="209">
        <v>5711.4388500000005</v>
      </c>
      <c r="G12" s="209">
        <v>9702.6801425000012</v>
      </c>
      <c r="H12" s="209">
        <v>10381.867752475002</v>
      </c>
      <c r="I12" s="100"/>
      <c r="J12" s="100"/>
      <c r="K12" s="101"/>
      <c r="L12" s="102"/>
      <c r="M12" s="102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</row>
    <row r="13" spans="1:38" ht="18" customHeight="1" x14ac:dyDescent="0.25">
      <c r="A13" s="99">
        <f>_xlfn.AGGREGATE(3,3,$B$12:B13)</f>
        <v>2</v>
      </c>
      <c r="B13" s="55" t="s">
        <v>91</v>
      </c>
      <c r="C13" s="226"/>
      <c r="D13" s="226">
        <v>0.40910521897439067</v>
      </c>
      <c r="E13" s="209">
        <v>0.19275050517664571</v>
      </c>
      <c r="F13" s="209">
        <v>0.19552229299799156</v>
      </c>
      <c r="G13" s="209">
        <v>0.30948560611642573</v>
      </c>
      <c r="H13" s="209">
        <v>0.31481001851147128</v>
      </c>
      <c r="I13" s="100"/>
      <c r="J13" s="100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</row>
    <row r="14" spans="1:38" ht="18" customHeight="1" x14ac:dyDescent="0.25">
      <c r="A14" s="99">
        <f>_xlfn.AGGREGATE(3,3,$B$12:B14)</f>
        <v>3</v>
      </c>
      <c r="B14" s="55" t="s">
        <v>92</v>
      </c>
      <c r="C14" s="226">
        <v>887.29600000000016</v>
      </c>
      <c r="D14" s="226">
        <v>1122.8970000000002</v>
      </c>
      <c r="E14" s="209">
        <v>2337.6770000000001</v>
      </c>
      <c r="F14" s="209">
        <v>2351.5529999999999</v>
      </c>
      <c r="G14" s="209">
        <v>2613.6549999999997</v>
      </c>
      <c r="H14" s="209">
        <v>2796.6108499999996</v>
      </c>
      <c r="I14" s="100"/>
      <c r="J14" s="100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</row>
    <row r="15" spans="1:38" ht="18" customHeight="1" x14ac:dyDescent="0.25">
      <c r="A15" s="99">
        <f>_xlfn.AGGREGATE(3,3,$B$12:B15)</f>
        <v>4</v>
      </c>
      <c r="B15" s="55" t="s">
        <v>91</v>
      </c>
      <c r="C15" s="226"/>
      <c r="D15" s="226">
        <v>4.4781803280976758E-2</v>
      </c>
      <c r="E15" s="209">
        <v>8.5358859816128119E-2</v>
      </c>
      <c r="F15" s="209">
        <v>8.0501787157592694E-2</v>
      </c>
      <c r="G15" s="209">
        <v>8.3367542779350823E-2</v>
      </c>
      <c r="H15" s="209">
        <v>8.4801803918952506E-2</v>
      </c>
      <c r="I15" s="100"/>
      <c r="J15" s="100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</row>
    <row r="16" spans="1:38" ht="18" customHeight="1" x14ac:dyDescent="0.25">
      <c r="A16" s="99">
        <f>_xlfn.AGGREGATE(3,3,$B$12:B16)</f>
        <v>5</v>
      </c>
      <c r="B16" s="55" t="s">
        <v>107</v>
      </c>
      <c r="C16" s="226"/>
      <c r="D16" s="226">
        <v>126.55269492931332</v>
      </c>
      <c r="E16" s="209">
        <v>208.18267392289761</v>
      </c>
      <c r="F16" s="209">
        <v>100.59358072137424</v>
      </c>
      <c r="G16" s="209">
        <v>111.14591080872938</v>
      </c>
      <c r="H16" s="209">
        <v>106.99999999999999</v>
      </c>
      <c r="I16" s="100"/>
      <c r="J16" s="100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</row>
    <row r="17" spans="1:38" ht="18" customHeight="1" x14ac:dyDescent="0.25">
      <c r="A17" s="99">
        <f>_xlfn.AGGREGATE(3,3,$B$12:B17)</f>
        <v>6</v>
      </c>
      <c r="B17" s="55" t="s">
        <v>93</v>
      </c>
      <c r="C17" s="226">
        <v>790.43200000000013</v>
      </c>
      <c r="D17" s="226">
        <v>956.35000000000014</v>
      </c>
      <c r="E17" s="209">
        <v>2156.6509999999998</v>
      </c>
      <c r="F17" s="209">
        <v>2077.3499999999995</v>
      </c>
      <c r="G17" s="209">
        <v>2110.7550000000006</v>
      </c>
      <c r="H17" s="209">
        <v>2258.5078500000004</v>
      </c>
      <c r="I17" s="100"/>
      <c r="J17" s="100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</row>
    <row r="18" spans="1:38" ht="18" customHeight="1" x14ac:dyDescent="0.25">
      <c r="A18" s="99">
        <f>_xlfn.AGGREGATE(3,3,$B$12:B18)</f>
        <v>7</v>
      </c>
      <c r="B18" s="55" t="s">
        <v>94</v>
      </c>
      <c r="C18" s="226">
        <v>63.609000000000002</v>
      </c>
      <c r="D18" s="226">
        <v>98.62700000000001</v>
      </c>
      <c r="E18" s="209">
        <v>142.572</v>
      </c>
      <c r="F18" s="209">
        <v>154.41999999999999</v>
      </c>
      <c r="G18" s="209">
        <v>155.82300000000001</v>
      </c>
      <c r="H18" s="209">
        <v>166.73061000000001</v>
      </c>
      <c r="I18" s="100"/>
      <c r="J18" s="100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</row>
    <row r="19" spans="1:38" ht="18" customHeight="1" x14ac:dyDescent="0.25">
      <c r="A19" s="99">
        <f>_xlfn.AGGREGATE(3,3,$B$12:B19)</f>
        <v>8</v>
      </c>
      <c r="B19" s="55" t="s">
        <v>95</v>
      </c>
      <c r="C19" s="226">
        <v>33.255000000000003</v>
      </c>
      <c r="D19" s="226">
        <v>67.92</v>
      </c>
      <c r="E19" s="209">
        <v>38.454000000000001</v>
      </c>
      <c r="F19" s="209">
        <v>62</v>
      </c>
      <c r="G19" s="209">
        <v>65.5</v>
      </c>
      <c r="H19" s="209">
        <v>70.085000000000008</v>
      </c>
      <c r="I19" s="100"/>
      <c r="J19" s="100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</row>
    <row r="20" spans="1:38" ht="18" customHeight="1" x14ac:dyDescent="0.25">
      <c r="A20" s="99">
        <f>_xlfn.AGGREGATE(3,3,$B$12:B20)</f>
        <v>9</v>
      </c>
      <c r="B20" s="55" t="s">
        <v>97</v>
      </c>
      <c r="C20" s="226">
        <v>7120.2100000000009</v>
      </c>
      <c r="D20" s="226">
        <v>9008.902</v>
      </c>
      <c r="E20" s="209">
        <v>2803.8</v>
      </c>
      <c r="F20" s="209">
        <v>3019.88735</v>
      </c>
      <c r="G20" s="209">
        <v>6739.6067174999998</v>
      </c>
      <c r="H20" s="209">
        <v>7211.3791877249996</v>
      </c>
      <c r="I20" s="103"/>
      <c r="J20" s="100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</row>
    <row r="21" spans="1:38" ht="18" customHeight="1" x14ac:dyDescent="0.25">
      <c r="A21" s="99">
        <f>_xlfn.AGGREGATE(3,3,$B$12:B21)</f>
        <v>10</v>
      </c>
      <c r="B21" s="55" t="s">
        <v>98</v>
      </c>
      <c r="C21" s="226">
        <v>3707.9</v>
      </c>
      <c r="D21" s="226">
        <v>3977.5</v>
      </c>
      <c r="E21" s="209">
        <v>1383.6</v>
      </c>
      <c r="F21" s="209">
        <v>2357.0652434139188</v>
      </c>
      <c r="G21" s="209">
        <v>2444.1477135457867</v>
      </c>
      <c r="H21" s="209">
        <v>2615.2380534939916</v>
      </c>
      <c r="I21" s="100"/>
      <c r="J21" s="100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</row>
    <row r="22" spans="1:38" ht="18" customHeight="1" x14ac:dyDescent="0.25">
      <c r="A22" s="99">
        <f>_xlfn.AGGREGATE(3,3,$B$12:B22)</f>
        <v>11</v>
      </c>
      <c r="B22" s="55" t="s">
        <v>99</v>
      </c>
      <c r="C22" s="226">
        <v>1323.2</v>
      </c>
      <c r="D22" s="226">
        <v>1310.5999999999999</v>
      </c>
      <c r="E22" s="209">
        <v>1420.2</v>
      </c>
      <c r="F22" s="209">
        <v>775.27642194405621</v>
      </c>
      <c r="G22" s="209">
        <v>955.86880917482506</v>
      </c>
      <c r="H22" s="209">
        <v>1022.7796258170629</v>
      </c>
      <c r="I22" s="104"/>
      <c r="J22" s="104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</row>
    <row r="23" spans="1:38" ht="18" customHeight="1" x14ac:dyDescent="0.25">
      <c r="A23" s="99">
        <f>_xlfn.AGGREGATE(3,3,$B$12:B23)</f>
        <v>12</v>
      </c>
      <c r="B23" s="63" t="s">
        <v>134</v>
      </c>
      <c r="C23" s="226">
        <v>2089.11</v>
      </c>
      <c r="D23" s="226">
        <v>3720.8020000000001</v>
      </c>
      <c r="E23" s="209">
        <v>0</v>
      </c>
      <c r="F23" s="209">
        <v>1701.8772405980687</v>
      </c>
      <c r="G23" s="209">
        <v>1773.3493493453213</v>
      </c>
      <c r="H23" s="209">
        <v>1897.4838037994939</v>
      </c>
      <c r="I23" s="104"/>
      <c r="J23" s="104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</row>
    <row r="24" spans="1:38" ht="18" customHeight="1" x14ac:dyDescent="0.25">
      <c r="A24" s="99">
        <f>_xlfn.AGGREGATE(3,3,$B$12:B24)</f>
        <v>13</v>
      </c>
      <c r="B24" s="55" t="s">
        <v>101</v>
      </c>
      <c r="C24" s="226">
        <v>104.937</v>
      </c>
      <c r="D24" s="226">
        <v>126.453</v>
      </c>
      <c r="E24" s="209">
        <v>137.27699999999999</v>
      </c>
      <c r="F24" s="209">
        <v>145</v>
      </c>
      <c r="G24" s="209">
        <v>156.5</v>
      </c>
      <c r="H24" s="209">
        <v>167.45500000000001</v>
      </c>
      <c r="I24" s="104"/>
      <c r="J24" s="104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</row>
    <row r="25" spans="1:38" ht="33.75" customHeight="1" x14ac:dyDescent="0.25">
      <c r="A25" s="99">
        <f>_xlfn.AGGREGATE(3,3,$B$12:B25)</f>
        <v>14</v>
      </c>
      <c r="B25" s="55" t="s">
        <v>102</v>
      </c>
      <c r="C25" s="226"/>
      <c r="D25" s="226"/>
      <c r="E25" s="209"/>
      <c r="F25" s="209"/>
      <c r="G25" s="209"/>
      <c r="H25" s="209">
        <v>0</v>
      </c>
      <c r="I25" s="104"/>
      <c r="J25" s="104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</row>
    <row r="26" spans="1:38" ht="18" customHeight="1" x14ac:dyDescent="0.25">
      <c r="A26" s="99">
        <f>_xlfn.AGGREGATE(3,3,$B$12:B26)</f>
        <v>15</v>
      </c>
      <c r="B26" s="55" t="s">
        <v>103</v>
      </c>
      <c r="C26" s="226">
        <v>9389.7000000000007</v>
      </c>
      <c r="D26" s="226">
        <v>11436.3</v>
      </c>
      <c r="E26" s="209">
        <v>6661.2</v>
      </c>
      <c r="F26" s="209">
        <v>6791.6769999999997</v>
      </c>
      <c r="G26" s="209">
        <v>7702.5645999999988</v>
      </c>
      <c r="H26" s="209">
        <v>8241.7441219999982</v>
      </c>
      <c r="I26" s="104"/>
      <c r="J26" s="104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</row>
    <row r="27" spans="1:38" ht="18" customHeight="1" x14ac:dyDescent="0.25">
      <c r="A27" s="99">
        <f>_xlfn.AGGREGATE(3,3,$B$12:B27)</f>
        <v>16</v>
      </c>
      <c r="B27" s="55" t="s">
        <v>91</v>
      </c>
      <c r="C27" s="226"/>
      <c r="D27" s="226">
        <v>0.4560864770875997</v>
      </c>
      <c r="E27" s="209">
        <v>0.24322968357356153</v>
      </c>
      <c r="F27" s="209">
        <v>0.23250257863510526</v>
      </c>
      <c r="G27" s="209">
        <v>0.24568808193935818</v>
      </c>
      <c r="H27" s="209">
        <v>0.24991491718771791</v>
      </c>
      <c r="I27" s="104"/>
      <c r="J27" s="104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</row>
    <row r="28" spans="1:38" ht="18" customHeight="1" x14ac:dyDescent="0.25">
      <c r="A28" s="99">
        <f>_xlfn.AGGREGATE(3,3,$B$12:B28)</f>
        <v>17</v>
      </c>
      <c r="B28" s="55" t="s">
        <v>107</v>
      </c>
      <c r="C28" s="226"/>
      <c r="D28" s="226">
        <v>121.79622352151824</v>
      </c>
      <c r="E28" s="209">
        <v>58.246111067390686</v>
      </c>
      <c r="F28" s="209">
        <v>101.95876118417102</v>
      </c>
      <c r="G28" s="209">
        <v>113.41182155747393</v>
      </c>
      <c r="H28" s="209">
        <v>106.99999999999999</v>
      </c>
      <c r="I28" s="104"/>
      <c r="J28" s="104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</row>
    <row r="29" spans="1:38" ht="18" customHeight="1" x14ac:dyDescent="0.25">
      <c r="A29" s="99">
        <f>_xlfn.AGGREGATE(3,3,$B$12:B29)</f>
        <v>18</v>
      </c>
      <c r="B29" s="55" t="s">
        <v>104</v>
      </c>
      <c r="C29" s="226">
        <v>-1277.2569999999996</v>
      </c>
      <c r="D29" s="226">
        <v>-1178.0479999999989</v>
      </c>
      <c r="E29" s="209">
        <v>-1382.445999999999</v>
      </c>
      <c r="F29" s="209">
        <v>-1080.2381499999992</v>
      </c>
      <c r="G29" s="209">
        <v>2000.1155425000024</v>
      </c>
      <c r="H29" s="209">
        <v>2140.1236304750037</v>
      </c>
      <c r="I29" s="104"/>
      <c r="J29" s="104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</row>
    <row r="30" spans="1:38" ht="18" customHeight="1" x14ac:dyDescent="0.25">
      <c r="A30" s="99">
        <f>_xlfn.AGGREGATE(3,3,$B$12:B30)</f>
        <v>19</v>
      </c>
      <c r="B30" s="55" t="s">
        <v>91</v>
      </c>
      <c r="C30" s="226"/>
      <c r="D30" s="226">
        <v>-4.6981258113209003E-2</v>
      </c>
      <c r="E30" s="209">
        <v>-5.0479178396915812E-2</v>
      </c>
      <c r="F30" s="209">
        <v>-3.6980285637113697E-2</v>
      </c>
      <c r="G30" s="209">
        <v>6.3797524177067536E-2</v>
      </c>
      <c r="H30" s="209">
        <v>6.4895101323753382E-2</v>
      </c>
      <c r="I30" s="104"/>
      <c r="J30" s="104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</row>
    <row r="31" spans="1:38" ht="18" customHeight="1" x14ac:dyDescent="0.25">
      <c r="A31" s="99">
        <f>_xlfn.AGGREGATE(3,3,$B$12:B31)</f>
        <v>20</v>
      </c>
      <c r="B31" s="55" t="s">
        <v>63</v>
      </c>
      <c r="C31" s="226"/>
      <c r="D31" s="226">
        <v>92.232651690301893</v>
      </c>
      <c r="E31" s="209">
        <v>117.3505663606237</v>
      </c>
      <c r="F31" s="209">
        <v>78.139627153610334</v>
      </c>
      <c r="G31" s="209">
        <v>-185.15505516075356</v>
      </c>
      <c r="H31" s="209">
        <v>107.00000000000006</v>
      </c>
      <c r="I31" s="104"/>
      <c r="J31" s="104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</row>
    <row r="32" spans="1:38" ht="16.5" customHeight="1" x14ac:dyDescent="0.25">
      <c r="A32" s="258" t="s">
        <v>135</v>
      </c>
      <c r="B32" s="258"/>
      <c r="C32" s="258"/>
      <c r="D32" s="258"/>
      <c r="E32" s="258"/>
      <c r="F32" s="258"/>
      <c r="G32" s="258"/>
      <c r="H32" s="258"/>
      <c r="I32" s="105"/>
      <c r="J32" s="105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</row>
    <row r="33" spans="1:38" ht="16.5" customHeight="1" x14ac:dyDescent="0.3">
      <c r="A33" s="99">
        <v>21</v>
      </c>
      <c r="B33" s="55" t="s">
        <v>90</v>
      </c>
      <c r="C33" s="210">
        <v>7864.625</v>
      </c>
      <c r="D33" s="210">
        <v>9878.0390000000007</v>
      </c>
      <c r="E33" s="210">
        <v>4997.3940000000002</v>
      </c>
      <c r="F33" s="210">
        <v>6219.4289059560433</v>
      </c>
      <c r="G33" s="210">
        <v>6412.3332720659346</v>
      </c>
      <c r="H33" s="210">
        <v>6861.1966011105496</v>
      </c>
      <c r="I33" s="106"/>
      <c r="J33" s="106"/>
      <c r="K33" s="107"/>
      <c r="L33" s="107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</row>
    <row r="34" spans="1:38" ht="16.5" customHeight="1" x14ac:dyDescent="0.3">
      <c r="A34" s="99">
        <f>+A33+1</f>
        <v>22</v>
      </c>
      <c r="B34" s="55" t="s">
        <v>91</v>
      </c>
      <c r="C34" s="210"/>
      <c r="D34" s="210">
        <v>0.39394209736050273</v>
      </c>
      <c r="E34" s="210">
        <v>0.18247681518531422</v>
      </c>
      <c r="F34" s="210">
        <v>0.21291254844311522</v>
      </c>
      <c r="G34" s="210">
        <v>0.20453367731181485</v>
      </c>
      <c r="H34" s="210">
        <v>0.20805248925382674</v>
      </c>
      <c r="I34" s="106"/>
      <c r="J34" s="106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</row>
    <row r="35" spans="1:38" ht="16.5" customHeight="1" x14ac:dyDescent="0.3">
      <c r="A35" s="99">
        <f t="shared" ref="A35:A52" si="0">+A34+1</f>
        <v>23</v>
      </c>
      <c r="B35" s="55" t="s">
        <v>92</v>
      </c>
      <c r="C35" s="210">
        <v>584.32099999999991</v>
      </c>
      <c r="D35" s="210">
        <v>742.61900000000003</v>
      </c>
      <c r="E35" s="210">
        <v>2031.6769999999999</v>
      </c>
      <c r="F35" s="210">
        <v>1953.77</v>
      </c>
      <c r="G35" s="210">
        <v>1962.123</v>
      </c>
      <c r="H35" s="210">
        <v>2099.4716100000001</v>
      </c>
      <c r="I35" s="106"/>
      <c r="J35" s="106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</row>
    <row r="36" spans="1:38" ht="16.5" customHeight="1" x14ac:dyDescent="0.3">
      <c r="A36" s="99">
        <f t="shared" si="0"/>
        <v>24</v>
      </c>
      <c r="B36" s="55" t="s">
        <v>91</v>
      </c>
      <c r="C36" s="210"/>
      <c r="D36" s="210">
        <v>2.9616089428251818E-2</v>
      </c>
      <c r="E36" s="210">
        <v>7.4185455148274002E-2</v>
      </c>
      <c r="F36" s="210">
        <v>6.6884300160315269E-2</v>
      </c>
      <c r="G36" s="210">
        <v>6.2585679112525633E-2</v>
      </c>
      <c r="H36" s="210">
        <v>6.3662407590468859E-2</v>
      </c>
      <c r="I36" s="106"/>
      <c r="J36" s="106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</row>
    <row r="37" spans="1:38" ht="16.5" customHeight="1" x14ac:dyDescent="0.3">
      <c r="A37" s="99">
        <f t="shared" si="0"/>
        <v>25</v>
      </c>
      <c r="B37" s="55" t="s">
        <v>107</v>
      </c>
      <c r="C37" s="210">
        <v>90.936410607569712</v>
      </c>
      <c r="D37" s="210">
        <v>127.09093118337356</v>
      </c>
      <c r="E37" s="210">
        <v>273.58268506461587</v>
      </c>
      <c r="F37" s="210">
        <v>96.165384556698726</v>
      </c>
      <c r="G37" s="210">
        <v>100.42753241169638</v>
      </c>
      <c r="H37" s="210">
        <v>107</v>
      </c>
      <c r="I37" s="106"/>
      <c r="J37" s="106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</row>
    <row r="38" spans="1:38" ht="16.5" customHeight="1" x14ac:dyDescent="0.3">
      <c r="A38" s="99">
        <f t="shared" si="0"/>
        <v>26</v>
      </c>
      <c r="B38" s="55" t="s">
        <v>93</v>
      </c>
      <c r="C38" s="210">
        <v>490.72399999999999</v>
      </c>
      <c r="D38" s="210">
        <v>578.45000000000005</v>
      </c>
      <c r="E38" s="210">
        <v>1850.6510000000001</v>
      </c>
      <c r="F38" s="210">
        <v>1737.35</v>
      </c>
      <c r="G38" s="210">
        <v>1740.8</v>
      </c>
      <c r="H38" s="210">
        <v>1862.6559999999999</v>
      </c>
      <c r="I38" s="106"/>
      <c r="J38" s="106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</row>
    <row r="39" spans="1:38" ht="16.5" customHeight="1" x14ac:dyDescent="0.3">
      <c r="A39" s="99">
        <f t="shared" si="0"/>
        <v>27</v>
      </c>
      <c r="B39" s="55" t="s">
        <v>94</v>
      </c>
      <c r="C39" s="210">
        <v>63.365000000000002</v>
      </c>
      <c r="D39" s="210">
        <v>98.22</v>
      </c>
      <c r="E39" s="210">
        <v>142.572</v>
      </c>
      <c r="F39" s="210">
        <v>154.41999999999999</v>
      </c>
      <c r="G39" s="210">
        <v>155.82300000000001</v>
      </c>
      <c r="H39" s="210">
        <v>166.73061000000001</v>
      </c>
      <c r="I39" s="106"/>
      <c r="J39" s="106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</row>
    <row r="40" spans="1:38" ht="16.5" customHeight="1" x14ac:dyDescent="0.3">
      <c r="A40" s="99">
        <f t="shared" si="0"/>
        <v>28</v>
      </c>
      <c r="B40" s="55" t="s">
        <v>95</v>
      </c>
      <c r="C40" s="210">
        <v>30.231999999999999</v>
      </c>
      <c r="D40" s="210">
        <v>65.948999999999998</v>
      </c>
      <c r="E40" s="210">
        <v>38.454000000000001</v>
      </c>
      <c r="F40" s="210">
        <v>62</v>
      </c>
      <c r="G40" s="210">
        <v>65.5</v>
      </c>
      <c r="H40" s="210">
        <v>70.085000000000008</v>
      </c>
      <c r="I40" s="106"/>
      <c r="J40" s="106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</row>
    <row r="41" spans="1:38" ht="16.5" customHeight="1" x14ac:dyDescent="0.3">
      <c r="A41" s="99">
        <f t="shared" si="0"/>
        <v>29</v>
      </c>
      <c r="B41" s="55" t="s">
        <v>97</v>
      </c>
      <c r="C41" s="210">
        <v>7175.3670000000002</v>
      </c>
      <c r="D41" s="210">
        <v>9008.9670000000006</v>
      </c>
      <c r="E41" s="210">
        <v>2828.44</v>
      </c>
      <c r="F41" s="210">
        <v>4120.6589059560438</v>
      </c>
      <c r="G41" s="210">
        <v>4293.7102720659341</v>
      </c>
      <c r="H41" s="210">
        <v>4594.2699911105492</v>
      </c>
      <c r="I41" s="106"/>
      <c r="J41" s="106"/>
      <c r="K41" s="102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</row>
    <row r="42" spans="1:38" ht="16.5" customHeight="1" x14ac:dyDescent="0.3">
      <c r="A42" s="99">
        <f t="shared" si="0"/>
        <v>30</v>
      </c>
      <c r="B42" s="55" t="s">
        <v>98</v>
      </c>
      <c r="C42" s="210">
        <v>3707.9169999999999</v>
      </c>
      <c r="D42" s="210">
        <v>3977.5340000000001</v>
      </c>
      <c r="E42" s="210">
        <v>1383.6130000000001</v>
      </c>
      <c r="F42" s="210">
        <v>1819.3052434139192</v>
      </c>
      <c r="G42" s="210">
        <v>1895.7088635457872</v>
      </c>
      <c r="H42" s="210">
        <v>2028.4084839939924</v>
      </c>
      <c r="I42" s="106"/>
      <c r="J42" s="106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</row>
    <row r="43" spans="1:38" ht="16.5" customHeight="1" x14ac:dyDescent="0.3">
      <c r="A43" s="99">
        <f t="shared" si="0"/>
        <v>31</v>
      </c>
      <c r="B43" s="55" t="s">
        <v>99</v>
      </c>
      <c r="C43" s="210">
        <v>1323.24</v>
      </c>
      <c r="D43" s="210">
        <v>1310.6310000000001</v>
      </c>
      <c r="E43" s="210">
        <v>1420.1990000000001</v>
      </c>
      <c r="F43" s="210">
        <v>599.47642194405603</v>
      </c>
      <c r="G43" s="210">
        <v>624.65205917482524</v>
      </c>
      <c r="H43" s="210">
        <v>668.37770331706304</v>
      </c>
      <c r="I43" s="106"/>
      <c r="J43" s="106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</row>
    <row r="44" spans="1:38" ht="16.5" customHeight="1" x14ac:dyDescent="0.3">
      <c r="A44" s="99">
        <f t="shared" si="0"/>
        <v>32</v>
      </c>
      <c r="B44" s="63" t="s">
        <v>134</v>
      </c>
      <c r="C44" s="210">
        <v>2089.11</v>
      </c>
      <c r="D44" s="210">
        <v>3720.8020000000001</v>
      </c>
      <c r="E44" s="210"/>
      <c r="F44" s="210">
        <v>1701.8772405980687</v>
      </c>
      <c r="G44" s="210">
        <v>1773.3493493453213</v>
      </c>
      <c r="H44" s="210">
        <v>1897.4838037994939</v>
      </c>
      <c r="I44" s="106"/>
      <c r="J44" s="106"/>
      <c r="K44" s="102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</row>
    <row r="45" spans="1:38" ht="16.5" customHeight="1" x14ac:dyDescent="0.3">
      <c r="A45" s="99">
        <f t="shared" si="0"/>
        <v>33</v>
      </c>
      <c r="B45" s="55" t="s">
        <v>101</v>
      </c>
      <c r="C45" s="210">
        <v>104.937</v>
      </c>
      <c r="D45" s="210">
        <v>126.453</v>
      </c>
      <c r="E45" s="210">
        <v>137.27699999999999</v>
      </c>
      <c r="F45" s="210">
        <v>145</v>
      </c>
      <c r="G45" s="210">
        <v>156.5</v>
      </c>
      <c r="H45" s="210">
        <v>167.45500000000001</v>
      </c>
      <c r="I45" s="106"/>
      <c r="J45" s="106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</row>
    <row r="46" spans="1:38" ht="36" customHeight="1" x14ac:dyDescent="0.3">
      <c r="A46" s="99">
        <f t="shared" si="0"/>
        <v>34</v>
      </c>
      <c r="B46" s="55" t="s">
        <v>102</v>
      </c>
      <c r="C46" s="210"/>
      <c r="D46" s="210"/>
      <c r="E46" s="210"/>
      <c r="F46" s="210"/>
      <c r="G46" s="210"/>
      <c r="H46" s="210">
        <v>0</v>
      </c>
      <c r="I46" s="106"/>
      <c r="J46" s="106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</row>
    <row r="47" spans="1:38" ht="16.5" customHeight="1" x14ac:dyDescent="0.3">
      <c r="A47" s="99">
        <f t="shared" si="0"/>
        <v>35</v>
      </c>
      <c r="B47" s="55" t="s">
        <v>103</v>
      </c>
      <c r="C47" s="210">
        <v>9183.9</v>
      </c>
      <c r="D47" s="210">
        <v>11132.4</v>
      </c>
      <c r="E47" s="210">
        <v>6228.3</v>
      </c>
      <c r="F47" s="210">
        <v>5738.1170000000002</v>
      </c>
      <c r="G47" s="210">
        <v>6452.9539999999997</v>
      </c>
      <c r="H47" s="210">
        <v>6904.6607800000002</v>
      </c>
      <c r="I47" s="106"/>
      <c r="J47" s="106"/>
      <c r="K47" s="91"/>
      <c r="L47" s="102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</row>
    <row r="48" spans="1:38" ht="16.5" customHeight="1" x14ac:dyDescent="0.3">
      <c r="A48" s="99">
        <f t="shared" si="0"/>
        <v>36</v>
      </c>
      <c r="B48" s="55" t="s">
        <v>91</v>
      </c>
      <c r="C48" s="210"/>
      <c r="D48" s="210">
        <v>0.44396676351005093</v>
      </c>
      <c r="E48" s="210">
        <v>0.22742260226403851</v>
      </c>
      <c r="F48" s="210">
        <v>0.19643557828352767</v>
      </c>
      <c r="G48" s="210">
        <v>0.20582935339521971</v>
      </c>
      <c r="H48" s="210">
        <v>0.20937045624078937</v>
      </c>
      <c r="I48" s="106"/>
      <c r="J48" s="106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</row>
    <row r="49" spans="1:38" ht="16.5" customHeight="1" x14ac:dyDescent="0.3">
      <c r="A49" s="99">
        <f t="shared" si="0"/>
        <v>37</v>
      </c>
      <c r="B49" s="55" t="s">
        <v>107</v>
      </c>
      <c r="C49" s="210"/>
      <c r="D49" s="227">
        <v>121.21647666024238</v>
      </c>
      <c r="E49" s="211">
        <v>55.947504581222383</v>
      </c>
      <c r="F49" s="211">
        <v>92.129746479777779</v>
      </c>
      <c r="G49" s="211">
        <v>112.45769300277423</v>
      </c>
      <c r="H49" s="211">
        <v>120.32973151296844</v>
      </c>
      <c r="I49" s="106"/>
      <c r="J49" s="106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</row>
    <row r="50" spans="1:38" ht="16.5" customHeight="1" x14ac:dyDescent="0.3">
      <c r="A50" s="99">
        <f t="shared" si="0"/>
        <v>38</v>
      </c>
      <c r="B50" s="55" t="s">
        <v>104</v>
      </c>
      <c r="C50" s="210">
        <v>-1319.2749999999996</v>
      </c>
      <c r="D50" s="210">
        <v>-1254.360999999999</v>
      </c>
      <c r="E50" s="210">
        <v>-1230.9059999999999</v>
      </c>
      <c r="F50" s="210">
        <v>481.31190595604312</v>
      </c>
      <c r="G50" s="210">
        <v>-40.620727934065144</v>
      </c>
      <c r="H50" s="210">
        <v>-43.464178889450523</v>
      </c>
      <c r="I50" s="106"/>
      <c r="J50" s="106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</row>
    <row r="51" spans="1:38" ht="16.5" customHeight="1" x14ac:dyDescent="0.3">
      <c r="A51" s="99">
        <f t="shared" si="0"/>
        <v>39</v>
      </c>
      <c r="B51" s="55" t="s">
        <v>91</v>
      </c>
      <c r="C51" s="210"/>
      <c r="D51" s="210">
        <v>-5.002466614954821E-2</v>
      </c>
      <c r="E51" s="210">
        <v>-4.4945787078724306E-2</v>
      </c>
      <c r="F51" s="210">
        <v>1.647697015958758E-2</v>
      </c>
      <c r="G51" s="210">
        <v>-1.2956760834048667E-3</v>
      </c>
      <c r="H51" s="210">
        <v>-1.3179669869626154E-3</v>
      </c>
      <c r="I51" s="106"/>
      <c r="J51" s="106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</row>
    <row r="52" spans="1:38" ht="16.5" customHeight="1" x14ac:dyDescent="0.3">
      <c r="A52" s="99">
        <f t="shared" si="0"/>
        <v>40</v>
      </c>
      <c r="B52" s="55" t="s">
        <v>63</v>
      </c>
      <c r="C52" s="210"/>
      <c r="D52" s="227">
        <v>95.079570218491156</v>
      </c>
      <c r="E52" s="211">
        <v>98.130123624698228</v>
      </c>
      <c r="F52" s="211">
        <v>-39.102247121717106</v>
      </c>
      <c r="G52" s="211">
        <v>-8.4395851071622818</v>
      </c>
      <c r="H52" s="211">
        <v>107.000000000002</v>
      </c>
      <c r="I52" s="106"/>
      <c r="J52" s="106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</row>
    <row r="53" spans="1:38" s="110" customFormat="1" ht="16.5" customHeight="1" x14ac:dyDescent="0.3">
      <c r="A53" s="254" t="s">
        <v>136</v>
      </c>
      <c r="B53" s="254"/>
      <c r="C53" s="254"/>
      <c r="D53" s="254"/>
      <c r="E53" s="254"/>
      <c r="F53" s="254"/>
      <c r="G53" s="254"/>
      <c r="H53" s="254"/>
      <c r="I53" s="108"/>
      <c r="J53" s="108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</row>
    <row r="54" spans="1:38" s="110" customFormat="1" ht="16.5" customHeight="1" x14ac:dyDescent="0.25">
      <c r="A54" s="99">
        <v>41</v>
      </c>
      <c r="B54" s="54" t="s">
        <v>90</v>
      </c>
      <c r="C54" s="211">
        <v>51.546999999999997</v>
      </c>
      <c r="D54" s="211">
        <v>62.02000000000001</v>
      </c>
      <c r="E54" s="211">
        <v>59.755000000000003</v>
      </c>
      <c r="F54" s="211">
        <v>58.546999999999997</v>
      </c>
      <c r="G54" s="211">
        <v>61.242000000000004</v>
      </c>
      <c r="H54" s="211">
        <v>65.528940000000006</v>
      </c>
      <c r="I54" s="111"/>
      <c r="J54" s="112"/>
      <c r="K54" s="113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</row>
    <row r="55" spans="1:38" s="110" customFormat="1" ht="16.5" customHeight="1" x14ac:dyDescent="0.25">
      <c r="A55" s="99">
        <f>+A54+1</f>
        <v>42</v>
      </c>
      <c r="B55" s="54" t="s">
        <v>92</v>
      </c>
      <c r="C55" s="211">
        <v>9.5150000000000006</v>
      </c>
      <c r="D55" s="211">
        <v>12.936</v>
      </c>
      <c r="E55" s="211">
        <v>9.0399999999999991</v>
      </c>
      <c r="F55" s="211">
        <v>10.055</v>
      </c>
      <c r="G55" s="211">
        <v>11</v>
      </c>
      <c r="H55" s="211">
        <v>11.77</v>
      </c>
      <c r="I55" s="111"/>
      <c r="J55" s="112"/>
      <c r="K55" s="112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</row>
    <row r="56" spans="1:38" s="110" customFormat="1" ht="16.5" customHeight="1" x14ac:dyDescent="0.25">
      <c r="A56" s="99">
        <v>42</v>
      </c>
      <c r="B56" s="54" t="s">
        <v>107</v>
      </c>
      <c r="C56" s="210">
        <v>170.79518937354158</v>
      </c>
      <c r="D56" s="210">
        <v>135.95375722543352</v>
      </c>
      <c r="E56" s="210">
        <v>69.882498453927028</v>
      </c>
      <c r="F56" s="210">
        <v>111.22787610619469</v>
      </c>
      <c r="G56" s="210">
        <v>109.3983092988563</v>
      </c>
      <c r="H56" s="210">
        <v>107</v>
      </c>
      <c r="I56" s="111"/>
      <c r="J56" s="112"/>
      <c r="K56" s="112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</row>
    <row r="57" spans="1:38" s="110" customFormat="1" ht="16.5" customHeight="1" x14ac:dyDescent="0.25">
      <c r="A57" s="99">
        <f t="shared" ref="A57" si="1">+A56+1</f>
        <v>43</v>
      </c>
      <c r="B57" s="54" t="s">
        <v>93</v>
      </c>
      <c r="C57" s="211">
        <v>9.5120000000000005</v>
      </c>
      <c r="D57" s="211">
        <v>12.933</v>
      </c>
      <c r="E57" s="211">
        <v>9.0399999999999991</v>
      </c>
      <c r="F57" s="211">
        <v>10.055</v>
      </c>
      <c r="G57" s="211">
        <v>11</v>
      </c>
      <c r="H57" s="211">
        <v>11.77</v>
      </c>
      <c r="I57" s="111"/>
      <c r="J57" s="112"/>
      <c r="K57" s="112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</row>
    <row r="58" spans="1:38" s="110" customFormat="1" ht="16.5" customHeight="1" x14ac:dyDescent="0.25">
      <c r="A58" s="99">
        <v>43</v>
      </c>
      <c r="B58" s="54" t="s">
        <v>94</v>
      </c>
      <c r="C58" s="211">
        <v>3.0000000000000001E-3</v>
      </c>
      <c r="D58" s="211">
        <v>3.0000000000000001E-3</v>
      </c>
      <c r="E58" s="211"/>
      <c r="F58" s="211"/>
      <c r="G58" s="211"/>
      <c r="H58" s="211">
        <v>0</v>
      </c>
      <c r="I58" s="111"/>
      <c r="J58" s="112"/>
      <c r="K58" s="112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</row>
    <row r="59" spans="1:38" s="110" customFormat="1" ht="16.5" customHeight="1" x14ac:dyDescent="0.25">
      <c r="A59" s="99">
        <f t="shared" ref="A59" si="2">+A58+1</f>
        <v>44</v>
      </c>
      <c r="B59" s="54" t="s">
        <v>95</v>
      </c>
      <c r="C59" s="211"/>
      <c r="D59" s="211"/>
      <c r="E59" s="211"/>
      <c r="F59" s="211"/>
      <c r="G59" s="211"/>
      <c r="H59" s="211">
        <v>0</v>
      </c>
      <c r="I59" s="111"/>
      <c r="J59" s="112"/>
      <c r="K59" s="112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</row>
    <row r="60" spans="1:38" s="110" customFormat="1" ht="16.5" customHeight="1" x14ac:dyDescent="0.25">
      <c r="A60" s="99">
        <v>44</v>
      </c>
      <c r="B60" s="54" t="s">
        <v>97</v>
      </c>
      <c r="C60" s="211">
        <v>43.644999999999996</v>
      </c>
      <c r="D60" s="211">
        <v>54.673000000000002</v>
      </c>
      <c r="E60" s="211">
        <v>42.283000000000001</v>
      </c>
      <c r="F60" s="211">
        <v>48.491999999999997</v>
      </c>
      <c r="G60" s="211">
        <v>50.242000000000004</v>
      </c>
      <c r="H60" s="211">
        <v>53.758940000000003</v>
      </c>
      <c r="I60" s="111"/>
      <c r="J60" s="112"/>
      <c r="K60" s="114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</row>
    <row r="61" spans="1:38" s="110" customFormat="1" ht="16.5" customHeight="1" x14ac:dyDescent="0.25">
      <c r="A61" s="99">
        <f t="shared" ref="A61" si="3">+A60+1</f>
        <v>45</v>
      </c>
      <c r="B61" s="54" t="s">
        <v>98</v>
      </c>
      <c r="C61" s="211">
        <v>35.521999999999998</v>
      </c>
      <c r="D61" s="211">
        <v>36.619</v>
      </c>
      <c r="E61" s="211">
        <v>35.843000000000004</v>
      </c>
      <c r="F61" s="211">
        <v>39.552</v>
      </c>
      <c r="G61" s="211">
        <v>39.142000000000003</v>
      </c>
      <c r="H61" s="211">
        <v>41.88194</v>
      </c>
      <c r="I61" s="111"/>
      <c r="J61" s="112"/>
      <c r="K61" s="115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</row>
    <row r="62" spans="1:38" s="110" customFormat="1" ht="16.5" customHeight="1" x14ac:dyDescent="0.25">
      <c r="A62" s="99">
        <v>45</v>
      </c>
      <c r="B62" s="54" t="s">
        <v>99</v>
      </c>
      <c r="C62" s="211">
        <v>8.1229999999999993</v>
      </c>
      <c r="D62" s="211">
        <v>18.053999999999998</v>
      </c>
      <c r="E62" s="211">
        <v>6.44</v>
      </c>
      <c r="F62" s="211">
        <v>8.94</v>
      </c>
      <c r="G62" s="211">
        <v>11.1</v>
      </c>
      <c r="H62" s="211">
        <v>11.876999999999999</v>
      </c>
      <c r="I62" s="111"/>
      <c r="J62" s="112"/>
      <c r="K62" s="113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</row>
    <row r="63" spans="1:38" s="110" customFormat="1" ht="16.5" customHeight="1" x14ac:dyDescent="0.25">
      <c r="A63" s="99">
        <f t="shared" ref="A63" si="4">+A62+1</f>
        <v>46</v>
      </c>
      <c r="B63" s="67" t="s">
        <v>134</v>
      </c>
      <c r="C63" s="211"/>
      <c r="D63" s="211"/>
      <c r="E63" s="211"/>
      <c r="F63" s="211"/>
      <c r="G63" s="211"/>
      <c r="H63" s="211">
        <v>0</v>
      </c>
      <c r="I63" s="111"/>
      <c r="J63" s="112"/>
      <c r="K63" s="112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</row>
    <row r="64" spans="1:38" s="110" customFormat="1" ht="16.5" customHeight="1" x14ac:dyDescent="0.25">
      <c r="A64" s="99">
        <v>46</v>
      </c>
      <c r="B64" s="54" t="s">
        <v>101</v>
      </c>
      <c r="C64" s="211"/>
      <c r="D64" s="211"/>
      <c r="E64" s="211"/>
      <c r="F64" s="211"/>
      <c r="G64" s="211"/>
      <c r="H64" s="211">
        <v>0</v>
      </c>
      <c r="I64" s="111"/>
      <c r="J64" s="112"/>
      <c r="K64" s="112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</row>
    <row r="65" spans="1:38" s="110" customFormat="1" ht="16.5" customHeight="1" x14ac:dyDescent="0.25">
      <c r="A65" s="99">
        <f t="shared" ref="A65" si="5">+A64+1</f>
        <v>47</v>
      </c>
      <c r="B65" s="54" t="s">
        <v>102</v>
      </c>
      <c r="C65" s="211"/>
      <c r="D65" s="211"/>
      <c r="E65" s="211"/>
      <c r="F65" s="211"/>
      <c r="G65" s="211"/>
      <c r="H65" s="211">
        <v>0</v>
      </c>
      <c r="I65" s="111"/>
      <c r="J65" s="112"/>
      <c r="K65" s="112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</row>
    <row r="66" spans="1:38" s="110" customFormat="1" ht="16.5" customHeight="1" x14ac:dyDescent="0.25">
      <c r="A66" s="99">
        <v>47</v>
      </c>
      <c r="B66" s="54" t="s">
        <v>103</v>
      </c>
      <c r="C66" s="211">
        <v>51.546999999999997</v>
      </c>
      <c r="D66" s="211">
        <v>62.02000000000001</v>
      </c>
      <c r="E66" s="211">
        <v>59.755000000000003</v>
      </c>
      <c r="F66" s="211">
        <v>58.546999999999997</v>
      </c>
      <c r="G66" s="211">
        <v>61.242000000000004</v>
      </c>
      <c r="H66" s="211">
        <v>65.528940000000006</v>
      </c>
      <c r="I66" s="111"/>
      <c r="J66" s="112"/>
      <c r="K66" s="114"/>
      <c r="L66" s="112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</row>
    <row r="67" spans="1:38" s="110" customFormat="1" ht="16.5" customHeight="1" x14ac:dyDescent="0.25">
      <c r="A67" s="99">
        <f t="shared" ref="A67" si="6">+A66+1</f>
        <v>48</v>
      </c>
      <c r="B67" s="54" t="s">
        <v>107</v>
      </c>
      <c r="C67" s="211">
        <v>77.789179808345281</v>
      </c>
      <c r="D67" s="210">
        <v>120.317380254913</v>
      </c>
      <c r="E67" s="210">
        <v>96.347952273460152</v>
      </c>
      <c r="F67" s="210">
        <v>97.978411848380873</v>
      </c>
      <c r="G67" s="210">
        <v>104.60313935812255</v>
      </c>
      <c r="H67" s="210">
        <v>107</v>
      </c>
      <c r="I67" s="111"/>
      <c r="J67" s="112"/>
      <c r="K67" s="112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</row>
    <row r="68" spans="1:38" s="110" customFormat="1" ht="16.5" customHeight="1" x14ac:dyDescent="0.3">
      <c r="A68" s="254" t="s">
        <v>137</v>
      </c>
      <c r="B68" s="254"/>
      <c r="C68" s="254"/>
      <c r="D68" s="254"/>
      <c r="E68" s="254"/>
      <c r="F68" s="254"/>
      <c r="G68" s="254"/>
      <c r="H68" s="254"/>
      <c r="I68" s="108"/>
      <c r="J68" s="108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</row>
    <row r="69" spans="1:38" s="110" customFormat="1" ht="16.5" customHeight="1" x14ac:dyDescent="0.3">
      <c r="A69" s="99">
        <v>49</v>
      </c>
      <c r="B69" s="54" t="s">
        <v>90</v>
      </c>
      <c r="C69" s="211">
        <v>52.656000000000006</v>
      </c>
      <c r="D69" s="211">
        <v>53.670999999999999</v>
      </c>
      <c r="E69" s="211">
        <v>55.558</v>
      </c>
      <c r="F69" s="211">
        <v>57.629999999999995</v>
      </c>
      <c r="G69" s="211">
        <v>73.180999999999997</v>
      </c>
      <c r="H69" s="211">
        <v>78.303669999999997</v>
      </c>
      <c r="I69" s="106"/>
      <c r="J69" s="106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</row>
    <row r="70" spans="1:38" s="110" customFormat="1" ht="16.5" customHeight="1" x14ac:dyDescent="0.3">
      <c r="A70" s="99">
        <f>+A69+1</f>
        <v>50</v>
      </c>
      <c r="B70" s="54" t="s">
        <v>92</v>
      </c>
      <c r="C70" s="211">
        <v>10.026</v>
      </c>
      <c r="D70" s="211">
        <v>12.217000000000001</v>
      </c>
      <c r="E70" s="211">
        <v>7.62</v>
      </c>
      <c r="F70" s="211">
        <v>8.44</v>
      </c>
      <c r="G70" s="211">
        <v>9.48</v>
      </c>
      <c r="H70" s="211">
        <v>10.143600000000001</v>
      </c>
      <c r="I70" s="106"/>
      <c r="J70" s="106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</row>
    <row r="71" spans="1:38" s="110" customFormat="1" ht="16.5" customHeight="1" x14ac:dyDescent="0.3">
      <c r="A71" s="99">
        <v>50</v>
      </c>
      <c r="B71" s="54" t="s">
        <v>107</v>
      </c>
      <c r="C71" s="211">
        <v>236.85329553508146</v>
      </c>
      <c r="D71" s="210">
        <v>121.85318172750847</v>
      </c>
      <c r="E71" s="210">
        <v>62.372104444626345</v>
      </c>
      <c r="F71" s="210">
        <v>110.76115485564304</v>
      </c>
      <c r="G71" s="210">
        <v>112.32227488151661</v>
      </c>
      <c r="H71" s="210">
        <v>107</v>
      </c>
      <c r="I71" s="106"/>
      <c r="J71" s="106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</row>
    <row r="72" spans="1:38" s="110" customFormat="1" ht="16.5" customHeight="1" x14ac:dyDescent="0.3">
      <c r="A72" s="99">
        <f t="shared" ref="A72" si="7">+A71+1</f>
        <v>51</v>
      </c>
      <c r="B72" s="54" t="s">
        <v>93</v>
      </c>
      <c r="C72" s="211">
        <v>10.023999999999999</v>
      </c>
      <c r="D72" s="211">
        <v>10.246</v>
      </c>
      <c r="E72" s="211">
        <v>7.62</v>
      </c>
      <c r="F72" s="211">
        <v>8.44</v>
      </c>
      <c r="G72" s="211">
        <v>9.48</v>
      </c>
      <c r="H72" s="211">
        <v>10.143600000000001</v>
      </c>
      <c r="I72" s="106"/>
      <c r="J72" s="106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</row>
    <row r="73" spans="1:38" s="110" customFormat="1" ht="16.5" customHeight="1" x14ac:dyDescent="0.3">
      <c r="A73" s="99">
        <v>51</v>
      </c>
      <c r="B73" s="54" t="s">
        <v>94</v>
      </c>
      <c r="C73" s="211">
        <v>2E-3</v>
      </c>
      <c r="D73" s="211"/>
      <c r="E73" s="211"/>
      <c r="F73" s="211"/>
      <c r="G73" s="211"/>
      <c r="H73" s="211">
        <v>0</v>
      </c>
      <c r="I73" s="106"/>
      <c r="J73" s="106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</row>
    <row r="74" spans="1:38" s="110" customFormat="1" ht="16.5" customHeight="1" x14ac:dyDescent="0.3">
      <c r="A74" s="99">
        <f t="shared" ref="A74" si="8">+A73+1</f>
        <v>52</v>
      </c>
      <c r="B74" s="54" t="s">
        <v>95</v>
      </c>
      <c r="C74" s="211"/>
      <c r="D74" s="211">
        <v>1.9710000000000001</v>
      </c>
      <c r="E74" s="211"/>
      <c r="F74" s="211"/>
      <c r="G74" s="211"/>
      <c r="H74" s="211">
        <v>0</v>
      </c>
      <c r="I74" s="106"/>
      <c r="J74" s="106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</row>
    <row r="75" spans="1:38" s="110" customFormat="1" ht="16.5" customHeight="1" x14ac:dyDescent="0.3">
      <c r="A75" s="99">
        <v>52</v>
      </c>
      <c r="B75" s="54" t="s">
        <v>97</v>
      </c>
      <c r="C75" s="211">
        <v>44.362000000000002</v>
      </c>
      <c r="D75" s="211">
        <v>43.106000000000002</v>
      </c>
      <c r="E75" s="211">
        <v>44.081000000000003</v>
      </c>
      <c r="F75" s="211">
        <v>49.19</v>
      </c>
      <c r="G75" s="211">
        <v>63.701000000000001</v>
      </c>
      <c r="H75" s="211">
        <v>68.160070000000005</v>
      </c>
      <c r="I75" s="106"/>
      <c r="J75" s="106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</row>
    <row r="76" spans="1:38" s="110" customFormat="1" ht="16.5" customHeight="1" x14ac:dyDescent="0.3">
      <c r="A76" s="99">
        <f t="shared" ref="A76" si="9">+A75+1</f>
        <v>53</v>
      </c>
      <c r="B76" s="54" t="s">
        <v>98</v>
      </c>
      <c r="C76" s="211">
        <v>32.689</v>
      </c>
      <c r="D76" s="211">
        <v>32.433</v>
      </c>
      <c r="E76" s="211">
        <v>36.131</v>
      </c>
      <c r="F76" s="211">
        <v>36.74</v>
      </c>
      <c r="G76" s="211">
        <v>36.201000000000001</v>
      </c>
      <c r="H76" s="211">
        <v>38.73507</v>
      </c>
      <c r="I76" s="106"/>
      <c r="J76" s="106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</row>
    <row r="77" spans="1:38" s="110" customFormat="1" ht="16.5" customHeight="1" x14ac:dyDescent="0.3">
      <c r="A77" s="99">
        <v>53</v>
      </c>
      <c r="B77" s="54" t="s">
        <v>99</v>
      </c>
      <c r="C77" s="211">
        <v>11.673</v>
      </c>
      <c r="D77" s="211">
        <v>10.673</v>
      </c>
      <c r="E77" s="211">
        <v>7.95</v>
      </c>
      <c r="F77" s="211">
        <v>12.45</v>
      </c>
      <c r="G77" s="211">
        <v>27.5</v>
      </c>
      <c r="H77" s="211">
        <v>29.425000000000001</v>
      </c>
      <c r="I77" s="106"/>
      <c r="J77" s="106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</row>
    <row r="78" spans="1:38" s="110" customFormat="1" ht="16.5" customHeight="1" x14ac:dyDescent="0.3">
      <c r="A78" s="99">
        <f t="shared" ref="A78" si="10">+A77+1</f>
        <v>54</v>
      </c>
      <c r="B78" s="67" t="s">
        <v>134</v>
      </c>
      <c r="C78" s="211"/>
      <c r="D78" s="211"/>
      <c r="E78" s="211"/>
      <c r="F78" s="211"/>
      <c r="G78" s="211"/>
      <c r="H78" s="211">
        <v>0</v>
      </c>
      <c r="I78" s="106"/>
      <c r="J78" s="106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</row>
    <row r="79" spans="1:38" s="110" customFormat="1" ht="16.5" customHeight="1" x14ac:dyDescent="0.3">
      <c r="A79" s="99">
        <v>54</v>
      </c>
      <c r="B79" s="54" t="s">
        <v>101</v>
      </c>
      <c r="C79" s="211"/>
      <c r="D79" s="211"/>
      <c r="E79" s="211"/>
      <c r="F79" s="211"/>
      <c r="G79" s="211"/>
      <c r="H79" s="211">
        <v>0</v>
      </c>
      <c r="I79" s="106"/>
      <c r="J79" s="106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</row>
    <row r="80" spans="1:38" s="110" customFormat="1" ht="16.5" customHeight="1" x14ac:dyDescent="0.3">
      <c r="A80" s="99">
        <f t="shared" ref="A80" si="11">+A79+1</f>
        <v>55</v>
      </c>
      <c r="B80" s="54" t="s">
        <v>102</v>
      </c>
      <c r="C80" s="211"/>
      <c r="D80" s="211"/>
      <c r="E80" s="211"/>
      <c r="F80" s="211"/>
      <c r="G80" s="211"/>
      <c r="H80" s="211">
        <v>0</v>
      </c>
      <c r="I80" s="106"/>
      <c r="J80" s="106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</row>
    <row r="81" spans="1:38" s="110" customFormat="1" ht="16.5" customHeight="1" x14ac:dyDescent="0.3">
      <c r="A81" s="99">
        <v>55</v>
      </c>
      <c r="B81" s="54" t="s">
        <v>103</v>
      </c>
      <c r="C81" s="211">
        <v>52.656000000000006</v>
      </c>
      <c r="D81" s="211">
        <v>53.670999999999999</v>
      </c>
      <c r="E81" s="211">
        <v>55.558</v>
      </c>
      <c r="F81" s="211">
        <v>57.629999999999995</v>
      </c>
      <c r="G81" s="211">
        <v>73.180999999999997</v>
      </c>
      <c r="H81" s="211">
        <v>78.303669999999997</v>
      </c>
      <c r="I81" s="106"/>
      <c r="J81" s="106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</row>
    <row r="82" spans="1:38" s="110" customFormat="1" ht="16.5" customHeight="1" x14ac:dyDescent="0.3">
      <c r="A82" s="99">
        <f t="shared" ref="A82" si="12">+A81+1</f>
        <v>56</v>
      </c>
      <c r="B82" s="54" t="s">
        <v>107</v>
      </c>
      <c r="C82" s="211">
        <v>76.268829663962919</v>
      </c>
      <c r="D82" s="210">
        <v>101.92760559100576</v>
      </c>
      <c r="E82" s="210">
        <v>103.51586517858806</v>
      </c>
      <c r="F82" s="210">
        <v>103.72943590482018</v>
      </c>
      <c r="G82" s="210">
        <v>126.98420961304878</v>
      </c>
      <c r="H82" s="210">
        <v>107</v>
      </c>
      <c r="I82" s="106"/>
      <c r="J82" s="106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</row>
    <row r="83" spans="1:38" s="110" customFormat="1" ht="16.5" customHeight="1" x14ac:dyDescent="0.3">
      <c r="A83" s="254" t="s">
        <v>138</v>
      </c>
      <c r="B83" s="254"/>
      <c r="C83" s="254"/>
      <c r="D83" s="254"/>
      <c r="E83" s="254"/>
      <c r="F83" s="254"/>
      <c r="G83" s="254"/>
      <c r="H83" s="254"/>
      <c r="I83" s="108"/>
      <c r="J83" s="108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</row>
    <row r="84" spans="1:38" s="110" customFormat="1" ht="16.5" customHeight="1" x14ac:dyDescent="0.3">
      <c r="A84" s="99">
        <v>57</v>
      </c>
      <c r="B84" s="54" t="s">
        <v>90</v>
      </c>
      <c r="C84" s="211">
        <v>199.24199999999999</v>
      </c>
      <c r="D84" s="211">
        <v>385.911</v>
      </c>
      <c r="E84" s="211">
        <v>248.91300000000001</v>
      </c>
      <c r="F84" s="211">
        <v>169.26800000000003</v>
      </c>
      <c r="G84" s="211">
        <v>229.00800000000001</v>
      </c>
      <c r="H84" s="211">
        <v>245.03856000000002</v>
      </c>
      <c r="I84" s="106"/>
      <c r="J84" s="106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</row>
    <row r="85" spans="1:38" s="110" customFormat="1" ht="16.5" customHeight="1" x14ac:dyDescent="0.3">
      <c r="A85" s="99">
        <f t="shared" ref="A85:A97" si="13">+A84+1</f>
        <v>58</v>
      </c>
      <c r="B85" s="54" t="s">
        <v>92</v>
      </c>
      <c r="C85" s="211">
        <v>118.633</v>
      </c>
      <c r="D85" s="211">
        <v>152.25</v>
      </c>
      <c r="E85" s="211">
        <v>134.11000000000001</v>
      </c>
      <c r="F85" s="211">
        <v>148.48500000000001</v>
      </c>
      <c r="G85" s="211">
        <v>161.08500000000001</v>
      </c>
      <c r="H85" s="211">
        <v>172.36095</v>
      </c>
      <c r="I85" s="106"/>
      <c r="J85" s="106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</row>
    <row r="86" spans="1:38" s="110" customFormat="1" ht="16.5" customHeight="1" x14ac:dyDescent="0.3">
      <c r="A86" s="99">
        <f t="shared" si="13"/>
        <v>59</v>
      </c>
      <c r="B86" s="54" t="s">
        <v>107</v>
      </c>
      <c r="C86" s="211">
        <v>166.21551567119218</v>
      </c>
      <c r="D86" s="210">
        <v>128.33697200610285</v>
      </c>
      <c r="E86" s="210">
        <v>88.085385878489333</v>
      </c>
      <c r="F86" s="210">
        <v>110.71881291477146</v>
      </c>
      <c r="G86" s="210">
        <v>108.48570562683099</v>
      </c>
      <c r="H86" s="210">
        <v>107</v>
      </c>
      <c r="I86" s="106"/>
      <c r="J86" s="106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</row>
    <row r="87" spans="1:38" s="110" customFormat="1" ht="16.5" customHeight="1" x14ac:dyDescent="0.3">
      <c r="A87" s="99">
        <f t="shared" si="13"/>
        <v>60</v>
      </c>
      <c r="B87" s="54" t="s">
        <v>93</v>
      </c>
      <c r="C87" s="211">
        <v>115.819</v>
      </c>
      <c r="D87" s="211">
        <v>152.05000000000001</v>
      </c>
      <c r="E87" s="211">
        <v>134.11000000000001</v>
      </c>
      <c r="F87" s="211">
        <v>148.48500000000001</v>
      </c>
      <c r="G87" s="211">
        <v>161.08500000000001</v>
      </c>
      <c r="H87" s="211">
        <v>172.36095</v>
      </c>
      <c r="I87" s="106"/>
      <c r="J87" s="106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</row>
    <row r="88" spans="1:38" s="110" customFormat="1" ht="16.5" customHeight="1" x14ac:dyDescent="0.3">
      <c r="A88" s="99">
        <f t="shared" si="13"/>
        <v>61</v>
      </c>
      <c r="B88" s="54" t="s">
        <v>94</v>
      </c>
      <c r="C88" s="211">
        <v>0.23100000000000001</v>
      </c>
      <c r="D88" s="211">
        <v>0.2</v>
      </c>
      <c r="E88" s="211"/>
      <c r="F88" s="211"/>
      <c r="G88" s="211"/>
      <c r="H88" s="211">
        <v>0</v>
      </c>
      <c r="I88" s="106"/>
      <c r="J88" s="106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</row>
    <row r="89" spans="1:38" s="110" customFormat="1" ht="16.5" customHeight="1" x14ac:dyDescent="0.3">
      <c r="A89" s="99">
        <f t="shared" si="13"/>
        <v>62</v>
      </c>
      <c r="B89" s="54" t="s">
        <v>95</v>
      </c>
      <c r="C89" s="211">
        <v>2.5830000000000002</v>
      </c>
      <c r="D89" s="211"/>
      <c r="E89" s="211"/>
      <c r="F89" s="211"/>
      <c r="G89" s="211"/>
      <c r="H89" s="211">
        <v>0</v>
      </c>
      <c r="I89" s="106"/>
      <c r="J89" s="106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</row>
    <row r="90" spans="1:38" s="110" customFormat="1" ht="16.5" customHeight="1" x14ac:dyDescent="0.3">
      <c r="A90" s="99">
        <f t="shared" si="13"/>
        <v>63</v>
      </c>
      <c r="B90" s="54" t="s">
        <v>97</v>
      </c>
      <c r="C90" s="211">
        <v>100.509</v>
      </c>
      <c r="D90" s="211">
        <v>261.96100000000001</v>
      </c>
      <c r="E90" s="211">
        <v>57.311</v>
      </c>
      <c r="F90" s="211">
        <v>20.783000000000001</v>
      </c>
      <c r="G90" s="211">
        <v>67.923000000000002</v>
      </c>
      <c r="H90" s="211">
        <v>72.677610000000001</v>
      </c>
      <c r="I90" s="106"/>
      <c r="J90" s="106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</row>
    <row r="91" spans="1:38" s="110" customFormat="1" ht="16.5" customHeight="1" x14ac:dyDescent="0.3">
      <c r="A91" s="99">
        <f t="shared" si="13"/>
        <v>64</v>
      </c>
      <c r="B91" s="54" t="s">
        <v>98</v>
      </c>
      <c r="C91" s="211">
        <v>20.446000000000002</v>
      </c>
      <c r="D91" s="211">
        <v>25.498000000000001</v>
      </c>
      <c r="E91" s="211">
        <v>19.210999999999999</v>
      </c>
      <c r="F91" s="211">
        <v>15.683</v>
      </c>
      <c r="G91" s="211">
        <v>35.968000000000004</v>
      </c>
      <c r="H91" s="211">
        <v>38.485760000000006</v>
      </c>
      <c r="I91" s="106"/>
      <c r="J91" s="106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  <c r="AL91" s="109"/>
    </row>
    <row r="92" spans="1:38" s="110" customFormat="1" ht="16.5" customHeight="1" x14ac:dyDescent="0.3">
      <c r="A92" s="99">
        <f t="shared" si="13"/>
        <v>65</v>
      </c>
      <c r="B92" s="54" t="s">
        <v>99</v>
      </c>
      <c r="C92" s="211">
        <v>80.063000000000002</v>
      </c>
      <c r="D92" s="211">
        <v>236.46299999999999</v>
      </c>
      <c r="E92" s="211">
        <v>38.1</v>
      </c>
      <c r="F92" s="211">
        <v>5.0999999999999996</v>
      </c>
      <c r="G92" s="211">
        <v>31.954999999999998</v>
      </c>
      <c r="H92" s="211">
        <v>34.191849999999995</v>
      </c>
      <c r="I92" s="106"/>
      <c r="J92" s="106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</row>
    <row r="93" spans="1:38" s="110" customFormat="1" ht="21.75" customHeight="1" x14ac:dyDescent="0.3">
      <c r="A93" s="99">
        <f t="shared" si="13"/>
        <v>66</v>
      </c>
      <c r="B93" s="67" t="s">
        <v>134</v>
      </c>
      <c r="C93" s="211"/>
      <c r="D93" s="211"/>
      <c r="E93" s="211"/>
      <c r="F93" s="211"/>
      <c r="G93" s="211"/>
      <c r="H93" s="211">
        <v>0</v>
      </c>
      <c r="I93" s="106"/>
      <c r="J93" s="106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</row>
    <row r="94" spans="1:38" s="110" customFormat="1" ht="16.5" customHeight="1" x14ac:dyDescent="0.3">
      <c r="A94" s="99">
        <f t="shared" si="13"/>
        <v>67</v>
      </c>
      <c r="B94" s="54" t="s">
        <v>101</v>
      </c>
      <c r="C94" s="211"/>
      <c r="D94" s="211"/>
      <c r="E94" s="211"/>
      <c r="F94" s="211"/>
      <c r="G94" s="211"/>
      <c r="H94" s="211">
        <v>0</v>
      </c>
      <c r="I94" s="106"/>
      <c r="J94" s="106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</row>
    <row r="95" spans="1:38" s="110" customFormat="1" ht="16.5" customHeight="1" x14ac:dyDescent="0.3">
      <c r="A95" s="99">
        <f t="shared" si="13"/>
        <v>68</v>
      </c>
      <c r="B95" s="54" t="s">
        <v>102</v>
      </c>
      <c r="C95" s="211"/>
      <c r="D95" s="211"/>
      <c r="E95" s="211"/>
      <c r="F95" s="211"/>
      <c r="G95" s="211"/>
      <c r="H95" s="211">
        <v>0</v>
      </c>
      <c r="I95" s="106"/>
      <c r="J95" s="106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</row>
    <row r="96" spans="1:38" s="110" customFormat="1" ht="16.5" customHeight="1" x14ac:dyDescent="0.3">
      <c r="A96" s="99">
        <f t="shared" si="13"/>
        <v>69</v>
      </c>
      <c r="B96" s="54" t="s">
        <v>103</v>
      </c>
      <c r="C96" s="211">
        <v>199.16200000000001</v>
      </c>
      <c r="D96" s="211">
        <v>385.911</v>
      </c>
      <c r="E96" s="211">
        <v>248.91300000000001</v>
      </c>
      <c r="F96" s="211">
        <v>169.26800000000003</v>
      </c>
      <c r="G96" s="211">
        <v>229.00800000000001</v>
      </c>
      <c r="H96" s="211">
        <v>245.03856000000002</v>
      </c>
      <c r="I96" s="106"/>
      <c r="J96" s="106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  <c r="AL96" s="109"/>
    </row>
    <row r="97" spans="1:38" s="110" customFormat="1" ht="16.5" customHeight="1" x14ac:dyDescent="0.3">
      <c r="A97" s="99">
        <f t="shared" si="13"/>
        <v>70</v>
      </c>
      <c r="B97" s="54" t="s">
        <v>107</v>
      </c>
      <c r="C97" s="211">
        <v>106.48096663815227</v>
      </c>
      <c r="D97" s="210">
        <v>193.76738534459383</v>
      </c>
      <c r="E97" s="210">
        <v>64.500104946477293</v>
      </c>
      <c r="F97" s="210">
        <v>68.002876507052676</v>
      </c>
      <c r="G97" s="210">
        <v>135.29314459909727</v>
      </c>
      <c r="H97" s="210">
        <v>107</v>
      </c>
      <c r="I97" s="106"/>
      <c r="J97" s="106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</row>
    <row r="98" spans="1:38" s="110" customFormat="1" ht="16.5" customHeight="1" x14ac:dyDescent="0.3">
      <c r="A98" s="254" t="s">
        <v>139</v>
      </c>
      <c r="B98" s="254"/>
      <c r="C98" s="254"/>
      <c r="D98" s="254"/>
      <c r="E98" s="254"/>
      <c r="F98" s="254"/>
      <c r="G98" s="254"/>
      <c r="H98" s="254"/>
      <c r="I98" s="108"/>
      <c r="J98" s="108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</row>
    <row r="99" spans="1:38" s="110" customFormat="1" ht="16.5" customHeight="1" x14ac:dyDescent="0.3">
      <c r="A99" s="99">
        <v>59</v>
      </c>
      <c r="B99" s="54" t="s">
        <v>90</v>
      </c>
      <c r="C99" s="211">
        <v>65.73</v>
      </c>
      <c r="D99" s="211">
        <v>71.688999999999993</v>
      </c>
      <c r="E99" s="211">
        <v>70.941999999999993</v>
      </c>
      <c r="F99" s="211">
        <v>71.347000000000008</v>
      </c>
      <c r="G99" s="211">
        <v>84.334000000000003</v>
      </c>
      <c r="H99" s="211">
        <v>90.237380000000002</v>
      </c>
      <c r="I99" s="106"/>
      <c r="J99" s="106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</row>
    <row r="100" spans="1:38" s="110" customFormat="1" ht="16.5" customHeight="1" x14ac:dyDescent="0.3">
      <c r="A100" s="99">
        <f t="shared" ref="A100:A112" si="14">+A99+1</f>
        <v>60</v>
      </c>
      <c r="B100" s="54" t="s">
        <v>92</v>
      </c>
      <c r="C100" s="211">
        <v>24.013000000000002</v>
      </c>
      <c r="D100" s="211">
        <v>30.062999999999999</v>
      </c>
      <c r="E100" s="211">
        <v>29.7</v>
      </c>
      <c r="F100" s="211">
        <v>33.08</v>
      </c>
      <c r="G100" s="211">
        <v>36.25</v>
      </c>
      <c r="H100" s="211">
        <v>38.787500000000001</v>
      </c>
      <c r="I100" s="106"/>
      <c r="J100" s="106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</row>
    <row r="101" spans="1:38" s="110" customFormat="1" ht="16.5" customHeight="1" x14ac:dyDescent="0.3">
      <c r="A101" s="99">
        <f t="shared" si="14"/>
        <v>61</v>
      </c>
      <c r="B101" s="54" t="s">
        <v>107</v>
      </c>
      <c r="C101" s="211">
        <v>143.91106316672662</v>
      </c>
      <c r="D101" s="210">
        <v>125.19468621163534</v>
      </c>
      <c r="E101" s="210">
        <v>98.79253567508232</v>
      </c>
      <c r="F101" s="210">
        <v>111.38047138047138</v>
      </c>
      <c r="G101" s="210">
        <v>109.58282950423217</v>
      </c>
      <c r="H101" s="210">
        <v>107</v>
      </c>
      <c r="I101" s="106"/>
      <c r="J101" s="106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</row>
    <row r="102" spans="1:38" s="110" customFormat="1" ht="16.5" customHeight="1" x14ac:dyDescent="0.3">
      <c r="A102" s="99">
        <f t="shared" si="14"/>
        <v>62</v>
      </c>
      <c r="B102" s="54" t="s">
        <v>93</v>
      </c>
      <c r="C102" s="211">
        <v>23.879000000000001</v>
      </c>
      <c r="D102" s="211">
        <v>30.047000000000001</v>
      </c>
      <c r="E102" s="211">
        <v>29.7</v>
      </c>
      <c r="F102" s="211">
        <v>33.08</v>
      </c>
      <c r="G102" s="211">
        <v>36.25</v>
      </c>
      <c r="H102" s="211">
        <v>38.787500000000001</v>
      </c>
      <c r="I102" s="106"/>
      <c r="J102" s="106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</row>
    <row r="103" spans="1:38" s="110" customFormat="1" ht="16.5" customHeight="1" x14ac:dyDescent="0.3">
      <c r="A103" s="99">
        <f t="shared" si="14"/>
        <v>63</v>
      </c>
      <c r="B103" s="54" t="s">
        <v>94</v>
      </c>
      <c r="C103" s="211">
        <v>1E-3</v>
      </c>
      <c r="D103" s="211">
        <v>1.6E-2</v>
      </c>
      <c r="E103" s="211"/>
      <c r="F103" s="211"/>
      <c r="G103" s="211"/>
      <c r="H103" s="211">
        <v>0</v>
      </c>
      <c r="I103" s="106"/>
      <c r="J103" s="106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</row>
    <row r="104" spans="1:38" s="110" customFormat="1" ht="16.5" customHeight="1" x14ac:dyDescent="0.3">
      <c r="A104" s="99">
        <f t="shared" si="14"/>
        <v>64</v>
      </c>
      <c r="B104" s="54" t="s">
        <v>95</v>
      </c>
      <c r="C104" s="211">
        <v>0.13300000000000001</v>
      </c>
      <c r="D104" s="211"/>
      <c r="E104" s="211"/>
      <c r="F104" s="211"/>
      <c r="G104" s="211"/>
      <c r="H104" s="211">
        <v>0</v>
      </c>
      <c r="I104" s="106"/>
      <c r="J104" s="106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</row>
    <row r="105" spans="1:38" s="110" customFormat="1" ht="16.5" customHeight="1" x14ac:dyDescent="0.3">
      <c r="A105" s="99">
        <f t="shared" si="14"/>
        <v>65</v>
      </c>
      <c r="B105" s="54" t="s">
        <v>97</v>
      </c>
      <c r="C105" s="211">
        <v>43.216999999999999</v>
      </c>
      <c r="D105" s="211">
        <v>46.025999999999996</v>
      </c>
      <c r="E105" s="211">
        <v>32.942</v>
      </c>
      <c r="F105" s="211">
        <v>38.267000000000003</v>
      </c>
      <c r="G105" s="211">
        <v>48.084000000000003</v>
      </c>
      <c r="H105" s="211">
        <v>51.449880000000007</v>
      </c>
      <c r="I105" s="106"/>
      <c r="J105" s="106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</row>
    <row r="106" spans="1:38" s="110" customFormat="1" ht="16.5" customHeight="1" x14ac:dyDescent="0.3">
      <c r="A106" s="99">
        <f t="shared" si="14"/>
        <v>66</v>
      </c>
      <c r="B106" s="54" t="s">
        <v>98</v>
      </c>
      <c r="C106" s="211">
        <v>27.664000000000001</v>
      </c>
      <c r="D106" s="211">
        <v>27.552</v>
      </c>
      <c r="E106" s="211">
        <v>23.477</v>
      </c>
      <c r="F106" s="211">
        <v>21.702000000000002</v>
      </c>
      <c r="G106" s="211">
        <v>19.084</v>
      </c>
      <c r="H106" s="211">
        <v>20.419879999999999</v>
      </c>
      <c r="I106" s="106"/>
      <c r="J106" s="106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</row>
    <row r="107" spans="1:38" s="110" customFormat="1" ht="16.5" customHeight="1" x14ac:dyDescent="0.3">
      <c r="A107" s="99">
        <f t="shared" si="14"/>
        <v>67</v>
      </c>
      <c r="B107" s="54" t="s">
        <v>99</v>
      </c>
      <c r="C107" s="211">
        <v>15.553000000000001</v>
      </c>
      <c r="D107" s="211">
        <v>18.474</v>
      </c>
      <c r="E107" s="211">
        <v>9.4649999999999999</v>
      </c>
      <c r="F107" s="211">
        <v>16.565000000000001</v>
      </c>
      <c r="G107" s="211">
        <v>29</v>
      </c>
      <c r="H107" s="211">
        <v>31.03</v>
      </c>
      <c r="I107" s="106"/>
      <c r="J107" s="106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</row>
    <row r="108" spans="1:38" s="110" customFormat="1" ht="16.5" customHeight="1" x14ac:dyDescent="0.3">
      <c r="A108" s="99">
        <f t="shared" si="14"/>
        <v>68</v>
      </c>
      <c r="B108" s="67" t="s">
        <v>134</v>
      </c>
      <c r="C108" s="211"/>
      <c r="D108" s="211"/>
      <c r="E108" s="211"/>
      <c r="F108" s="211"/>
      <c r="G108" s="211"/>
      <c r="H108" s="211">
        <v>0</v>
      </c>
      <c r="I108" s="106"/>
      <c r="J108" s="106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</row>
    <row r="109" spans="1:38" s="110" customFormat="1" ht="16.5" customHeight="1" x14ac:dyDescent="0.3">
      <c r="A109" s="99">
        <f t="shared" si="14"/>
        <v>69</v>
      </c>
      <c r="B109" s="54" t="s">
        <v>101</v>
      </c>
      <c r="C109" s="211"/>
      <c r="D109" s="211"/>
      <c r="E109" s="211"/>
      <c r="F109" s="211"/>
      <c r="G109" s="211"/>
      <c r="H109" s="211">
        <v>0</v>
      </c>
      <c r="I109" s="106"/>
      <c r="J109" s="106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</row>
    <row r="110" spans="1:38" s="110" customFormat="1" ht="16.5" customHeight="1" x14ac:dyDescent="0.3">
      <c r="A110" s="99">
        <f t="shared" si="14"/>
        <v>70</v>
      </c>
      <c r="B110" s="54" t="s">
        <v>102</v>
      </c>
      <c r="C110" s="211"/>
      <c r="D110" s="211"/>
      <c r="E110" s="211"/>
      <c r="F110" s="211"/>
      <c r="G110" s="211"/>
      <c r="H110" s="211">
        <v>0</v>
      </c>
      <c r="I110" s="106"/>
      <c r="J110" s="106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</row>
    <row r="111" spans="1:38" s="110" customFormat="1" ht="16.5" customHeight="1" x14ac:dyDescent="0.3">
      <c r="A111" s="99">
        <f t="shared" si="14"/>
        <v>71</v>
      </c>
      <c r="B111" s="54" t="s">
        <v>103</v>
      </c>
      <c r="C111" s="211">
        <v>65.692999999999998</v>
      </c>
      <c r="D111" s="211">
        <v>71.688999999999993</v>
      </c>
      <c r="E111" s="211">
        <v>70.941999999999993</v>
      </c>
      <c r="F111" s="211">
        <v>71.347000000000008</v>
      </c>
      <c r="G111" s="211">
        <v>84.334000000000003</v>
      </c>
      <c r="H111" s="211">
        <v>90.237380000000002</v>
      </c>
      <c r="I111" s="106"/>
      <c r="J111" s="106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</row>
    <row r="112" spans="1:38" s="110" customFormat="1" ht="16.5" customHeight="1" x14ac:dyDescent="0.3">
      <c r="A112" s="99">
        <f t="shared" si="14"/>
        <v>72</v>
      </c>
      <c r="B112" s="54" t="s">
        <v>107</v>
      </c>
      <c r="C112" s="211">
        <v>111.66012272024204</v>
      </c>
      <c r="D112" s="210">
        <v>109.12730427899471</v>
      </c>
      <c r="E112" s="210">
        <v>98.95799913515323</v>
      </c>
      <c r="F112" s="210">
        <v>100.5708888951538</v>
      </c>
      <c r="G112" s="210">
        <v>118.20258735475913</v>
      </c>
      <c r="H112" s="210">
        <v>107</v>
      </c>
      <c r="I112" s="106"/>
      <c r="J112" s="106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</row>
    <row r="113" spans="1:38" s="110" customFormat="1" ht="16.5" customHeight="1" x14ac:dyDescent="0.3">
      <c r="A113" s="254" t="s">
        <v>140</v>
      </c>
      <c r="B113" s="254"/>
      <c r="C113" s="254"/>
      <c r="D113" s="254"/>
      <c r="E113" s="254"/>
      <c r="F113" s="254"/>
      <c r="G113" s="254"/>
      <c r="H113" s="254"/>
      <c r="I113" s="108"/>
      <c r="J113" s="108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</row>
    <row r="114" spans="1:38" s="110" customFormat="1" ht="16.5" customHeight="1" x14ac:dyDescent="0.3">
      <c r="A114" s="99">
        <v>73</v>
      </c>
      <c r="B114" s="54" t="s">
        <v>90</v>
      </c>
      <c r="C114" s="211">
        <v>56.646000000000001</v>
      </c>
      <c r="D114" s="211">
        <v>65.131</v>
      </c>
      <c r="E114" s="211">
        <v>65.163999999999987</v>
      </c>
      <c r="F114" s="211">
        <v>64.608999999999995</v>
      </c>
      <c r="G114" s="211">
        <v>70.049000000000007</v>
      </c>
      <c r="H114" s="211">
        <v>74.952430000000007</v>
      </c>
      <c r="I114" s="106"/>
      <c r="J114" s="106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</row>
    <row r="115" spans="1:38" s="110" customFormat="1" ht="16.5" customHeight="1" x14ac:dyDescent="0.3">
      <c r="A115" s="99">
        <f t="shared" ref="A115:A127" si="15">+A114+1</f>
        <v>74</v>
      </c>
      <c r="B115" s="54" t="s">
        <v>92</v>
      </c>
      <c r="C115" s="211">
        <v>12.995000000000001</v>
      </c>
      <c r="D115" s="211">
        <v>18.940000000000001</v>
      </c>
      <c r="E115" s="211">
        <v>13</v>
      </c>
      <c r="F115" s="211">
        <v>14.41</v>
      </c>
      <c r="G115" s="211">
        <v>15.89</v>
      </c>
      <c r="H115" s="211">
        <v>17.002300000000002</v>
      </c>
      <c r="I115" s="106"/>
      <c r="J115" s="106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</row>
    <row r="116" spans="1:38" s="110" customFormat="1" ht="16.5" customHeight="1" x14ac:dyDescent="0.3">
      <c r="A116" s="99">
        <f t="shared" si="15"/>
        <v>75</v>
      </c>
      <c r="B116" s="54" t="s">
        <v>107</v>
      </c>
      <c r="C116" s="211">
        <v>184.4832481544577</v>
      </c>
      <c r="D116" s="210">
        <v>145.74836475567525</v>
      </c>
      <c r="E116" s="210">
        <v>68.637803590285102</v>
      </c>
      <c r="F116" s="210">
        <v>110.84615384615384</v>
      </c>
      <c r="G116" s="210">
        <v>110.27064538514921</v>
      </c>
      <c r="H116" s="210">
        <v>107</v>
      </c>
      <c r="I116" s="106"/>
      <c r="J116" s="106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</row>
    <row r="117" spans="1:38" s="110" customFormat="1" ht="16.5" customHeight="1" x14ac:dyDescent="0.3">
      <c r="A117" s="99">
        <f t="shared" si="15"/>
        <v>76</v>
      </c>
      <c r="B117" s="54" t="s">
        <v>93</v>
      </c>
      <c r="C117" s="211">
        <v>12.878</v>
      </c>
      <c r="D117" s="211">
        <v>18.846</v>
      </c>
      <c r="E117" s="211">
        <v>13</v>
      </c>
      <c r="F117" s="211">
        <v>14.41</v>
      </c>
      <c r="G117" s="211">
        <v>15.89</v>
      </c>
      <c r="H117" s="211">
        <v>17.002300000000002</v>
      </c>
      <c r="I117" s="106"/>
      <c r="J117" s="106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</row>
    <row r="118" spans="1:38" s="110" customFormat="1" ht="16.5" customHeight="1" x14ac:dyDescent="0.3">
      <c r="A118" s="99">
        <f t="shared" si="15"/>
        <v>77</v>
      </c>
      <c r="B118" s="54" t="s">
        <v>94</v>
      </c>
      <c r="C118" s="211"/>
      <c r="D118" s="211">
        <v>9.4E-2</v>
      </c>
      <c r="E118" s="211"/>
      <c r="F118" s="211"/>
      <c r="G118" s="211"/>
      <c r="H118" s="211">
        <v>0</v>
      </c>
      <c r="I118" s="106"/>
      <c r="J118" s="106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</row>
    <row r="119" spans="1:38" s="110" customFormat="1" ht="16.5" customHeight="1" x14ac:dyDescent="0.3">
      <c r="A119" s="99">
        <f t="shared" si="15"/>
        <v>78</v>
      </c>
      <c r="B119" s="54" t="s">
        <v>95</v>
      </c>
      <c r="C119" s="211">
        <v>0.11700000000000001</v>
      </c>
      <c r="D119" s="211"/>
      <c r="E119" s="211"/>
      <c r="F119" s="211"/>
      <c r="G119" s="211"/>
      <c r="H119" s="211">
        <v>0</v>
      </c>
      <c r="I119" s="106"/>
      <c r="J119" s="106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</row>
    <row r="120" spans="1:38" s="110" customFormat="1" ht="16.5" customHeight="1" x14ac:dyDescent="0.3">
      <c r="A120" s="99">
        <f t="shared" si="15"/>
        <v>79</v>
      </c>
      <c r="B120" s="54" t="s">
        <v>97</v>
      </c>
      <c r="C120" s="211">
        <v>44.850999999999999</v>
      </c>
      <c r="D120" s="211">
        <v>51.391000000000005</v>
      </c>
      <c r="E120" s="211">
        <v>43.563999999999993</v>
      </c>
      <c r="F120" s="211">
        <v>50.198999999999998</v>
      </c>
      <c r="G120" s="211">
        <v>54.158999999999999</v>
      </c>
      <c r="H120" s="211">
        <v>57.950130000000001</v>
      </c>
      <c r="I120" s="106"/>
      <c r="J120" s="106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</row>
    <row r="121" spans="1:38" s="110" customFormat="1" ht="16.5" customHeight="1" x14ac:dyDescent="0.3">
      <c r="A121" s="99">
        <f t="shared" si="15"/>
        <v>80</v>
      </c>
      <c r="B121" s="54" t="s">
        <v>98</v>
      </c>
      <c r="C121" s="211">
        <v>35.633000000000003</v>
      </c>
      <c r="D121" s="211">
        <v>33.935000000000002</v>
      </c>
      <c r="E121" s="211">
        <v>35.223999999999997</v>
      </c>
      <c r="F121" s="211">
        <v>35.359000000000002</v>
      </c>
      <c r="G121" s="211">
        <v>34.408999999999999</v>
      </c>
      <c r="H121" s="211">
        <v>36.817630000000001</v>
      </c>
      <c r="I121" s="106"/>
      <c r="J121" s="106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</row>
    <row r="122" spans="1:38" s="110" customFormat="1" ht="16.5" customHeight="1" x14ac:dyDescent="0.3">
      <c r="A122" s="99">
        <f t="shared" si="15"/>
        <v>81</v>
      </c>
      <c r="B122" s="54" t="s">
        <v>99</v>
      </c>
      <c r="C122" s="211">
        <v>9.218</v>
      </c>
      <c r="D122" s="211">
        <v>17.456</v>
      </c>
      <c r="E122" s="211">
        <v>8.34</v>
      </c>
      <c r="F122" s="211">
        <v>14.84</v>
      </c>
      <c r="G122" s="211">
        <v>19.75</v>
      </c>
      <c r="H122" s="211">
        <v>21.1325</v>
      </c>
      <c r="I122" s="106"/>
      <c r="J122" s="106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</row>
    <row r="123" spans="1:38" s="110" customFormat="1" ht="16.5" customHeight="1" x14ac:dyDescent="0.3">
      <c r="A123" s="99">
        <f t="shared" si="15"/>
        <v>82</v>
      </c>
      <c r="B123" s="67" t="s">
        <v>134</v>
      </c>
      <c r="C123" s="211"/>
      <c r="D123" s="211"/>
      <c r="E123" s="211"/>
      <c r="F123" s="211"/>
      <c r="G123" s="211"/>
      <c r="H123" s="211">
        <v>0</v>
      </c>
      <c r="I123" s="106"/>
      <c r="J123" s="106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</row>
    <row r="124" spans="1:38" s="110" customFormat="1" ht="16.5" customHeight="1" x14ac:dyDescent="0.3">
      <c r="A124" s="99">
        <f t="shared" si="15"/>
        <v>83</v>
      </c>
      <c r="B124" s="54" t="s">
        <v>101</v>
      </c>
      <c r="C124" s="211"/>
      <c r="D124" s="211"/>
      <c r="E124" s="211"/>
      <c r="F124" s="211"/>
      <c r="G124" s="211"/>
      <c r="H124" s="211">
        <v>0</v>
      </c>
      <c r="I124" s="106"/>
      <c r="J124" s="106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</row>
    <row r="125" spans="1:38" s="110" customFormat="1" ht="16.5" customHeight="1" x14ac:dyDescent="0.3">
      <c r="A125" s="99">
        <f t="shared" si="15"/>
        <v>84</v>
      </c>
      <c r="B125" s="54" t="s">
        <v>102</v>
      </c>
      <c r="C125" s="211"/>
      <c r="D125" s="211"/>
      <c r="E125" s="211"/>
      <c r="F125" s="211"/>
      <c r="G125" s="211"/>
      <c r="H125" s="211">
        <v>0</v>
      </c>
      <c r="I125" s="106"/>
      <c r="J125" s="106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</row>
    <row r="126" spans="1:38" s="110" customFormat="1" ht="16.5" customHeight="1" x14ac:dyDescent="0.3">
      <c r="A126" s="99">
        <f t="shared" si="15"/>
        <v>85</v>
      </c>
      <c r="B126" s="54" t="s">
        <v>103</v>
      </c>
      <c r="C126" s="211">
        <v>56.608000000000004</v>
      </c>
      <c r="D126" s="211">
        <v>65.131</v>
      </c>
      <c r="E126" s="211">
        <v>65.163999999999987</v>
      </c>
      <c r="F126" s="211">
        <v>64.608999999999995</v>
      </c>
      <c r="G126" s="211">
        <v>70.049000000000007</v>
      </c>
      <c r="H126" s="211">
        <v>74.952430000000007</v>
      </c>
      <c r="I126" s="106"/>
      <c r="J126" s="106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</row>
    <row r="127" spans="1:38" s="110" customFormat="1" ht="16.5" customHeight="1" x14ac:dyDescent="0.3">
      <c r="A127" s="99">
        <f t="shared" si="15"/>
        <v>86</v>
      </c>
      <c r="B127" s="54" t="s">
        <v>107</v>
      </c>
      <c r="C127" s="211">
        <v>118.14500980924156</v>
      </c>
      <c r="D127" s="210">
        <v>115.05617580553984</v>
      </c>
      <c r="E127" s="210">
        <v>100.05066711704103</v>
      </c>
      <c r="F127" s="210">
        <v>99.148302743846301</v>
      </c>
      <c r="G127" s="210">
        <v>108.41987958333981</v>
      </c>
      <c r="H127" s="210">
        <v>107</v>
      </c>
      <c r="I127" s="106"/>
      <c r="J127" s="106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</row>
    <row r="128" spans="1:38" s="110" customFormat="1" ht="20.25" customHeight="1" x14ac:dyDescent="0.3">
      <c r="A128" s="254" t="s">
        <v>141</v>
      </c>
      <c r="B128" s="254"/>
      <c r="C128" s="254"/>
      <c r="D128" s="254"/>
      <c r="E128" s="254"/>
      <c r="F128" s="254"/>
      <c r="G128" s="254"/>
      <c r="H128" s="254"/>
      <c r="I128" s="108"/>
      <c r="J128" s="108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</row>
    <row r="129" spans="1:38" s="110" customFormat="1" ht="16.5" customHeight="1" x14ac:dyDescent="0.3">
      <c r="A129" s="99">
        <v>87</v>
      </c>
      <c r="B129" s="54" t="s">
        <v>90</v>
      </c>
      <c r="C129" s="211">
        <v>66.628000000000014</v>
      </c>
      <c r="D129" s="211">
        <v>75.664999999999992</v>
      </c>
      <c r="E129" s="211">
        <v>92.963999999999999</v>
      </c>
      <c r="F129" s="211">
        <v>72.499000000000009</v>
      </c>
      <c r="G129" s="211">
        <v>84.781000000000006</v>
      </c>
      <c r="H129" s="211">
        <v>90.715670000000003</v>
      </c>
      <c r="I129" s="106"/>
      <c r="J129" s="106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</row>
    <row r="130" spans="1:38" s="110" customFormat="1" ht="16.5" customHeight="1" x14ac:dyDescent="0.3">
      <c r="A130" s="99">
        <f t="shared" ref="A130:A142" si="16">+A129+1</f>
        <v>88</v>
      </c>
      <c r="B130" s="54" t="s">
        <v>92</v>
      </c>
      <c r="C130" s="211">
        <v>22.536999999999999</v>
      </c>
      <c r="D130" s="211">
        <v>27.015000000000001</v>
      </c>
      <c r="E130" s="211">
        <v>21.2</v>
      </c>
      <c r="F130" s="211">
        <v>23.62</v>
      </c>
      <c r="G130" s="211">
        <v>25.93</v>
      </c>
      <c r="H130" s="211">
        <v>27.745100000000001</v>
      </c>
      <c r="I130" s="106"/>
      <c r="J130" s="106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</row>
    <row r="131" spans="1:38" s="110" customFormat="1" ht="16.5" customHeight="1" x14ac:dyDescent="0.3">
      <c r="A131" s="99">
        <f t="shared" si="16"/>
        <v>89</v>
      </c>
      <c r="B131" s="54" t="s">
        <v>107</v>
      </c>
      <c r="C131" s="211">
        <v>137.95910871694414</v>
      </c>
      <c r="D131" s="210">
        <v>119.86954785463904</v>
      </c>
      <c r="E131" s="210">
        <v>78.4749213399963</v>
      </c>
      <c r="F131" s="210">
        <v>111.41509433962264</v>
      </c>
      <c r="G131" s="210">
        <v>109.77984758679085</v>
      </c>
      <c r="H131" s="210">
        <v>107</v>
      </c>
      <c r="I131" s="106"/>
      <c r="J131" s="106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</row>
    <row r="132" spans="1:38" s="110" customFormat="1" ht="16.5" customHeight="1" x14ac:dyDescent="0.3">
      <c r="A132" s="99">
        <f t="shared" si="16"/>
        <v>90</v>
      </c>
      <c r="B132" s="54" t="s">
        <v>93</v>
      </c>
      <c r="C132" s="211">
        <v>22.536999999999999</v>
      </c>
      <c r="D132" s="211">
        <v>27.003</v>
      </c>
      <c r="E132" s="211">
        <v>21.2</v>
      </c>
      <c r="F132" s="211">
        <v>23.62</v>
      </c>
      <c r="G132" s="211">
        <v>25.93</v>
      </c>
      <c r="H132" s="211">
        <v>27.745100000000001</v>
      </c>
      <c r="I132" s="106"/>
      <c r="J132" s="106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</row>
    <row r="133" spans="1:38" s="110" customFormat="1" ht="16.5" customHeight="1" x14ac:dyDescent="0.3">
      <c r="A133" s="99">
        <f t="shared" si="16"/>
        <v>91</v>
      </c>
      <c r="B133" s="54" t="s">
        <v>94</v>
      </c>
      <c r="C133" s="211"/>
      <c r="D133" s="211">
        <v>1.2E-2</v>
      </c>
      <c r="E133" s="211"/>
      <c r="F133" s="211"/>
      <c r="G133" s="211"/>
      <c r="H133" s="211">
        <v>0</v>
      </c>
      <c r="I133" s="106"/>
      <c r="J133" s="106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</row>
    <row r="134" spans="1:38" s="110" customFormat="1" ht="16.5" customHeight="1" x14ac:dyDescent="0.3">
      <c r="A134" s="99">
        <f t="shared" si="16"/>
        <v>92</v>
      </c>
      <c r="B134" s="54" t="s">
        <v>95</v>
      </c>
      <c r="C134" s="211"/>
      <c r="D134" s="211"/>
      <c r="E134" s="211"/>
      <c r="F134" s="211"/>
      <c r="G134" s="211"/>
      <c r="H134" s="211">
        <v>0</v>
      </c>
      <c r="I134" s="106"/>
      <c r="J134" s="106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</row>
    <row r="135" spans="1:38" s="110" customFormat="1" ht="16.5" customHeight="1" x14ac:dyDescent="0.3">
      <c r="A135" s="99">
        <f t="shared" si="16"/>
        <v>93</v>
      </c>
      <c r="B135" s="54" t="s">
        <v>97</v>
      </c>
      <c r="C135" s="211">
        <v>44.792000000000002</v>
      </c>
      <c r="D135" s="211">
        <v>53.173999999999999</v>
      </c>
      <c r="E135" s="211">
        <v>62.7</v>
      </c>
      <c r="F135" s="211">
        <v>48.879000000000005</v>
      </c>
      <c r="G135" s="211">
        <v>58.850999999999999</v>
      </c>
      <c r="H135" s="211">
        <v>62.970570000000002</v>
      </c>
      <c r="I135" s="106"/>
      <c r="J135" s="106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</row>
    <row r="136" spans="1:38" s="110" customFormat="1" ht="16.5" customHeight="1" x14ac:dyDescent="0.3">
      <c r="A136" s="99">
        <f t="shared" si="16"/>
        <v>94</v>
      </c>
      <c r="B136" s="54" t="s">
        <v>98</v>
      </c>
      <c r="C136" s="211">
        <v>30.033999999999999</v>
      </c>
      <c r="D136" s="211">
        <v>28.385999999999999</v>
      </c>
      <c r="E136" s="211">
        <v>31.63</v>
      </c>
      <c r="F136" s="211">
        <v>30.809000000000001</v>
      </c>
      <c r="G136" s="211">
        <v>29.050999999999998</v>
      </c>
      <c r="H136" s="211">
        <v>31.084569999999999</v>
      </c>
      <c r="I136" s="106"/>
      <c r="J136" s="106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</row>
    <row r="137" spans="1:38" s="110" customFormat="1" ht="16.5" customHeight="1" x14ac:dyDescent="0.3">
      <c r="A137" s="99">
        <f t="shared" si="16"/>
        <v>95</v>
      </c>
      <c r="B137" s="54" t="s">
        <v>99</v>
      </c>
      <c r="C137" s="211">
        <v>14.757999999999999</v>
      </c>
      <c r="D137" s="211">
        <v>24.788</v>
      </c>
      <c r="E137" s="211">
        <v>31.07</v>
      </c>
      <c r="F137" s="211">
        <v>18.07</v>
      </c>
      <c r="G137" s="211">
        <v>29.8</v>
      </c>
      <c r="H137" s="211">
        <v>31.886000000000003</v>
      </c>
      <c r="I137" s="106"/>
      <c r="J137" s="106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</row>
    <row r="138" spans="1:38" s="110" customFormat="1" ht="16.5" customHeight="1" x14ac:dyDescent="0.3">
      <c r="A138" s="99">
        <f t="shared" si="16"/>
        <v>96</v>
      </c>
      <c r="B138" s="67" t="s">
        <v>134</v>
      </c>
      <c r="C138" s="211"/>
      <c r="D138" s="211"/>
      <c r="E138" s="211"/>
      <c r="F138" s="211"/>
      <c r="G138" s="211"/>
      <c r="H138" s="211">
        <v>0</v>
      </c>
      <c r="I138" s="106"/>
      <c r="J138" s="106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  <c r="AL138" s="109"/>
    </row>
    <row r="139" spans="1:38" s="110" customFormat="1" ht="16.5" customHeight="1" x14ac:dyDescent="0.3">
      <c r="A139" s="99">
        <f t="shared" si="16"/>
        <v>97</v>
      </c>
      <c r="B139" s="54" t="s">
        <v>101</v>
      </c>
      <c r="C139" s="211"/>
      <c r="D139" s="211"/>
      <c r="E139" s="211"/>
      <c r="F139" s="211"/>
      <c r="G139" s="211"/>
      <c r="H139" s="211">
        <v>0</v>
      </c>
      <c r="I139" s="106"/>
      <c r="J139" s="106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</row>
    <row r="140" spans="1:38" s="110" customFormat="1" ht="16.5" customHeight="1" x14ac:dyDescent="0.3">
      <c r="A140" s="99">
        <f t="shared" si="16"/>
        <v>98</v>
      </c>
      <c r="B140" s="54" t="s">
        <v>102</v>
      </c>
      <c r="C140" s="211"/>
      <c r="D140" s="211"/>
      <c r="E140" s="211"/>
      <c r="F140" s="211"/>
      <c r="G140" s="211"/>
      <c r="H140" s="211">
        <v>0</v>
      </c>
      <c r="I140" s="106"/>
      <c r="J140" s="106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  <c r="AL140" s="109"/>
    </row>
    <row r="141" spans="1:38" s="110" customFormat="1" ht="16.5" customHeight="1" x14ac:dyDescent="0.3">
      <c r="A141" s="99">
        <f t="shared" si="16"/>
        <v>99</v>
      </c>
      <c r="B141" s="54" t="s">
        <v>103</v>
      </c>
      <c r="C141" s="211">
        <v>66.628000000000014</v>
      </c>
      <c r="D141" s="211">
        <v>75.664999999999992</v>
      </c>
      <c r="E141" s="211">
        <v>92.963999999999999</v>
      </c>
      <c r="F141" s="211">
        <v>72.499000000000009</v>
      </c>
      <c r="G141" s="211">
        <v>84.781000000000006</v>
      </c>
      <c r="H141" s="211">
        <v>90.715670000000003</v>
      </c>
      <c r="I141" s="106"/>
      <c r="J141" s="106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109"/>
      <c r="AH141" s="109"/>
      <c r="AI141" s="109"/>
      <c r="AJ141" s="109"/>
      <c r="AK141" s="109"/>
      <c r="AL141" s="109"/>
    </row>
    <row r="142" spans="1:38" s="110" customFormat="1" ht="16.5" customHeight="1" x14ac:dyDescent="0.3">
      <c r="A142" s="99">
        <f t="shared" si="16"/>
        <v>100</v>
      </c>
      <c r="B142" s="54" t="s">
        <v>107</v>
      </c>
      <c r="C142" s="211">
        <v>97.043316146698146</v>
      </c>
      <c r="D142" s="210">
        <v>113.56336675271655</v>
      </c>
      <c r="E142" s="210">
        <v>122.86261811934185</v>
      </c>
      <c r="F142" s="210">
        <v>77.986102147067697</v>
      </c>
      <c r="G142" s="210">
        <v>116.9409233230803</v>
      </c>
      <c r="H142" s="210">
        <v>107</v>
      </c>
      <c r="I142" s="106"/>
      <c r="J142" s="106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  <c r="AJ142" s="109"/>
      <c r="AK142" s="109"/>
      <c r="AL142" s="109"/>
    </row>
    <row r="143" spans="1:38" s="110" customFormat="1" ht="18.75" customHeight="1" x14ac:dyDescent="0.3">
      <c r="A143" s="254" t="s">
        <v>142</v>
      </c>
      <c r="B143" s="254"/>
      <c r="C143" s="254"/>
      <c r="D143" s="254"/>
      <c r="E143" s="254"/>
      <c r="F143" s="254"/>
      <c r="G143" s="254"/>
      <c r="H143" s="254"/>
      <c r="I143" s="108"/>
      <c r="J143" s="108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  <c r="AL143" s="109"/>
    </row>
    <row r="144" spans="1:38" s="110" customFormat="1" ht="17.25" customHeight="1" x14ac:dyDescent="0.3">
      <c r="A144" s="99">
        <v>101</v>
      </c>
      <c r="B144" s="54" t="s">
        <v>90</v>
      </c>
      <c r="C144" s="211">
        <v>70.462999999999994</v>
      </c>
      <c r="D144" s="211">
        <v>76.745999999999995</v>
      </c>
      <c r="E144" s="211">
        <v>78.566000000000003</v>
      </c>
      <c r="F144" s="211">
        <v>77.114000000000004</v>
      </c>
      <c r="G144" s="211">
        <v>88.325999999999993</v>
      </c>
      <c r="H144" s="211">
        <v>94.50882</v>
      </c>
      <c r="I144" s="106"/>
      <c r="J144" s="106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09"/>
      <c r="AI144" s="109"/>
      <c r="AJ144" s="109"/>
      <c r="AK144" s="109"/>
      <c r="AL144" s="109"/>
    </row>
    <row r="145" spans="1:38" s="110" customFormat="1" ht="17.25" customHeight="1" x14ac:dyDescent="0.3">
      <c r="A145" s="99">
        <f t="shared" ref="A145:A157" si="17">+A144+1</f>
        <v>102</v>
      </c>
      <c r="B145" s="54" t="s">
        <v>92</v>
      </c>
      <c r="C145" s="211">
        <v>24.07</v>
      </c>
      <c r="D145" s="211">
        <v>28.19</v>
      </c>
      <c r="E145" s="211">
        <v>27.8</v>
      </c>
      <c r="F145" s="211">
        <v>30.86</v>
      </c>
      <c r="G145" s="211">
        <v>34.409999999999997</v>
      </c>
      <c r="H145" s="211">
        <v>36.8187</v>
      </c>
      <c r="I145" s="106"/>
      <c r="J145" s="106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  <c r="AJ145" s="109"/>
      <c r="AK145" s="109"/>
      <c r="AL145" s="109"/>
    </row>
    <row r="146" spans="1:38" s="110" customFormat="1" ht="17.25" customHeight="1" x14ac:dyDescent="0.3">
      <c r="A146" s="99">
        <v>102</v>
      </c>
      <c r="B146" s="54" t="s">
        <v>107</v>
      </c>
      <c r="C146" s="211">
        <v>139.96627318718382</v>
      </c>
      <c r="D146" s="210">
        <v>117.11674283340258</v>
      </c>
      <c r="E146" s="210">
        <v>98.61653068463994</v>
      </c>
      <c r="F146" s="210">
        <v>111.00719424460431</v>
      </c>
      <c r="G146" s="210">
        <v>111.50356448476992</v>
      </c>
      <c r="H146" s="210">
        <v>107</v>
      </c>
      <c r="I146" s="106"/>
      <c r="J146" s="106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09"/>
      <c r="AJ146" s="109"/>
      <c r="AK146" s="109"/>
      <c r="AL146" s="109"/>
    </row>
    <row r="147" spans="1:38" s="110" customFormat="1" ht="17.25" customHeight="1" x14ac:dyDescent="0.3">
      <c r="A147" s="99">
        <f t="shared" si="17"/>
        <v>103</v>
      </c>
      <c r="B147" s="54" t="s">
        <v>93</v>
      </c>
      <c r="C147" s="211">
        <v>24.07</v>
      </c>
      <c r="D147" s="211">
        <v>28.19</v>
      </c>
      <c r="E147" s="211">
        <v>27.8</v>
      </c>
      <c r="F147" s="211">
        <v>30.86</v>
      </c>
      <c r="G147" s="211">
        <v>34.409999999999997</v>
      </c>
      <c r="H147" s="211">
        <v>36.8187</v>
      </c>
      <c r="I147" s="106"/>
      <c r="J147" s="106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109"/>
      <c r="AH147" s="109"/>
      <c r="AI147" s="109"/>
      <c r="AJ147" s="109"/>
      <c r="AK147" s="109"/>
      <c r="AL147" s="109"/>
    </row>
    <row r="148" spans="1:38" s="110" customFormat="1" ht="17.25" customHeight="1" x14ac:dyDescent="0.3">
      <c r="A148" s="99">
        <v>103</v>
      </c>
      <c r="B148" s="54" t="s">
        <v>94</v>
      </c>
      <c r="C148" s="211"/>
      <c r="D148" s="211"/>
      <c r="E148" s="211"/>
      <c r="F148" s="211"/>
      <c r="G148" s="211"/>
      <c r="H148" s="211">
        <v>0</v>
      </c>
      <c r="I148" s="106"/>
      <c r="J148" s="106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  <c r="AI148" s="109"/>
      <c r="AJ148" s="109"/>
      <c r="AK148" s="109"/>
      <c r="AL148" s="109"/>
    </row>
    <row r="149" spans="1:38" s="110" customFormat="1" ht="17.25" customHeight="1" x14ac:dyDescent="0.3">
      <c r="A149" s="99">
        <f t="shared" si="17"/>
        <v>104</v>
      </c>
      <c r="B149" s="54" t="s">
        <v>95</v>
      </c>
      <c r="C149" s="211"/>
      <c r="D149" s="211"/>
      <c r="E149" s="211"/>
      <c r="F149" s="211"/>
      <c r="G149" s="211"/>
      <c r="H149" s="211">
        <v>0</v>
      </c>
      <c r="I149" s="106"/>
      <c r="J149" s="106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109"/>
      <c r="AH149" s="109"/>
      <c r="AI149" s="109"/>
      <c r="AJ149" s="109"/>
      <c r="AK149" s="109"/>
      <c r="AL149" s="109"/>
    </row>
    <row r="150" spans="1:38" s="110" customFormat="1" ht="17.25" customHeight="1" x14ac:dyDescent="0.3">
      <c r="A150" s="99">
        <v>104</v>
      </c>
      <c r="B150" s="54" t="s">
        <v>97</v>
      </c>
      <c r="C150" s="211">
        <v>48.481999999999999</v>
      </c>
      <c r="D150" s="211">
        <v>48.186999999999998</v>
      </c>
      <c r="E150" s="211">
        <v>45.027999999999999</v>
      </c>
      <c r="F150" s="211">
        <v>46.254000000000005</v>
      </c>
      <c r="G150" s="211">
        <v>53.915999999999997</v>
      </c>
      <c r="H150" s="211">
        <v>57.690119999999993</v>
      </c>
      <c r="I150" s="106"/>
      <c r="J150" s="106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  <c r="AJ150" s="109"/>
      <c r="AK150" s="109"/>
      <c r="AL150" s="109"/>
    </row>
    <row r="151" spans="1:38" s="110" customFormat="1" ht="17.25" customHeight="1" x14ac:dyDescent="0.3">
      <c r="A151" s="99">
        <f t="shared" si="17"/>
        <v>105</v>
      </c>
      <c r="B151" s="54" t="s">
        <v>98</v>
      </c>
      <c r="C151" s="211">
        <v>32.058999999999997</v>
      </c>
      <c r="D151" s="211">
        <v>25.242999999999999</v>
      </c>
      <c r="E151" s="211">
        <v>25.257999999999999</v>
      </c>
      <c r="F151" s="211">
        <v>23.984000000000002</v>
      </c>
      <c r="G151" s="211">
        <v>21.015999999999998</v>
      </c>
      <c r="H151" s="211">
        <v>22.487119999999997</v>
      </c>
      <c r="I151" s="106"/>
      <c r="J151" s="106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  <c r="AK151" s="109"/>
      <c r="AL151" s="109"/>
    </row>
    <row r="152" spans="1:38" s="110" customFormat="1" ht="17.25" customHeight="1" x14ac:dyDescent="0.3">
      <c r="A152" s="99">
        <v>105</v>
      </c>
      <c r="B152" s="54" t="s">
        <v>99</v>
      </c>
      <c r="C152" s="211">
        <v>16.422999999999998</v>
      </c>
      <c r="D152" s="211">
        <v>22.943999999999999</v>
      </c>
      <c r="E152" s="211">
        <v>19.77</v>
      </c>
      <c r="F152" s="211">
        <v>22.27</v>
      </c>
      <c r="G152" s="211">
        <v>32.9</v>
      </c>
      <c r="H152" s="211">
        <v>35.202999999999996</v>
      </c>
      <c r="I152" s="106"/>
      <c r="J152" s="106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  <c r="AF152" s="109"/>
      <c r="AG152" s="109"/>
      <c r="AH152" s="109"/>
      <c r="AI152" s="109"/>
      <c r="AJ152" s="109"/>
      <c r="AK152" s="109"/>
      <c r="AL152" s="109"/>
    </row>
    <row r="153" spans="1:38" s="110" customFormat="1" ht="17.25" customHeight="1" x14ac:dyDescent="0.3">
      <c r="A153" s="99">
        <f t="shared" si="17"/>
        <v>106</v>
      </c>
      <c r="B153" s="67" t="s">
        <v>134</v>
      </c>
      <c r="C153" s="211"/>
      <c r="D153" s="211"/>
      <c r="E153" s="211"/>
      <c r="F153" s="211"/>
      <c r="G153" s="211"/>
      <c r="H153" s="211">
        <v>0</v>
      </c>
      <c r="I153" s="106"/>
      <c r="J153" s="106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  <c r="AJ153" s="109"/>
      <c r="AK153" s="109"/>
      <c r="AL153" s="109"/>
    </row>
    <row r="154" spans="1:38" s="110" customFormat="1" ht="17.25" customHeight="1" x14ac:dyDescent="0.3">
      <c r="A154" s="99">
        <v>106</v>
      </c>
      <c r="B154" s="54" t="s">
        <v>101</v>
      </c>
      <c r="C154" s="211"/>
      <c r="D154" s="211"/>
      <c r="E154" s="211"/>
      <c r="F154" s="211"/>
      <c r="G154" s="211"/>
      <c r="H154" s="211">
        <v>0</v>
      </c>
      <c r="I154" s="106"/>
      <c r="J154" s="106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  <c r="AL154" s="109"/>
    </row>
    <row r="155" spans="1:38" s="110" customFormat="1" ht="17.25" customHeight="1" x14ac:dyDescent="0.3">
      <c r="A155" s="99">
        <f t="shared" si="17"/>
        <v>107</v>
      </c>
      <c r="B155" s="54" t="s">
        <v>102</v>
      </c>
      <c r="C155" s="211"/>
      <c r="D155" s="211"/>
      <c r="E155" s="211"/>
      <c r="F155" s="211"/>
      <c r="G155" s="211"/>
      <c r="H155" s="211">
        <v>0</v>
      </c>
      <c r="I155" s="106"/>
      <c r="J155" s="106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</row>
    <row r="156" spans="1:38" s="110" customFormat="1" ht="17.25" customHeight="1" x14ac:dyDescent="0.3">
      <c r="A156" s="99">
        <v>107</v>
      </c>
      <c r="B156" s="54" t="s">
        <v>103</v>
      </c>
      <c r="C156" s="211">
        <v>70.462999999999994</v>
      </c>
      <c r="D156" s="211">
        <v>76.745999999999995</v>
      </c>
      <c r="E156" s="211">
        <v>78.566000000000003</v>
      </c>
      <c r="F156" s="211">
        <v>77.114000000000004</v>
      </c>
      <c r="G156" s="211">
        <v>88.325999999999993</v>
      </c>
      <c r="H156" s="211">
        <v>94.50882</v>
      </c>
      <c r="I156" s="106"/>
      <c r="J156" s="106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  <c r="AL156" s="109"/>
    </row>
    <row r="157" spans="1:38" s="110" customFormat="1" ht="17.25" customHeight="1" x14ac:dyDescent="0.3">
      <c r="A157" s="99">
        <f t="shared" si="17"/>
        <v>108</v>
      </c>
      <c r="B157" s="54" t="s">
        <v>107</v>
      </c>
      <c r="C157" s="211">
        <v>119.61127143099644</v>
      </c>
      <c r="D157" s="210">
        <v>108.91673644323971</v>
      </c>
      <c r="E157" s="210">
        <v>102.37145909884555</v>
      </c>
      <c r="F157" s="210">
        <v>98.151872311177868</v>
      </c>
      <c r="G157" s="210">
        <v>114.53951292891043</v>
      </c>
      <c r="H157" s="210">
        <v>107</v>
      </c>
      <c r="I157" s="106"/>
      <c r="J157" s="106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</row>
    <row r="158" spans="1:38" s="110" customFormat="1" ht="16.5" customHeight="1" x14ac:dyDescent="0.3">
      <c r="A158" s="254" t="s">
        <v>143</v>
      </c>
      <c r="B158" s="254"/>
      <c r="C158" s="254"/>
      <c r="D158" s="254"/>
      <c r="E158" s="254"/>
      <c r="F158" s="254"/>
      <c r="G158" s="254"/>
      <c r="H158" s="254"/>
      <c r="I158" s="108"/>
      <c r="J158" s="108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</row>
    <row r="159" spans="1:38" s="110" customFormat="1" ht="16.5" customHeight="1" x14ac:dyDescent="0.3">
      <c r="A159" s="99">
        <v>109</v>
      </c>
      <c r="B159" s="54" t="s">
        <v>90</v>
      </c>
      <c r="C159" s="211">
        <v>50.045999999999999</v>
      </c>
      <c r="D159" s="211">
        <v>49.125</v>
      </c>
      <c r="E159" s="211">
        <v>54.08</v>
      </c>
      <c r="F159" s="211">
        <v>51.819000000000003</v>
      </c>
      <c r="G159" s="211">
        <v>60.876000000000005</v>
      </c>
      <c r="H159" s="211">
        <v>65.137320000000003</v>
      </c>
      <c r="I159" s="106"/>
      <c r="J159" s="106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  <c r="AK159" s="109"/>
      <c r="AL159" s="109"/>
    </row>
    <row r="160" spans="1:38" s="110" customFormat="1" ht="16.5" customHeight="1" x14ac:dyDescent="0.3">
      <c r="A160" s="99">
        <f t="shared" ref="A160:A172" si="18">+A159+1</f>
        <v>110</v>
      </c>
      <c r="B160" s="54" t="s">
        <v>92</v>
      </c>
      <c r="C160" s="211">
        <v>10.917999999999999</v>
      </c>
      <c r="D160" s="211">
        <v>13.869</v>
      </c>
      <c r="E160" s="211">
        <v>10.35</v>
      </c>
      <c r="F160" s="211">
        <v>11.53</v>
      </c>
      <c r="G160" s="211">
        <v>12.605</v>
      </c>
      <c r="H160" s="211">
        <v>13.487350000000001</v>
      </c>
      <c r="I160" s="106"/>
      <c r="J160" s="106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09"/>
      <c r="AK160" s="109"/>
      <c r="AL160" s="109"/>
    </row>
    <row r="161" spans="1:38" s="110" customFormat="1" ht="16.5" customHeight="1" x14ac:dyDescent="0.3">
      <c r="A161" s="99">
        <v>110</v>
      </c>
      <c r="B161" s="54" t="s">
        <v>107</v>
      </c>
      <c r="C161" s="211">
        <v>151.74426685198051</v>
      </c>
      <c r="D161" s="210">
        <v>127.02875984612567</v>
      </c>
      <c r="E161" s="210">
        <v>74.626865671641781</v>
      </c>
      <c r="F161" s="210">
        <v>111.40096618357487</v>
      </c>
      <c r="G161" s="210">
        <v>109.32350390286211</v>
      </c>
      <c r="H161" s="210">
        <v>107</v>
      </c>
      <c r="I161" s="106"/>
      <c r="J161" s="106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  <c r="AJ161" s="109"/>
      <c r="AK161" s="109"/>
      <c r="AL161" s="109"/>
    </row>
    <row r="162" spans="1:38" s="110" customFormat="1" ht="16.5" customHeight="1" x14ac:dyDescent="0.3">
      <c r="A162" s="99">
        <f t="shared" si="18"/>
        <v>111</v>
      </c>
      <c r="B162" s="54" t="s">
        <v>93</v>
      </c>
      <c r="C162" s="211">
        <v>10.917999999999999</v>
      </c>
      <c r="D162" s="211">
        <v>13.779</v>
      </c>
      <c r="E162" s="211">
        <v>10.35</v>
      </c>
      <c r="F162" s="211">
        <v>11.53</v>
      </c>
      <c r="G162" s="211">
        <v>12.605</v>
      </c>
      <c r="H162" s="211">
        <v>13.487350000000001</v>
      </c>
      <c r="I162" s="106"/>
      <c r="J162" s="106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</row>
    <row r="163" spans="1:38" s="110" customFormat="1" ht="16.5" customHeight="1" x14ac:dyDescent="0.3">
      <c r="A163" s="99">
        <v>111</v>
      </c>
      <c r="B163" s="54" t="s">
        <v>94</v>
      </c>
      <c r="C163" s="211"/>
      <c r="D163" s="211">
        <v>0.09</v>
      </c>
      <c r="E163" s="211"/>
      <c r="F163" s="211"/>
      <c r="G163" s="211"/>
      <c r="H163" s="211">
        <v>0</v>
      </c>
      <c r="I163" s="106"/>
      <c r="J163" s="106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  <c r="AK163" s="109"/>
      <c r="AL163" s="109"/>
    </row>
    <row r="164" spans="1:38" s="110" customFormat="1" ht="16.5" customHeight="1" x14ac:dyDescent="0.3">
      <c r="A164" s="99">
        <f t="shared" si="18"/>
        <v>112</v>
      </c>
      <c r="B164" s="54" t="s">
        <v>95</v>
      </c>
      <c r="C164" s="211"/>
      <c r="D164" s="211"/>
      <c r="E164" s="211"/>
      <c r="F164" s="211"/>
      <c r="G164" s="211"/>
      <c r="H164" s="211">
        <v>0</v>
      </c>
      <c r="I164" s="106"/>
      <c r="J164" s="106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  <c r="AI164" s="109"/>
      <c r="AJ164" s="109"/>
      <c r="AK164" s="109"/>
      <c r="AL164" s="109"/>
    </row>
    <row r="165" spans="1:38" s="110" customFormat="1" ht="16.5" customHeight="1" x14ac:dyDescent="0.3">
      <c r="A165" s="99">
        <v>112</v>
      </c>
      <c r="B165" s="54" t="s">
        <v>97</v>
      </c>
      <c r="C165" s="211">
        <v>39.009</v>
      </c>
      <c r="D165" s="211">
        <v>39.807000000000002</v>
      </c>
      <c r="E165" s="211">
        <v>36.866999999999997</v>
      </c>
      <c r="F165" s="211">
        <v>40.289000000000001</v>
      </c>
      <c r="G165" s="211">
        <v>48.271000000000001</v>
      </c>
      <c r="H165" s="211">
        <v>51.649970000000003</v>
      </c>
      <c r="I165" s="106"/>
      <c r="J165" s="106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109"/>
      <c r="AE165" s="109"/>
      <c r="AF165" s="109"/>
      <c r="AG165" s="109"/>
      <c r="AH165" s="109"/>
      <c r="AI165" s="109"/>
      <c r="AJ165" s="109"/>
      <c r="AK165" s="109"/>
      <c r="AL165" s="109"/>
    </row>
    <row r="166" spans="1:38" s="110" customFormat="1" ht="16.5" customHeight="1" x14ac:dyDescent="0.3">
      <c r="A166" s="99">
        <f t="shared" si="18"/>
        <v>113</v>
      </c>
      <c r="B166" s="54" t="s">
        <v>98</v>
      </c>
      <c r="C166" s="211">
        <v>30.245999999999999</v>
      </c>
      <c r="D166" s="211">
        <v>31.081</v>
      </c>
      <c r="E166" s="211">
        <v>31.227</v>
      </c>
      <c r="F166" s="211">
        <v>31.449000000000002</v>
      </c>
      <c r="G166" s="211">
        <v>30.870999999999999</v>
      </c>
      <c r="H166" s="211">
        <v>33.031970000000001</v>
      </c>
      <c r="I166" s="106"/>
      <c r="J166" s="106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  <c r="AE166" s="109"/>
      <c r="AF166" s="109"/>
      <c r="AG166" s="109"/>
      <c r="AH166" s="109"/>
      <c r="AI166" s="109"/>
      <c r="AJ166" s="109"/>
      <c r="AK166" s="109"/>
      <c r="AL166" s="109"/>
    </row>
    <row r="167" spans="1:38" s="110" customFormat="1" ht="16.5" customHeight="1" x14ac:dyDescent="0.3">
      <c r="A167" s="99">
        <v>113</v>
      </c>
      <c r="B167" s="54" t="s">
        <v>99</v>
      </c>
      <c r="C167" s="211">
        <v>8.7629999999999999</v>
      </c>
      <c r="D167" s="211">
        <v>8.7260000000000009</v>
      </c>
      <c r="E167" s="211">
        <v>5.64</v>
      </c>
      <c r="F167" s="211">
        <v>8.84</v>
      </c>
      <c r="G167" s="211">
        <v>17.399999999999999</v>
      </c>
      <c r="H167" s="211">
        <v>18.617999999999999</v>
      </c>
      <c r="I167" s="106"/>
      <c r="J167" s="106"/>
      <c r="K167" s="109"/>
      <c r="L167" s="109"/>
      <c r="M167" s="109"/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  <c r="AI167" s="109"/>
      <c r="AJ167" s="109"/>
      <c r="AK167" s="109"/>
      <c r="AL167" s="109"/>
    </row>
    <row r="168" spans="1:38" s="110" customFormat="1" ht="16.5" customHeight="1" x14ac:dyDescent="0.3">
      <c r="A168" s="99">
        <f t="shared" si="18"/>
        <v>114</v>
      </c>
      <c r="B168" s="67" t="s">
        <v>134</v>
      </c>
      <c r="C168" s="211"/>
      <c r="D168" s="211"/>
      <c r="E168" s="211"/>
      <c r="F168" s="211"/>
      <c r="G168" s="211"/>
      <c r="H168" s="211">
        <v>0</v>
      </c>
      <c r="I168" s="106"/>
      <c r="J168" s="106"/>
      <c r="K168" s="109"/>
      <c r="L168" s="109"/>
      <c r="M168" s="109"/>
      <c r="N168" s="109"/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  <c r="AE168" s="109"/>
      <c r="AF168" s="109"/>
      <c r="AG168" s="109"/>
      <c r="AH168" s="109"/>
      <c r="AI168" s="109"/>
      <c r="AJ168" s="109"/>
      <c r="AK168" s="109"/>
      <c r="AL168" s="109"/>
    </row>
    <row r="169" spans="1:38" s="110" customFormat="1" ht="16.5" customHeight="1" x14ac:dyDescent="0.3">
      <c r="A169" s="99">
        <v>114</v>
      </c>
      <c r="B169" s="54" t="s">
        <v>101</v>
      </c>
      <c r="C169" s="211"/>
      <c r="D169" s="211"/>
      <c r="E169" s="211"/>
      <c r="F169" s="211"/>
      <c r="G169" s="211"/>
      <c r="H169" s="211">
        <v>0</v>
      </c>
      <c r="I169" s="106"/>
      <c r="J169" s="106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  <c r="AE169" s="109"/>
      <c r="AF169" s="109"/>
      <c r="AG169" s="109"/>
      <c r="AH169" s="109"/>
      <c r="AI169" s="109"/>
      <c r="AJ169" s="109"/>
      <c r="AK169" s="109"/>
      <c r="AL169" s="109"/>
    </row>
    <row r="170" spans="1:38" s="110" customFormat="1" ht="16.5" customHeight="1" x14ac:dyDescent="0.3">
      <c r="A170" s="99">
        <f t="shared" si="18"/>
        <v>115</v>
      </c>
      <c r="B170" s="54" t="s">
        <v>102</v>
      </c>
      <c r="C170" s="211"/>
      <c r="D170" s="211"/>
      <c r="E170" s="211"/>
      <c r="F170" s="211"/>
      <c r="G170" s="211"/>
      <c r="H170" s="211">
        <v>0</v>
      </c>
      <c r="I170" s="106"/>
      <c r="J170" s="106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</row>
    <row r="171" spans="1:38" s="110" customFormat="1" ht="16.5" customHeight="1" x14ac:dyDescent="0.3">
      <c r="A171" s="99">
        <v>115</v>
      </c>
      <c r="B171" s="54" t="s">
        <v>103</v>
      </c>
      <c r="C171" s="211">
        <v>50.045000000000002</v>
      </c>
      <c r="D171" s="211">
        <v>49.125</v>
      </c>
      <c r="E171" s="211">
        <v>54.08</v>
      </c>
      <c r="F171" s="211">
        <v>51.819000000000003</v>
      </c>
      <c r="G171" s="211">
        <v>60.876000000000005</v>
      </c>
      <c r="H171" s="211">
        <v>65.137320000000003</v>
      </c>
      <c r="I171" s="106"/>
      <c r="J171" s="106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109"/>
      <c r="AH171" s="109"/>
      <c r="AI171" s="109"/>
      <c r="AJ171" s="109"/>
      <c r="AK171" s="109"/>
      <c r="AL171" s="109"/>
    </row>
    <row r="172" spans="1:38" s="110" customFormat="1" ht="16.5" customHeight="1" x14ac:dyDescent="0.3">
      <c r="A172" s="99">
        <f t="shared" si="18"/>
        <v>116</v>
      </c>
      <c r="B172" s="54" t="s">
        <v>107</v>
      </c>
      <c r="C172" s="211">
        <v>81.062913049112353</v>
      </c>
      <c r="D172" s="210">
        <v>98.161654510940153</v>
      </c>
      <c r="E172" s="210">
        <v>110.08651399491094</v>
      </c>
      <c r="F172" s="210">
        <v>95.819156804733737</v>
      </c>
      <c r="G172" s="210">
        <v>117.47814508191976</v>
      </c>
      <c r="H172" s="210">
        <v>107</v>
      </c>
      <c r="I172" s="106"/>
      <c r="J172" s="106"/>
      <c r="K172" s="109"/>
      <c r="L172" s="109"/>
      <c r="M172" s="109"/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09"/>
      <c r="AI172" s="109"/>
      <c r="AJ172" s="109"/>
      <c r="AK172" s="109"/>
      <c r="AL172" s="109"/>
    </row>
    <row r="173" spans="1:38" s="110" customFormat="1" ht="16.5" customHeight="1" x14ac:dyDescent="0.3">
      <c r="A173" s="254" t="s">
        <v>144</v>
      </c>
      <c r="B173" s="254"/>
      <c r="C173" s="254"/>
      <c r="D173" s="254"/>
      <c r="E173" s="254"/>
      <c r="F173" s="254"/>
      <c r="G173" s="254"/>
      <c r="H173" s="254"/>
      <c r="I173" s="108"/>
      <c r="J173" s="108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</row>
    <row r="174" spans="1:38" s="110" customFormat="1" ht="16.5" customHeight="1" x14ac:dyDescent="0.3">
      <c r="A174" s="99">
        <v>117</v>
      </c>
      <c r="B174" s="54" t="s">
        <v>90</v>
      </c>
      <c r="C174" s="211">
        <v>42.577999999999996</v>
      </c>
      <c r="D174" s="211">
        <v>55.353000000000002</v>
      </c>
      <c r="E174" s="211">
        <v>55.293000000000006</v>
      </c>
      <c r="F174" s="211">
        <v>47.227000000000004</v>
      </c>
      <c r="G174" s="211">
        <v>47.865600000000001</v>
      </c>
      <c r="H174" s="211">
        <v>51.216191999999999</v>
      </c>
      <c r="I174" s="106"/>
      <c r="J174" s="106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109"/>
      <c r="AH174" s="109"/>
      <c r="AI174" s="109"/>
      <c r="AJ174" s="109"/>
      <c r="AK174" s="109"/>
      <c r="AL174" s="109"/>
    </row>
    <row r="175" spans="1:38" s="110" customFormat="1" ht="16.5" customHeight="1" x14ac:dyDescent="0.3">
      <c r="A175" s="99">
        <f t="shared" ref="A175:A187" si="19">+A174+1</f>
        <v>118</v>
      </c>
      <c r="B175" s="54" t="s">
        <v>92</v>
      </c>
      <c r="C175" s="211">
        <v>7.6429999999999998</v>
      </c>
      <c r="D175" s="211">
        <v>10.237</v>
      </c>
      <c r="E175" s="211">
        <v>6.6</v>
      </c>
      <c r="F175" s="211">
        <v>7.3550000000000004</v>
      </c>
      <c r="G175" s="211">
        <v>6</v>
      </c>
      <c r="H175" s="211">
        <v>6.42</v>
      </c>
      <c r="I175" s="106"/>
      <c r="J175" s="106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109"/>
      <c r="AH175" s="109"/>
      <c r="AI175" s="109"/>
      <c r="AJ175" s="109"/>
      <c r="AK175" s="109"/>
      <c r="AL175" s="109"/>
    </row>
    <row r="176" spans="1:38" s="110" customFormat="1" ht="16.5" customHeight="1" x14ac:dyDescent="0.3">
      <c r="A176" s="99">
        <f t="shared" si="19"/>
        <v>119</v>
      </c>
      <c r="B176" s="54" t="s">
        <v>107</v>
      </c>
      <c r="C176" s="211">
        <v>145.85877862595419</v>
      </c>
      <c r="D176" s="210">
        <v>133.93955253172837</v>
      </c>
      <c r="E176" s="210">
        <v>64.472013285142125</v>
      </c>
      <c r="F176" s="210">
        <v>111.43939393939395</v>
      </c>
      <c r="G176" s="210">
        <v>81.577158395649221</v>
      </c>
      <c r="H176" s="210">
        <v>107</v>
      </c>
      <c r="I176" s="106"/>
      <c r="J176" s="106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109"/>
      <c r="AH176" s="109"/>
      <c r="AI176" s="109"/>
      <c r="AJ176" s="109"/>
      <c r="AK176" s="109"/>
      <c r="AL176" s="109"/>
    </row>
    <row r="177" spans="1:38" s="110" customFormat="1" ht="16.5" customHeight="1" x14ac:dyDescent="0.3">
      <c r="A177" s="99">
        <f t="shared" si="19"/>
        <v>120</v>
      </c>
      <c r="B177" s="54" t="s">
        <v>93</v>
      </c>
      <c r="C177" s="211">
        <v>7.6429999999999998</v>
      </c>
      <c r="D177" s="211">
        <v>10.237</v>
      </c>
      <c r="E177" s="211">
        <v>6.6</v>
      </c>
      <c r="F177" s="211">
        <v>7.3550000000000004</v>
      </c>
      <c r="G177" s="211">
        <v>6</v>
      </c>
      <c r="H177" s="211">
        <v>6.42</v>
      </c>
      <c r="I177" s="106"/>
      <c r="J177" s="106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  <c r="AB177" s="109"/>
      <c r="AC177" s="109"/>
      <c r="AD177" s="109"/>
      <c r="AE177" s="109"/>
      <c r="AF177" s="109"/>
      <c r="AG177" s="109"/>
      <c r="AH177" s="109"/>
      <c r="AI177" s="109"/>
      <c r="AJ177" s="109"/>
      <c r="AK177" s="109"/>
      <c r="AL177" s="109"/>
    </row>
    <row r="178" spans="1:38" s="110" customFormat="1" ht="16.5" customHeight="1" x14ac:dyDescent="0.3">
      <c r="A178" s="99">
        <f t="shared" si="19"/>
        <v>121</v>
      </c>
      <c r="B178" s="54" t="s">
        <v>94</v>
      </c>
      <c r="C178" s="211"/>
      <c r="D178" s="211"/>
      <c r="E178" s="211"/>
      <c r="F178" s="211"/>
      <c r="G178" s="211"/>
      <c r="H178" s="211">
        <v>0</v>
      </c>
      <c r="I178" s="106"/>
      <c r="J178" s="106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  <c r="AE178" s="109"/>
      <c r="AF178" s="109"/>
      <c r="AG178" s="109"/>
      <c r="AH178" s="109"/>
      <c r="AI178" s="109"/>
      <c r="AJ178" s="109"/>
      <c r="AK178" s="109"/>
      <c r="AL178" s="109"/>
    </row>
    <row r="179" spans="1:38" s="110" customFormat="1" ht="16.5" customHeight="1" x14ac:dyDescent="0.3">
      <c r="A179" s="99">
        <f t="shared" si="19"/>
        <v>122</v>
      </c>
      <c r="B179" s="54" t="s">
        <v>95</v>
      </c>
      <c r="C179" s="211"/>
      <c r="D179" s="211"/>
      <c r="E179" s="211"/>
      <c r="F179" s="211"/>
      <c r="G179" s="211"/>
      <c r="H179" s="211">
        <v>0</v>
      </c>
      <c r="I179" s="106"/>
      <c r="J179" s="106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</row>
    <row r="180" spans="1:38" s="110" customFormat="1" ht="16.5" customHeight="1" x14ac:dyDescent="0.3">
      <c r="A180" s="99">
        <f t="shared" si="19"/>
        <v>123</v>
      </c>
      <c r="B180" s="54" t="s">
        <v>97</v>
      </c>
      <c r="C180" s="211">
        <v>35.634999999999998</v>
      </c>
      <c r="D180" s="211">
        <v>42.015999999999998</v>
      </c>
      <c r="E180" s="211">
        <v>45.593000000000004</v>
      </c>
      <c r="F180" s="211">
        <v>39.872</v>
      </c>
      <c r="G180" s="211">
        <v>41.865600000000001</v>
      </c>
      <c r="H180" s="211">
        <v>44.796191999999998</v>
      </c>
      <c r="I180" s="106"/>
      <c r="J180" s="106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  <c r="AE180" s="109"/>
      <c r="AF180" s="109"/>
      <c r="AG180" s="109"/>
      <c r="AH180" s="109"/>
      <c r="AI180" s="109"/>
      <c r="AJ180" s="109"/>
      <c r="AK180" s="109"/>
      <c r="AL180" s="109"/>
    </row>
    <row r="181" spans="1:38" s="110" customFormat="1" ht="16.5" customHeight="1" x14ac:dyDescent="0.3">
      <c r="A181" s="99">
        <f t="shared" si="19"/>
        <v>124</v>
      </c>
      <c r="B181" s="54" t="s">
        <v>98</v>
      </c>
      <c r="C181" s="211">
        <v>28.611999999999998</v>
      </c>
      <c r="D181" s="211">
        <v>30.036999999999999</v>
      </c>
      <c r="E181" s="211">
        <v>31.257999999999999</v>
      </c>
      <c r="F181" s="211">
        <v>31.736999999999998</v>
      </c>
      <c r="G181" s="211">
        <v>33.32385</v>
      </c>
      <c r="H181" s="211">
        <v>35.656519500000002</v>
      </c>
      <c r="I181" s="106"/>
      <c r="J181" s="106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</row>
    <row r="182" spans="1:38" s="110" customFormat="1" ht="16.5" customHeight="1" x14ac:dyDescent="0.3">
      <c r="A182" s="99">
        <f t="shared" si="19"/>
        <v>125</v>
      </c>
      <c r="B182" s="54" t="s">
        <v>99</v>
      </c>
      <c r="C182" s="211">
        <v>7.0229999999999997</v>
      </c>
      <c r="D182" s="211">
        <v>11.978999999999999</v>
      </c>
      <c r="E182" s="211">
        <v>14.335000000000001</v>
      </c>
      <c r="F182" s="211">
        <v>8.1349999999999998</v>
      </c>
      <c r="G182" s="211">
        <v>8.5417500000000004</v>
      </c>
      <c r="H182" s="211">
        <v>9.1396724999999996</v>
      </c>
      <c r="I182" s="106"/>
      <c r="J182" s="106"/>
      <c r="K182" s="109"/>
      <c r="L182" s="109"/>
      <c r="M182" s="109"/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  <c r="AF182" s="109"/>
      <c r="AG182" s="109"/>
      <c r="AH182" s="109"/>
      <c r="AI182" s="109"/>
      <c r="AJ182" s="109"/>
      <c r="AK182" s="109"/>
      <c r="AL182" s="109"/>
    </row>
    <row r="183" spans="1:38" s="110" customFormat="1" ht="16.5" customHeight="1" x14ac:dyDescent="0.3">
      <c r="A183" s="99">
        <f t="shared" si="19"/>
        <v>126</v>
      </c>
      <c r="B183" s="67" t="s">
        <v>134</v>
      </c>
      <c r="C183" s="211"/>
      <c r="D183" s="211"/>
      <c r="E183" s="211"/>
      <c r="F183" s="211"/>
      <c r="G183" s="211"/>
      <c r="H183" s="211">
        <v>0</v>
      </c>
      <c r="I183" s="106"/>
      <c r="J183" s="106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  <c r="AA183" s="109"/>
      <c r="AB183" s="109"/>
      <c r="AC183" s="109"/>
      <c r="AD183" s="109"/>
      <c r="AE183" s="109"/>
      <c r="AF183" s="109"/>
      <c r="AG183" s="109"/>
      <c r="AH183" s="109"/>
      <c r="AI183" s="109"/>
      <c r="AJ183" s="109"/>
      <c r="AK183" s="109"/>
      <c r="AL183" s="109"/>
    </row>
    <row r="184" spans="1:38" s="110" customFormat="1" ht="16.5" customHeight="1" x14ac:dyDescent="0.3">
      <c r="A184" s="99">
        <f t="shared" si="19"/>
        <v>127</v>
      </c>
      <c r="B184" s="54" t="s">
        <v>101</v>
      </c>
      <c r="C184" s="211"/>
      <c r="D184" s="211"/>
      <c r="E184" s="211"/>
      <c r="F184" s="211"/>
      <c r="G184" s="211"/>
      <c r="H184" s="211">
        <v>0</v>
      </c>
      <c r="I184" s="106"/>
      <c r="J184" s="106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  <c r="AE184" s="109"/>
      <c r="AF184" s="109"/>
      <c r="AG184" s="109"/>
      <c r="AH184" s="109"/>
      <c r="AI184" s="109"/>
      <c r="AJ184" s="109"/>
      <c r="AK184" s="109"/>
      <c r="AL184" s="109"/>
    </row>
    <row r="185" spans="1:38" s="110" customFormat="1" ht="16.5" customHeight="1" x14ac:dyDescent="0.3">
      <c r="A185" s="99">
        <f t="shared" si="19"/>
        <v>128</v>
      </c>
      <c r="B185" s="54" t="s">
        <v>102</v>
      </c>
      <c r="C185" s="211"/>
      <c r="D185" s="211"/>
      <c r="E185" s="211"/>
      <c r="F185" s="211"/>
      <c r="G185" s="211"/>
      <c r="H185" s="211">
        <v>0</v>
      </c>
      <c r="I185" s="106"/>
      <c r="J185" s="106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</row>
    <row r="186" spans="1:38" s="110" customFormat="1" ht="16.5" customHeight="1" x14ac:dyDescent="0.3">
      <c r="A186" s="99">
        <f t="shared" si="19"/>
        <v>129</v>
      </c>
      <c r="B186" s="54" t="s">
        <v>103</v>
      </c>
      <c r="C186" s="211">
        <v>42.594000000000001</v>
      </c>
      <c r="D186" s="211">
        <v>55.353000000000002</v>
      </c>
      <c r="E186" s="211">
        <v>55.293000000000006</v>
      </c>
      <c r="F186" s="211">
        <v>47.227000000000004</v>
      </c>
      <c r="G186" s="211">
        <v>47.865600000000001</v>
      </c>
      <c r="H186" s="211">
        <v>51.216191999999999</v>
      </c>
      <c r="I186" s="106"/>
      <c r="J186" s="106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  <c r="AJ186" s="109"/>
      <c r="AK186" s="109"/>
      <c r="AL186" s="109"/>
    </row>
    <row r="187" spans="1:38" s="110" customFormat="1" ht="16.5" customHeight="1" x14ac:dyDescent="0.3">
      <c r="A187" s="99">
        <f t="shared" si="19"/>
        <v>130</v>
      </c>
      <c r="B187" s="54" t="s">
        <v>107</v>
      </c>
      <c r="C187" s="211">
        <v>93.162729658792657</v>
      </c>
      <c r="D187" s="210">
        <v>129.95492322862376</v>
      </c>
      <c r="E187" s="210">
        <v>99.891604791068247</v>
      </c>
      <c r="F187" s="210">
        <v>85.412258332881194</v>
      </c>
      <c r="G187" s="210">
        <v>101.35219260168971</v>
      </c>
      <c r="H187" s="210">
        <v>107</v>
      </c>
      <c r="I187" s="106"/>
      <c r="J187" s="106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9"/>
      <c r="AK187" s="109"/>
      <c r="AL187" s="109"/>
    </row>
    <row r="188" spans="1:38" s="110" customFormat="1" ht="16.5" customHeight="1" x14ac:dyDescent="0.3">
      <c r="A188" s="254" t="s">
        <v>145</v>
      </c>
      <c r="B188" s="254"/>
      <c r="C188" s="254"/>
      <c r="D188" s="254"/>
      <c r="E188" s="254"/>
      <c r="F188" s="254"/>
      <c r="G188" s="254"/>
      <c r="H188" s="254"/>
      <c r="I188" s="108"/>
      <c r="J188" s="108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  <c r="AI188" s="109"/>
      <c r="AJ188" s="109"/>
      <c r="AK188" s="109"/>
      <c r="AL188" s="109"/>
    </row>
    <row r="189" spans="1:38" s="110" customFormat="1" ht="16.5" customHeight="1" x14ac:dyDescent="0.3">
      <c r="A189" s="99">
        <v>131</v>
      </c>
      <c r="B189" s="54" t="s">
        <v>90</v>
      </c>
      <c r="C189" s="211">
        <v>40.033000000000001</v>
      </c>
      <c r="D189" s="211">
        <v>43.642999999999994</v>
      </c>
      <c r="E189" s="211">
        <v>37.565999999999995</v>
      </c>
      <c r="F189" s="211">
        <v>43.863</v>
      </c>
      <c r="G189" s="211">
        <v>51.929000000000002</v>
      </c>
      <c r="H189" s="211">
        <v>55.564030000000002</v>
      </c>
      <c r="I189" s="106"/>
      <c r="J189" s="106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9"/>
      <c r="AL189" s="109"/>
    </row>
    <row r="190" spans="1:38" s="110" customFormat="1" ht="16.5" customHeight="1" x14ac:dyDescent="0.3">
      <c r="A190" s="99">
        <f t="shared" ref="A190:A202" si="20">+A189+1</f>
        <v>132</v>
      </c>
      <c r="B190" s="54" t="s">
        <v>92</v>
      </c>
      <c r="C190" s="211">
        <v>8.5970000000000013</v>
      </c>
      <c r="D190" s="211">
        <v>7.3029999999999999</v>
      </c>
      <c r="E190" s="211">
        <v>5.22</v>
      </c>
      <c r="F190" s="211">
        <v>5.84</v>
      </c>
      <c r="G190" s="211">
        <v>6.42</v>
      </c>
      <c r="H190" s="211">
        <v>6.8693999999999997</v>
      </c>
      <c r="I190" s="106"/>
      <c r="J190" s="106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9"/>
      <c r="AL190" s="109"/>
    </row>
    <row r="191" spans="1:38" s="110" customFormat="1" ht="16.5" customHeight="1" x14ac:dyDescent="0.3">
      <c r="A191" s="99">
        <f t="shared" si="20"/>
        <v>133</v>
      </c>
      <c r="B191" s="54" t="s">
        <v>107</v>
      </c>
      <c r="C191" s="211">
        <v>222.08731593903389</v>
      </c>
      <c r="D191" s="210">
        <v>84.948237757357205</v>
      </c>
      <c r="E191" s="210">
        <v>71.477475010269757</v>
      </c>
      <c r="F191" s="210">
        <v>111.87739463601534</v>
      </c>
      <c r="G191" s="210">
        <v>109.93150684931507</v>
      </c>
      <c r="H191" s="210">
        <v>107</v>
      </c>
      <c r="I191" s="106"/>
      <c r="J191" s="106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9"/>
      <c r="AL191" s="109"/>
    </row>
    <row r="192" spans="1:38" s="110" customFormat="1" ht="16.5" customHeight="1" x14ac:dyDescent="0.3">
      <c r="A192" s="99">
        <f t="shared" si="20"/>
        <v>134</v>
      </c>
      <c r="B192" s="54" t="s">
        <v>93</v>
      </c>
      <c r="C192" s="211">
        <v>8.4090000000000007</v>
      </c>
      <c r="D192" s="211">
        <v>7.3029999999999999</v>
      </c>
      <c r="E192" s="211">
        <v>5.22</v>
      </c>
      <c r="F192" s="211">
        <v>5.84</v>
      </c>
      <c r="G192" s="211">
        <v>6.42</v>
      </c>
      <c r="H192" s="211">
        <v>6.8693999999999997</v>
      </c>
      <c r="I192" s="106"/>
      <c r="J192" s="106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  <c r="AF192" s="109"/>
      <c r="AG192" s="109"/>
      <c r="AH192" s="109"/>
      <c r="AI192" s="109"/>
      <c r="AJ192" s="109"/>
      <c r="AK192" s="109"/>
      <c r="AL192" s="109"/>
    </row>
    <row r="193" spans="1:38" s="110" customFormat="1" ht="16.5" customHeight="1" x14ac:dyDescent="0.3">
      <c r="A193" s="99">
        <f t="shared" si="20"/>
        <v>135</v>
      </c>
      <c r="B193" s="54" t="s">
        <v>94</v>
      </c>
      <c r="C193" s="211"/>
      <c r="D193" s="211"/>
      <c r="E193" s="211"/>
      <c r="F193" s="211"/>
      <c r="G193" s="211"/>
      <c r="H193" s="211">
        <v>0</v>
      </c>
      <c r="I193" s="106"/>
      <c r="J193" s="106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  <c r="AF193" s="109"/>
      <c r="AG193" s="109"/>
      <c r="AH193" s="109"/>
      <c r="AI193" s="109"/>
      <c r="AJ193" s="109"/>
      <c r="AK193" s="109"/>
      <c r="AL193" s="109"/>
    </row>
    <row r="194" spans="1:38" s="110" customFormat="1" ht="16.5" customHeight="1" x14ac:dyDescent="0.3">
      <c r="A194" s="99">
        <f t="shared" si="20"/>
        <v>136</v>
      </c>
      <c r="B194" s="54" t="s">
        <v>95</v>
      </c>
      <c r="C194" s="211">
        <v>0.188</v>
      </c>
      <c r="D194" s="211"/>
      <c r="E194" s="211"/>
      <c r="F194" s="211"/>
      <c r="G194" s="211"/>
      <c r="H194" s="211">
        <v>0</v>
      </c>
      <c r="I194" s="106"/>
      <c r="J194" s="106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  <c r="AF194" s="109"/>
      <c r="AG194" s="109"/>
      <c r="AH194" s="109"/>
      <c r="AI194" s="109"/>
      <c r="AJ194" s="109"/>
      <c r="AK194" s="109"/>
      <c r="AL194" s="109"/>
    </row>
    <row r="195" spans="1:38" s="110" customFormat="1" ht="16.5" customHeight="1" x14ac:dyDescent="0.3">
      <c r="A195" s="99">
        <f t="shared" si="20"/>
        <v>137</v>
      </c>
      <c r="B195" s="54" t="s">
        <v>97</v>
      </c>
      <c r="C195" s="211">
        <v>34.011000000000003</v>
      </c>
      <c r="D195" s="211">
        <v>36.44</v>
      </c>
      <c r="E195" s="211">
        <v>34.920999999999999</v>
      </c>
      <c r="F195" s="211">
        <v>38.022999999999996</v>
      </c>
      <c r="G195" s="211">
        <v>45.509</v>
      </c>
      <c r="H195" s="211">
        <v>48.694630000000004</v>
      </c>
      <c r="I195" s="106"/>
      <c r="J195" s="106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  <c r="AL195" s="109"/>
    </row>
    <row r="196" spans="1:38" s="110" customFormat="1" ht="16.5" customHeight="1" x14ac:dyDescent="0.3">
      <c r="A196" s="99">
        <f t="shared" si="20"/>
        <v>138</v>
      </c>
      <c r="B196" s="54" t="s">
        <v>98</v>
      </c>
      <c r="C196" s="211">
        <v>29.713000000000001</v>
      </c>
      <c r="D196" s="211">
        <v>30.797000000000001</v>
      </c>
      <c r="E196" s="211">
        <v>31.631</v>
      </c>
      <c r="F196" s="211">
        <v>32.232999999999997</v>
      </c>
      <c r="G196" s="211">
        <v>32.109000000000002</v>
      </c>
      <c r="H196" s="211">
        <v>34.356630000000003</v>
      </c>
      <c r="I196" s="106"/>
      <c r="J196" s="106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</row>
    <row r="197" spans="1:38" s="110" customFormat="1" ht="16.5" customHeight="1" x14ac:dyDescent="0.3">
      <c r="A197" s="99">
        <f t="shared" si="20"/>
        <v>139</v>
      </c>
      <c r="B197" s="54" t="s">
        <v>99</v>
      </c>
      <c r="C197" s="211">
        <v>4.298</v>
      </c>
      <c r="D197" s="211">
        <v>5.6429999999999998</v>
      </c>
      <c r="E197" s="211">
        <v>3.29</v>
      </c>
      <c r="F197" s="211">
        <v>5.79</v>
      </c>
      <c r="G197" s="211">
        <v>13.4</v>
      </c>
      <c r="H197" s="211">
        <v>14.338000000000001</v>
      </c>
      <c r="I197" s="106"/>
      <c r="J197" s="106"/>
      <c r="K197" s="116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  <c r="AL197" s="109"/>
    </row>
    <row r="198" spans="1:38" s="110" customFormat="1" ht="16.5" customHeight="1" x14ac:dyDescent="0.3">
      <c r="A198" s="99">
        <f t="shared" si="20"/>
        <v>140</v>
      </c>
      <c r="B198" s="67" t="s">
        <v>134</v>
      </c>
      <c r="C198" s="211"/>
      <c r="D198" s="211"/>
      <c r="E198" s="211"/>
      <c r="F198" s="211"/>
      <c r="G198" s="211"/>
      <c r="H198" s="211">
        <v>0</v>
      </c>
      <c r="I198" s="106"/>
      <c r="J198" s="106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  <c r="AL198" s="109"/>
    </row>
    <row r="199" spans="1:38" s="110" customFormat="1" ht="16.5" customHeight="1" x14ac:dyDescent="0.3">
      <c r="A199" s="99">
        <f t="shared" si="20"/>
        <v>141</v>
      </c>
      <c r="B199" s="54" t="s">
        <v>101</v>
      </c>
      <c r="C199" s="211"/>
      <c r="D199" s="211"/>
      <c r="E199" s="211"/>
      <c r="F199" s="211"/>
      <c r="G199" s="211"/>
      <c r="H199" s="211">
        <v>0</v>
      </c>
      <c r="I199" s="106"/>
      <c r="J199" s="106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  <c r="AJ199" s="109"/>
      <c r="AK199" s="109"/>
      <c r="AL199" s="109"/>
    </row>
    <row r="200" spans="1:38" s="110" customFormat="1" ht="16.5" customHeight="1" x14ac:dyDescent="0.3">
      <c r="A200" s="99">
        <f t="shared" si="20"/>
        <v>142</v>
      </c>
      <c r="B200" s="54" t="s">
        <v>102</v>
      </c>
      <c r="C200" s="211"/>
      <c r="D200" s="211"/>
      <c r="E200" s="211"/>
      <c r="F200" s="211"/>
      <c r="G200" s="211"/>
      <c r="H200" s="211">
        <v>0</v>
      </c>
      <c r="I200" s="106"/>
      <c r="J200" s="106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  <c r="AI200" s="109"/>
      <c r="AJ200" s="109"/>
      <c r="AK200" s="109"/>
      <c r="AL200" s="109"/>
    </row>
    <row r="201" spans="1:38" s="110" customFormat="1" ht="16.5" customHeight="1" x14ac:dyDescent="0.3">
      <c r="A201" s="99">
        <f t="shared" si="20"/>
        <v>143</v>
      </c>
      <c r="B201" s="54" t="s">
        <v>103</v>
      </c>
      <c r="C201" s="211">
        <v>40.033000000000001</v>
      </c>
      <c r="D201" s="211">
        <v>43.642999999999994</v>
      </c>
      <c r="E201" s="211">
        <v>37.565999999999995</v>
      </c>
      <c r="F201" s="211">
        <v>43.863</v>
      </c>
      <c r="G201" s="211">
        <v>51.929000000000002</v>
      </c>
      <c r="H201" s="211">
        <v>55.564030000000002</v>
      </c>
      <c r="I201" s="106"/>
      <c r="J201" s="106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  <c r="AI201" s="109"/>
      <c r="AJ201" s="109"/>
      <c r="AK201" s="109"/>
      <c r="AL201" s="109"/>
    </row>
    <row r="202" spans="1:38" s="110" customFormat="1" ht="16.5" customHeight="1" x14ac:dyDescent="0.3">
      <c r="A202" s="99">
        <f t="shared" si="20"/>
        <v>144</v>
      </c>
      <c r="B202" s="54" t="s">
        <v>107</v>
      </c>
      <c r="C202" s="211">
        <v>82.166167234514191</v>
      </c>
      <c r="D202" s="210">
        <v>109.01756051257709</v>
      </c>
      <c r="E202" s="210">
        <v>86.075659326810722</v>
      </c>
      <c r="F202" s="210">
        <v>116.76249800351384</v>
      </c>
      <c r="G202" s="210">
        <v>118.38907507466429</v>
      </c>
      <c r="H202" s="210">
        <v>107</v>
      </c>
      <c r="I202" s="106"/>
      <c r="J202" s="106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</row>
    <row r="203" spans="1:38" s="110" customFormat="1" ht="16.5" customHeight="1" x14ac:dyDescent="0.3">
      <c r="A203" s="254" t="s">
        <v>146</v>
      </c>
      <c r="B203" s="254"/>
      <c r="C203" s="254"/>
      <c r="D203" s="254"/>
      <c r="E203" s="254"/>
      <c r="F203" s="254"/>
      <c r="G203" s="254"/>
      <c r="H203" s="254"/>
      <c r="I203" s="108"/>
      <c r="J203" s="108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</row>
    <row r="204" spans="1:38" s="110" customFormat="1" ht="16.5" customHeight="1" x14ac:dyDescent="0.3">
      <c r="A204" s="99">
        <v>145</v>
      </c>
      <c r="B204" s="54" t="s">
        <v>90</v>
      </c>
      <c r="C204" s="211">
        <v>43.561000000000007</v>
      </c>
      <c r="D204" s="211">
        <v>48.564</v>
      </c>
      <c r="E204" s="211">
        <v>43.831999999999994</v>
      </c>
      <c r="F204" s="211">
        <v>45.249000000000002</v>
      </c>
      <c r="G204" s="211">
        <v>53.637999999999998</v>
      </c>
      <c r="H204" s="211">
        <v>57.392659999999999</v>
      </c>
      <c r="I204" s="106"/>
      <c r="J204" s="106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</row>
    <row r="205" spans="1:38" s="110" customFormat="1" ht="16.5" customHeight="1" x14ac:dyDescent="0.3">
      <c r="A205" s="99">
        <f t="shared" ref="A205:A217" si="21">+A204+1</f>
        <v>146</v>
      </c>
      <c r="B205" s="54" t="s">
        <v>92</v>
      </c>
      <c r="C205" s="211">
        <v>5.7859999999999996</v>
      </c>
      <c r="D205" s="211">
        <v>6.5019999999999998</v>
      </c>
      <c r="E205" s="211">
        <v>5.12</v>
      </c>
      <c r="F205" s="211">
        <v>5.74</v>
      </c>
      <c r="G205" s="211">
        <v>6.32</v>
      </c>
      <c r="H205" s="211">
        <v>6.7624000000000004</v>
      </c>
      <c r="I205" s="106"/>
      <c r="J205" s="106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  <c r="AI205" s="109"/>
      <c r="AJ205" s="109"/>
      <c r="AK205" s="109"/>
      <c r="AL205" s="109"/>
    </row>
    <row r="206" spans="1:38" s="110" customFormat="1" ht="16.5" customHeight="1" x14ac:dyDescent="0.3">
      <c r="A206" s="99">
        <f t="shared" si="21"/>
        <v>147</v>
      </c>
      <c r="B206" s="54" t="s">
        <v>107</v>
      </c>
      <c r="C206" s="211">
        <v>254.1062801932367</v>
      </c>
      <c r="D206" s="210">
        <v>112.3746975458002</v>
      </c>
      <c r="E206" s="210">
        <v>78.745001537988315</v>
      </c>
      <c r="F206" s="210">
        <v>112.109375</v>
      </c>
      <c r="G206" s="210">
        <v>110.10452961672475</v>
      </c>
      <c r="H206" s="210">
        <v>107</v>
      </c>
      <c r="I206" s="106"/>
      <c r="J206" s="106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  <c r="AI206" s="109"/>
      <c r="AJ206" s="109"/>
      <c r="AK206" s="109"/>
      <c r="AL206" s="109"/>
    </row>
    <row r="207" spans="1:38" s="110" customFormat="1" ht="16.5" customHeight="1" x14ac:dyDescent="0.3">
      <c r="A207" s="99">
        <f t="shared" si="21"/>
        <v>148</v>
      </c>
      <c r="B207" s="54" t="s">
        <v>93</v>
      </c>
      <c r="C207" s="211">
        <v>5.8049999999999997</v>
      </c>
      <c r="D207" s="211">
        <v>6.51</v>
      </c>
      <c r="E207" s="211">
        <v>5.12</v>
      </c>
      <c r="F207" s="211">
        <v>5.74</v>
      </c>
      <c r="G207" s="211">
        <v>6.32</v>
      </c>
      <c r="H207" s="211">
        <v>6.7624000000000004</v>
      </c>
      <c r="I207" s="106"/>
      <c r="J207" s="106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  <c r="AL207" s="109"/>
    </row>
    <row r="208" spans="1:38" s="110" customFormat="1" ht="16.5" customHeight="1" x14ac:dyDescent="0.3">
      <c r="A208" s="99">
        <f t="shared" si="21"/>
        <v>149</v>
      </c>
      <c r="B208" s="54" t="s">
        <v>94</v>
      </c>
      <c r="C208" s="211"/>
      <c r="D208" s="211">
        <v>-8.0000000000000002E-3</v>
      </c>
      <c r="E208" s="211"/>
      <c r="F208" s="211"/>
      <c r="G208" s="211"/>
      <c r="H208" s="211">
        <v>0</v>
      </c>
      <c r="I208" s="106"/>
      <c r="J208" s="106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</row>
    <row r="209" spans="1:38" s="110" customFormat="1" ht="16.5" customHeight="1" x14ac:dyDescent="0.3">
      <c r="A209" s="99">
        <f t="shared" si="21"/>
        <v>150</v>
      </c>
      <c r="B209" s="54" t="s">
        <v>95</v>
      </c>
      <c r="C209" s="211">
        <v>-1.9E-2</v>
      </c>
      <c r="D209" s="211"/>
      <c r="E209" s="211"/>
      <c r="F209" s="211"/>
      <c r="G209" s="211"/>
      <c r="H209" s="211">
        <v>0</v>
      </c>
      <c r="I209" s="106"/>
      <c r="J209" s="106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09"/>
      <c r="AK209" s="109"/>
      <c r="AL209" s="109"/>
    </row>
    <row r="210" spans="1:38" s="110" customFormat="1" ht="16.5" customHeight="1" x14ac:dyDescent="0.3">
      <c r="A210" s="99">
        <f t="shared" si="21"/>
        <v>151</v>
      </c>
      <c r="B210" s="54" t="s">
        <v>97</v>
      </c>
      <c r="C210" s="211">
        <v>38.175000000000004</v>
      </c>
      <c r="D210" s="211">
        <v>43.775999999999996</v>
      </c>
      <c r="E210" s="211">
        <v>36.358999999999995</v>
      </c>
      <c r="F210" s="211">
        <v>39.509</v>
      </c>
      <c r="G210" s="211">
        <v>47.317999999999998</v>
      </c>
      <c r="H210" s="211">
        <v>50.63026</v>
      </c>
      <c r="I210" s="106"/>
      <c r="J210" s="106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  <c r="AL210" s="109"/>
    </row>
    <row r="211" spans="1:38" s="110" customFormat="1" ht="16.5" customHeight="1" x14ac:dyDescent="0.3">
      <c r="A211" s="99">
        <f t="shared" si="21"/>
        <v>152</v>
      </c>
      <c r="B211" s="54" t="s">
        <v>98</v>
      </c>
      <c r="C211" s="211">
        <v>33.057000000000002</v>
      </c>
      <c r="D211" s="211">
        <v>35.5</v>
      </c>
      <c r="E211" s="211">
        <v>33.223999999999997</v>
      </c>
      <c r="F211" s="211">
        <v>33.874000000000002</v>
      </c>
      <c r="G211" s="211">
        <v>33.768000000000001</v>
      </c>
      <c r="H211" s="211">
        <v>36.13176</v>
      </c>
      <c r="I211" s="106"/>
      <c r="J211" s="106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/>
    </row>
    <row r="212" spans="1:38" s="110" customFormat="1" ht="16.5" customHeight="1" x14ac:dyDescent="0.3">
      <c r="A212" s="99">
        <f t="shared" si="21"/>
        <v>153</v>
      </c>
      <c r="B212" s="54" t="s">
        <v>99</v>
      </c>
      <c r="C212" s="211">
        <v>5.1180000000000003</v>
      </c>
      <c r="D212" s="211">
        <v>8.2759999999999998</v>
      </c>
      <c r="E212" s="211">
        <v>3.1349999999999998</v>
      </c>
      <c r="F212" s="211">
        <v>5.6349999999999998</v>
      </c>
      <c r="G212" s="211">
        <v>13.55</v>
      </c>
      <c r="H212" s="211">
        <v>14.4985</v>
      </c>
      <c r="I212" s="106"/>
      <c r="J212" s="106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/>
      <c r="AE212" s="109"/>
      <c r="AF212" s="109"/>
      <c r="AG212" s="109"/>
      <c r="AH212" s="109"/>
      <c r="AI212" s="109"/>
      <c r="AJ212" s="109"/>
      <c r="AK212" s="109"/>
      <c r="AL212" s="109"/>
    </row>
    <row r="213" spans="1:38" s="110" customFormat="1" ht="16.5" customHeight="1" x14ac:dyDescent="0.3">
      <c r="A213" s="99">
        <f t="shared" si="21"/>
        <v>154</v>
      </c>
      <c r="B213" s="67" t="s">
        <v>134</v>
      </c>
      <c r="C213" s="211"/>
      <c r="D213" s="211"/>
      <c r="E213" s="211"/>
      <c r="F213" s="211"/>
      <c r="G213" s="211"/>
      <c r="H213" s="211">
        <v>0</v>
      </c>
      <c r="I213" s="106"/>
      <c r="J213" s="106"/>
      <c r="K213" s="109"/>
      <c r="L213" s="109"/>
      <c r="M213" s="109"/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09"/>
      <c r="AE213" s="109"/>
      <c r="AF213" s="109"/>
      <c r="AG213" s="109"/>
      <c r="AH213" s="109"/>
      <c r="AI213" s="109"/>
      <c r="AJ213" s="109"/>
      <c r="AK213" s="109"/>
      <c r="AL213" s="109"/>
    </row>
    <row r="214" spans="1:38" s="110" customFormat="1" ht="16.5" customHeight="1" x14ac:dyDescent="0.3">
      <c r="A214" s="99">
        <f t="shared" si="21"/>
        <v>155</v>
      </c>
      <c r="B214" s="54" t="s">
        <v>101</v>
      </c>
      <c r="C214" s="211"/>
      <c r="D214" s="211"/>
      <c r="E214" s="211"/>
      <c r="F214" s="211"/>
      <c r="G214" s="211"/>
      <c r="H214" s="211">
        <v>0</v>
      </c>
      <c r="I214" s="106"/>
      <c r="J214" s="106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  <c r="AF214" s="109"/>
      <c r="AG214" s="109"/>
      <c r="AH214" s="109"/>
      <c r="AI214" s="109"/>
      <c r="AJ214" s="109"/>
      <c r="AK214" s="109"/>
      <c r="AL214" s="109"/>
    </row>
    <row r="215" spans="1:38" s="110" customFormat="1" ht="16.5" customHeight="1" x14ac:dyDescent="0.3">
      <c r="A215" s="99">
        <f t="shared" si="21"/>
        <v>156</v>
      </c>
      <c r="B215" s="54" t="s">
        <v>102</v>
      </c>
      <c r="C215" s="211"/>
      <c r="D215" s="211"/>
      <c r="E215" s="211"/>
      <c r="F215" s="211"/>
      <c r="G215" s="211"/>
      <c r="H215" s="211">
        <v>0</v>
      </c>
      <c r="I215" s="106"/>
      <c r="J215" s="106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</row>
    <row r="216" spans="1:38" s="110" customFormat="1" ht="16.5" customHeight="1" x14ac:dyDescent="0.3">
      <c r="A216" s="99">
        <f t="shared" si="21"/>
        <v>157</v>
      </c>
      <c r="B216" s="54" t="s">
        <v>103</v>
      </c>
      <c r="C216" s="211">
        <v>43.578000000000003</v>
      </c>
      <c r="D216" s="211">
        <v>48.564</v>
      </c>
      <c r="E216" s="211">
        <v>43.831999999999994</v>
      </c>
      <c r="F216" s="211">
        <v>45.249000000000002</v>
      </c>
      <c r="G216" s="211">
        <v>53.637999999999998</v>
      </c>
      <c r="H216" s="211">
        <v>57.392659999999999</v>
      </c>
      <c r="I216" s="106"/>
      <c r="J216" s="106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09"/>
      <c r="AD216" s="109"/>
      <c r="AE216" s="109"/>
      <c r="AF216" s="109"/>
      <c r="AG216" s="109"/>
      <c r="AH216" s="109"/>
      <c r="AI216" s="109"/>
      <c r="AJ216" s="109"/>
      <c r="AK216" s="109"/>
      <c r="AL216" s="109"/>
    </row>
    <row r="217" spans="1:38" s="110" customFormat="1" ht="16.5" customHeight="1" x14ac:dyDescent="0.3">
      <c r="A217" s="99">
        <f t="shared" si="21"/>
        <v>158</v>
      </c>
      <c r="B217" s="54" t="s">
        <v>107</v>
      </c>
      <c r="C217" s="211">
        <v>108.82800988936894</v>
      </c>
      <c r="D217" s="210">
        <v>111.4415530772408</v>
      </c>
      <c r="E217" s="210">
        <v>90.256156823984838</v>
      </c>
      <c r="F217" s="210">
        <v>103.23279795583137</v>
      </c>
      <c r="G217" s="210">
        <v>118.5396362350549</v>
      </c>
      <c r="H217" s="210">
        <v>107</v>
      </c>
      <c r="I217" s="106"/>
      <c r="J217" s="106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/>
    </row>
    <row r="218" spans="1:38" s="110" customFormat="1" ht="16.5" customHeight="1" x14ac:dyDescent="0.3">
      <c r="A218" s="254" t="s">
        <v>147</v>
      </c>
      <c r="B218" s="254"/>
      <c r="C218" s="254"/>
      <c r="D218" s="254"/>
      <c r="E218" s="254"/>
      <c r="F218" s="254"/>
      <c r="G218" s="254"/>
      <c r="H218" s="254"/>
      <c r="I218" s="108"/>
      <c r="J218" s="108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09"/>
      <c r="AE218" s="109"/>
      <c r="AF218" s="109"/>
      <c r="AG218" s="109"/>
      <c r="AH218" s="109"/>
      <c r="AI218" s="109"/>
      <c r="AJ218" s="109"/>
      <c r="AK218" s="109"/>
      <c r="AL218" s="109"/>
    </row>
    <row r="219" spans="1:38" s="110" customFormat="1" ht="16.5" customHeight="1" x14ac:dyDescent="0.3">
      <c r="A219" s="99">
        <v>159</v>
      </c>
      <c r="B219" s="54" t="s">
        <v>90</v>
      </c>
      <c r="C219" s="211">
        <v>46.161999999999999</v>
      </c>
      <c r="D219" s="211">
        <v>55.69</v>
      </c>
      <c r="E219" s="211">
        <v>50.438000000000002</v>
      </c>
      <c r="F219" s="211">
        <v>51.953000000000003</v>
      </c>
      <c r="G219" s="211">
        <v>60.256999999999998</v>
      </c>
      <c r="H219" s="211">
        <v>64.474989999999991</v>
      </c>
      <c r="I219" s="106"/>
      <c r="J219" s="106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  <c r="AJ219" s="109"/>
      <c r="AK219" s="109"/>
      <c r="AL219" s="109"/>
    </row>
    <row r="220" spans="1:38" s="110" customFormat="1" ht="16.5" customHeight="1" x14ac:dyDescent="0.3">
      <c r="A220" s="99">
        <f t="shared" ref="A220:A232" si="22">+A219+1</f>
        <v>160</v>
      </c>
      <c r="B220" s="54" t="s">
        <v>92</v>
      </c>
      <c r="C220" s="211">
        <v>4.601</v>
      </c>
      <c r="D220" s="211">
        <v>6.476</v>
      </c>
      <c r="E220" s="211">
        <v>5.42</v>
      </c>
      <c r="F220" s="211">
        <v>6.06</v>
      </c>
      <c r="G220" s="211">
        <v>6.65</v>
      </c>
      <c r="H220" s="211">
        <v>7.1155000000000008</v>
      </c>
      <c r="I220" s="106"/>
      <c r="J220" s="106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09"/>
      <c r="AE220" s="109"/>
      <c r="AF220" s="109"/>
      <c r="AG220" s="109"/>
      <c r="AH220" s="109"/>
      <c r="AI220" s="109"/>
      <c r="AJ220" s="109"/>
      <c r="AK220" s="109"/>
      <c r="AL220" s="109"/>
    </row>
    <row r="221" spans="1:38" s="110" customFormat="1" ht="16.5" customHeight="1" x14ac:dyDescent="0.3">
      <c r="A221" s="99">
        <f t="shared" si="22"/>
        <v>161</v>
      </c>
      <c r="B221" s="54" t="s">
        <v>107</v>
      </c>
      <c r="C221" s="211">
        <v>133.01532234749928</v>
      </c>
      <c r="D221" s="210">
        <v>140.75201043251465</v>
      </c>
      <c r="E221" s="210">
        <v>83.693638048177888</v>
      </c>
      <c r="F221" s="210">
        <v>111.80811808118081</v>
      </c>
      <c r="G221" s="210">
        <v>109.73597359735976</v>
      </c>
      <c r="H221" s="210">
        <v>107</v>
      </c>
      <c r="I221" s="106"/>
      <c r="J221" s="106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  <c r="AL221" s="109"/>
    </row>
    <row r="222" spans="1:38" s="110" customFormat="1" ht="16.5" customHeight="1" x14ac:dyDescent="0.3">
      <c r="A222" s="99">
        <f t="shared" si="22"/>
        <v>162</v>
      </c>
      <c r="B222" s="54" t="s">
        <v>93</v>
      </c>
      <c r="C222" s="211">
        <v>4.5940000000000003</v>
      </c>
      <c r="D222" s="211">
        <v>6.476</v>
      </c>
      <c r="E222" s="211">
        <v>5.42</v>
      </c>
      <c r="F222" s="211">
        <v>6.06</v>
      </c>
      <c r="G222" s="211">
        <v>6.65</v>
      </c>
      <c r="H222" s="211">
        <v>7.1155000000000008</v>
      </c>
      <c r="I222" s="106"/>
      <c r="J222" s="106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  <c r="AJ222" s="109"/>
      <c r="AK222" s="109"/>
      <c r="AL222" s="109"/>
    </row>
    <row r="223" spans="1:38" s="110" customFormat="1" ht="16.5" customHeight="1" x14ac:dyDescent="0.3">
      <c r="A223" s="99">
        <f t="shared" si="22"/>
        <v>163</v>
      </c>
      <c r="B223" s="54" t="s">
        <v>94</v>
      </c>
      <c r="C223" s="211">
        <v>7.0000000000000001E-3</v>
      </c>
      <c r="D223" s="211"/>
      <c r="E223" s="211"/>
      <c r="F223" s="211"/>
      <c r="G223" s="211"/>
      <c r="H223" s="211">
        <v>0</v>
      </c>
      <c r="I223" s="106"/>
      <c r="J223" s="106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  <c r="AA223" s="109"/>
      <c r="AB223" s="109"/>
      <c r="AC223" s="109"/>
      <c r="AD223" s="109"/>
      <c r="AE223" s="109"/>
      <c r="AF223" s="109"/>
      <c r="AG223" s="109"/>
      <c r="AH223" s="109"/>
      <c r="AI223" s="109"/>
      <c r="AJ223" s="109"/>
      <c r="AK223" s="109"/>
      <c r="AL223" s="109"/>
    </row>
    <row r="224" spans="1:38" s="110" customFormat="1" ht="16.5" customHeight="1" x14ac:dyDescent="0.3">
      <c r="A224" s="99">
        <f t="shared" si="22"/>
        <v>164</v>
      </c>
      <c r="B224" s="54" t="s">
        <v>95</v>
      </c>
      <c r="C224" s="211"/>
      <c r="D224" s="211"/>
      <c r="E224" s="211"/>
      <c r="F224" s="211"/>
      <c r="G224" s="211"/>
      <c r="H224" s="211">
        <v>0</v>
      </c>
      <c r="I224" s="106"/>
      <c r="J224" s="106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  <c r="AA224" s="109"/>
      <c r="AB224" s="109"/>
      <c r="AC224" s="109"/>
      <c r="AD224" s="109"/>
      <c r="AE224" s="109"/>
      <c r="AF224" s="109"/>
      <c r="AG224" s="109"/>
      <c r="AH224" s="109"/>
      <c r="AI224" s="109"/>
      <c r="AJ224" s="109"/>
      <c r="AK224" s="109"/>
      <c r="AL224" s="109"/>
    </row>
    <row r="225" spans="1:38" s="110" customFormat="1" ht="16.5" customHeight="1" x14ac:dyDescent="0.3">
      <c r="A225" s="99">
        <f t="shared" si="22"/>
        <v>165</v>
      </c>
      <c r="B225" s="54" t="s">
        <v>97</v>
      </c>
      <c r="C225" s="211">
        <v>41.892000000000003</v>
      </c>
      <c r="D225" s="211">
        <v>50.887</v>
      </c>
      <c r="E225" s="211">
        <v>42.643000000000001</v>
      </c>
      <c r="F225" s="211">
        <v>45.893000000000001</v>
      </c>
      <c r="G225" s="211">
        <v>53.606999999999999</v>
      </c>
      <c r="H225" s="211">
        <v>57.359490000000001</v>
      </c>
      <c r="I225" s="106"/>
      <c r="J225" s="106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  <c r="AA225" s="109"/>
      <c r="AB225" s="109"/>
      <c r="AC225" s="109"/>
      <c r="AD225" s="109"/>
      <c r="AE225" s="109"/>
      <c r="AF225" s="109"/>
      <c r="AG225" s="109"/>
      <c r="AH225" s="109"/>
      <c r="AI225" s="109"/>
      <c r="AJ225" s="109"/>
      <c r="AK225" s="109"/>
      <c r="AL225" s="109"/>
    </row>
    <row r="226" spans="1:38" s="110" customFormat="1" ht="16.5" customHeight="1" x14ac:dyDescent="0.3">
      <c r="A226" s="99">
        <f t="shared" si="22"/>
        <v>166</v>
      </c>
      <c r="B226" s="54" t="s">
        <v>98</v>
      </c>
      <c r="C226" s="211">
        <v>34.454000000000001</v>
      </c>
      <c r="D226" s="211">
        <v>35.491999999999997</v>
      </c>
      <c r="E226" s="211">
        <v>38.152999999999999</v>
      </c>
      <c r="F226" s="211">
        <v>38.902999999999999</v>
      </c>
      <c r="G226" s="211">
        <v>38.807000000000002</v>
      </c>
      <c r="H226" s="211">
        <v>41.523490000000002</v>
      </c>
      <c r="I226" s="106"/>
      <c r="J226" s="106"/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  <c r="AA226" s="109"/>
      <c r="AB226" s="109"/>
      <c r="AC226" s="109"/>
      <c r="AD226" s="109"/>
      <c r="AE226" s="109"/>
      <c r="AF226" s="109"/>
      <c r="AG226" s="109"/>
      <c r="AH226" s="109"/>
      <c r="AI226" s="109"/>
      <c r="AJ226" s="109"/>
      <c r="AK226" s="109"/>
      <c r="AL226" s="109"/>
    </row>
    <row r="227" spans="1:38" s="110" customFormat="1" ht="16.5" customHeight="1" x14ac:dyDescent="0.3">
      <c r="A227" s="99">
        <f t="shared" si="22"/>
        <v>167</v>
      </c>
      <c r="B227" s="54" t="s">
        <v>99</v>
      </c>
      <c r="C227" s="211">
        <v>7.4379999999999997</v>
      </c>
      <c r="D227" s="211">
        <v>15.395</v>
      </c>
      <c r="E227" s="211">
        <v>4.49</v>
      </c>
      <c r="F227" s="211">
        <v>6.99</v>
      </c>
      <c r="G227" s="211">
        <v>14.8</v>
      </c>
      <c r="H227" s="211">
        <v>15.836</v>
      </c>
      <c r="I227" s="106"/>
      <c r="J227" s="106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09"/>
      <c r="AE227" s="109"/>
      <c r="AF227" s="109"/>
      <c r="AG227" s="109"/>
      <c r="AH227" s="109"/>
      <c r="AI227" s="109"/>
      <c r="AJ227" s="109"/>
      <c r="AK227" s="109"/>
      <c r="AL227" s="109"/>
    </row>
    <row r="228" spans="1:38" s="110" customFormat="1" ht="16.5" customHeight="1" x14ac:dyDescent="0.3">
      <c r="A228" s="99">
        <f t="shared" si="22"/>
        <v>168</v>
      </c>
      <c r="B228" s="67" t="s">
        <v>134</v>
      </c>
      <c r="C228" s="211"/>
      <c r="D228" s="211"/>
      <c r="E228" s="211"/>
      <c r="F228" s="211"/>
      <c r="G228" s="211"/>
      <c r="H228" s="211">
        <v>0</v>
      </c>
      <c r="I228" s="106"/>
      <c r="J228" s="106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  <c r="AI228" s="109"/>
      <c r="AJ228" s="109"/>
      <c r="AK228" s="109"/>
      <c r="AL228" s="109"/>
    </row>
    <row r="229" spans="1:38" s="110" customFormat="1" ht="16.5" customHeight="1" x14ac:dyDescent="0.3">
      <c r="A229" s="99">
        <f t="shared" si="22"/>
        <v>169</v>
      </c>
      <c r="B229" s="54" t="s">
        <v>101</v>
      </c>
      <c r="C229" s="211"/>
      <c r="D229" s="211"/>
      <c r="E229" s="211"/>
      <c r="F229" s="211"/>
      <c r="G229" s="211"/>
      <c r="H229" s="211">
        <v>0</v>
      </c>
      <c r="I229" s="106"/>
      <c r="J229" s="106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  <c r="AB229" s="109"/>
      <c r="AC229" s="109"/>
      <c r="AD229" s="109"/>
      <c r="AE229" s="109"/>
      <c r="AF229" s="109"/>
      <c r="AG229" s="109"/>
      <c r="AH229" s="109"/>
      <c r="AI229" s="109"/>
      <c r="AJ229" s="109"/>
      <c r="AK229" s="109"/>
      <c r="AL229" s="109"/>
    </row>
    <row r="230" spans="1:38" s="110" customFormat="1" ht="16.5" customHeight="1" x14ac:dyDescent="0.3">
      <c r="A230" s="99">
        <f t="shared" si="22"/>
        <v>170</v>
      </c>
      <c r="B230" s="54" t="s">
        <v>102</v>
      </c>
      <c r="C230" s="211"/>
      <c r="D230" s="211"/>
      <c r="E230" s="211"/>
      <c r="F230" s="211"/>
      <c r="G230" s="211"/>
      <c r="H230" s="211">
        <v>0</v>
      </c>
      <c r="I230" s="106"/>
      <c r="J230" s="106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  <c r="AA230" s="109"/>
      <c r="AB230" s="109"/>
      <c r="AC230" s="109"/>
      <c r="AD230" s="109"/>
      <c r="AE230" s="109"/>
      <c r="AF230" s="109"/>
      <c r="AG230" s="109"/>
      <c r="AH230" s="109"/>
      <c r="AI230" s="109"/>
      <c r="AJ230" s="109"/>
      <c r="AK230" s="109"/>
      <c r="AL230" s="109"/>
    </row>
    <row r="231" spans="1:38" s="110" customFormat="1" ht="16.5" customHeight="1" x14ac:dyDescent="0.3">
      <c r="A231" s="99">
        <f t="shared" si="22"/>
        <v>171</v>
      </c>
      <c r="B231" s="54" t="s">
        <v>103</v>
      </c>
      <c r="C231" s="211">
        <v>46.161999999999999</v>
      </c>
      <c r="D231" s="211">
        <v>55.69</v>
      </c>
      <c r="E231" s="211">
        <v>50.438000000000002</v>
      </c>
      <c r="F231" s="211">
        <v>51.953000000000003</v>
      </c>
      <c r="G231" s="211">
        <v>60.256999999999998</v>
      </c>
      <c r="H231" s="211">
        <v>64.474989999999991</v>
      </c>
      <c r="I231" s="106"/>
      <c r="J231" s="106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09"/>
      <c r="AE231" s="109"/>
      <c r="AF231" s="109"/>
      <c r="AG231" s="109"/>
      <c r="AH231" s="109"/>
      <c r="AI231" s="109"/>
      <c r="AJ231" s="109"/>
      <c r="AK231" s="109"/>
      <c r="AL231" s="109"/>
    </row>
    <row r="232" spans="1:38" s="110" customFormat="1" ht="16.5" customHeight="1" x14ac:dyDescent="0.3">
      <c r="A232" s="99">
        <f t="shared" si="22"/>
        <v>172</v>
      </c>
      <c r="B232" s="54" t="s">
        <v>107</v>
      </c>
      <c r="C232" s="211">
        <v>92.012996073272333</v>
      </c>
      <c r="D232" s="210">
        <v>120.6403535375417</v>
      </c>
      <c r="E232" s="210">
        <v>90.569222481594551</v>
      </c>
      <c r="F232" s="210">
        <v>103.00368769578492</v>
      </c>
      <c r="G232" s="210">
        <v>115.9836775547129</v>
      </c>
      <c r="H232" s="210">
        <v>106.99999999999999</v>
      </c>
      <c r="I232" s="106"/>
      <c r="J232" s="106"/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  <c r="AA232" s="109"/>
      <c r="AB232" s="109"/>
      <c r="AC232" s="109"/>
      <c r="AD232" s="109"/>
      <c r="AE232" s="109"/>
      <c r="AF232" s="109"/>
      <c r="AG232" s="109"/>
      <c r="AH232" s="109"/>
      <c r="AI232" s="109"/>
      <c r="AJ232" s="109"/>
      <c r="AK232" s="109"/>
      <c r="AL232" s="109"/>
    </row>
    <row r="233" spans="1:38" s="110" customFormat="1" ht="16.5" customHeight="1" x14ac:dyDescent="0.3">
      <c r="A233" s="254" t="s">
        <v>148</v>
      </c>
      <c r="B233" s="254"/>
      <c r="C233" s="254"/>
      <c r="D233" s="254"/>
      <c r="E233" s="254"/>
      <c r="F233" s="254"/>
      <c r="G233" s="254"/>
      <c r="H233" s="254"/>
      <c r="I233" s="108"/>
      <c r="J233" s="108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  <c r="AJ233" s="109"/>
      <c r="AK233" s="109"/>
      <c r="AL233" s="109"/>
    </row>
    <row r="234" spans="1:38" s="110" customFormat="1" ht="16.5" customHeight="1" x14ac:dyDescent="0.3">
      <c r="A234" s="99">
        <v>173</v>
      </c>
      <c r="B234" s="54" t="s">
        <v>90</v>
      </c>
      <c r="C234" s="211">
        <v>51.814000000000007</v>
      </c>
      <c r="D234" s="211">
        <v>62.394000000000005</v>
      </c>
      <c r="E234" s="211">
        <v>45.465999999999994</v>
      </c>
      <c r="F234" s="211">
        <v>58.122</v>
      </c>
      <c r="G234" s="211">
        <v>69.673000000000002</v>
      </c>
      <c r="H234" s="211">
        <v>74.550110000000004</v>
      </c>
      <c r="I234" s="106"/>
      <c r="J234" s="106"/>
      <c r="K234" s="109"/>
      <c r="L234" s="109"/>
      <c r="M234" s="109"/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  <c r="AA234" s="109"/>
      <c r="AB234" s="109"/>
      <c r="AC234" s="109"/>
      <c r="AD234" s="109"/>
      <c r="AE234" s="109"/>
      <c r="AF234" s="109"/>
      <c r="AG234" s="109"/>
      <c r="AH234" s="109"/>
      <c r="AI234" s="109"/>
      <c r="AJ234" s="109"/>
      <c r="AK234" s="109"/>
      <c r="AL234" s="109"/>
    </row>
    <row r="235" spans="1:38" s="110" customFormat="1" ht="16.5" customHeight="1" x14ac:dyDescent="0.3">
      <c r="A235" s="99">
        <f t="shared" ref="A235:A247" si="23">+A234+1</f>
        <v>174</v>
      </c>
      <c r="B235" s="54" t="s">
        <v>92</v>
      </c>
      <c r="C235" s="211">
        <v>15.846</v>
      </c>
      <c r="D235" s="211">
        <v>20.184000000000001</v>
      </c>
      <c r="E235" s="211">
        <v>5.77</v>
      </c>
      <c r="F235" s="211">
        <v>6.5</v>
      </c>
      <c r="G235" s="211">
        <v>7.18</v>
      </c>
      <c r="H235" s="211">
        <v>7.6825999999999999</v>
      </c>
      <c r="I235" s="106"/>
      <c r="J235" s="106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  <c r="AL235" s="109"/>
    </row>
    <row r="236" spans="1:38" s="110" customFormat="1" ht="16.5" customHeight="1" x14ac:dyDescent="0.3">
      <c r="A236" s="99">
        <f t="shared" si="23"/>
        <v>175</v>
      </c>
      <c r="B236" s="54" t="s">
        <v>107</v>
      </c>
      <c r="C236" s="211">
        <v>277.221833449965</v>
      </c>
      <c r="D236" s="210">
        <v>127.37599394168878</v>
      </c>
      <c r="E236" s="210">
        <v>28.586999603646451</v>
      </c>
      <c r="F236" s="210">
        <v>112.65164644714038</v>
      </c>
      <c r="G236" s="210">
        <v>110.46153846153845</v>
      </c>
      <c r="H236" s="210">
        <v>107</v>
      </c>
      <c r="I236" s="106"/>
      <c r="J236" s="106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  <c r="AI236" s="109"/>
      <c r="AJ236" s="109"/>
      <c r="AK236" s="109"/>
      <c r="AL236" s="109"/>
    </row>
    <row r="237" spans="1:38" s="110" customFormat="1" ht="16.5" customHeight="1" x14ac:dyDescent="0.3">
      <c r="A237" s="99">
        <f t="shared" si="23"/>
        <v>176</v>
      </c>
      <c r="B237" s="54" t="s">
        <v>93</v>
      </c>
      <c r="C237" s="211">
        <v>15.824999999999999</v>
      </c>
      <c r="D237" s="211">
        <v>20.184000000000001</v>
      </c>
      <c r="E237" s="211">
        <v>5.77</v>
      </c>
      <c r="F237" s="211">
        <v>6.5</v>
      </c>
      <c r="G237" s="211">
        <v>7.18</v>
      </c>
      <c r="H237" s="211">
        <v>7.6825999999999999</v>
      </c>
      <c r="I237" s="106"/>
      <c r="J237" s="106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</row>
    <row r="238" spans="1:38" s="110" customFormat="1" ht="16.5" customHeight="1" x14ac:dyDescent="0.3">
      <c r="A238" s="99">
        <f t="shared" si="23"/>
        <v>177</v>
      </c>
      <c r="B238" s="54" t="s">
        <v>94</v>
      </c>
      <c r="C238" s="211"/>
      <c r="D238" s="211"/>
      <c r="E238" s="211"/>
      <c r="F238" s="211"/>
      <c r="G238" s="211"/>
      <c r="H238" s="211">
        <v>0</v>
      </c>
      <c r="I238" s="106"/>
      <c r="J238" s="106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09"/>
      <c r="AE238" s="109"/>
      <c r="AF238" s="109"/>
      <c r="AG238" s="109"/>
      <c r="AH238" s="109"/>
      <c r="AI238" s="109"/>
      <c r="AJ238" s="109"/>
      <c r="AK238" s="109"/>
      <c r="AL238" s="109"/>
    </row>
    <row r="239" spans="1:38" s="110" customFormat="1" ht="16.5" customHeight="1" x14ac:dyDescent="0.3">
      <c r="A239" s="99">
        <f t="shared" si="23"/>
        <v>178</v>
      </c>
      <c r="B239" s="54" t="s">
        <v>95</v>
      </c>
      <c r="C239" s="211">
        <v>2.1000000000000001E-2</v>
      </c>
      <c r="D239" s="211"/>
      <c r="E239" s="211"/>
      <c r="F239" s="211"/>
      <c r="G239" s="211"/>
      <c r="H239" s="211">
        <v>0</v>
      </c>
      <c r="I239" s="106"/>
      <c r="J239" s="106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09"/>
      <c r="AE239" s="109"/>
      <c r="AF239" s="109"/>
      <c r="AG239" s="109"/>
      <c r="AH239" s="109"/>
      <c r="AI239" s="109"/>
      <c r="AJ239" s="109"/>
      <c r="AK239" s="109"/>
      <c r="AL239" s="109"/>
    </row>
    <row r="240" spans="1:38" s="110" customFormat="1" ht="16.5" customHeight="1" x14ac:dyDescent="0.3">
      <c r="A240" s="99">
        <f t="shared" si="23"/>
        <v>179</v>
      </c>
      <c r="B240" s="54" t="s">
        <v>97</v>
      </c>
      <c r="C240" s="211">
        <v>41.968000000000004</v>
      </c>
      <c r="D240" s="211">
        <v>48.21</v>
      </c>
      <c r="E240" s="211">
        <v>45.695999999999998</v>
      </c>
      <c r="F240" s="211">
        <v>51.622</v>
      </c>
      <c r="G240" s="211">
        <v>62.493000000000002</v>
      </c>
      <c r="H240" s="211">
        <v>66.86751000000001</v>
      </c>
      <c r="I240" s="106"/>
      <c r="J240" s="106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</row>
    <row r="241" spans="1:38" s="110" customFormat="1" ht="16.5" customHeight="1" x14ac:dyDescent="0.3">
      <c r="A241" s="99">
        <f t="shared" si="23"/>
        <v>180</v>
      </c>
      <c r="B241" s="54" t="s">
        <v>98</v>
      </c>
      <c r="C241" s="211">
        <v>34.145000000000003</v>
      </c>
      <c r="D241" s="211">
        <v>35.271999999999998</v>
      </c>
      <c r="E241" s="211">
        <v>38.345999999999997</v>
      </c>
      <c r="F241" s="211">
        <v>39.072000000000003</v>
      </c>
      <c r="G241" s="211">
        <v>38.893000000000001</v>
      </c>
      <c r="H241" s="211">
        <v>41.61551</v>
      </c>
      <c r="I241" s="106"/>
      <c r="J241" s="106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09"/>
      <c r="AE241" s="109"/>
      <c r="AF241" s="109"/>
      <c r="AG241" s="109"/>
      <c r="AH241" s="109"/>
      <c r="AI241" s="109"/>
      <c r="AJ241" s="109"/>
      <c r="AK241" s="109"/>
      <c r="AL241" s="109"/>
    </row>
    <row r="242" spans="1:38" s="110" customFormat="1" ht="16.5" customHeight="1" x14ac:dyDescent="0.3">
      <c r="A242" s="99">
        <f t="shared" si="23"/>
        <v>181</v>
      </c>
      <c r="B242" s="54" t="s">
        <v>99</v>
      </c>
      <c r="C242" s="211">
        <v>7.8230000000000004</v>
      </c>
      <c r="D242" s="211">
        <v>12.938000000000001</v>
      </c>
      <c r="E242" s="211">
        <v>7.35</v>
      </c>
      <c r="F242" s="211">
        <v>12.55</v>
      </c>
      <c r="G242" s="211">
        <v>23.6</v>
      </c>
      <c r="H242" s="211">
        <v>25.252000000000002</v>
      </c>
      <c r="I242" s="106"/>
      <c r="J242" s="106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  <c r="AF242" s="109"/>
      <c r="AG242" s="109"/>
      <c r="AH242" s="109"/>
      <c r="AI242" s="109"/>
      <c r="AJ242" s="109"/>
      <c r="AK242" s="109"/>
      <c r="AL242" s="109"/>
    </row>
    <row r="243" spans="1:38" s="110" customFormat="1" ht="16.5" customHeight="1" x14ac:dyDescent="0.3">
      <c r="A243" s="99">
        <f t="shared" si="23"/>
        <v>182</v>
      </c>
      <c r="B243" s="67" t="s">
        <v>134</v>
      </c>
      <c r="C243" s="211"/>
      <c r="D243" s="211"/>
      <c r="E243" s="211"/>
      <c r="F243" s="211"/>
      <c r="G243" s="211"/>
      <c r="H243" s="211">
        <v>0</v>
      </c>
      <c r="I243" s="106"/>
      <c r="J243" s="106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/>
    </row>
    <row r="244" spans="1:38" s="110" customFormat="1" ht="16.5" customHeight="1" x14ac:dyDescent="0.3">
      <c r="A244" s="99">
        <f t="shared" si="23"/>
        <v>183</v>
      </c>
      <c r="B244" s="54" t="s">
        <v>101</v>
      </c>
      <c r="C244" s="211"/>
      <c r="D244" s="211"/>
      <c r="E244" s="211"/>
      <c r="F244" s="211"/>
      <c r="G244" s="211"/>
      <c r="H244" s="211">
        <v>0</v>
      </c>
      <c r="I244" s="106"/>
      <c r="J244" s="106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  <c r="AL244" s="109"/>
    </row>
    <row r="245" spans="1:38" s="110" customFormat="1" ht="16.5" customHeight="1" x14ac:dyDescent="0.3">
      <c r="A245" s="99">
        <f t="shared" si="23"/>
        <v>184</v>
      </c>
      <c r="B245" s="54" t="s">
        <v>102</v>
      </c>
      <c r="C245" s="211"/>
      <c r="D245" s="211"/>
      <c r="E245" s="211"/>
      <c r="F245" s="211"/>
      <c r="G245" s="211"/>
      <c r="H245" s="211">
        <v>0</v>
      </c>
      <c r="I245" s="106"/>
      <c r="J245" s="106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  <c r="AI245" s="109"/>
      <c r="AJ245" s="109"/>
      <c r="AK245" s="109"/>
      <c r="AL245" s="109"/>
    </row>
    <row r="246" spans="1:38" s="110" customFormat="1" ht="16.5" customHeight="1" x14ac:dyDescent="0.3">
      <c r="A246" s="99">
        <f t="shared" si="23"/>
        <v>185</v>
      </c>
      <c r="B246" s="54" t="s">
        <v>103</v>
      </c>
      <c r="C246" s="211">
        <v>51.75200000000001</v>
      </c>
      <c r="D246" s="211">
        <v>62.394000000000005</v>
      </c>
      <c r="E246" s="211">
        <v>45.465999999999994</v>
      </c>
      <c r="F246" s="211">
        <v>58.122</v>
      </c>
      <c r="G246" s="211">
        <v>69.673000000000002</v>
      </c>
      <c r="H246" s="211">
        <v>74.550110000000004</v>
      </c>
      <c r="I246" s="106"/>
      <c r="J246" s="106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09"/>
      <c r="AE246" s="109"/>
      <c r="AF246" s="109"/>
      <c r="AG246" s="109"/>
      <c r="AH246" s="109"/>
      <c r="AI246" s="109"/>
      <c r="AJ246" s="109"/>
      <c r="AK246" s="109"/>
      <c r="AL246" s="109"/>
    </row>
    <row r="247" spans="1:38" s="110" customFormat="1" ht="16.5" customHeight="1" x14ac:dyDescent="0.3">
      <c r="A247" s="99">
        <f t="shared" si="23"/>
        <v>186</v>
      </c>
      <c r="B247" s="54" t="s">
        <v>107</v>
      </c>
      <c r="C247" s="211">
        <v>95.77673316800535</v>
      </c>
      <c r="D247" s="210">
        <v>120.56345648477354</v>
      </c>
      <c r="E247" s="210">
        <v>72.8691861396929</v>
      </c>
      <c r="F247" s="210">
        <v>127.83618528130913</v>
      </c>
      <c r="G247" s="210">
        <v>119.8737139121159</v>
      </c>
      <c r="H247" s="210">
        <v>107</v>
      </c>
      <c r="I247" s="106"/>
      <c r="J247" s="106"/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  <c r="AA247" s="109"/>
      <c r="AB247" s="109"/>
      <c r="AC247" s="109"/>
      <c r="AD247" s="109"/>
      <c r="AE247" s="109"/>
      <c r="AF247" s="109"/>
      <c r="AG247" s="109"/>
      <c r="AH247" s="109"/>
      <c r="AI247" s="109"/>
      <c r="AJ247" s="109"/>
      <c r="AK247" s="109"/>
      <c r="AL247" s="109"/>
    </row>
    <row r="248" spans="1:38" s="110" customFormat="1" ht="16.5" customHeight="1" x14ac:dyDescent="0.3">
      <c r="A248" s="254" t="s">
        <v>149</v>
      </c>
      <c r="B248" s="254"/>
      <c r="C248" s="254"/>
      <c r="D248" s="254"/>
      <c r="E248" s="254"/>
      <c r="F248" s="254"/>
      <c r="G248" s="254"/>
      <c r="H248" s="254"/>
      <c r="I248" s="108"/>
      <c r="J248" s="108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  <c r="AA248" s="109"/>
      <c r="AB248" s="109"/>
      <c r="AC248" s="109"/>
      <c r="AD248" s="109"/>
      <c r="AE248" s="109"/>
      <c r="AF248" s="109"/>
      <c r="AG248" s="109"/>
      <c r="AH248" s="109"/>
      <c r="AI248" s="109"/>
      <c r="AJ248" s="109"/>
      <c r="AK248" s="109"/>
      <c r="AL248" s="109"/>
    </row>
    <row r="249" spans="1:38" s="110" customFormat="1" ht="16.5" customHeight="1" x14ac:dyDescent="0.3">
      <c r="A249" s="99">
        <v>187</v>
      </c>
      <c r="B249" s="54" t="s">
        <v>90</v>
      </c>
      <c r="C249" s="211">
        <v>40.235999999999997</v>
      </c>
      <c r="D249" s="211">
        <v>48.731000000000002</v>
      </c>
      <c r="E249" s="211">
        <v>48.460999999999999</v>
      </c>
      <c r="F249" s="211">
        <v>47.403999999999996</v>
      </c>
      <c r="G249" s="211">
        <v>54.771000000000001</v>
      </c>
      <c r="H249" s="211">
        <v>58.604970000000002</v>
      </c>
      <c r="I249" s="106"/>
      <c r="J249" s="106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  <c r="AA249" s="109"/>
      <c r="AB249" s="109"/>
      <c r="AC249" s="109"/>
      <c r="AD249" s="109"/>
      <c r="AE249" s="109"/>
      <c r="AF249" s="109"/>
      <c r="AG249" s="109"/>
      <c r="AH249" s="109"/>
      <c r="AI249" s="109"/>
      <c r="AJ249" s="109"/>
      <c r="AK249" s="109"/>
      <c r="AL249" s="109"/>
    </row>
    <row r="250" spans="1:38" s="110" customFormat="1" ht="16.5" customHeight="1" x14ac:dyDescent="0.3">
      <c r="A250" s="99">
        <f t="shared" ref="A250:A262" si="24">+A249+1</f>
        <v>188</v>
      </c>
      <c r="B250" s="54" t="s">
        <v>92</v>
      </c>
      <c r="C250" s="211">
        <v>8.2249999999999996</v>
      </c>
      <c r="D250" s="211">
        <v>10.28</v>
      </c>
      <c r="E250" s="211">
        <v>8.3000000000000007</v>
      </c>
      <c r="F250" s="211">
        <v>9.2850000000000001</v>
      </c>
      <c r="G250" s="211">
        <v>10.215</v>
      </c>
      <c r="H250" s="211">
        <v>10.93005</v>
      </c>
      <c r="I250" s="106"/>
      <c r="J250" s="106"/>
      <c r="K250" s="109"/>
      <c r="L250" s="109"/>
      <c r="M250" s="109"/>
      <c r="N250" s="109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  <c r="AA250" s="109"/>
      <c r="AB250" s="109"/>
      <c r="AC250" s="109"/>
      <c r="AD250" s="109"/>
      <c r="AE250" s="109"/>
      <c r="AF250" s="109"/>
      <c r="AG250" s="109"/>
      <c r="AH250" s="109"/>
      <c r="AI250" s="109"/>
      <c r="AJ250" s="109"/>
      <c r="AK250" s="109"/>
      <c r="AL250" s="109"/>
    </row>
    <row r="251" spans="1:38" s="110" customFormat="1" ht="16.5" customHeight="1" x14ac:dyDescent="0.3">
      <c r="A251" s="99">
        <f t="shared" si="24"/>
        <v>189</v>
      </c>
      <c r="B251" s="54" t="s">
        <v>107</v>
      </c>
      <c r="C251" s="211">
        <v>172.35959765297568</v>
      </c>
      <c r="D251" s="210">
        <v>124.98480243161094</v>
      </c>
      <c r="E251" s="210">
        <v>80.73929961089496</v>
      </c>
      <c r="F251" s="210">
        <v>111.86746987951805</v>
      </c>
      <c r="G251" s="210">
        <v>110.01615508885298</v>
      </c>
      <c r="H251" s="210">
        <v>107</v>
      </c>
      <c r="I251" s="106"/>
      <c r="J251" s="106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</row>
    <row r="252" spans="1:38" s="110" customFormat="1" ht="16.5" customHeight="1" x14ac:dyDescent="0.3">
      <c r="A252" s="99">
        <f t="shared" si="24"/>
        <v>190</v>
      </c>
      <c r="B252" s="54" t="s">
        <v>93</v>
      </c>
      <c r="C252" s="211">
        <v>8.2249999999999996</v>
      </c>
      <c r="D252" s="211">
        <v>10.28</v>
      </c>
      <c r="E252" s="211">
        <v>8.3000000000000007</v>
      </c>
      <c r="F252" s="211">
        <v>9.2850000000000001</v>
      </c>
      <c r="G252" s="211">
        <v>10.215</v>
      </c>
      <c r="H252" s="211">
        <v>10.93005</v>
      </c>
      <c r="I252" s="106"/>
      <c r="J252" s="106"/>
      <c r="K252" s="109"/>
      <c r="L252" s="109"/>
      <c r="M252" s="109"/>
      <c r="N252" s="109"/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  <c r="AA252" s="109"/>
      <c r="AB252" s="109"/>
      <c r="AC252" s="109"/>
      <c r="AD252" s="109"/>
      <c r="AE252" s="109"/>
      <c r="AF252" s="109"/>
      <c r="AG252" s="109"/>
      <c r="AH252" s="109"/>
      <c r="AI252" s="109"/>
      <c r="AJ252" s="109"/>
      <c r="AK252" s="109"/>
      <c r="AL252" s="109"/>
    </row>
    <row r="253" spans="1:38" s="110" customFormat="1" ht="16.5" customHeight="1" x14ac:dyDescent="0.3">
      <c r="A253" s="99">
        <f t="shared" si="24"/>
        <v>191</v>
      </c>
      <c r="B253" s="54" t="s">
        <v>94</v>
      </c>
      <c r="C253" s="211"/>
      <c r="D253" s="211"/>
      <c r="E253" s="211"/>
      <c r="F253" s="211"/>
      <c r="G253" s="211"/>
      <c r="H253" s="211">
        <v>0</v>
      </c>
      <c r="I253" s="106"/>
      <c r="J253" s="106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  <c r="AA253" s="109"/>
      <c r="AB253" s="109"/>
      <c r="AC253" s="109"/>
      <c r="AD253" s="109"/>
      <c r="AE253" s="109"/>
      <c r="AF253" s="109"/>
      <c r="AG253" s="109"/>
      <c r="AH253" s="109"/>
      <c r="AI253" s="109"/>
      <c r="AJ253" s="109"/>
      <c r="AK253" s="109"/>
      <c r="AL253" s="109"/>
    </row>
    <row r="254" spans="1:38" s="110" customFormat="1" ht="16.5" customHeight="1" x14ac:dyDescent="0.3">
      <c r="A254" s="99">
        <f t="shared" si="24"/>
        <v>192</v>
      </c>
      <c r="B254" s="54" t="s">
        <v>95</v>
      </c>
      <c r="C254" s="211"/>
      <c r="D254" s="211"/>
      <c r="E254" s="211"/>
      <c r="F254" s="211"/>
      <c r="G254" s="211"/>
      <c r="H254" s="211">
        <v>0</v>
      </c>
      <c r="I254" s="106"/>
      <c r="J254" s="106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  <c r="AA254" s="109"/>
      <c r="AB254" s="109"/>
      <c r="AC254" s="109"/>
      <c r="AD254" s="109"/>
      <c r="AE254" s="109"/>
      <c r="AF254" s="109"/>
      <c r="AG254" s="109"/>
      <c r="AH254" s="109"/>
      <c r="AI254" s="109"/>
      <c r="AJ254" s="109"/>
      <c r="AK254" s="109"/>
      <c r="AL254" s="109"/>
    </row>
    <row r="255" spans="1:38" s="110" customFormat="1" ht="16.5" customHeight="1" x14ac:dyDescent="0.3">
      <c r="A255" s="99">
        <f t="shared" si="24"/>
        <v>193</v>
      </c>
      <c r="B255" s="54" t="s">
        <v>97</v>
      </c>
      <c r="C255" s="211">
        <v>33.210999999999999</v>
      </c>
      <c r="D255" s="211">
        <v>41.951000000000001</v>
      </c>
      <c r="E255" s="211">
        <v>34.661000000000001</v>
      </c>
      <c r="F255" s="211">
        <v>38.119</v>
      </c>
      <c r="G255" s="211">
        <v>44.555999999999997</v>
      </c>
      <c r="H255" s="211">
        <v>47.67492</v>
      </c>
      <c r="I255" s="106"/>
      <c r="J255" s="106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/>
    </row>
    <row r="256" spans="1:38" s="110" customFormat="1" ht="16.5" customHeight="1" x14ac:dyDescent="0.3">
      <c r="A256" s="99">
        <f t="shared" si="24"/>
        <v>194</v>
      </c>
      <c r="B256" s="54" t="s">
        <v>98</v>
      </c>
      <c r="C256" s="211">
        <v>27.928000000000001</v>
      </c>
      <c r="D256" s="211">
        <v>29.96</v>
      </c>
      <c r="E256" s="211">
        <v>29.471</v>
      </c>
      <c r="F256" s="211">
        <v>29.728999999999999</v>
      </c>
      <c r="G256" s="211">
        <v>29.256</v>
      </c>
      <c r="H256" s="211">
        <v>31.303920000000002</v>
      </c>
      <c r="I256" s="106"/>
      <c r="J256" s="106"/>
      <c r="K256" s="109"/>
      <c r="L256" s="109"/>
      <c r="M256" s="109"/>
      <c r="N256" s="109"/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  <c r="AA256" s="109"/>
      <c r="AB256" s="109"/>
      <c r="AC256" s="109"/>
      <c r="AD256" s="109"/>
      <c r="AE256" s="109"/>
      <c r="AF256" s="109"/>
      <c r="AG256" s="109"/>
      <c r="AH256" s="109"/>
      <c r="AI256" s="109"/>
      <c r="AJ256" s="109"/>
      <c r="AK256" s="109"/>
      <c r="AL256" s="109"/>
    </row>
    <row r="257" spans="1:38" s="110" customFormat="1" ht="16.5" customHeight="1" x14ac:dyDescent="0.3">
      <c r="A257" s="99">
        <f t="shared" si="24"/>
        <v>195</v>
      </c>
      <c r="B257" s="54" t="s">
        <v>99</v>
      </c>
      <c r="C257" s="211">
        <v>5.2830000000000004</v>
      </c>
      <c r="D257" s="211">
        <v>11.991</v>
      </c>
      <c r="E257" s="211">
        <v>5.19</v>
      </c>
      <c r="F257" s="211">
        <v>8.39</v>
      </c>
      <c r="G257" s="211">
        <v>15.3</v>
      </c>
      <c r="H257" s="211">
        <v>16.371000000000002</v>
      </c>
      <c r="I257" s="106"/>
      <c r="J257" s="106"/>
      <c r="K257" s="109"/>
      <c r="L257" s="109"/>
      <c r="M257" s="109"/>
      <c r="N257" s="109"/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  <c r="AA257" s="109"/>
      <c r="AB257" s="109"/>
      <c r="AC257" s="109"/>
      <c r="AD257" s="109"/>
      <c r="AE257" s="109"/>
      <c r="AF257" s="109"/>
      <c r="AG257" s="109"/>
      <c r="AH257" s="109"/>
      <c r="AI257" s="109"/>
      <c r="AJ257" s="109"/>
      <c r="AK257" s="109"/>
      <c r="AL257" s="109"/>
    </row>
    <row r="258" spans="1:38" s="110" customFormat="1" ht="16.5" customHeight="1" x14ac:dyDescent="0.3">
      <c r="A258" s="99">
        <f t="shared" si="24"/>
        <v>196</v>
      </c>
      <c r="B258" s="67" t="s">
        <v>134</v>
      </c>
      <c r="C258" s="211"/>
      <c r="D258" s="211"/>
      <c r="E258" s="211"/>
      <c r="F258" s="211"/>
      <c r="G258" s="211"/>
      <c r="H258" s="211">
        <v>0</v>
      </c>
      <c r="I258" s="106"/>
      <c r="J258" s="106"/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  <c r="AA258" s="109"/>
      <c r="AB258" s="109"/>
      <c r="AC258" s="109"/>
      <c r="AD258" s="109"/>
      <c r="AE258" s="109"/>
      <c r="AF258" s="109"/>
      <c r="AG258" s="109"/>
      <c r="AH258" s="109"/>
      <c r="AI258" s="109"/>
      <c r="AJ258" s="109"/>
      <c r="AK258" s="109"/>
      <c r="AL258" s="109"/>
    </row>
    <row r="259" spans="1:38" s="110" customFormat="1" ht="16.5" customHeight="1" x14ac:dyDescent="0.3">
      <c r="A259" s="99">
        <f t="shared" si="24"/>
        <v>197</v>
      </c>
      <c r="B259" s="54" t="s">
        <v>101</v>
      </c>
      <c r="C259" s="211"/>
      <c r="D259" s="211"/>
      <c r="E259" s="211"/>
      <c r="F259" s="211"/>
      <c r="G259" s="211"/>
      <c r="H259" s="211">
        <v>0</v>
      </c>
      <c r="I259" s="106"/>
      <c r="J259" s="106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  <c r="AL259" s="109"/>
    </row>
    <row r="260" spans="1:38" s="110" customFormat="1" ht="16.5" customHeight="1" x14ac:dyDescent="0.3">
      <c r="A260" s="99">
        <f t="shared" si="24"/>
        <v>198</v>
      </c>
      <c r="B260" s="54" t="s">
        <v>102</v>
      </c>
      <c r="C260" s="211"/>
      <c r="D260" s="211"/>
      <c r="E260" s="211"/>
      <c r="F260" s="211"/>
      <c r="G260" s="211"/>
      <c r="H260" s="211">
        <v>0</v>
      </c>
      <c r="I260" s="106"/>
      <c r="J260" s="106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  <c r="AA260" s="109"/>
      <c r="AB260" s="109"/>
      <c r="AC260" s="109"/>
      <c r="AD260" s="109"/>
      <c r="AE260" s="109"/>
      <c r="AF260" s="109"/>
      <c r="AG260" s="109"/>
      <c r="AH260" s="109"/>
      <c r="AI260" s="109"/>
      <c r="AJ260" s="109"/>
      <c r="AK260" s="109"/>
      <c r="AL260" s="109"/>
    </row>
    <row r="261" spans="1:38" s="110" customFormat="1" ht="16.5" customHeight="1" x14ac:dyDescent="0.3">
      <c r="A261" s="99">
        <f t="shared" si="24"/>
        <v>199</v>
      </c>
      <c r="B261" s="54" t="s">
        <v>103</v>
      </c>
      <c r="C261" s="211">
        <v>40.159999999999997</v>
      </c>
      <c r="D261" s="211">
        <v>48.731000000000002</v>
      </c>
      <c r="E261" s="211">
        <v>48.460999999999999</v>
      </c>
      <c r="F261" s="211">
        <v>47.403999999999996</v>
      </c>
      <c r="G261" s="211">
        <v>54.771000000000001</v>
      </c>
      <c r="H261" s="211">
        <v>58.604970000000002</v>
      </c>
      <c r="I261" s="106"/>
      <c r="J261" s="106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  <c r="AA261" s="109"/>
      <c r="AB261" s="109"/>
      <c r="AC261" s="109"/>
      <c r="AD261" s="109"/>
      <c r="AE261" s="109"/>
      <c r="AF261" s="109"/>
      <c r="AG261" s="109"/>
      <c r="AH261" s="109"/>
      <c r="AI261" s="109"/>
      <c r="AJ261" s="109"/>
      <c r="AK261" s="109"/>
      <c r="AL261" s="109"/>
    </row>
    <row r="262" spans="1:38" s="110" customFormat="1" ht="16.5" customHeight="1" x14ac:dyDescent="0.3">
      <c r="A262" s="99">
        <f t="shared" si="24"/>
        <v>200</v>
      </c>
      <c r="B262" s="54" t="s">
        <v>107</v>
      </c>
      <c r="C262" s="211">
        <v>66.338498133403817</v>
      </c>
      <c r="D262" s="210">
        <v>121.3421314741036</v>
      </c>
      <c r="E262" s="210">
        <v>99.4459379040036</v>
      </c>
      <c r="F262" s="210">
        <v>97.818864654051708</v>
      </c>
      <c r="G262" s="210">
        <v>115.54088262593876</v>
      </c>
      <c r="H262" s="210">
        <v>107</v>
      </c>
      <c r="I262" s="106"/>
      <c r="J262" s="106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  <c r="AA262" s="109"/>
      <c r="AB262" s="109"/>
      <c r="AC262" s="109"/>
      <c r="AD262" s="109"/>
      <c r="AE262" s="109"/>
      <c r="AF262" s="109"/>
      <c r="AG262" s="109"/>
      <c r="AH262" s="109"/>
      <c r="AI262" s="109"/>
      <c r="AJ262" s="109"/>
      <c r="AK262" s="109"/>
      <c r="AL262" s="109"/>
    </row>
    <row r="263" spans="1:38" s="110" customFormat="1" ht="16.5" customHeight="1" x14ac:dyDescent="0.3">
      <c r="A263" s="254" t="s">
        <v>150</v>
      </c>
      <c r="B263" s="254"/>
      <c r="C263" s="254"/>
      <c r="D263" s="254"/>
      <c r="E263" s="254"/>
      <c r="F263" s="254"/>
      <c r="G263" s="254"/>
      <c r="H263" s="254"/>
      <c r="I263" s="108"/>
      <c r="J263" s="108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</row>
    <row r="264" spans="1:38" s="110" customFormat="1" ht="16.5" customHeight="1" x14ac:dyDescent="0.3">
      <c r="A264" s="99">
        <v>201</v>
      </c>
      <c r="B264" s="54" t="s">
        <v>90</v>
      </c>
      <c r="C264" s="211">
        <v>37.073999999999998</v>
      </c>
      <c r="D264" s="211">
        <v>40.433999999999997</v>
      </c>
      <c r="E264" s="211">
        <v>41.858000000000004</v>
      </c>
      <c r="F264" s="211">
        <v>39.302999999999997</v>
      </c>
      <c r="G264" s="211">
        <v>47.249000000000002</v>
      </c>
      <c r="H264" s="211">
        <v>50.556430000000006</v>
      </c>
      <c r="I264" s="106"/>
      <c r="J264" s="106"/>
      <c r="K264" s="109"/>
      <c r="L264" s="109"/>
      <c r="M264" s="109"/>
      <c r="N264" s="109"/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  <c r="AA264" s="109"/>
      <c r="AB264" s="109"/>
      <c r="AC264" s="109"/>
      <c r="AD264" s="109"/>
      <c r="AE264" s="109"/>
      <c r="AF264" s="109"/>
      <c r="AG264" s="109"/>
      <c r="AH264" s="109"/>
      <c r="AI264" s="109"/>
      <c r="AJ264" s="109"/>
      <c r="AK264" s="109"/>
      <c r="AL264" s="109"/>
    </row>
    <row r="265" spans="1:38" s="110" customFormat="1" ht="16.5" customHeight="1" x14ac:dyDescent="0.3">
      <c r="A265" s="99">
        <f t="shared" ref="A265:A277" si="25">+A264+1</f>
        <v>202</v>
      </c>
      <c r="B265" s="54" t="s">
        <v>92</v>
      </c>
      <c r="C265" s="211">
        <v>2.7850000000000001</v>
      </c>
      <c r="D265" s="211">
        <v>8.6240000000000006</v>
      </c>
      <c r="E265" s="211">
        <v>4.57</v>
      </c>
      <c r="F265" s="211">
        <v>5.085</v>
      </c>
      <c r="G265" s="211">
        <v>5.56</v>
      </c>
      <c r="H265" s="211">
        <v>5.9491999999999994</v>
      </c>
      <c r="I265" s="106"/>
      <c r="J265" s="106"/>
      <c r="K265" s="109"/>
      <c r="L265" s="109"/>
      <c r="M265" s="109"/>
      <c r="N265" s="109"/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  <c r="AA265" s="109"/>
      <c r="AB265" s="109"/>
      <c r="AC265" s="109"/>
      <c r="AD265" s="109"/>
      <c r="AE265" s="109"/>
      <c r="AF265" s="109"/>
      <c r="AG265" s="109"/>
      <c r="AH265" s="109"/>
      <c r="AI265" s="109"/>
      <c r="AJ265" s="109"/>
      <c r="AK265" s="109"/>
      <c r="AL265" s="109"/>
    </row>
    <row r="266" spans="1:38" s="110" customFormat="1" ht="16.5" customHeight="1" x14ac:dyDescent="0.3">
      <c r="A266" s="99">
        <f t="shared" si="25"/>
        <v>203</v>
      </c>
      <c r="B266" s="54" t="s">
        <v>107</v>
      </c>
      <c r="C266" s="211">
        <v>157.07839819514948</v>
      </c>
      <c r="D266" s="210">
        <v>309.65888689407541</v>
      </c>
      <c r="E266" s="210">
        <v>52.991651205936918</v>
      </c>
      <c r="F266" s="210">
        <v>111.26914660831508</v>
      </c>
      <c r="G266" s="210">
        <v>109.34119960668633</v>
      </c>
      <c r="H266" s="210">
        <v>107</v>
      </c>
      <c r="I266" s="106"/>
      <c r="J266" s="106"/>
      <c r="K266" s="109"/>
      <c r="L266" s="109"/>
      <c r="M266" s="109"/>
      <c r="N266" s="109"/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  <c r="AA266" s="109"/>
      <c r="AB266" s="109"/>
      <c r="AC266" s="109"/>
      <c r="AD266" s="109"/>
      <c r="AE266" s="109"/>
      <c r="AF266" s="109"/>
      <c r="AG266" s="109"/>
      <c r="AH266" s="109"/>
      <c r="AI266" s="109"/>
      <c r="AJ266" s="109"/>
      <c r="AK266" s="109"/>
      <c r="AL266" s="109"/>
    </row>
    <row r="267" spans="1:38" s="110" customFormat="1" ht="16.5" customHeight="1" x14ac:dyDescent="0.3">
      <c r="A267" s="99">
        <f t="shared" si="25"/>
        <v>204</v>
      </c>
      <c r="B267" s="54" t="s">
        <v>93</v>
      </c>
      <c r="C267" s="211">
        <v>2.7850000000000001</v>
      </c>
      <c r="D267" s="211">
        <v>8.6240000000000006</v>
      </c>
      <c r="E267" s="211">
        <v>4.57</v>
      </c>
      <c r="F267" s="211">
        <v>5.085</v>
      </c>
      <c r="G267" s="211">
        <v>5.56</v>
      </c>
      <c r="H267" s="211">
        <v>5.9491999999999994</v>
      </c>
      <c r="I267" s="106"/>
      <c r="J267" s="106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</row>
    <row r="268" spans="1:38" s="110" customFormat="1" ht="16.5" customHeight="1" x14ac:dyDescent="0.3">
      <c r="A268" s="99">
        <f t="shared" si="25"/>
        <v>205</v>
      </c>
      <c r="B268" s="54" t="s">
        <v>94</v>
      </c>
      <c r="C268" s="211"/>
      <c r="D268" s="211"/>
      <c r="E268" s="211"/>
      <c r="F268" s="211"/>
      <c r="G268" s="211"/>
      <c r="H268" s="211">
        <v>0</v>
      </c>
      <c r="I268" s="106"/>
      <c r="J268" s="106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</row>
    <row r="269" spans="1:38" s="110" customFormat="1" ht="16.5" customHeight="1" x14ac:dyDescent="0.3">
      <c r="A269" s="99">
        <f t="shared" si="25"/>
        <v>206</v>
      </c>
      <c r="B269" s="54" t="s">
        <v>95</v>
      </c>
      <c r="C269" s="211"/>
      <c r="D269" s="211"/>
      <c r="E269" s="211"/>
      <c r="F269" s="211"/>
      <c r="G269" s="211"/>
      <c r="H269" s="211">
        <v>0</v>
      </c>
      <c r="I269" s="106"/>
      <c r="J269" s="106"/>
      <c r="K269" s="109"/>
      <c r="L269" s="109"/>
      <c r="M269" s="109"/>
      <c r="N269" s="109"/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  <c r="AF269" s="109"/>
      <c r="AG269" s="109"/>
      <c r="AH269" s="109"/>
      <c r="AI269" s="109"/>
      <c r="AJ269" s="109"/>
      <c r="AK269" s="109"/>
      <c r="AL269" s="109"/>
    </row>
    <row r="270" spans="1:38" s="110" customFormat="1" ht="16.5" customHeight="1" x14ac:dyDescent="0.3">
      <c r="A270" s="99">
        <f t="shared" si="25"/>
        <v>207</v>
      </c>
      <c r="B270" s="54" t="s">
        <v>97</v>
      </c>
      <c r="C270" s="211">
        <v>34.81</v>
      </c>
      <c r="D270" s="211">
        <v>37.277999999999999</v>
      </c>
      <c r="E270" s="211">
        <v>31.134</v>
      </c>
      <c r="F270" s="211">
        <v>34.217999999999996</v>
      </c>
      <c r="G270" s="211">
        <v>41.689</v>
      </c>
      <c r="H270" s="211">
        <v>44.607230000000001</v>
      </c>
      <c r="I270" s="106"/>
      <c r="J270" s="106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109"/>
      <c r="AE270" s="109"/>
      <c r="AF270" s="109"/>
      <c r="AG270" s="109"/>
      <c r="AH270" s="109"/>
      <c r="AI270" s="109"/>
      <c r="AJ270" s="109"/>
      <c r="AK270" s="109"/>
      <c r="AL270" s="109"/>
    </row>
    <row r="271" spans="1:38" s="110" customFormat="1" ht="16.5" customHeight="1" x14ac:dyDescent="0.3">
      <c r="A271" s="99">
        <f t="shared" si="25"/>
        <v>208</v>
      </c>
      <c r="B271" s="54" t="s">
        <v>98</v>
      </c>
      <c r="C271" s="211">
        <v>30.431999999999999</v>
      </c>
      <c r="D271" s="211">
        <v>32.228999999999999</v>
      </c>
      <c r="E271" s="211">
        <v>28.623999999999999</v>
      </c>
      <c r="F271" s="211">
        <v>29.207999999999998</v>
      </c>
      <c r="G271" s="211">
        <v>29.169</v>
      </c>
      <c r="H271" s="211">
        <v>31.210830000000001</v>
      </c>
      <c r="I271" s="106"/>
      <c r="J271" s="106"/>
      <c r="K271" s="109"/>
      <c r="L271" s="109"/>
      <c r="M271" s="109"/>
      <c r="N271" s="109"/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  <c r="AA271" s="109"/>
      <c r="AB271" s="109"/>
      <c r="AC271" s="109"/>
      <c r="AD271" s="109"/>
      <c r="AE271" s="109"/>
      <c r="AF271" s="109"/>
      <c r="AG271" s="109"/>
      <c r="AH271" s="109"/>
      <c r="AI271" s="109"/>
      <c r="AJ271" s="109"/>
      <c r="AK271" s="109"/>
      <c r="AL271" s="109"/>
    </row>
    <row r="272" spans="1:38" s="110" customFormat="1" ht="16.5" customHeight="1" x14ac:dyDescent="0.3">
      <c r="A272" s="99">
        <f t="shared" si="25"/>
        <v>209</v>
      </c>
      <c r="B272" s="54" t="s">
        <v>99</v>
      </c>
      <c r="C272" s="211">
        <v>4.3780000000000001</v>
      </c>
      <c r="D272" s="211">
        <v>5.0490000000000004</v>
      </c>
      <c r="E272" s="211">
        <v>2.5099999999999998</v>
      </c>
      <c r="F272" s="211">
        <v>5.01</v>
      </c>
      <c r="G272" s="211">
        <v>12.52</v>
      </c>
      <c r="H272" s="211">
        <v>13.3964</v>
      </c>
      <c r="I272" s="106"/>
      <c r="J272" s="106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109"/>
      <c r="AE272" s="109"/>
      <c r="AF272" s="109"/>
      <c r="AG272" s="109"/>
      <c r="AH272" s="109"/>
      <c r="AI272" s="109"/>
      <c r="AJ272" s="109"/>
      <c r="AK272" s="109"/>
      <c r="AL272" s="109"/>
    </row>
    <row r="273" spans="1:38" s="110" customFormat="1" ht="16.5" customHeight="1" x14ac:dyDescent="0.3">
      <c r="A273" s="99">
        <f t="shared" si="25"/>
        <v>210</v>
      </c>
      <c r="B273" s="67" t="s">
        <v>134</v>
      </c>
      <c r="C273" s="211"/>
      <c r="D273" s="211"/>
      <c r="E273" s="211"/>
      <c r="F273" s="211"/>
      <c r="G273" s="211"/>
      <c r="H273" s="211">
        <v>0</v>
      </c>
      <c r="I273" s="106"/>
      <c r="J273" s="106"/>
      <c r="K273" s="109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  <c r="AF273" s="109"/>
      <c r="AG273" s="109"/>
      <c r="AH273" s="109"/>
      <c r="AI273" s="109"/>
      <c r="AJ273" s="109"/>
      <c r="AK273" s="109"/>
      <c r="AL273" s="109"/>
    </row>
    <row r="274" spans="1:38" s="110" customFormat="1" ht="16.5" customHeight="1" x14ac:dyDescent="0.3">
      <c r="A274" s="99">
        <f t="shared" si="25"/>
        <v>211</v>
      </c>
      <c r="B274" s="54" t="s">
        <v>101</v>
      </c>
      <c r="C274" s="211"/>
      <c r="D274" s="211"/>
      <c r="E274" s="211"/>
      <c r="F274" s="211"/>
      <c r="G274" s="211"/>
      <c r="H274" s="211">
        <v>0</v>
      </c>
      <c r="I274" s="106"/>
      <c r="J274" s="106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  <c r="AF274" s="109"/>
      <c r="AG274" s="109"/>
      <c r="AH274" s="109"/>
      <c r="AI274" s="109"/>
      <c r="AJ274" s="109"/>
      <c r="AK274" s="109"/>
      <c r="AL274" s="109"/>
    </row>
    <row r="275" spans="1:38" s="110" customFormat="1" ht="16.5" customHeight="1" x14ac:dyDescent="0.3">
      <c r="A275" s="99">
        <f t="shared" si="25"/>
        <v>212</v>
      </c>
      <c r="B275" s="54" t="s">
        <v>102</v>
      </c>
      <c r="C275" s="211"/>
      <c r="D275" s="211"/>
      <c r="E275" s="211"/>
      <c r="F275" s="211"/>
      <c r="G275" s="211"/>
      <c r="H275" s="211">
        <v>0</v>
      </c>
      <c r="I275" s="106"/>
      <c r="J275" s="106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</row>
    <row r="276" spans="1:38" s="110" customFormat="1" ht="16.5" customHeight="1" x14ac:dyDescent="0.3">
      <c r="A276" s="99">
        <f t="shared" si="25"/>
        <v>213</v>
      </c>
      <c r="B276" s="54" t="s">
        <v>103</v>
      </c>
      <c r="C276" s="211">
        <v>37.073999999999998</v>
      </c>
      <c r="D276" s="211">
        <v>40.433999999999997</v>
      </c>
      <c r="E276" s="211">
        <v>41.858000000000004</v>
      </c>
      <c r="F276" s="211">
        <v>39.302999999999997</v>
      </c>
      <c r="G276" s="211">
        <v>47.249000000000002</v>
      </c>
      <c r="H276" s="211">
        <v>50.556430000000006</v>
      </c>
      <c r="I276" s="106"/>
      <c r="J276" s="106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109"/>
      <c r="AE276" s="109"/>
      <c r="AF276" s="109"/>
      <c r="AG276" s="109"/>
      <c r="AH276" s="109"/>
      <c r="AI276" s="109"/>
      <c r="AJ276" s="109"/>
      <c r="AK276" s="109"/>
      <c r="AL276" s="109"/>
    </row>
    <row r="277" spans="1:38" s="110" customFormat="1" ht="16.5" customHeight="1" x14ac:dyDescent="0.3">
      <c r="A277" s="99">
        <f t="shared" si="25"/>
        <v>214</v>
      </c>
      <c r="B277" s="54" t="s">
        <v>107</v>
      </c>
      <c r="C277" s="211">
        <v>91.667490851547811</v>
      </c>
      <c r="D277" s="210">
        <v>109.0629551707396</v>
      </c>
      <c r="E277" s="210">
        <v>103.52178859375773</v>
      </c>
      <c r="F277" s="210">
        <v>93.896029432844358</v>
      </c>
      <c r="G277" s="210">
        <v>120.21728621224845</v>
      </c>
      <c r="H277" s="210">
        <v>107</v>
      </c>
      <c r="I277" s="106"/>
      <c r="J277" s="106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  <c r="AF277" s="109"/>
      <c r="AG277" s="109"/>
      <c r="AH277" s="109"/>
      <c r="AI277" s="109"/>
      <c r="AJ277" s="109"/>
      <c r="AK277" s="109"/>
      <c r="AL277" s="109"/>
    </row>
    <row r="278" spans="1:38" s="110" customFormat="1" ht="16.5" customHeight="1" x14ac:dyDescent="0.3">
      <c r="A278" s="254" t="s">
        <v>151</v>
      </c>
      <c r="B278" s="254"/>
      <c r="C278" s="254"/>
      <c r="D278" s="254"/>
      <c r="E278" s="254"/>
      <c r="F278" s="254"/>
      <c r="G278" s="254"/>
      <c r="H278" s="254"/>
      <c r="I278" s="108"/>
      <c r="J278" s="108"/>
      <c r="K278" s="109"/>
      <c r="L278" s="109"/>
      <c r="M278" s="109"/>
      <c r="N278" s="109"/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  <c r="AF278" s="109"/>
      <c r="AG278" s="109"/>
      <c r="AH278" s="109"/>
      <c r="AI278" s="109"/>
      <c r="AJ278" s="109"/>
      <c r="AK278" s="109"/>
      <c r="AL278" s="109"/>
    </row>
    <row r="279" spans="1:38" s="110" customFormat="1" ht="16.5" customHeight="1" x14ac:dyDescent="0.3">
      <c r="A279" s="99">
        <v>215</v>
      </c>
      <c r="B279" s="54" t="s">
        <v>90</v>
      </c>
      <c r="C279" s="211">
        <v>42.146000000000001</v>
      </c>
      <c r="D279" s="211">
        <v>47.682000000000002</v>
      </c>
      <c r="E279" s="211">
        <v>41.862000000000002</v>
      </c>
      <c r="F279" s="211">
        <v>45.963000000000001</v>
      </c>
      <c r="G279" s="211">
        <v>54.028000000000006</v>
      </c>
      <c r="H279" s="211">
        <v>57.809960000000004</v>
      </c>
      <c r="I279" s="106"/>
      <c r="J279" s="106"/>
      <c r="K279" s="109"/>
      <c r="L279" s="109"/>
      <c r="M279" s="109"/>
      <c r="N279" s="109"/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  <c r="AA279" s="109"/>
      <c r="AB279" s="109"/>
      <c r="AC279" s="109"/>
      <c r="AD279" s="109"/>
      <c r="AE279" s="109"/>
      <c r="AF279" s="109"/>
      <c r="AG279" s="109"/>
      <c r="AH279" s="109"/>
      <c r="AI279" s="109"/>
      <c r="AJ279" s="109"/>
      <c r="AK279" s="109"/>
      <c r="AL279" s="109"/>
    </row>
    <row r="280" spans="1:38" s="110" customFormat="1" ht="16.5" customHeight="1" x14ac:dyDescent="0.3">
      <c r="A280" s="99">
        <f t="shared" ref="A280:A292" si="26">+A279+1</f>
        <v>216</v>
      </c>
      <c r="B280" s="54" t="s">
        <v>92</v>
      </c>
      <c r="C280" s="211">
        <v>7.3259999999999996</v>
      </c>
      <c r="D280" s="211">
        <v>6.7279999999999998</v>
      </c>
      <c r="E280" s="211">
        <v>4.93</v>
      </c>
      <c r="F280" s="211">
        <v>5.5149999999999997</v>
      </c>
      <c r="G280" s="211">
        <v>6.06</v>
      </c>
      <c r="H280" s="211">
        <v>6.4841999999999995</v>
      </c>
      <c r="I280" s="106"/>
      <c r="J280" s="106"/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  <c r="AI280" s="109"/>
      <c r="AJ280" s="109"/>
      <c r="AK280" s="109"/>
      <c r="AL280" s="109"/>
    </row>
    <row r="281" spans="1:38" s="110" customFormat="1" ht="16.5" customHeight="1" x14ac:dyDescent="0.3">
      <c r="A281" s="99">
        <f t="shared" si="26"/>
        <v>217</v>
      </c>
      <c r="B281" s="54" t="s">
        <v>107</v>
      </c>
      <c r="C281" s="211">
        <v>192.13217938630999</v>
      </c>
      <c r="D281" s="210">
        <v>91.837291837291829</v>
      </c>
      <c r="E281" s="210">
        <v>73.275862068965509</v>
      </c>
      <c r="F281" s="210">
        <v>111.8661257606491</v>
      </c>
      <c r="G281" s="210">
        <v>109.88213961922031</v>
      </c>
      <c r="H281" s="210">
        <v>107</v>
      </c>
      <c r="I281" s="106"/>
      <c r="J281" s="106"/>
      <c r="K281" s="109"/>
      <c r="L281" s="109"/>
      <c r="M281" s="109"/>
      <c r="N281" s="109"/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109"/>
      <c r="AE281" s="109"/>
      <c r="AF281" s="109"/>
      <c r="AG281" s="109"/>
      <c r="AH281" s="109"/>
      <c r="AI281" s="109"/>
      <c r="AJ281" s="109"/>
      <c r="AK281" s="109"/>
      <c r="AL281" s="109"/>
    </row>
    <row r="282" spans="1:38" s="110" customFormat="1" ht="16.5" customHeight="1" x14ac:dyDescent="0.3">
      <c r="A282" s="99">
        <f t="shared" si="26"/>
        <v>218</v>
      </c>
      <c r="B282" s="54" t="s">
        <v>93</v>
      </c>
      <c r="C282" s="211">
        <v>7.3259999999999996</v>
      </c>
      <c r="D282" s="228">
        <v>6.7279999999999998</v>
      </c>
      <c r="E282" s="211">
        <v>4.93</v>
      </c>
      <c r="F282" s="211">
        <v>5.5149999999999997</v>
      </c>
      <c r="G282" s="211">
        <v>6.06</v>
      </c>
      <c r="H282" s="211">
        <v>6.4841999999999995</v>
      </c>
      <c r="I282" s="106"/>
      <c r="J282" s="106"/>
      <c r="K282" s="109"/>
      <c r="L282" s="109"/>
      <c r="M282" s="109"/>
      <c r="N282" s="109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  <c r="AL282" s="109"/>
    </row>
    <row r="283" spans="1:38" s="110" customFormat="1" ht="16.5" customHeight="1" x14ac:dyDescent="0.3">
      <c r="A283" s="99">
        <f t="shared" si="26"/>
        <v>219</v>
      </c>
      <c r="B283" s="54" t="s">
        <v>94</v>
      </c>
      <c r="C283" s="211"/>
      <c r="D283" s="211"/>
      <c r="E283" s="211"/>
      <c r="F283" s="211"/>
      <c r="G283" s="211"/>
      <c r="H283" s="211">
        <v>0</v>
      </c>
      <c r="I283" s="106"/>
      <c r="J283" s="106"/>
      <c r="K283" s="109"/>
      <c r="L283" s="109"/>
      <c r="M283" s="109"/>
      <c r="N283" s="109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  <c r="AK283" s="109"/>
      <c r="AL283" s="109"/>
    </row>
    <row r="284" spans="1:38" s="110" customFormat="1" ht="16.5" customHeight="1" x14ac:dyDescent="0.3">
      <c r="A284" s="99">
        <f t="shared" si="26"/>
        <v>220</v>
      </c>
      <c r="B284" s="54" t="s">
        <v>95</v>
      </c>
      <c r="C284" s="211"/>
      <c r="D284" s="211"/>
      <c r="E284" s="211"/>
      <c r="F284" s="211"/>
      <c r="G284" s="211"/>
      <c r="H284" s="211">
        <v>0</v>
      </c>
      <c r="I284" s="106"/>
      <c r="J284" s="106"/>
      <c r="K284" s="109"/>
      <c r="L284" s="109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/>
      <c r="AE284" s="109"/>
      <c r="AF284" s="109"/>
      <c r="AG284" s="109"/>
      <c r="AH284" s="109"/>
      <c r="AI284" s="109"/>
      <c r="AJ284" s="109"/>
      <c r="AK284" s="109"/>
      <c r="AL284" s="109"/>
    </row>
    <row r="285" spans="1:38" s="110" customFormat="1" ht="16.5" customHeight="1" x14ac:dyDescent="0.3">
      <c r="A285" s="99">
        <f t="shared" si="26"/>
        <v>221</v>
      </c>
      <c r="B285" s="54" t="s">
        <v>97</v>
      </c>
      <c r="C285" s="211">
        <v>36.252000000000002</v>
      </c>
      <c r="D285" s="211">
        <v>41.774999999999999</v>
      </c>
      <c r="E285" s="211">
        <v>34.314</v>
      </c>
      <c r="F285" s="211">
        <v>40.448</v>
      </c>
      <c r="G285" s="211">
        <v>47.968000000000004</v>
      </c>
      <c r="H285" s="211">
        <v>51.325760000000002</v>
      </c>
      <c r="I285" s="106"/>
      <c r="J285" s="106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  <c r="AK285" s="109"/>
      <c r="AL285" s="109"/>
    </row>
    <row r="286" spans="1:38" s="110" customFormat="1" ht="16.5" customHeight="1" x14ac:dyDescent="0.3">
      <c r="A286" s="99">
        <f t="shared" si="26"/>
        <v>222</v>
      </c>
      <c r="B286" s="54" t="s">
        <v>98</v>
      </c>
      <c r="C286" s="211">
        <v>29.439</v>
      </c>
      <c r="D286" s="211">
        <v>30.641999999999999</v>
      </c>
      <c r="E286" s="211">
        <v>29.423999999999999</v>
      </c>
      <c r="F286" s="211">
        <v>33.058</v>
      </c>
      <c r="G286" s="211">
        <v>32.968000000000004</v>
      </c>
      <c r="H286" s="211">
        <v>35.275760000000005</v>
      </c>
      <c r="I286" s="106"/>
      <c r="J286" s="106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  <c r="AI286" s="109"/>
      <c r="AJ286" s="109"/>
      <c r="AK286" s="109"/>
      <c r="AL286" s="109"/>
    </row>
    <row r="287" spans="1:38" s="110" customFormat="1" ht="16.5" customHeight="1" x14ac:dyDescent="0.3">
      <c r="A287" s="99">
        <f t="shared" si="26"/>
        <v>223</v>
      </c>
      <c r="B287" s="54" t="s">
        <v>99</v>
      </c>
      <c r="C287" s="211">
        <v>6.8129999999999997</v>
      </c>
      <c r="D287" s="211">
        <v>11.132999999999999</v>
      </c>
      <c r="E287" s="211">
        <v>4.8899999999999997</v>
      </c>
      <c r="F287" s="211">
        <v>7.39</v>
      </c>
      <c r="G287" s="211">
        <v>15</v>
      </c>
      <c r="H287" s="211">
        <v>16.05</v>
      </c>
      <c r="I287" s="106"/>
      <c r="J287" s="106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  <c r="AA287" s="109"/>
      <c r="AB287" s="109"/>
      <c r="AC287" s="109"/>
      <c r="AD287" s="109"/>
      <c r="AE287" s="109"/>
      <c r="AF287" s="109"/>
      <c r="AG287" s="109"/>
      <c r="AH287" s="109"/>
      <c r="AI287" s="109"/>
      <c r="AJ287" s="109"/>
      <c r="AK287" s="109"/>
      <c r="AL287" s="109"/>
    </row>
    <row r="288" spans="1:38" s="110" customFormat="1" ht="16.5" customHeight="1" x14ac:dyDescent="0.3">
      <c r="A288" s="99">
        <f t="shared" si="26"/>
        <v>224</v>
      </c>
      <c r="B288" s="67" t="s">
        <v>134</v>
      </c>
      <c r="C288" s="211"/>
      <c r="D288" s="211"/>
      <c r="E288" s="211"/>
      <c r="F288" s="211"/>
      <c r="G288" s="211"/>
      <c r="H288" s="211">
        <v>0</v>
      </c>
      <c r="I288" s="106"/>
      <c r="J288" s="106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  <c r="AA288" s="109"/>
      <c r="AB288" s="109"/>
      <c r="AC288" s="109"/>
      <c r="AD288" s="109"/>
      <c r="AE288" s="109"/>
      <c r="AF288" s="109"/>
      <c r="AG288" s="109"/>
      <c r="AH288" s="109"/>
      <c r="AI288" s="109"/>
      <c r="AJ288" s="109"/>
      <c r="AK288" s="109"/>
      <c r="AL288" s="109"/>
    </row>
    <row r="289" spans="1:38" s="110" customFormat="1" ht="16.5" customHeight="1" x14ac:dyDescent="0.3">
      <c r="A289" s="99">
        <f t="shared" si="26"/>
        <v>225</v>
      </c>
      <c r="B289" s="54" t="s">
        <v>101</v>
      </c>
      <c r="C289" s="211"/>
      <c r="D289" s="211"/>
      <c r="E289" s="211"/>
      <c r="F289" s="211"/>
      <c r="G289" s="211"/>
      <c r="H289" s="211">
        <v>0</v>
      </c>
      <c r="I289" s="106"/>
      <c r="J289" s="106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109"/>
      <c r="AE289" s="109"/>
      <c r="AF289" s="109"/>
      <c r="AG289" s="109"/>
      <c r="AH289" s="109"/>
      <c r="AI289" s="109"/>
      <c r="AJ289" s="109"/>
      <c r="AK289" s="109"/>
      <c r="AL289" s="109"/>
    </row>
    <row r="290" spans="1:38" s="110" customFormat="1" ht="16.5" customHeight="1" x14ac:dyDescent="0.3">
      <c r="A290" s="99">
        <f t="shared" si="26"/>
        <v>226</v>
      </c>
      <c r="B290" s="54" t="s">
        <v>102</v>
      </c>
      <c r="C290" s="211"/>
      <c r="D290" s="211"/>
      <c r="E290" s="211"/>
      <c r="F290" s="211"/>
      <c r="G290" s="211"/>
      <c r="H290" s="211">
        <v>0</v>
      </c>
      <c r="I290" s="106"/>
      <c r="J290" s="106"/>
      <c r="K290" s="109"/>
      <c r="L290" s="109"/>
      <c r="M290" s="109"/>
      <c r="N290" s="109"/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  <c r="AA290" s="109"/>
      <c r="AB290" s="109"/>
      <c r="AC290" s="109"/>
      <c r="AD290" s="109"/>
      <c r="AE290" s="109"/>
      <c r="AF290" s="109"/>
      <c r="AG290" s="109"/>
      <c r="AH290" s="109"/>
      <c r="AI290" s="109"/>
      <c r="AJ290" s="109"/>
      <c r="AK290" s="109"/>
      <c r="AL290" s="109"/>
    </row>
    <row r="291" spans="1:38" s="110" customFormat="1" ht="16.5" customHeight="1" x14ac:dyDescent="0.3">
      <c r="A291" s="99">
        <f t="shared" si="26"/>
        <v>227</v>
      </c>
      <c r="B291" s="54" t="s">
        <v>103</v>
      </c>
      <c r="C291" s="211">
        <v>42.146000000000001</v>
      </c>
      <c r="D291" s="211">
        <v>47.682000000000002</v>
      </c>
      <c r="E291" s="211">
        <v>41.862000000000002</v>
      </c>
      <c r="F291" s="211">
        <v>45.963000000000001</v>
      </c>
      <c r="G291" s="211">
        <v>54.028000000000006</v>
      </c>
      <c r="H291" s="211">
        <v>57.809960000000004</v>
      </c>
      <c r="I291" s="106"/>
      <c r="J291" s="106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  <c r="AA291" s="109"/>
      <c r="AB291" s="109"/>
      <c r="AC291" s="109"/>
      <c r="AD291" s="109"/>
      <c r="AE291" s="109"/>
      <c r="AF291" s="109"/>
      <c r="AG291" s="109"/>
      <c r="AH291" s="109"/>
      <c r="AI291" s="109"/>
      <c r="AJ291" s="109"/>
      <c r="AK291" s="109"/>
      <c r="AL291" s="109"/>
    </row>
    <row r="292" spans="1:38" s="110" customFormat="1" ht="16.5" customHeight="1" x14ac:dyDescent="0.3">
      <c r="A292" s="99">
        <f t="shared" si="26"/>
        <v>228</v>
      </c>
      <c r="B292" s="54" t="s">
        <v>107</v>
      </c>
      <c r="C292" s="211">
        <v>89.752544827292468</v>
      </c>
      <c r="D292" s="210">
        <v>113.13529160537182</v>
      </c>
      <c r="E292" s="210">
        <v>87.794136152007056</v>
      </c>
      <c r="F292" s="210">
        <v>109.79647412928193</v>
      </c>
      <c r="G292" s="210">
        <v>117.54672236364033</v>
      </c>
      <c r="H292" s="210">
        <v>107</v>
      </c>
      <c r="I292" s="106"/>
      <c r="J292" s="106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  <c r="AF292" s="109"/>
      <c r="AG292" s="109"/>
      <c r="AH292" s="109"/>
      <c r="AI292" s="109"/>
      <c r="AJ292" s="109"/>
      <c r="AK292" s="109"/>
      <c r="AL292" s="109"/>
    </row>
    <row r="293" spans="1:38" s="110" customFormat="1" ht="16.5" customHeight="1" x14ac:dyDescent="0.3">
      <c r="A293" s="254" t="s">
        <v>152</v>
      </c>
      <c r="B293" s="254"/>
      <c r="C293" s="254"/>
      <c r="D293" s="254"/>
      <c r="E293" s="254"/>
      <c r="F293" s="254"/>
      <c r="G293" s="254"/>
      <c r="H293" s="254"/>
      <c r="I293" s="108"/>
      <c r="J293" s="108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  <c r="AA293" s="109"/>
      <c r="AB293" s="109"/>
      <c r="AC293" s="109"/>
      <c r="AD293" s="109"/>
      <c r="AE293" s="109"/>
      <c r="AF293" s="109"/>
      <c r="AG293" s="109"/>
      <c r="AH293" s="109"/>
      <c r="AI293" s="109"/>
      <c r="AJ293" s="109"/>
      <c r="AK293" s="109"/>
      <c r="AL293" s="109"/>
    </row>
    <row r="294" spans="1:38" s="110" customFormat="1" ht="16.5" customHeight="1" x14ac:dyDescent="0.3">
      <c r="A294" s="99">
        <v>229</v>
      </c>
      <c r="B294" s="54" t="s">
        <v>90</v>
      </c>
      <c r="C294" s="211">
        <v>47.676000000000002</v>
      </c>
      <c r="D294" s="211">
        <v>56.777999999999999</v>
      </c>
      <c r="E294" s="211">
        <v>49.591999999999999</v>
      </c>
      <c r="F294" s="211">
        <v>51.643000000000001</v>
      </c>
      <c r="G294" s="211">
        <v>58.402999999999999</v>
      </c>
      <c r="H294" s="211">
        <v>62.491209999999995</v>
      </c>
      <c r="I294" s="106"/>
      <c r="J294" s="106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  <c r="AA294" s="109"/>
      <c r="AB294" s="109"/>
      <c r="AC294" s="109"/>
      <c r="AD294" s="109"/>
      <c r="AE294" s="109"/>
      <c r="AF294" s="109"/>
      <c r="AG294" s="109"/>
      <c r="AH294" s="109"/>
      <c r="AI294" s="109"/>
      <c r="AJ294" s="109"/>
      <c r="AK294" s="109"/>
      <c r="AL294" s="109"/>
    </row>
    <row r="295" spans="1:38" s="110" customFormat="1" ht="16.5" customHeight="1" x14ac:dyDescent="0.3">
      <c r="A295" s="99">
        <f t="shared" ref="A295:A307" si="27">+A294+1</f>
        <v>230</v>
      </c>
      <c r="B295" s="54" t="s">
        <v>92</v>
      </c>
      <c r="C295" s="211">
        <v>9.4589999999999996</v>
      </c>
      <c r="D295" s="211">
        <v>8.4640000000000004</v>
      </c>
      <c r="E295" s="211">
        <v>7.25</v>
      </c>
      <c r="F295" s="211">
        <v>8.14</v>
      </c>
      <c r="G295" s="211">
        <v>8.9</v>
      </c>
      <c r="H295" s="211">
        <v>9.5229999999999997</v>
      </c>
      <c r="I295" s="106"/>
      <c r="J295" s="106"/>
      <c r="K295" s="109"/>
      <c r="L295" s="109"/>
      <c r="M295" s="109"/>
      <c r="N295" s="109"/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  <c r="AA295" s="109"/>
      <c r="AB295" s="109"/>
      <c r="AC295" s="109"/>
      <c r="AD295" s="109"/>
      <c r="AE295" s="109"/>
      <c r="AF295" s="109"/>
      <c r="AG295" s="109"/>
      <c r="AH295" s="109"/>
      <c r="AI295" s="109"/>
      <c r="AJ295" s="109"/>
      <c r="AK295" s="109"/>
      <c r="AL295" s="109"/>
    </row>
    <row r="296" spans="1:38" s="110" customFormat="1" ht="16.5" customHeight="1" x14ac:dyDescent="0.3">
      <c r="A296" s="99">
        <f t="shared" si="27"/>
        <v>231</v>
      </c>
      <c r="B296" s="54" t="s">
        <v>107</v>
      </c>
      <c r="C296" s="211">
        <v>130.18166804293972</v>
      </c>
      <c r="D296" s="210">
        <v>89.480917644571306</v>
      </c>
      <c r="E296" s="210">
        <v>85.656899810964077</v>
      </c>
      <c r="F296" s="210">
        <v>112.27586206896551</v>
      </c>
      <c r="G296" s="210">
        <v>109.33660933660934</v>
      </c>
      <c r="H296" s="210">
        <v>106.99999999999999</v>
      </c>
      <c r="I296" s="106"/>
      <c r="J296" s="106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  <c r="AA296" s="109"/>
      <c r="AB296" s="109"/>
      <c r="AC296" s="109"/>
      <c r="AD296" s="109"/>
      <c r="AE296" s="109"/>
      <c r="AF296" s="109"/>
      <c r="AG296" s="109"/>
      <c r="AH296" s="109"/>
      <c r="AI296" s="109"/>
      <c r="AJ296" s="109"/>
      <c r="AK296" s="109"/>
      <c r="AL296" s="109"/>
    </row>
    <row r="297" spans="1:38" s="110" customFormat="1" ht="16.5" customHeight="1" x14ac:dyDescent="0.3">
      <c r="A297" s="99">
        <f t="shared" si="27"/>
        <v>232</v>
      </c>
      <c r="B297" s="54" t="s">
        <v>93</v>
      </c>
      <c r="C297" s="211">
        <v>9.4589999999999996</v>
      </c>
      <c r="D297" s="211">
        <v>8.4640000000000004</v>
      </c>
      <c r="E297" s="211">
        <v>7.25</v>
      </c>
      <c r="F297" s="211">
        <v>8.14</v>
      </c>
      <c r="G297" s="211">
        <v>8.9</v>
      </c>
      <c r="H297" s="211">
        <v>9.5229999999999997</v>
      </c>
      <c r="I297" s="106"/>
      <c r="J297" s="106"/>
      <c r="K297" s="109"/>
      <c r="L297" s="109"/>
      <c r="M297" s="109"/>
      <c r="N297" s="109"/>
      <c r="O297" s="109"/>
      <c r="P297" s="109"/>
      <c r="Q297" s="109"/>
      <c r="R297" s="109"/>
      <c r="S297" s="109"/>
      <c r="T297" s="109"/>
      <c r="U297" s="109"/>
      <c r="V297" s="109"/>
      <c r="W297" s="109"/>
      <c r="X297" s="109"/>
      <c r="Y297" s="109"/>
      <c r="Z297" s="109"/>
      <c r="AA297" s="109"/>
      <c r="AB297" s="109"/>
      <c r="AC297" s="109"/>
      <c r="AD297" s="109"/>
      <c r="AE297" s="109"/>
      <c r="AF297" s="109"/>
      <c r="AG297" s="109"/>
      <c r="AH297" s="109"/>
      <c r="AI297" s="109"/>
      <c r="AJ297" s="109"/>
      <c r="AK297" s="109"/>
      <c r="AL297" s="109"/>
    </row>
    <row r="298" spans="1:38" s="110" customFormat="1" ht="16.5" customHeight="1" x14ac:dyDescent="0.3">
      <c r="A298" s="99">
        <f t="shared" si="27"/>
        <v>233</v>
      </c>
      <c r="B298" s="54" t="s">
        <v>94</v>
      </c>
      <c r="C298" s="211"/>
      <c r="D298" s="211"/>
      <c r="E298" s="211"/>
      <c r="F298" s="211"/>
      <c r="G298" s="211"/>
      <c r="H298" s="211">
        <v>0</v>
      </c>
      <c r="I298" s="106"/>
      <c r="J298" s="106"/>
      <c r="K298" s="109"/>
      <c r="L298" s="109"/>
      <c r="M298" s="109"/>
      <c r="N298" s="109"/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  <c r="AA298" s="109"/>
      <c r="AB298" s="109"/>
      <c r="AC298" s="109"/>
      <c r="AD298" s="109"/>
      <c r="AE298" s="109"/>
      <c r="AF298" s="109"/>
      <c r="AG298" s="109"/>
      <c r="AH298" s="109"/>
      <c r="AI298" s="109"/>
      <c r="AJ298" s="109"/>
      <c r="AK298" s="109"/>
      <c r="AL298" s="109"/>
    </row>
    <row r="299" spans="1:38" s="110" customFormat="1" ht="16.5" customHeight="1" x14ac:dyDescent="0.3">
      <c r="A299" s="99">
        <f t="shared" si="27"/>
        <v>234</v>
      </c>
      <c r="B299" s="54" t="s">
        <v>95</v>
      </c>
      <c r="C299" s="211"/>
      <c r="D299" s="211"/>
      <c r="E299" s="211"/>
      <c r="F299" s="211"/>
      <c r="G299" s="211"/>
      <c r="H299" s="211">
        <v>0</v>
      </c>
      <c r="I299" s="106"/>
      <c r="J299" s="106"/>
      <c r="K299" s="109"/>
      <c r="L299" s="109"/>
      <c r="M299" s="109"/>
      <c r="N299" s="109"/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  <c r="AA299" s="109"/>
      <c r="AB299" s="109"/>
      <c r="AC299" s="109"/>
      <c r="AD299" s="109"/>
      <c r="AE299" s="109"/>
      <c r="AF299" s="109"/>
      <c r="AG299" s="109"/>
      <c r="AH299" s="109"/>
      <c r="AI299" s="109"/>
      <c r="AJ299" s="109"/>
      <c r="AK299" s="109"/>
      <c r="AL299" s="109"/>
    </row>
    <row r="300" spans="1:38" s="110" customFormat="1" ht="16.5" customHeight="1" x14ac:dyDescent="0.3">
      <c r="A300" s="99">
        <f t="shared" si="27"/>
        <v>235</v>
      </c>
      <c r="B300" s="54" t="s">
        <v>97</v>
      </c>
      <c r="C300" s="211">
        <v>38.277000000000001</v>
      </c>
      <c r="D300" s="211">
        <v>50.206000000000003</v>
      </c>
      <c r="E300" s="211">
        <v>39.009</v>
      </c>
      <c r="F300" s="211">
        <v>43.503</v>
      </c>
      <c r="G300" s="211">
        <v>49.503</v>
      </c>
      <c r="H300" s="211">
        <v>52.968209999999999</v>
      </c>
      <c r="I300" s="106"/>
      <c r="J300" s="106"/>
      <c r="K300" s="109"/>
      <c r="L300" s="109"/>
      <c r="M300" s="109"/>
      <c r="N300" s="109"/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  <c r="AA300" s="109"/>
      <c r="AB300" s="109"/>
      <c r="AC300" s="109"/>
      <c r="AD300" s="109"/>
      <c r="AE300" s="109"/>
      <c r="AF300" s="109"/>
      <c r="AG300" s="109"/>
      <c r="AH300" s="109"/>
      <c r="AI300" s="109"/>
      <c r="AJ300" s="109"/>
      <c r="AK300" s="109"/>
      <c r="AL300" s="109"/>
    </row>
    <row r="301" spans="1:38" s="110" customFormat="1" ht="16.5" customHeight="1" x14ac:dyDescent="0.3">
      <c r="A301" s="99">
        <f t="shared" si="27"/>
        <v>236</v>
      </c>
      <c r="B301" s="54" t="s">
        <v>98</v>
      </c>
      <c r="C301" s="211">
        <v>29.459</v>
      </c>
      <c r="D301" s="211">
        <v>30.815000000000001</v>
      </c>
      <c r="E301" s="211">
        <v>34.173999999999999</v>
      </c>
      <c r="F301" s="211">
        <v>34.667999999999999</v>
      </c>
      <c r="G301" s="211">
        <v>34.402999999999999</v>
      </c>
      <c r="H301" s="211">
        <v>36.811209999999996</v>
      </c>
      <c r="I301" s="106"/>
      <c r="J301" s="106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  <c r="AA301" s="109"/>
      <c r="AB301" s="109"/>
      <c r="AC301" s="109"/>
      <c r="AD301" s="109"/>
      <c r="AE301" s="109"/>
      <c r="AF301" s="109"/>
      <c r="AG301" s="109"/>
      <c r="AH301" s="109"/>
      <c r="AI301" s="109"/>
      <c r="AJ301" s="109"/>
      <c r="AK301" s="109"/>
      <c r="AL301" s="109"/>
    </row>
    <row r="302" spans="1:38" s="110" customFormat="1" ht="16.5" customHeight="1" x14ac:dyDescent="0.3">
      <c r="A302" s="99">
        <f t="shared" si="27"/>
        <v>237</v>
      </c>
      <c r="B302" s="54" t="s">
        <v>99</v>
      </c>
      <c r="C302" s="211">
        <v>8.8179999999999996</v>
      </c>
      <c r="D302" s="211">
        <v>19.390999999999998</v>
      </c>
      <c r="E302" s="211">
        <v>4.835</v>
      </c>
      <c r="F302" s="211">
        <v>8.8350000000000009</v>
      </c>
      <c r="G302" s="211">
        <v>15.1</v>
      </c>
      <c r="H302" s="211">
        <v>16.157</v>
      </c>
      <c r="I302" s="106"/>
      <c r="J302" s="106"/>
      <c r="K302" s="109"/>
      <c r="L302" s="109"/>
      <c r="M302" s="109"/>
      <c r="N302" s="109"/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09"/>
      <c r="AD302" s="109"/>
      <c r="AE302" s="109"/>
      <c r="AF302" s="109"/>
      <c r="AG302" s="109"/>
      <c r="AH302" s="109"/>
      <c r="AI302" s="109"/>
      <c r="AJ302" s="109"/>
      <c r="AK302" s="109"/>
      <c r="AL302" s="109"/>
    </row>
    <row r="303" spans="1:38" s="110" customFormat="1" ht="16.5" customHeight="1" x14ac:dyDescent="0.3">
      <c r="A303" s="99">
        <f t="shared" si="27"/>
        <v>238</v>
      </c>
      <c r="B303" s="67" t="s">
        <v>134</v>
      </c>
      <c r="C303" s="211"/>
      <c r="D303" s="211"/>
      <c r="E303" s="211"/>
      <c r="F303" s="211"/>
      <c r="G303" s="211"/>
      <c r="H303" s="211">
        <v>0</v>
      </c>
      <c r="I303" s="106"/>
      <c r="J303" s="106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  <c r="AA303" s="109"/>
      <c r="AB303" s="109"/>
      <c r="AC303" s="109"/>
      <c r="AD303" s="109"/>
      <c r="AE303" s="109"/>
      <c r="AF303" s="109"/>
      <c r="AG303" s="109"/>
      <c r="AH303" s="109"/>
      <c r="AI303" s="109"/>
      <c r="AJ303" s="109"/>
      <c r="AK303" s="109"/>
      <c r="AL303" s="109"/>
    </row>
    <row r="304" spans="1:38" s="110" customFormat="1" ht="16.5" customHeight="1" x14ac:dyDescent="0.3">
      <c r="A304" s="99">
        <f t="shared" si="27"/>
        <v>239</v>
      </c>
      <c r="B304" s="54" t="s">
        <v>101</v>
      </c>
      <c r="C304" s="211"/>
      <c r="D304" s="211"/>
      <c r="E304" s="211"/>
      <c r="F304" s="211"/>
      <c r="G304" s="211"/>
      <c r="H304" s="211">
        <v>0</v>
      </c>
      <c r="I304" s="106"/>
      <c r="J304" s="106"/>
      <c r="K304" s="109"/>
      <c r="L304" s="109"/>
      <c r="M304" s="109"/>
      <c r="N304" s="109"/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  <c r="AA304" s="109"/>
      <c r="AB304" s="109"/>
      <c r="AC304" s="109"/>
      <c r="AD304" s="109"/>
      <c r="AE304" s="109"/>
      <c r="AF304" s="109"/>
      <c r="AG304" s="109"/>
      <c r="AH304" s="109"/>
      <c r="AI304" s="109"/>
      <c r="AJ304" s="109"/>
      <c r="AK304" s="109"/>
      <c r="AL304" s="109"/>
    </row>
    <row r="305" spans="1:38" s="110" customFormat="1" ht="16.5" customHeight="1" x14ac:dyDescent="0.3">
      <c r="A305" s="99">
        <f t="shared" si="27"/>
        <v>240</v>
      </c>
      <c r="B305" s="54" t="s">
        <v>102</v>
      </c>
      <c r="C305" s="211"/>
      <c r="D305" s="211"/>
      <c r="E305" s="211"/>
      <c r="F305" s="211"/>
      <c r="G305" s="211"/>
      <c r="H305" s="211">
        <v>0</v>
      </c>
      <c r="I305" s="106"/>
      <c r="J305" s="106"/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109"/>
      <c r="AE305" s="109"/>
      <c r="AF305" s="109"/>
      <c r="AG305" s="109"/>
      <c r="AH305" s="109"/>
      <c r="AI305" s="109"/>
      <c r="AJ305" s="109"/>
      <c r="AK305" s="109"/>
      <c r="AL305" s="109"/>
    </row>
    <row r="306" spans="1:38" s="110" customFormat="1" ht="16.5" customHeight="1" x14ac:dyDescent="0.3">
      <c r="A306" s="99">
        <f t="shared" si="27"/>
        <v>241</v>
      </c>
      <c r="B306" s="54" t="s">
        <v>103</v>
      </c>
      <c r="C306" s="211">
        <v>47.672000000000004</v>
      </c>
      <c r="D306" s="211">
        <v>56.777999999999999</v>
      </c>
      <c r="E306" s="211">
        <v>49.591999999999999</v>
      </c>
      <c r="F306" s="211">
        <v>51.643000000000001</v>
      </c>
      <c r="G306" s="211">
        <v>58.402999999999999</v>
      </c>
      <c r="H306" s="211">
        <v>62.491209999999995</v>
      </c>
      <c r="I306" s="106"/>
      <c r="J306" s="106"/>
      <c r="K306" s="109"/>
      <c r="L306" s="109"/>
      <c r="M306" s="109"/>
      <c r="N306" s="109"/>
      <c r="O306" s="109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  <c r="AA306" s="109"/>
      <c r="AB306" s="109"/>
      <c r="AC306" s="109"/>
      <c r="AD306" s="109"/>
      <c r="AE306" s="109"/>
      <c r="AF306" s="109"/>
      <c r="AG306" s="109"/>
      <c r="AH306" s="109"/>
      <c r="AI306" s="109"/>
      <c r="AJ306" s="109"/>
      <c r="AK306" s="109"/>
      <c r="AL306" s="109"/>
    </row>
    <row r="307" spans="1:38" s="110" customFormat="1" ht="16.5" customHeight="1" x14ac:dyDescent="0.3">
      <c r="A307" s="99">
        <f t="shared" si="27"/>
        <v>242</v>
      </c>
      <c r="B307" s="54" t="s">
        <v>107</v>
      </c>
      <c r="C307" s="211">
        <v>85.098179221706545</v>
      </c>
      <c r="D307" s="210">
        <v>119.10135928847122</v>
      </c>
      <c r="E307" s="210">
        <v>87.343689457184112</v>
      </c>
      <c r="F307" s="210">
        <v>104.13574770124214</v>
      </c>
      <c r="G307" s="210">
        <v>113.08986697132235</v>
      </c>
      <c r="H307" s="210">
        <v>106.99999999999999</v>
      </c>
      <c r="I307" s="106"/>
      <c r="J307" s="106"/>
      <c r="K307" s="109"/>
      <c r="L307" s="109"/>
      <c r="M307" s="109"/>
      <c r="N307" s="109"/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  <c r="AA307" s="109"/>
      <c r="AB307" s="109"/>
      <c r="AC307" s="109"/>
      <c r="AD307" s="109"/>
      <c r="AE307" s="109"/>
      <c r="AF307" s="109"/>
      <c r="AG307" s="109"/>
      <c r="AH307" s="109"/>
      <c r="AI307" s="109"/>
      <c r="AJ307" s="109"/>
      <c r="AK307" s="109"/>
      <c r="AL307" s="109"/>
    </row>
    <row r="308" spans="1:38" x14ac:dyDescent="0.3">
      <c r="A308" s="171"/>
      <c r="B308" s="88"/>
      <c r="C308" s="221"/>
      <c r="D308" s="221"/>
      <c r="E308" s="221"/>
      <c r="F308" s="221"/>
      <c r="G308" s="221"/>
      <c r="I308" s="87"/>
      <c r="J308" s="87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  <c r="AC308" s="91"/>
      <c r="AD308" s="91"/>
      <c r="AE308" s="91"/>
      <c r="AF308" s="91"/>
      <c r="AG308" s="91"/>
      <c r="AH308" s="91"/>
      <c r="AI308" s="91"/>
      <c r="AJ308" s="91"/>
      <c r="AK308" s="91"/>
      <c r="AL308" s="91"/>
    </row>
    <row r="309" spans="1:38" x14ac:dyDescent="0.3">
      <c r="A309" s="171"/>
      <c r="B309" s="88"/>
      <c r="C309" s="221"/>
      <c r="D309" s="221"/>
      <c r="E309" s="221"/>
      <c r="F309" s="221"/>
      <c r="G309" s="221"/>
      <c r="I309" s="87"/>
      <c r="J309" s="87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  <c r="AC309" s="91"/>
      <c r="AD309" s="91"/>
      <c r="AE309" s="91"/>
      <c r="AF309" s="91"/>
      <c r="AG309" s="91"/>
      <c r="AH309" s="91"/>
      <c r="AI309" s="91"/>
      <c r="AJ309" s="91"/>
      <c r="AK309" s="91"/>
      <c r="AL309" s="91"/>
    </row>
    <row r="310" spans="1:38" x14ac:dyDescent="0.3">
      <c r="A310" s="171"/>
      <c r="B310" s="88"/>
      <c r="C310" s="221"/>
      <c r="D310" s="221"/>
      <c r="E310" s="221"/>
      <c r="F310" s="221"/>
      <c r="G310" s="221"/>
      <c r="I310" s="87"/>
      <c r="J310" s="87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  <c r="AC310" s="91"/>
      <c r="AD310" s="91"/>
      <c r="AE310" s="91"/>
      <c r="AF310" s="91"/>
      <c r="AG310" s="91"/>
      <c r="AH310" s="91"/>
      <c r="AI310" s="91"/>
      <c r="AJ310" s="91"/>
      <c r="AK310" s="91"/>
      <c r="AL310" s="91"/>
    </row>
    <row r="311" spans="1:38" x14ac:dyDescent="0.3">
      <c r="A311" s="171"/>
      <c r="B311" s="88"/>
      <c r="C311" s="221"/>
      <c r="D311" s="221"/>
      <c r="E311" s="221"/>
      <c r="F311" s="221"/>
      <c r="G311" s="221"/>
      <c r="I311" s="87"/>
      <c r="J311" s="87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  <c r="AC311" s="91"/>
      <c r="AD311" s="91"/>
      <c r="AE311" s="91"/>
      <c r="AF311" s="91"/>
      <c r="AG311" s="91"/>
      <c r="AH311" s="91"/>
      <c r="AI311" s="91"/>
      <c r="AJ311" s="91"/>
      <c r="AK311" s="91"/>
      <c r="AL311" s="91"/>
    </row>
    <row r="312" spans="1:38" x14ac:dyDescent="0.3">
      <c r="A312" s="171"/>
      <c r="B312" s="88"/>
      <c r="C312" s="221"/>
      <c r="D312" s="221"/>
      <c r="E312" s="221"/>
      <c r="F312" s="221"/>
      <c r="G312" s="221"/>
      <c r="I312" s="87"/>
      <c r="J312" s="87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  <c r="AD312" s="91"/>
      <c r="AE312" s="91"/>
      <c r="AF312" s="91"/>
      <c r="AG312" s="91"/>
      <c r="AH312" s="91"/>
      <c r="AI312" s="91"/>
      <c r="AJ312" s="91"/>
      <c r="AK312" s="91"/>
      <c r="AL312" s="91"/>
    </row>
    <row r="313" spans="1:38" x14ac:dyDescent="0.3">
      <c r="A313" s="171"/>
      <c r="B313" s="88"/>
      <c r="C313" s="221"/>
      <c r="D313" s="221"/>
      <c r="E313" s="221"/>
      <c r="F313" s="221"/>
      <c r="G313" s="221"/>
      <c r="I313" s="87"/>
      <c r="J313" s="87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  <c r="AC313" s="91"/>
      <c r="AD313" s="91"/>
      <c r="AE313" s="91"/>
      <c r="AF313" s="91"/>
      <c r="AG313" s="91"/>
      <c r="AH313" s="91"/>
      <c r="AI313" s="91"/>
      <c r="AJ313" s="91"/>
      <c r="AK313" s="91"/>
      <c r="AL313" s="91"/>
    </row>
    <row r="314" spans="1:38" x14ac:dyDescent="0.3">
      <c r="A314" s="171"/>
      <c r="B314" s="88"/>
      <c r="C314" s="221"/>
      <c r="D314" s="221"/>
      <c r="E314" s="221"/>
      <c r="F314" s="221"/>
      <c r="G314" s="221"/>
      <c r="I314" s="87"/>
      <c r="J314" s="87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  <c r="AC314" s="91"/>
      <c r="AD314" s="91"/>
      <c r="AE314" s="91"/>
      <c r="AF314" s="91"/>
      <c r="AG314" s="91"/>
      <c r="AH314" s="91"/>
      <c r="AI314" s="91"/>
      <c r="AJ314" s="91"/>
      <c r="AK314" s="91"/>
      <c r="AL314" s="91"/>
    </row>
    <row r="315" spans="1:38" x14ac:dyDescent="0.3">
      <c r="A315" s="171"/>
      <c r="B315" s="88"/>
      <c r="C315" s="221"/>
      <c r="D315" s="221"/>
      <c r="E315" s="221"/>
      <c r="F315" s="221"/>
      <c r="G315" s="221"/>
      <c r="I315" s="87"/>
      <c r="J315" s="87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  <c r="AC315" s="91"/>
      <c r="AD315" s="91"/>
      <c r="AE315" s="91"/>
      <c r="AF315" s="91"/>
      <c r="AG315" s="91"/>
      <c r="AH315" s="91"/>
      <c r="AI315" s="91"/>
      <c r="AJ315" s="91"/>
      <c r="AK315" s="91"/>
      <c r="AL315" s="91"/>
    </row>
    <row r="316" spans="1:38" x14ac:dyDescent="0.3">
      <c r="A316" s="171"/>
      <c r="B316" s="88"/>
      <c r="C316" s="221"/>
      <c r="D316" s="221"/>
      <c r="E316" s="221"/>
      <c r="F316" s="221"/>
      <c r="G316" s="221"/>
      <c r="I316" s="87"/>
      <c r="J316" s="87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  <c r="AA316" s="91"/>
      <c r="AB316" s="91"/>
      <c r="AC316" s="91"/>
      <c r="AD316" s="91"/>
      <c r="AE316" s="91"/>
      <c r="AF316" s="91"/>
      <c r="AG316" s="91"/>
      <c r="AH316" s="91"/>
      <c r="AI316" s="91"/>
      <c r="AJ316" s="91"/>
      <c r="AK316" s="91"/>
      <c r="AL316" s="91"/>
    </row>
    <row r="317" spans="1:38" x14ac:dyDescent="0.3">
      <c r="A317" s="171"/>
      <c r="B317" s="88"/>
      <c r="C317" s="221"/>
      <c r="D317" s="221"/>
      <c r="E317" s="221"/>
      <c r="F317" s="221"/>
      <c r="G317" s="221"/>
      <c r="I317" s="87"/>
      <c r="J317" s="87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  <c r="AC317" s="91"/>
      <c r="AD317" s="91"/>
      <c r="AE317" s="91"/>
      <c r="AF317" s="91"/>
      <c r="AG317" s="91"/>
      <c r="AH317" s="91"/>
      <c r="AI317" s="91"/>
      <c r="AJ317" s="91"/>
      <c r="AK317" s="91"/>
      <c r="AL317" s="91"/>
    </row>
    <row r="318" spans="1:38" x14ac:dyDescent="0.3">
      <c r="A318" s="171"/>
      <c r="B318" s="88"/>
      <c r="C318" s="221"/>
      <c r="D318" s="221"/>
      <c r="E318" s="221"/>
      <c r="F318" s="221"/>
      <c r="G318" s="221"/>
      <c r="I318" s="87"/>
      <c r="J318" s="87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  <c r="AC318" s="91"/>
      <c r="AD318" s="117"/>
      <c r="AE318" s="117"/>
      <c r="AF318" s="117"/>
      <c r="AG318" s="117"/>
      <c r="AH318" s="117"/>
      <c r="AI318" s="117"/>
      <c r="AJ318" s="117"/>
      <c r="AK318" s="117"/>
      <c r="AL318" s="117"/>
    </row>
    <row r="319" spans="1:38" x14ac:dyDescent="0.3">
      <c r="A319" s="171"/>
      <c r="B319" s="88"/>
      <c r="C319" s="221"/>
      <c r="D319" s="221"/>
      <c r="E319" s="221"/>
      <c r="F319" s="221"/>
      <c r="G319" s="221"/>
      <c r="I319" s="87"/>
      <c r="J319" s="87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  <c r="AC319" s="91"/>
    </row>
    <row r="320" spans="1:38" x14ac:dyDescent="0.3">
      <c r="A320" s="171"/>
      <c r="B320" s="88"/>
      <c r="C320" s="221"/>
      <c r="D320" s="221"/>
      <c r="E320" s="221"/>
      <c r="F320" s="221"/>
      <c r="G320" s="221"/>
      <c r="I320" s="87"/>
      <c r="J320" s="87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  <c r="AC320" s="91"/>
    </row>
    <row r="321" spans="1:29" x14ac:dyDescent="0.3">
      <c r="A321" s="171"/>
      <c r="B321" s="88"/>
      <c r="C321" s="221"/>
      <c r="D321" s="221"/>
      <c r="E321" s="221"/>
      <c r="F321" s="221"/>
      <c r="G321" s="221"/>
      <c r="I321" s="87"/>
      <c r="J321" s="87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  <c r="AC321" s="91"/>
    </row>
    <row r="322" spans="1:29" x14ac:dyDescent="0.3">
      <c r="A322" s="171"/>
      <c r="B322" s="88"/>
      <c r="C322" s="221"/>
      <c r="D322" s="221"/>
      <c r="E322" s="221"/>
      <c r="F322" s="221"/>
      <c r="G322" s="221"/>
      <c r="I322" s="87"/>
      <c r="J322" s="87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  <c r="AC322" s="91"/>
    </row>
    <row r="323" spans="1:29" x14ac:dyDescent="0.3">
      <c r="A323" s="171"/>
      <c r="B323" s="88"/>
      <c r="C323" s="221"/>
      <c r="D323" s="221"/>
      <c r="E323" s="221"/>
      <c r="F323" s="221"/>
      <c r="G323" s="221"/>
      <c r="I323" s="87"/>
      <c r="J323" s="87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  <c r="AC323" s="91"/>
    </row>
    <row r="324" spans="1:29" x14ac:dyDescent="0.3">
      <c r="A324" s="171"/>
      <c r="B324" s="88"/>
      <c r="C324" s="221"/>
      <c r="D324" s="221"/>
      <c r="E324" s="221"/>
      <c r="F324" s="221"/>
      <c r="G324" s="221"/>
      <c r="I324" s="87"/>
      <c r="J324" s="87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  <c r="AC324" s="91"/>
    </row>
    <row r="325" spans="1:29" x14ac:dyDescent="0.3">
      <c r="A325" s="171"/>
      <c r="B325" s="88"/>
      <c r="C325" s="221"/>
      <c r="D325" s="221"/>
      <c r="E325" s="221"/>
      <c r="F325" s="221"/>
      <c r="G325" s="221"/>
      <c r="I325" s="87"/>
      <c r="J325" s="87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  <c r="AC325" s="91"/>
    </row>
    <row r="326" spans="1:29" x14ac:dyDescent="0.3">
      <c r="A326" s="171"/>
      <c r="B326" s="88"/>
      <c r="C326" s="221"/>
      <c r="D326" s="221"/>
      <c r="E326" s="221"/>
      <c r="F326" s="221"/>
      <c r="G326" s="221"/>
      <c r="I326" s="87"/>
      <c r="J326" s="87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</row>
  </sheetData>
  <mergeCells count="27">
    <mergeCell ref="A278:H278"/>
    <mergeCell ref="A293:H293"/>
    <mergeCell ref="A188:H188"/>
    <mergeCell ref="A203:H203"/>
    <mergeCell ref="A218:H218"/>
    <mergeCell ref="A233:H233"/>
    <mergeCell ref="A248:H248"/>
    <mergeCell ref="A263:H263"/>
    <mergeCell ref="A173:H173"/>
    <mergeCell ref="M9:O9"/>
    <mergeCell ref="A11:H11"/>
    <mergeCell ref="A32:H32"/>
    <mergeCell ref="A53:H53"/>
    <mergeCell ref="A68:H68"/>
    <mergeCell ref="A83:H83"/>
    <mergeCell ref="A98:H98"/>
    <mergeCell ref="A113:H113"/>
    <mergeCell ref="A128:H128"/>
    <mergeCell ref="A143:H143"/>
    <mergeCell ref="A158:H158"/>
    <mergeCell ref="A5:H5"/>
    <mergeCell ref="A6:H6"/>
    <mergeCell ref="A8:A9"/>
    <mergeCell ref="B8:B9"/>
    <mergeCell ref="C8:C9"/>
    <mergeCell ref="D8:D9"/>
    <mergeCell ref="F9:H9"/>
  </mergeCells>
  <pageMargins left="0.35433070866141736" right="0.35433070866141736" top="0.98425196850393704" bottom="0.98425196850393704" header="0.51181102362204722" footer="0.51181102362204722"/>
  <pageSetup paperSize="9" scale="80" fitToHeight="65" orientation="landscape" r:id="rId1"/>
  <headerFooter>
    <oddFooter>&amp;C&amp;P</oddFooter>
  </headerFooter>
  <rowBreaks count="8" manualBreakCount="8">
    <brk id="31" max="7" man="1"/>
    <brk id="61" max="7" man="1"/>
    <brk id="92" max="7" man="1"/>
    <brk id="123" max="7" man="1"/>
    <brk id="184" max="7" man="1"/>
    <brk id="215" max="7" man="1"/>
    <brk id="246" max="7" man="1"/>
    <brk id="277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9B7E0-05F2-4196-80A9-EED4CD60520A}">
  <sheetPr>
    <tabColor rgb="FF00B050"/>
  </sheetPr>
  <dimension ref="A1:AK48"/>
  <sheetViews>
    <sheetView view="pageBreakPreview" topLeftCell="A2" zoomScaleNormal="100" zoomScaleSheetLayoutView="100" workbookViewId="0">
      <selection activeCell="I15" sqref="I15"/>
    </sheetView>
  </sheetViews>
  <sheetFormatPr defaultRowHeight="18.75" x14ac:dyDescent="0.3"/>
  <cols>
    <col min="1" max="1" width="4.5703125" style="28" customWidth="1"/>
    <col min="2" max="2" width="50.5703125" style="4" customWidth="1"/>
    <col min="3" max="3" width="18" style="4" customWidth="1"/>
    <col min="4" max="5" width="13.140625" style="4" customWidth="1"/>
    <col min="6" max="6" width="13" style="4" customWidth="1"/>
    <col min="7" max="7" width="5.42578125" style="4" customWidth="1"/>
    <col min="8" max="16384" width="9.140625" style="4"/>
  </cols>
  <sheetData>
    <row r="1" spans="1:37" s="1" customFormat="1" ht="36.75" hidden="1" customHeight="1" x14ac:dyDescent="0.3">
      <c r="A1" s="3"/>
      <c r="B1" s="4"/>
      <c r="C1" s="259" t="s">
        <v>82</v>
      </c>
      <c r="D1" s="259"/>
      <c r="E1" s="259"/>
      <c r="F1" s="259"/>
      <c r="G1" s="259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" customFormat="1" ht="15" customHeight="1" x14ac:dyDescent="0.3">
      <c r="A2" s="3"/>
      <c r="B2" s="4"/>
      <c r="C2" s="5"/>
      <c r="D2" s="6"/>
      <c r="E2" s="6"/>
      <c r="F2" s="6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" customFormat="1" ht="15" customHeight="1" x14ac:dyDescent="0.3">
      <c r="A3" s="3"/>
      <c r="B3" s="4"/>
      <c r="C3" s="5"/>
      <c r="D3" s="6"/>
      <c r="E3" s="260" t="s">
        <v>68</v>
      </c>
      <c r="F3" s="260"/>
      <c r="G3" s="309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" customFormat="1" ht="15" customHeight="1" x14ac:dyDescent="0.3">
      <c r="A4" s="7"/>
      <c r="B4" s="4"/>
      <c r="C4" s="5"/>
      <c r="D4" s="5"/>
      <c r="E4" s="5"/>
      <c r="F4" s="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" customFormat="1" ht="15" customHeight="1" x14ac:dyDescent="0.25">
      <c r="A5" s="261" t="s">
        <v>76</v>
      </c>
      <c r="B5" s="261"/>
      <c r="C5" s="261"/>
      <c r="D5" s="261"/>
      <c r="E5" s="261"/>
      <c r="F5" s="261"/>
      <c r="G5" s="261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" customFormat="1" ht="36" customHeight="1" x14ac:dyDescent="0.25">
      <c r="A6" s="261"/>
      <c r="B6" s="261"/>
      <c r="C6" s="261"/>
      <c r="D6" s="261"/>
      <c r="E6" s="261"/>
      <c r="F6" s="261"/>
      <c r="G6" s="261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" customFormat="1" ht="15" customHeight="1" x14ac:dyDescent="0.25">
      <c r="A7" s="20"/>
      <c r="B7" s="20"/>
      <c r="C7" s="20"/>
      <c r="D7" s="20"/>
      <c r="E7" s="20"/>
      <c r="F7" s="20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4" customFormat="1" ht="15" customHeight="1" x14ac:dyDescent="0.3">
      <c r="A8" s="3"/>
      <c r="B8" s="4"/>
      <c r="C8" s="8"/>
      <c r="D8" s="9"/>
      <c r="E8" s="260" t="s">
        <v>316</v>
      </c>
      <c r="F8" s="260"/>
      <c r="G8" s="309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4" customFormat="1" ht="15" customHeight="1" x14ac:dyDescent="0.3">
      <c r="A9" s="3"/>
      <c r="B9" s="4"/>
      <c r="C9" s="8"/>
      <c r="D9" s="9"/>
      <c r="E9" s="9"/>
      <c r="F9" s="23"/>
      <c r="G9" s="23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36.75" customHeight="1" x14ac:dyDescent="0.3">
      <c r="A10" s="297" t="s">
        <v>0</v>
      </c>
      <c r="B10" s="262" t="s">
        <v>9</v>
      </c>
      <c r="C10" s="262" t="s">
        <v>11</v>
      </c>
      <c r="D10" s="265" t="s">
        <v>61</v>
      </c>
      <c r="E10" s="266"/>
      <c r="F10" s="267"/>
    </row>
    <row r="11" spans="1:37" ht="31.5" customHeight="1" x14ac:dyDescent="0.3">
      <c r="A11" s="298"/>
      <c r="B11" s="263"/>
      <c r="C11" s="263"/>
      <c r="D11" s="25" t="s">
        <v>12</v>
      </c>
      <c r="E11" s="25" t="s">
        <v>13</v>
      </c>
      <c r="F11" s="25" t="s">
        <v>315</v>
      </c>
    </row>
    <row r="12" spans="1:37" ht="18.75" customHeight="1" x14ac:dyDescent="0.3">
      <c r="A12" s="299"/>
      <c r="B12" s="264"/>
      <c r="C12" s="25" t="s">
        <v>10</v>
      </c>
      <c r="D12" s="265" t="s">
        <v>60</v>
      </c>
      <c r="E12" s="266"/>
      <c r="F12" s="267"/>
    </row>
    <row r="13" spans="1:37" x14ac:dyDescent="0.3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</row>
    <row r="14" spans="1:37" ht="18.75" customHeight="1" x14ac:dyDescent="0.3">
      <c r="A14" s="284" t="s">
        <v>70</v>
      </c>
      <c r="B14" s="285"/>
      <c r="C14" s="285"/>
      <c r="D14" s="285"/>
      <c r="E14" s="285"/>
      <c r="F14" s="285"/>
    </row>
    <row r="15" spans="1:37" ht="58.5" customHeight="1" x14ac:dyDescent="0.3">
      <c r="A15" s="21">
        <v>1</v>
      </c>
      <c r="B15" s="51" t="s">
        <v>71</v>
      </c>
      <c r="C15" s="196">
        <v>70119.399999999994</v>
      </c>
      <c r="D15" s="17">
        <v>70228.415971629482</v>
      </c>
      <c r="E15" s="17">
        <v>70337.431943258969</v>
      </c>
      <c r="F15" s="17">
        <v>70446.447914888457</v>
      </c>
    </row>
    <row r="16" spans="1:37" ht="24" customHeight="1" x14ac:dyDescent="0.3">
      <c r="A16" s="21">
        <v>2</v>
      </c>
      <c r="B16" s="51" t="s">
        <v>63</v>
      </c>
      <c r="C16" s="12">
        <v>105.6</v>
      </c>
      <c r="D16" s="12">
        <v>105.7</v>
      </c>
      <c r="E16" s="13">
        <v>105.8</v>
      </c>
      <c r="F16" s="12">
        <v>105.9</v>
      </c>
    </row>
    <row r="17" spans="1:6" ht="36" customHeight="1" x14ac:dyDescent="0.3">
      <c r="A17" s="21">
        <v>3</v>
      </c>
      <c r="B17" s="51" t="s">
        <v>64</v>
      </c>
      <c r="C17" s="11">
        <v>19500</v>
      </c>
      <c r="D17" s="11">
        <v>21900</v>
      </c>
      <c r="E17" s="11">
        <v>24600</v>
      </c>
      <c r="F17" s="11">
        <v>27100</v>
      </c>
    </row>
    <row r="18" spans="1:6" ht="24" customHeight="1" x14ac:dyDescent="0.3">
      <c r="A18" s="21">
        <v>4</v>
      </c>
      <c r="B18" s="51" t="s">
        <v>63</v>
      </c>
      <c r="C18" s="12">
        <v>108.5</v>
      </c>
      <c r="D18" s="12">
        <v>105.2</v>
      </c>
      <c r="E18" s="12">
        <v>106.6</v>
      </c>
      <c r="F18" s="12">
        <v>107</v>
      </c>
    </row>
    <row r="19" spans="1:6" ht="44.25" customHeight="1" x14ac:dyDescent="0.3">
      <c r="A19" s="21">
        <v>5</v>
      </c>
      <c r="B19" s="51" t="s">
        <v>65</v>
      </c>
      <c r="C19" s="183">
        <v>1950</v>
      </c>
      <c r="D19" s="183">
        <v>2240</v>
      </c>
      <c r="E19" s="183">
        <v>2700</v>
      </c>
      <c r="F19" s="183">
        <v>3120</v>
      </c>
    </row>
    <row r="20" spans="1:6" ht="24" customHeight="1" x14ac:dyDescent="0.3">
      <c r="A20" s="21">
        <v>6</v>
      </c>
      <c r="B20" s="51" t="s">
        <v>63</v>
      </c>
      <c r="C20" s="184">
        <v>80</v>
      </c>
      <c r="D20" s="184">
        <v>102</v>
      </c>
      <c r="E20" s="184">
        <v>102.8</v>
      </c>
      <c r="F20" s="184">
        <v>103.5</v>
      </c>
    </row>
    <row r="21" spans="1:6" x14ac:dyDescent="0.3">
      <c r="A21" s="21">
        <v>7</v>
      </c>
      <c r="B21" s="51" t="s">
        <v>66</v>
      </c>
      <c r="C21" s="183">
        <v>6100</v>
      </c>
      <c r="D21" s="183">
        <v>6950</v>
      </c>
      <c r="E21" s="183">
        <v>7550</v>
      </c>
      <c r="F21" s="183">
        <v>8600</v>
      </c>
    </row>
    <row r="22" spans="1:6" ht="24" customHeight="1" x14ac:dyDescent="0.3">
      <c r="A22" s="21">
        <v>8</v>
      </c>
      <c r="B22" s="51" t="s">
        <v>63</v>
      </c>
      <c r="C22" s="184">
        <v>110</v>
      </c>
      <c r="D22" s="184">
        <v>107.3</v>
      </c>
      <c r="E22" s="184">
        <v>108.5</v>
      </c>
      <c r="F22" s="184">
        <v>107</v>
      </c>
    </row>
    <row r="23" spans="1:6" ht="55.5" customHeight="1" x14ac:dyDescent="0.3">
      <c r="A23" s="21">
        <v>9</v>
      </c>
      <c r="B23" s="51" t="s">
        <v>72</v>
      </c>
      <c r="C23" s="183">
        <v>11000</v>
      </c>
      <c r="D23" s="183">
        <v>12200</v>
      </c>
      <c r="E23" s="183">
        <v>13700</v>
      </c>
      <c r="F23" s="183">
        <v>14600</v>
      </c>
    </row>
    <row r="24" spans="1:6" ht="24" customHeight="1" x14ac:dyDescent="0.3">
      <c r="A24" s="21">
        <v>10</v>
      </c>
      <c r="B24" s="51" t="s">
        <v>63</v>
      </c>
      <c r="C24" s="184">
        <v>107.4</v>
      </c>
      <c r="D24" s="184">
        <v>105</v>
      </c>
      <c r="E24" s="184">
        <v>106</v>
      </c>
      <c r="F24" s="184">
        <v>106.5</v>
      </c>
    </row>
    <row r="25" spans="1:6" ht="53.25" customHeight="1" x14ac:dyDescent="0.3">
      <c r="A25" s="21">
        <v>11</v>
      </c>
      <c r="B25" s="51" t="s">
        <v>73</v>
      </c>
      <c r="C25" s="183">
        <v>400</v>
      </c>
      <c r="D25" s="183">
        <v>510</v>
      </c>
      <c r="E25" s="183">
        <v>650</v>
      </c>
      <c r="F25" s="183">
        <v>780</v>
      </c>
    </row>
    <row r="26" spans="1:6" ht="24" customHeight="1" x14ac:dyDescent="0.3">
      <c r="A26" s="21">
        <v>12</v>
      </c>
      <c r="B26" s="51" t="s">
        <v>63</v>
      </c>
      <c r="C26" s="184">
        <v>100</v>
      </c>
      <c r="D26" s="184">
        <v>100.8</v>
      </c>
      <c r="E26" s="184">
        <v>101</v>
      </c>
      <c r="F26" s="184">
        <v>101.2</v>
      </c>
    </row>
    <row r="27" spans="1:6" ht="24" customHeight="1" x14ac:dyDescent="0.3">
      <c r="A27" s="21">
        <v>13</v>
      </c>
      <c r="B27" s="51" t="s">
        <v>67</v>
      </c>
      <c r="C27" s="184">
        <v>39222.9</v>
      </c>
      <c r="D27" s="184">
        <v>41500</v>
      </c>
      <c r="E27" s="184">
        <v>42200</v>
      </c>
      <c r="F27" s="184">
        <v>43100</v>
      </c>
    </row>
    <row r="28" spans="1:6" ht="24" customHeight="1" x14ac:dyDescent="0.3">
      <c r="A28" s="21">
        <v>14</v>
      </c>
      <c r="B28" s="51" t="s">
        <v>63</v>
      </c>
      <c r="C28" s="14">
        <v>107.7</v>
      </c>
      <c r="D28" s="12">
        <v>106.6</v>
      </c>
      <c r="E28" s="12">
        <v>102.4</v>
      </c>
      <c r="F28" s="12">
        <v>102.9</v>
      </c>
    </row>
    <row r="29" spans="1:6" ht="24" customHeight="1" x14ac:dyDescent="0.3">
      <c r="A29" s="21">
        <v>15</v>
      </c>
      <c r="B29" s="51" t="s">
        <v>74</v>
      </c>
      <c r="C29" s="17">
        <v>30600</v>
      </c>
      <c r="D29" s="17">
        <v>32030.799999999999</v>
      </c>
      <c r="E29" s="17">
        <v>34203</v>
      </c>
      <c r="F29" s="17">
        <v>36350</v>
      </c>
    </row>
    <row r="30" spans="1:6" ht="24" customHeight="1" x14ac:dyDescent="0.3">
      <c r="A30" s="21">
        <v>16</v>
      </c>
      <c r="B30" s="51" t="s">
        <v>63</v>
      </c>
      <c r="C30" s="17">
        <v>100</v>
      </c>
      <c r="D30" s="17">
        <v>104.6</v>
      </c>
      <c r="E30" s="17">
        <v>106.8</v>
      </c>
      <c r="F30" s="17">
        <v>106.3</v>
      </c>
    </row>
    <row r="31" spans="1:6" ht="24" customHeight="1" x14ac:dyDescent="0.3">
      <c r="A31" s="21">
        <v>17</v>
      </c>
      <c r="B31" s="51" t="s">
        <v>75</v>
      </c>
      <c r="C31" s="17">
        <v>2600</v>
      </c>
      <c r="D31" s="17">
        <v>2800</v>
      </c>
      <c r="E31" s="17">
        <v>3050</v>
      </c>
      <c r="F31" s="17">
        <v>3330</v>
      </c>
    </row>
    <row r="32" spans="1:6" ht="24" customHeight="1" x14ac:dyDescent="0.3">
      <c r="A32" s="21">
        <v>18</v>
      </c>
      <c r="B32" s="51" t="s">
        <v>63</v>
      </c>
      <c r="C32" s="17">
        <v>101.7</v>
      </c>
      <c r="D32" s="17">
        <v>107.7</v>
      </c>
      <c r="E32" s="17">
        <v>108.9</v>
      </c>
      <c r="F32" s="17">
        <v>109.2</v>
      </c>
    </row>
    <row r="33" spans="1:6" ht="18.75" customHeight="1" x14ac:dyDescent="0.3">
      <c r="A33" s="257" t="s">
        <v>48</v>
      </c>
      <c r="B33" s="257"/>
      <c r="C33" s="257"/>
      <c r="D33" s="257"/>
      <c r="E33" s="257"/>
      <c r="F33" s="257"/>
    </row>
    <row r="34" spans="1:6" ht="37.5" x14ac:dyDescent="0.3">
      <c r="A34" s="21">
        <v>19</v>
      </c>
      <c r="B34" s="51" t="s">
        <v>49</v>
      </c>
      <c r="C34" s="189">
        <v>72.099999999999994</v>
      </c>
      <c r="D34" s="189">
        <v>72.5</v>
      </c>
      <c r="E34" s="189">
        <v>72.599999999999994</v>
      </c>
      <c r="F34" s="189">
        <v>72.7</v>
      </c>
    </row>
    <row r="35" spans="1:6" x14ac:dyDescent="0.3">
      <c r="A35" s="21">
        <v>20</v>
      </c>
      <c r="B35" s="51" t="s">
        <v>50</v>
      </c>
      <c r="C35" s="189">
        <v>36.799999999999997</v>
      </c>
      <c r="D35" s="189">
        <v>37</v>
      </c>
      <c r="E35" s="189">
        <v>37</v>
      </c>
      <c r="F35" s="189">
        <v>37.1</v>
      </c>
    </row>
    <row r="36" spans="1:6" x14ac:dyDescent="0.3">
      <c r="A36" s="21">
        <v>21</v>
      </c>
      <c r="B36" s="51" t="s">
        <v>51</v>
      </c>
      <c r="C36" s="13">
        <f>C34-C35</f>
        <v>35.299999999999997</v>
      </c>
      <c r="D36" s="13">
        <f t="shared" ref="D36:F36" si="0">D34-D35</f>
        <v>35.5</v>
      </c>
      <c r="E36" s="13">
        <f t="shared" si="0"/>
        <v>35.599999999999994</v>
      </c>
      <c r="F36" s="13">
        <f t="shared" si="0"/>
        <v>35.6</v>
      </c>
    </row>
    <row r="37" spans="1:6" ht="37.5" x14ac:dyDescent="0.3">
      <c r="A37" s="21">
        <v>22</v>
      </c>
      <c r="B37" s="51" t="s">
        <v>52</v>
      </c>
      <c r="C37" s="180">
        <v>35.698999999999998</v>
      </c>
      <c r="D37" s="180">
        <v>35.759</v>
      </c>
      <c r="E37" s="180">
        <v>35.819000000000003</v>
      </c>
      <c r="F37" s="180">
        <v>35.878999999999998</v>
      </c>
    </row>
    <row r="38" spans="1:6" x14ac:dyDescent="0.3">
      <c r="A38" s="21">
        <v>23</v>
      </c>
      <c r="B38" s="51" t="s">
        <v>50</v>
      </c>
      <c r="C38" s="180">
        <v>18.553000000000001</v>
      </c>
      <c r="D38" s="180">
        <v>18.596</v>
      </c>
      <c r="E38" s="180">
        <v>18.638999999999999</v>
      </c>
      <c r="F38" s="180">
        <v>18.681999999999999</v>
      </c>
    </row>
    <row r="39" spans="1:6" x14ac:dyDescent="0.3">
      <c r="A39" s="21">
        <v>24</v>
      </c>
      <c r="B39" s="51" t="s">
        <v>51</v>
      </c>
      <c r="C39" s="180">
        <v>17.146000000000001</v>
      </c>
      <c r="D39" s="180">
        <v>17.163</v>
      </c>
      <c r="E39" s="180">
        <v>17.18</v>
      </c>
      <c r="F39" s="180">
        <v>17.196999999999999</v>
      </c>
    </row>
    <row r="40" spans="1:6" ht="37.5" x14ac:dyDescent="0.3">
      <c r="A40" s="21">
        <v>25</v>
      </c>
      <c r="B40" s="51" t="s">
        <v>53</v>
      </c>
      <c r="C40" s="180">
        <v>1.4910000000000001</v>
      </c>
      <c r="D40" s="180">
        <v>1.482</v>
      </c>
      <c r="E40" s="180">
        <v>1.478</v>
      </c>
      <c r="F40" s="180">
        <v>1.472</v>
      </c>
    </row>
    <row r="41" spans="1:6" x14ac:dyDescent="0.3">
      <c r="A41" s="21">
        <v>26</v>
      </c>
      <c r="B41" s="51" t="s">
        <v>50</v>
      </c>
      <c r="C41" s="180">
        <v>0.91200000000000003</v>
      </c>
      <c r="D41" s="180">
        <v>0.90900000000000003</v>
      </c>
      <c r="E41" s="180">
        <v>0.90600000000000003</v>
      </c>
      <c r="F41" s="180">
        <v>0.90100000000000002</v>
      </c>
    </row>
    <row r="42" spans="1:6" x14ac:dyDescent="0.3">
      <c r="A42" s="21">
        <v>27</v>
      </c>
      <c r="B42" s="51" t="s">
        <v>51</v>
      </c>
      <c r="C42" s="180">
        <v>0.57899999999999996</v>
      </c>
      <c r="D42" s="180">
        <v>0.57299999999999995</v>
      </c>
      <c r="E42" s="180">
        <v>0.57199999999999995</v>
      </c>
      <c r="F42" s="180">
        <v>0.57099999999999995</v>
      </c>
    </row>
    <row r="43" spans="1:6" x14ac:dyDescent="0.3">
      <c r="A43" s="21">
        <v>28</v>
      </c>
      <c r="B43" s="51" t="s">
        <v>54</v>
      </c>
      <c r="C43" s="180">
        <v>4.1765875794840195</v>
      </c>
      <c r="D43" s="180">
        <v>4.144411197181129</v>
      </c>
      <c r="E43" s="180">
        <v>4.1263016834640833</v>
      </c>
      <c r="F43" s="180">
        <v>4.1026784470024245</v>
      </c>
    </row>
    <row r="44" spans="1:6" x14ac:dyDescent="0.3">
      <c r="A44" s="21">
        <v>29</v>
      </c>
      <c r="B44" s="51" t="s">
        <v>50</v>
      </c>
      <c r="C44" s="180">
        <v>4.9156470651646629</v>
      </c>
      <c r="D44" s="180">
        <v>4.8881479888147989</v>
      </c>
      <c r="E44" s="180">
        <v>4.8607757926927411</v>
      </c>
      <c r="F44" s="180">
        <v>4.8228241087677981</v>
      </c>
    </row>
    <row r="45" spans="1:6" x14ac:dyDescent="0.3">
      <c r="A45" s="21">
        <v>30</v>
      </c>
      <c r="B45" s="51" t="s">
        <v>51</v>
      </c>
      <c r="C45" s="180">
        <v>3.3768809051673858</v>
      </c>
      <c r="D45" s="180">
        <v>3.3385771718231081</v>
      </c>
      <c r="E45" s="180">
        <v>3.329452852153667</v>
      </c>
      <c r="F45" s="180">
        <v>3.3203465720765246</v>
      </c>
    </row>
    <row r="46" spans="1:6" ht="37.5" x14ac:dyDescent="0.3">
      <c r="A46" s="21">
        <v>31</v>
      </c>
      <c r="B46" s="51" t="s">
        <v>57</v>
      </c>
      <c r="C46" s="181">
        <v>393178</v>
      </c>
      <c r="D46" s="181">
        <f t="shared" ref="D46:F46" si="1">C46*102.9%</f>
        <v>404580.16200000007</v>
      </c>
      <c r="E46" s="181">
        <f t="shared" si="1"/>
        <v>416312.98669800011</v>
      </c>
      <c r="F46" s="181">
        <f t="shared" si="1"/>
        <v>428386.06331224216</v>
      </c>
    </row>
    <row r="47" spans="1:6" ht="37.5" x14ac:dyDescent="0.3">
      <c r="A47" s="21">
        <v>32</v>
      </c>
      <c r="B47" s="51" t="s">
        <v>58</v>
      </c>
      <c r="C47" s="13">
        <v>104.8</v>
      </c>
      <c r="D47" s="13">
        <v>105.1</v>
      </c>
      <c r="E47" s="13">
        <v>103.6</v>
      </c>
      <c r="F47" s="13">
        <v>103</v>
      </c>
    </row>
    <row r="48" spans="1:6" ht="28.5" customHeight="1" x14ac:dyDescent="0.3">
      <c r="A48" s="21">
        <v>33</v>
      </c>
      <c r="B48" s="51" t="s">
        <v>59</v>
      </c>
      <c r="C48" s="12">
        <v>9.8000000000000007</v>
      </c>
      <c r="D48" s="12">
        <v>9.9</v>
      </c>
      <c r="E48" s="12">
        <v>10</v>
      </c>
      <c r="F48" s="12">
        <v>10.1</v>
      </c>
    </row>
  </sheetData>
  <mergeCells count="11">
    <mergeCell ref="A14:F14"/>
    <mergeCell ref="A33:F33"/>
    <mergeCell ref="C1:G1"/>
    <mergeCell ref="A5:G6"/>
    <mergeCell ref="A10:A12"/>
    <mergeCell ref="B10:B12"/>
    <mergeCell ref="C10:C11"/>
    <mergeCell ref="D10:F10"/>
    <mergeCell ref="D12:F12"/>
    <mergeCell ref="E3:F3"/>
    <mergeCell ref="E8:F8"/>
  </mergeCells>
  <pageMargins left="0.35433070866141736" right="0.35433070866141736" top="0.98425196850393704" bottom="0.98425196850393704" header="0.51181102362204722" footer="0.51181102362204722"/>
  <pageSetup paperSize="9" scale="85" orientation="portrait" r:id="rId1"/>
  <headerFooter>
    <oddFooter>&amp;C&amp;P</oddFooter>
  </headerFooter>
  <rowBreaks count="1" manualBreakCount="1">
    <brk id="3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CEB69-EF48-495E-BBD6-0EB1C184430B}">
  <sheetPr>
    <tabColor rgb="FF0070C0"/>
  </sheetPr>
  <dimension ref="A1:ER413"/>
  <sheetViews>
    <sheetView view="pageBreakPreview" zoomScale="90" zoomScaleNormal="100" zoomScaleSheetLayoutView="90" workbookViewId="0">
      <pane ySplit="10" topLeftCell="A367" activePane="bottomLeft" state="frozen"/>
      <selection activeCell="N26" sqref="N26"/>
      <selection pane="bottomLeft" activeCell="N386" sqref="N386"/>
    </sheetView>
  </sheetViews>
  <sheetFormatPr defaultRowHeight="18.75" x14ac:dyDescent="0.3"/>
  <cols>
    <col min="1" max="1" width="7.5703125" style="170" customWidth="1"/>
    <col min="2" max="2" width="63.42578125" style="78" customWidth="1"/>
    <col min="3" max="3" width="16.85546875" style="78" customWidth="1"/>
    <col min="4" max="4" width="16.7109375" style="78" customWidth="1"/>
    <col min="5" max="5" width="15" style="76" customWidth="1"/>
    <col min="6" max="6" width="16.85546875" style="76" customWidth="1"/>
    <col min="7" max="7" width="16.28515625" style="79" customWidth="1"/>
    <col min="8" max="8" width="17" style="79" customWidth="1"/>
    <col min="9" max="9" width="10.85546875" bestFit="1" customWidth="1"/>
    <col min="10" max="11" width="11.85546875" customWidth="1"/>
    <col min="148" max="148" width="9.140625" style="2"/>
    <col min="149" max="16384" width="9.140625" style="1"/>
  </cols>
  <sheetData>
    <row r="1" spans="1:13" ht="15" customHeight="1" x14ac:dyDescent="0.3">
      <c r="A1" s="165"/>
      <c r="B1" s="4"/>
      <c r="C1" s="4"/>
      <c r="D1" s="4"/>
      <c r="E1" s="5"/>
      <c r="F1" s="6"/>
      <c r="G1" s="6"/>
      <c r="H1" s="6"/>
    </row>
    <row r="2" spans="1:13" ht="15" customHeight="1" x14ac:dyDescent="0.3">
      <c r="A2" s="165"/>
      <c r="B2" s="4"/>
      <c r="C2" s="4"/>
      <c r="D2" s="4"/>
      <c r="E2" s="5"/>
      <c r="F2" s="6"/>
      <c r="G2" s="6"/>
      <c r="H2" s="6"/>
    </row>
    <row r="3" spans="1:13" ht="15" customHeight="1" x14ac:dyDescent="0.3">
      <c r="A3" s="165"/>
      <c r="B3" s="4"/>
      <c r="C3" s="4"/>
      <c r="D3" s="4"/>
      <c r="E3" s="5"/>
      <c r="F3" s="6"/>
      <c r="G3" s="6"/>
      <c r="H3" s="23" t="s">
        <v>86</v>
      </c>
    </row>
    <row r="4" spans="1:13" ht="15" customHeight="1" x14ac:dyDescent="0.3">
      <c r="A4" s="166"/>
      <c r="B4" s="4"/>
      <c r="C4" s="4"/>
      <c r="D4" s="4"/>
      <c r="E4" s="5"/>
      <c r="F4" s="5"/>
      <c r="G4" s="5"/>
      <c r="H4" s="5"/>
    </row>
    <row r="5" spans="1:13" ht="15" customHeight="1" x14ac:dyDescent="0.25">
      <c r="A5" s="250" t="s">
        <v>321</v>
      </c>
      <c r="B5" s="250"/>
      <c r="C5" s="250"/>
      <c r="D5" s="250"/>
      <c r="E5" s="250"/>
      <c r="F5" s="250"/>
      <c r="G5" s="250"/>
      <c r="H5" s="250"/>
    </row>
    <row r="6" spans="1:13" ht="15" customHeight="1" x14ac:dyDescent="0.25">
      <c r="A6" s="250" t="s">
        <v>87</v>
      </c>
      <c r="B6" s="250"/>
      <c r="C6" s="250"/>
      <c r="D6" s="250"/>
      <c r="E6" s="250"/>
      <c r="F6" s="250"/>
      <c r="G6" s="250"/>
      <c r="H6" s="250"/>
    </row>
    <row r="7" spans="1:13" ht="15" customHeight="1" x14ac:dyDescent="0.3">
      <c r="A7" s="165"/>
      <c r="B7" s="4"/>
      <c r="C7" s="4"/>
      <c r="D7" s="4"/>
      <c r="E7" s="8"/>
      <c r="F7" s="9"/>
      <c r="G7" s="9"/>
      <c r="H7" s="23" t="s">
        <v>316</v>
      </c>
    </row>
    <row r="8" spans="1:13" ht="18.75" customHeight="1" x14ac:dyDescent="0.25">
      <c r="A8" s="251" t="s">
        <v>0</v>
      </c>
      <c r="B8" s="252" t="s">
        <v>9</v>
      </c>
      <c r="C8" s="252" t="s">
        <v>341</v>
      </c>
      <c r="D8" s="252" t="s">
        <v>342</v>
      </c>
      <c r="E8" s="10" t="s">
        <v>11</v>
      </c>
      <c r="F8" s="10" t="s">
        <v>12</v>
      </c>
      <c r="G8" s="10" t="s">
        <v>13</v>
      </c>
      <c r="H8" s="10" t="s">
        <v>315</v>
      </c>
    </row>
    <row r="9" spans="1:13" ht="20.25" customHeight="1" x14ac:dyDescent="0.25">
      <c r="A9" s="251"/>
      <c r="B9" s="252"/>
      <c r="C9" s="252"/>
      <c r="D9" s="252"/>
      <c r="E9" s="10" t="s">
        <v>10</v>
      </c>
      <c r="F9" s="252" t="s">
        <v>61</v>
      </c>
      <c r="G9" s="252"/>
      <c r="H9" s="252"/>
      <c r="K9" s="256"/>
      <c r="L9" s="256"/>
      <c r="M9" s="256"/>
    </row>
    <row r="10" spans="1:13" ht="21.75" customHeight="1" x14ac:dyDescent="0.25">
      <c r="A10" s="167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</row>
    <row r="11" spans="1:13" ht="20.25" customHeight="1" x14ac:dyDescent="0.25">
      <c r="A11" s="257" t="s">
        <v>262</v>
      </c>
      <c r="B11" s="257"/>
      <c r="C11" s="257"/>
      <c r="D11" s="257"/>
      <c r="E11" s="257"/>
      <c r="F11" s="257"/>
      <c r="G11" s="257"/>
      <c r="H11" s="257"/>
    </row>
    <row r="12" spans="1:13" ht="18" customHeight="1" x14ac:dyDescent="0.25">
      <c r="A12" s="21">
        <f>_xlfn.AGGREGATE(3,3,$B$12:B12)</f>
        <v>1</v>
      </c>
      <c r="B12" s="55" t="s">
        <v>90</v>
      </c>
      <c r="C12" s="56">
        <v>14329.925000000003</v>
      </c>
      <c r="D12" s="56">
        <v>22754.739267000001</v>
      </c>
      <c r="E12" s="56">
        <v>14428.283999999998</v>
      </c>
      <c r="F12" s="71">
        <v>17495.63235</v>
      </c>
      <c r="G12" s="71">
        <v>19988.888967499999</v>
      </c>
      <c r="H12" s="71">
        <v>21388.111195224999</v>
      </c>
    </row>
    <row r="13" spans="1:13" ht="18" customHeight="1" x14ac:dyDescent="0.25">
      <c r="A13" s="21">
        <f>_xlfn.AGGREGATE(3,3,$B$12:B13)</f>
        <v>2</v>
      </c>
      <c r="B13" s="55" t="s">
        <v>91</v>
      </c>
      <c r="C13" s="56"/>
      <c r="D13" s="175">
        <v>0.90747259772241906</v>
      </c>
      <c r="E13" s="175">
        <v>0.52684005161674785</v>
      </c>
      <c r="F13" s="175">
        <v>0.59893596768909452</v>
      </c>
      <c r="G13" s="175">
        <v>0.63758397956491963</v>
      </c>
      <c r="H13" s="175">
        <v>0.64855301972894219</v>
      </c>
    </row>
    <row r="14" spans="1:13" ht="18" customHeight="1" x14ac:dyDescent="0.3">
      <c r="A14" s="21">
        <f>_xlfn.AGGREGATE(3,3,$B$12:B14)</f>
        <v>3</v>
      </c>
      <c r="B14" s="55" t="s">
        <v>92</v>
      </c>
      <c r="C14" s="121">
        <v>4596.2250000000022</v>
      </c>
      <c r="D14" s="121">
        <v>5778.4464869999993</v>
      </c>
      <c r="E14" s="72">
        <v>12001.567999999997</v>
      </c>
      <c r="F14" s="72">
        <v>9895.8999999999978</v>
      </c>
      <c r="G14" s="72">
        <v>11000.900000000001</v>
      </c>
      <c r="H14" s="72">
        <v>11770.963000000002</v>
      </c>
    </row>
    <row r="15" spans="1:13" ht="20.25" customHeight="1" x14ac:dyDescent="0.3">
      <c r="A15" s="21">
        <f>_xlfn.AGGREGATE(3,3,$B$12:B15)</f>
        <v>4</v>
      </c>
      <c r="B15" s="55" t="s">
        <v>91</v>
      </c>
      <c r="C15" s="121"/>
      <c r="D15" s="121">
        <v>0.23044789847197489</v>
      </c>
      <c r="E15" s="72">
        <v>0.43822998664303442</v>
      </c>
      <c r="F15" s="71">
        <v>0.33877086144042734</v>
      </c>
      <c r="G15" s="71">
        <v>0.35089482022736768</v>
      </c>
      <c r="H15" s="71">
        <v>0.35693163968924929</v>
      </c>
    </row>
    <row r="16" spans="1:13" ht="18" customHeight="1" x14ac:dyDescent="0.3">
      <c r="A16" s="21">
        <f>_xlfn.AGGREGATE(3,3,$B$12:B16)</f>
        <v>5</v>
      </c>
      <c r="B16" s="55" t="s">
        <v>107</v>
      </c>
      <c r="C16" s="121"/>
      <c r="D16" s="121">
        <v>125.72157557560817</v>
      </c>
      <c r="E16" s="121">
        <v>207.69540787477055</v>
      </c>
      <c r="F16" s="56">
        <v>82.455059205597138</v>
      </c>
      <c r="G16" s="56">
        <v>111.16624056427413</v>
      </c>
      <c r="H16" s="56">
        <v>107</v>
      </c>
    </row>
    <row r="17" spans="1:8" ht="18" customHeight="1" x14ac:dyDescent="0.3">
      <c r="A17" s="21">
        <f>_xlfn.AGGREGATE(3,3,$B$12:B17)</f>
        <v>6</v>
      </c>
      <c r="B17" s="55" t="s">
        <v>93</v>
      </c>
      <c r="C17" s="121">
        <v>4293.3190000000022</v>
      </c>
      <c r="D17" s="121">
        <v>5561.3449999999993</v>
      </c>
      <c r="E17" s="72">
        <v>11459.189999999999</v>
      </c>
      <c r="F17" s="71">
        <v>9503.8999999999978</v>
      </c>
      <c r="G17" s="71">
        <v>10593.900000000001</v>
      </c>
      <c r="H17" s="71">
        <v>11335.473000000002</v>
      </c>
    </row>
    <row r="18" spans="1:8" ht="18" customHeight="1" x14ac:dyDescent="0.3">
      <c r="A18" s="21">
        <f>_xlfn.AGGREGATE(3,3,$B$12:B18)</f>
        <v>7</v>
      </c>
      <c r="B18" s="55" t="s">
        <v>94</v>
      </c>
      <c r="C18" s="121">
        <v>60.843000000000004</v>
      </c>
      <c r="D18" s="121">
        <v>51.570487</v>
      </c>
      <c r="E18" s="72">
        <v>60.131</v>
      </c>
      <c r="F18" s="71">
        <v>60.7</v>
      </c>
      <c r="G18" s="71">
        <v>61.1</v>
      </c>
      <c r="H18" s="71">
        <v>65.376999999999995</v>
      </c>
    </row>
    <row r="19" spans="1:8" ht="21" customHeight="1" x14ac:dyDescent="0.3">
      <c r="A19" s="21">
        <f>_xlfn.AGGREGATE(3,3,$B$12:B19)</f>
        <v>8</v>
      </c>
      <c r="B19" s="55" t="s">
        <v>95</v>
      </c>
      <c r="C19" s="121">
        <v>242.06299999999999</v>
      </c>
      <c r="D19" s="121">
        <v>165.53100000000001</v>
      </c>
      <c r="E19" s="72">
        <v>482.24700000000001</v>
      </c>
      <c r="F19" s="71">
        <v>331.3</v>
      </c>
      <c r="G19" s="71">
        <v>345.9</v>
      </c>
      <c r="H19" s="71">
        <v>370.113</v>
      </c>
    </row>
    <row r="20" spans="1:8" ht="18" customHeight="1" x14ac:dyDescent="0.3">
      <c r="A20" s="21">
        <f>_xlfn.AGGREGATE(3,3,$B$12:B20)</f>
        <v>9</v>
      </c>
      <c r="B20" s="55" t="s">
        <v>97</v>
      </c>
      <c r="C20" s="121">
        <v>9701.2000000000007</v>
      </c>
      <c r="D20" s="121">
        <v>16929.592780000003</v>
      </c>
      <c r="E20" s="72">
        <v>2380.616</v>
      </c>
      <c r="F20" s="71">
        <v>7599.7323500000002</v>
      </c>
      <c r="G20" s="71">
        <v>8987.9889674999995</v>
      </c>
      <c r="H20" s="71">
        <v>9617.1481952249997</v>
      </c>
    </row>
    <row r="21" spans="1:8" ht="18" customHeight="1" x14ac:dyDescent="0.3">
      <c r="A21" s="21">
        <f>_xlfn.AGGREGATE(3,3,$B$12:B21)</f>
        <v>10</v>
      </c>
      <c r="B21" s="55" t="s">
        <v>98</v>
      </c>
      <c r="C21" s="121">
        <v>2302</v>
      </c>
      <c r="D21" s="121">
        <v>2400.7919999999999</v>
      </c>
      <c r="E21" s="72">
        <v>0</v>
      </c>
      <c r="F21" s="71">
        <v>656.91449999999998</v>
      </c>
      <c r="G21" s="71">
        <v>689.7602250000001</v>
      </c>
      <c r="H21" s="71">
        <v>738.04344075000017</v>
      </c>
    </row>
    <row r="22" spans="1:8" ht="18" customHeight="1" x14ac:dyDescent="0.3">
      <c r="A22" s="21">
        <f>_xlfn.AGGREGATE(3,3,$B$12:B22)</f>
        <v>11</v>
      </c>
      <c r="B22" s="55" t="s">
        <v>99</v>
      </c>
      <c r="C22" s="121">
        <v>965.6</v>
      </c>
      <c r="D22" s="121">
        <v>1982.7</v>
      </c>
      <c r="E22" s="72">
        <v>1859.9939999999999</v>
      </c>
      <c r="F22" s="71">
        <v>2224.0178500000002</v>
      </c>
      <c r="G22" s="71">
        <v>2346.0287425000001</v>
      </c>
      <c r="H22" s="71">
        <v>2510.2507544750001</v>
      </c>
    </row>
    <row r="23" spans="1:8" ht="18" customHeight="1" x14ac:dyDescent="0.3">
      <c r="A23" s="21">
        <f>_xlfn.AGGREGATE(3,3,$B$12:B23)</f>
        <v>12</v>
      </c>
      <c r="B23" s="63" t="s">
        <v>134</v>
      </c>
      <c r="C23" s="121">
        <v>6433.6</v>
      </c>
      <c r="D23" s="121">
        <v>12546.100780000001</v>
      </c>
      <c r="E23" s="72">
        <v>520.62199999999996</v>
      </c>
      <c r="F23" s="71">
        <v>4718.8</v>
      </c>
      <c r="G23" s="71">
        <v>5952.2</v>
      </c>
      <c r="H23" s="71">
        <v>6368.8540000000003</v>
      </c>
    </row>
    <row r="24" spans="1:8" ht="15.75" customHeight="1" x14ac:dyDescent="0.3">
      <c r="A24" s="21">
        <f>_xlfn.AGGREGATE(3,3,$B$12:B24)</f>
        <v>13</v>
      </c>
      <c r="B24" s="55" t="s">
        <v>101</v>
      </c>
      <c r="C24" s="121"/>
      <c r="D24" s="121"/>
      <c r="E24" s="72"/>
      <c r="F24" s="71"/>
      <c r="G24" s="71"/>
      <c r="H24" s="71">
        <v>0</v>
      </c>
    </row>
    <row r="25" spans="1:8" ht="18" customHeight="1" x14ac:dyDescent="0.3">
      <c r="A25" s="21">
        <f>_xlfn.AGGREGATE(3,3,$B$12:B25)</f>
        <v>14</v>
      </c>
      <c r="B25" s="55" t="s">
        <v>102</v>
      </c>
      <c r="C25" s="121">
        <v>32.5</v>
      </c>
      <c r="D25" s="121">
        <v>46.7</v>
      </c>
      <c r="E25" s="72">
        <v>46.1</v>
      </c>
      <c r="F25" s="71">
        <v>55.680999999999997</v>
      </c>
      <c r="G25" s="71">
        <v>54.098599999999998</v>
      </c>
      <c r="H25" s="71">
        <v>57.885501999999995</v>
      </c>
    </row>
    <row r="26" spans="1:8" ht="38.25" customHeight="1" x14ac:dyDescent="0.3">
      <c r="A26" s="21">
        <f>_xlfn.AGGREGATE(3,3,$B$12:B26)</f>
        <v>15</v>
      </c>
      <c r="B26" s="55" t="s">
        <v>103</v>
      </c>
      <c r="C26" s="121"/>
      <c r="D26" s="121"/>
      <c r="E26" s="72"/>
      <c r="F26" s="71"/>
      <c r="G26" s="71"/>
      <c r="H26" s="71"/>
    </row>
    <row r="27" spans="1:8" ht="18" customHeight="1" x14ac:dyDescent="0.3">
      <c r="A27" s="21">
        <f>_xlfn.AGGREGATE(3,3,$B$12:B27)</f>
        <v>16</v>
      </c>
      <c r="B27" s="55" t="s">
        <v>91</v>
      </c>
      <c r="C27" s="121">
        <v>15418.9</v>
      </c>
      <c r="D27" s="121">
        <v>26975.1</v>
      </c>
      <c r="E27" s="72">
        <v>18368.800000000003</v>
      </c>
      <c r="F27" s="71">
        <v>18121.2</v>
      </c>
      <c r="G27" s="71">
        <v>19500.7</v>
      </c>
      <c r="H27" s="71">
        <v>20865.749</v>
      </c>
    </row>
    <row r="28" spans="1:8" ht="19.5" customHeight="1" x14ac:dyDescent="0.3">
      <c r="A28" s="21">
        <f>_xlfn.AGGREGATE(3,3,$B$12:B28)</f>
        <v>17</v>
      </c>
      <c r="B28" s="55" t="s">
        <v>107</v>
      </c>
      <c r="C28" s="121"/>
      <c r="D28" s="121">
        <v>1.0757831053824849</v>
      </c>
      <c r="E28" s="121">
        <v>0.67072560674143367</v>
      </c>
      <c r="F28" s="56">
        <v>0.62035131057652904</v>
      </c>
      <c r="G28" s="56">
        <v>0.6220122554343579</v>
      </c>
      <c r="H28" s="56">
        <v>0.6327133985481318</v>
      </c>
    </row>
    <row r="29" spans="1:8" ht="18" customHeight="1" x14ac:dyDescent="0.3">
      <c r="A29" s="21">
        <f>_xlfn.AGGREGATE(3,3,$B$12:B29)</f>
        <v>18</v>
      </c>
      <c r="B29" s="55" t="s">
        <v>104</v>
      </c>
      <c r="C29" s="121"/>
      <c r="D29" s="121">
        <v>174.94827776300514</v>
      </c>
      <c r="E29" s="121">
        <v>68.095391676027162</v>
      </c>
      <c r="F29" s="71">
        <v>98.652062192413212</v>
      </c>
      <c r="G29" s="71">
        <v>107.61263051012074</v>
      </c>
      <c r="H29" s="71">
        <v>106.99999999999999</v>
      </c>
    </row>
    <row r="30" spans="1:8" x14ac:dyDescent="0.3">
      <c r="A30" s="21">
        <f>_xlfn.AGGREGATE(3,3,$B$12:B30)</f>
        <v>19</v>
      </c>
      <c r="B30" s="55" t="s">
        <v>91</v>
      </c>
      <c r="C30" s="121">
        <v>-1088.9749999999967</v>
      </c>
      <c r="D30" s="121">
        <v>-4220.3607329999977</v>
      </c>
      <c r="E30" s="72">
        <v>-3940.5160000000051</v>
      </c>
      <c r="F30" s="71">
        <v>-625.56765000000087</v>
      </c>
      <c r="G30" s="71">
        <v>488.1889674999984</v>
      </c>
      <c r="H30" s="71">
        <v>522.3621952249996</v>
      </c>
    </row>
    <row r="31" spans="1:8" x14ac:dyDescent="0.3">
      <c r="A31" s="21">
        <f>_xlfn.AGGREGATE(3,3,$B$12:B31)</f>
        <v>20</v>
      </c>
      <c r="B31" s="55" t="s">
        <v>63</v>
      </c>
      <c r="C31" s="120"/>
      <c r="D31" s="121">
        <v>-0.16831050766006567</v>
      </c>
      <c r="E31" s="72">
        <v>-0.1438855551246859</v>
      </c>
      <c r="F31" s="71">
        <v>-2.1415342887434605E-2</v>
      </c>
      <c r="G31" s="71">
        <v>1.5571724130561694E-2</v>
      </c>
      <c r="H31" s="71">
        <v>1.5839621180810341E-2</v>
      </c>
    </row>
    <row r="32" spans="1:8" x14ac:dyDescent="0.25">
      <c r="A32" s="21">
        <f>_xlfn.AGGREGATE(3,3,$B$12:B32)</f>
        <v>21</v>
      </c>
      <c r="B32" s="54" t="s">
        <v>115</v>
      </c>
      <c r="C32" s="54"/>
      <c r="D32" s="150">
        <v>387.55350058541381</v>
      </c>
      <c r="E32" s="13">
        <v>93.369175037294312</v>
      </c>
      <c r="F32" s="13">
        <v>15.875272426250778</v>
      </c>
      <c r="G32" s="13">
        <v>-78.039356335001926</v>
      </c>
      <c r="H32" s="13">
        <v>107.00000000000027</v>
      </c>
    </row>
    <row r="33" spans="1:9" x14ac:dyDescent="0.25">
      <c r="A33" s="258" t="s">
        <v>153</v>
      </c>
      <c r="B33" s="258"/>
      <c r="C33" s="258"/>
      <c r="D33" s="258"/>
      <c r="E33" s="258"/>
      <c r="F33" s="258"/>
      <c r="G33" s="258"/>
      <c r="H33" s="258"/>
    </row>
    <row r="34" spans="1:9" ht="16.5" customHeight="1" x14ac:dyDescent="0.25">
      <c r="A34" s="21">
        <f>_xlfn.AGGREGATE(3,3,$B$12:B34)</f>
        <v>22</v>
      </c>
      <c r="B34" s="54" t="s">
        <v>90</v>
      </c>
      <c r="C34" s="68">
        <v>13565.665000000001</v>
      </c>
      <c r="D34" s="68">
        <v>21805.230779999998</v>
      </c>
      <c r="E34" s="68">
        <v>13657.445999999998</v>
      </c>
      <c r="F34" s="68">
        <v>14055.778</v>
      </c>
      <c r="G34" s="68">
        <v>17281.967000000001</v>
      </c>
      <c r="H34" s="68">
        <v>18491.704690000002</v>
      </c>
    </row>
    <row r="35" spans="1:9" ht="16.5" customHeight="1" x14ac:dyDescent="0.25">
      <c r="A35" s="21">
        <f>+A34+1</f>
        <v>23</v>
      </c>
      <c r="B35" s="54" t="s">
        <v>91</v>
      </c>
      <c r="C35" s="57"/>
      <c r="D35" s="57">
        <v>0.86960563193797769</v>
      </c>
      <c r="E35" s="68">
        <v>0.49869336891295907</v>
      </c>
      <c r="F35" s="68">
        <v>0.48117786368853854</v>
      </c>
      <c r="G35" s="68">
        <v>0.55124150784393089</v>
      </c>
      <c r="H35" s="68">
        <v>0.56072510597910141</v>
      </c>
    </row>
    <row r="36" spans="1:9" ht="16.5" customHeight="1" x14ac:dyDescent="0.25">
      <c r="A36" s="21">
        <f t="shared" ref="A36:A53" si="0">+A35+1</f>
        <v>24</v>
      </c>
      <c r="B36" s="54" t="s">
        <v>92</v>
      </c>
      <c r="C36" s="68">
        <v>3394.3649999999998</v>
      </c>
      <c r="D36" s="68">
        <v>4124.0940000000001</v>
      </c>
      <c r="E36" s="68">
        <v>10290.835999999999</v>
      </c>
      <c r="F36" s="68">
        <v>8715.02</v>
      </c>
      <c r="G36" s="68">
        <v>9629.1530000000002</v>
      </c>
      <c r="H36" s="68">
        <v>10303.19371</v>
      </c>
    </row>
    <row r="37" spans="1:9" ht="16.5" customHeight="1" x14ac:dyDescent="0.25">
      <c r="A37" s="21">
        <f t="shared" si="0"/>
        <v>25</v>
      </c>
      <c r="B37" s="54" t="s">
        <v>91</v>
      </c>
      <c r="C37" s="57"/>
      <c r="D37" s="57">
        <v>0.16447133282950846</v>
      </c>
      <c r="E37" s="57">
        <v>0.37576364378601684</v>
      </c>
      <c r="F37" s="57">
        <v>0.29834525741676393</v>
      </c>
      <c r="G37" s="57">
        <v>0.30714031678106496</v>
      </c>
      <c r="H37" s="57">
        <v>0.31242438065146066</v>
      </c>
    </row>
    <row r="38" spans="1:9" ht="16.5" customHeight="1" x14ac:dyDescent="0.25">
      <c r="A38" s="21">
        <f t="shared" si="0"/>
        <v>26</v>
      </c>
      <c r="B38" s="54" t="s">
        <v>107</v>
      </c>
      <c r="C38" s="57">
        <v>156.07154351924225</v>
      </c>
      <c r="D38" s="57">
        <v>121.49824783133224</v>
      </c>
      <c r="E38" s="57">
        <v>249.52961789910702</v>
      </c>
      <c r="F38" s="57">
        <v>84.687191594541005</v>
      </c>
      <c r="G38" s="57">
        <v>110.48916697838904</v>
      </c>
      <c r="H38" s="57">
        <v>106.99999999999999</v>
      </c>
    </row>
    <row r="39" spans="1:9" ht="16.5" customHeight="1" x14ac:dyDescent="0.25">
      <c r="A39" s="21">
        <f t="shared" si="0"/>
        <v>27</v>
      </c>
      <c r="B39" s="54" t="s">
        <v>93</v>
      </c>
      <c r="C39" s="57">
        <v>3091.9189999999999</v>
      </c>
      <c r="D39" s="57">
        <v>3908.4940000000001</v>
      </c>
      <c r="E39" s="68">
        <v>9748.4580000000005</v>
      </c>
      <c r="F39" s="68">
        <v>8405.2000000000007</v>
      </c>
      <c r="G39" s="68">
        <v>9297.8970000000008</v>
      </c>
      <c r="H39" s="68">
        <v>9948.7497900000017</v>
      </c>
    </row>
    <row r="40" spans="1:9" ht="16.5" customHeight="1" x14ac:dyDescent="0.25">
      <c r="A40" s="21">
        <f t="shared" si="0"/>
        <v>28</v>
      </c>
      <c r="B40" s="54" t="s">
        <v>94</v>
      </c>
      <c r="C40" s="57">
        <v>60.383000000000003</v>
      </c>
      <c r="D40" s="57">
        <v>50.999000000000002</v>
      </c>
      <c r="E40" s="68">
        <v>60.131</v>
      </c>
      <c r="F40" s="68">
        <v>65.5</v>
      </c>
      <c r="G40" s="68">
        <v>69.835999999999999</v>
      </c>
      <c r="H40" s="68">
        <v>74.724519999999998</v>
      </c>
    </row>
    <row r="41" spans="1:9" ht="16.5" customHeight="1" x14ac:dyDescent="0.25">
      <c r="A41" s="21">
        <f t="shared" si="0"/>
        <v>29</v>
      </c>
      <c r="B41" s="54" t="s">
        <v>95</v>
      </c>
      <c r="C41" s="57">
        <v>242.06299999999999</v>
      </c>
      <c r="D41" s="57">
        <v>164.601</v>
      </c>
      <c r="E41" s="68">
        <v>482.24700000000001</v>
      </c>
      <c r="F41" s="68">
        <v>244.32</v>
      </c>
      <c r="G41" s="68">
        <v>261.42</v>
      </c>
      <c r="H41" s="68">
        <v>279.71940000000001</v>
      </c>
    </row>
    <row r="42" spans="1:9" ht="16.5" customHeight="1" x14ac:dyDescent="0.25">
      <c r="A42" s="21">
        <f t="shared" si="0"/>
        <v>30</v>
      </c>
      <c r="B42" s="54" t="s">
        <v>97</v>
      </c>
      <c r="C42" s="68">
        <v>10138.300000000001</v>
      </c>
      <c r="D42" s="68">
        <v>17634.392779999998</v>
      </c>
      <c r="E42" s="68">
        <v>3320.5160000000001</v>
      </c>
      <c r="F42" s="68">
        <v>5340.7579999999998</v>
      </c>
      <c r="G42" s="68">
        <v>7652.8140000000003</v>
      </c>
      <c r="H42" s="68">
        <v>8188.51098</v>
      </c>
      <c r="I42" s="62"/>
    </row>
    <row r="43" spans="1:9" ht="16.5" customHeight="1" x14ac:dyDescent="0.25">
      <c r="A43" s="21">
        <f t="shared" si="0"/>
        <v>31</v>
      </c>
      <c r="B43" s="54" t="s">
        <v>98</v>
      </c>
      <c r="C43" s="57">
        <v>2302</v>
      </c>
      <c r="D43" s="57">
        <v>2400.7919999999999</v>
      </c>
      <c r="E43" s="68">
        <v>0</v>
      </c>
      <c r="F43" s="68">
        <v>0</v>
      </c>
      <c r="G43" s="68">
        <v>0</v>
      </c>
      <c r="H43" s="68">
        <v>0</v>
      </c>
    </row>
    <row r="44" spans="1:9" ht="16.5" customHeight="1" x14ac:dyDescent="0.25">
      <c r="A44" s="21">
        <f t="shared" si="0"/>
        <v>32</v>
      </c>
      <c r="B44" s="54" t="s">
        <v>99</v>
      </c>
      <c r="C44" s="57">
        <v>965.6</v>
      </c>
      <c r="D44" s="57">
        <v>1982.7</v>
      </c>
      <c r="E44" s="68">
        <v>1859.9939999999999</v>
      </c>
      <c r="F44" s="68">
        <v>5340.7579999999998</v>
      </c>
      <c r="G44" s="68">
        <v>7652.8140000000003</v>
      </c>
      <c r="H44" s="68">
        <v>8188.51098</v>
      </c>
    </row>
    <row r="45" spans="1:9" ht="16.5" customHeight="1" x14ac:dyDescent="0.25">
      <c r="A45" s="21">
        <f t="shared" si="0"/>
        <v>33</v>
      </c>
      <c r="B45" s="54" t="s">
        <v>100</v>
      </c>
      <c r="C45" s="57">
        <v>6433.6</v>
      </c>
      <c r="D45" s="57">
        <v>12546.100780000001</v>
      </c>
      <c r="E45" s="68">
        <v>520.62199999999996</v>
      </c>
      <c r="F45" s="68">
        <v>0</v>
      </c>
      <c r="G45" s="68">
        <v>0</v>
      </c>
      <c r="H45" s="68">
        <v>0</v>
      </c>
      <c r="I45" s="62"/>
    </row>
    <row r="46" spans="1:9" ht="16.5" customHeight="1" x14ac:dyDescent="0.25">
      <c r="A46" s="21">
        <f t="shared" si="0"/>
        <v>34</v>
      </c>
      <c r="B46" s="54" t="s">
        <v>101</v>
      </c>
      <c r="C46" s="57">
        <v>33</v>
      </c>
      <c r="D46" s="57">
        <v>46.744</v>
      </c>
      <c r="E46" s="68">
        <v>46.094000000000001</v>
      </c>
      <c r="F46" s="68">
        <v>0</v>
      </c>
      <c r="G46" s="68">
        <v>0</v>
      </c>
      <c r="H46" s="68">
        <v>0</v>
      </c>
    </row>
    <row r="47" spans="1:9" ht="36" customHeight="1" x14ac:dyDescent="0.25">
      <c r="A47" s="21">
        <f t="shared" si="0"/>
        <v>35</v>
      </c>
      <c r="B47" s="54" t="s">
        <v>102</v>
      </c>
      <c r="C47" s="57"/>
      <c r="D47" s="57"/>
      <c r="E47" s="57"/>
      <c r="F47" s="57"/>
      <c r="G47" s="57"/>
      <c r="H47" s="57">
        <v>0</v>
      </c>
    </row>
    <row r="48" spans="1:9" ht="16.5" customHeight="1" x14ac:dyDescent="0.25">
      <c r="A48" s="21">
        <f t="shared" si="0"/>
        <v>36</v>
      </c>
      <c r="B48" s="54" t="s">
        <v>103</v>
      </c>
      <c r="C48" s="68">
        <v>14626.8</v>
      </c>
      <c r="D48" s="68">
        <v>26019.262999999999</v>
      </c>
      <c r="E48" s="68">
        <v>17375.259999999998</v>
      </c>
      <c r="F48" s="68">
        <v>14055.843999999999</v>
      </c>
      <c r="G48" s="68">
        <v>17281.966</v>
      </c>
      <c r="H48" s="57">
        <v>18491.70362</v>
      </c>
    </row>
    <row r="49" spans="1:148" ht="16.5" customHeight="1" x14ac:dyDescent="0.25">
      <c r="A49" s="21">
        <f t="shared" si="0"/>
        <v>37</v>
      </c>
      <c r="B49" s="54" t="s">
        <v>91</v>
      </c>
      <c r="C49" s="57"/>
      <c r="D49" s="57">
        <v>1.0376637547183731</v>
      </c>
      <c r="E49" s="57">
        <v>0.63444709538947341</v>
      </c>
      <c r="F49" s="57">
        <v>0.48118012309666264</v>
      </c>
      <c r="G49" s="57">
        <v>0.55124147594701156</v>
      </c>
      <c r="H49" s="57">
        <v>0.56072507353342516</v>
      </c>
    </row>
    <row r="50" spans="1:148" ht="16.5" customHeight="1" x14ac:dyDescent="0.25">
      <c r="A50" s="21">
        <f t="shared" si="0"/>
        <v>38</v>
      </c>
      <c r="B50" s="54" t="s">
        <v>107</v>
      </c>
      <c r="C50" s="57">
        <v>83.100207938004928</v>
      </c>
      <c r="D50" s="57">
        <v>177.88759674023026</v>
      </c>
      <c r="E50" s="57">
        <v>66.778447952196032</v>
      </c>
      <c r="F50" s="57">
        <v>80.895733358810176</v>
      </c>
      <c r="G50" s="57">
        <v>122.95217562175563</v>
      </c>
      <c r="H50" s="57">
        <v>107</v>
      </c>
    </row>
    <row r="51" spans="1:148" ht="16.5" customHeight="1" x14ac:dyDescent="0.25">
      <c r="A51" s="21">
        <f t="shared" si="0"/>
        <v>39</v>
      </c>
      <c r="B51" s="54" t="s">
        <v>104</v>
      </c>
      <c r="C51" s="57">
        <v>-1061.1349999999984</v>
      </c>
      <c r="D51" s="57">
        <v>-4214.032220000001</v>
      </c>
      <c r="E51" s="57">
        <v>-3717.8140000000003</v>
      </c>
      <c r="F51" s="57">
        <v>-6.5999999998894054E-2</v>
      </c>
      <c r="G51" s="57">
        <v>1.0000000002037268E-3</v>
      </c>
      <c r="H51" s="57">
        <v>1.0700000020733569E-3</v>
      </c>
    </row>
    <row r="52" spans="1:148" ht="16.5" customHeight="1" x14ac:dyDescent="0.25">
      <c r="A52" s="21">
        <f t="shared" si="0"/>
        <v>40</v>
      </c>
      <c r="B52" s="54" t="s">
        <v>91</v>
      </c>
      <c r="C52" s="57"/>
      <c r="D52" s="57">
        <v>-0.16805812278039553</v>
      </c>
      <c r="E52" s="57">
        <v>-0.13575372647651432</v>
      </c>
      <c r="F52" s="57">
        <v>-2.2594081240406179E-6</v>
      </c>
      <c r="G52" s="57">
        <v>3.18969193701292E-8</v>
      </c>
      <c r="H52" s="57">
        <v>3.2445676297473995E-8</v>
      </c>
    </row>
    <row r="53" spans="1:148" ht="16.5" customHeight="1" x14ac:dyDescent="0.25">
      <c r="A53" s="21">
        <f t="shared" si="0"/>
        <v>41</v>
      </c>
      <c r="B53" s="54" t="s">
        <v>107</v>
      </c>
      <c r="C53" s="57">
        <v>20.689050070191861</v>
      </c>
      <c r="D53" s="56">
        <v>397.1249859819917</v>
      </c>
      <c r="E53" s="56">
        <v>88.22462206992806</v>
      </c>
      <c r="F53" s="56">
        <v>1.7752367385483524E-3</v>
      </c>
      <c r="G53" s="56">
        <v>-1.515151515485581</v>
      </c>
      <c r="H53" s="56">
        <v>107.00000018553692</v>
      </c>
    </row>
    <row r="54" spans="1:148" s="65" customFormat="1" ht="16.5" customHeight="1" x14ac:dyDescent="0.25">
      <c r="A54" s="254" t="s">
        <v>154</v>
      </c>
      <c r="B54" s="254"/>
      <c r="C54" s="254"/>
      <c r="D54" s="254"/>
      <c r="E54" s="254"/>
      <c r="F54" s="254"/>
      <c r="G54" s="254"/>
      <c r="H54" s="25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  <c r="CB54" s="64"/>
      <c r="CC54" s="64"/>
      <c r="CD54" s="64"/>
      <c r="CE54" s="64"/>
      <c r="CF54" s="64"/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  <c r="CS54" s="64"/>
      <c r="CT54" s="64"/>
      <c r="CU54" s="64"/>
      <c r="CV54" s="64"/>
      <c r="CW54" s="64"/>
      <c r="CX54" s="64"/>
      <c r="CY54" s="64"/>
      <c r="CZ54" s="64"/>
      <c r="DA54" s="64"/>
      <c r="DB54" s="64"/>
      <c r="DC54" s="64"/>
      <c r="DD54" s="64"/>
      <c r="DE54" s="64"/>
      <c r="DF54" s="64"/>
      <c r="DG54" s="64"/>
      <c r="DH54" s="64"/>
      <c r="DI54" s="64"/>
      <c r="DJ54" s="64"/>
      <c r="DK54" s="64"/>
      <c r="DL54" s="64"/>
      <c r="DM54" s="64"/>
      <c r="DN54" s="64"/>
      <c r="DO54" s="64"/>
      <c r="DP54" s="64"/>
      <c r="DQ54" s="64"/>
      <c r="DR54" s="64"/>
      <c r="DS54" s="64"/>
      <c r="DT54" s="64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122"/>
    </row>
    <row r="55" spans="1:148" s="65" customFormat="1" ht="16.5" customHeight="1" x14ac:dyDescent="0.25">
      <c r="A55" s="21">
        <v>42</v>
      </c>
      <c r="B55" s="54" t="s">
        <v>90</v>
      </c>
      <c r="C55" s="57">
        <v>446</v>
      </c>
      <c r="D55" s="57">
        <v>811.87892700000009</v>
      </c>
      <c r="E55" s="57">
        <v>818.99900000000002</v>
      </c>
      <c r="F55" s="57">
        <v>719.29600000000005</v>
      </c>
      <c r="G55" s="57">
        <v>769.64599999999996</v>
      </c>
      <c r="H55" s="57">
        <v>823.52121999999997</v>
      </c>
      <c r="I55" s="66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CQ55" s="64"/>
      <c r="CR55" s="64"/>
      <c r="CS55" s="64"/>
      <c r="CT55" s="64"/>
      <c r="CU55" s="64"/>
      <c r="CV55" s="64"/>
      <c r="CW55" s="64"/>
      <c r="CX55" s="64"/>
      <c r="CY55" s="64"/>
      <c r="CZ55" s="64"/>
      <c r="DA55" s="64"/>
      <c r="DB55" s="64"/>
      <c r="DC55" s="64"/>
      <c r="DD55" s="64"/>
      <c r="DE55" s="64"/>
      <c r="DF55" s="64"/>
      <c r="DG55" s="64"/>
      <c r="DH55" s="64"/>
      <c r="DI55" s="64"/>
      <c r="DJ55" s="64"/>
      <c r="DK55" s="64"/>
      <c r="DL55" s="64"/>
      <c r="DM55" s="64"/>
      <c r="DN55" s="64"/>
      <c r="DO55" s="64"/>
      <c r="DP55" s="64"/>
      <c r="DQ55" s="64"/>
      <c r="DR55" s="64"/>
      <c r="DS55" s="64"/>
      <c r="DT55" s="64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122"/>
    </row>
    <row r="56" spans="1:148" s="65" customFormat="1" ht="16.5" customHeight="1" x14ac:dyDescent="0.25">
      <c r="A56" s="21">
        <f t="shared" ref="A56:A68" si="1">+A55+1</f>
        <v>43</v>
      </c>
      <c r="B56" s="54" t="s">
        <v>92</v>
      </c>
      <c r="C56" s="57">
        <v>438</v>
      </c>
      <c r="D56" s="57">
        <v>627.77892700000007</v>
      </c>
      <c r="E56" s="57">
        <v>672.24199999999996</v>
      </c>
      <c r="F56" s="57">
        <v>719.29600000000005</v>
      </c>
      <c r="G56" s="57">
        <v>769.64599999999996</v>
      </c>
      <c r="H56" s="57">
        <v>823.52121999999997</v>
      </c>
      <c r="I56" s="66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  <c r="CB56" s="64"/>
      <c r="CC56" s="64"/>
      <c r="CD56" s="64"/>
      <c r="CE56" s="64"/>
      <c r="CF56" s="64"/>
      <c r="CG56" s="64"/>
      <c r="CH56" s="64"/>
      <c r="CI56" s="64"/>
      <c r="CJ56" s="64"/>
      <c r="CK56" s="64"/>
      <c r="CL56" s="64"/>
      <c r="CM56" s="64"/>
      <c r="CN56" s="64"/>
      <c r="CO56" s="64"/>
      <c r="CP56" s="64"/>
      <c r="CQ56" s="64"/>
      <c r="CR56" s="64"/>
      <c r="CS56" s="64"/>
      <c r="CT56" s="64"/>
      <c r="CU56" s="64"/>
      <c r="CV56" s="64"/>
      <c r="CW56" s="64"/>
      <c r="CX56" s="64"/>
      <c r="CY56" s="64"/>
      <c r="CZ56" s="64"/>
      <c r="DA56" s="64"/>
      <c r="DB56" s="64"/>
      <c r="DC56" s="64"/>
      <c r="DD56" s="64"/>
      <c r="DE56" s="64"/>
      <c r="DF56" s="64"/>
      <c r="DG56" s="64"/>
      <c r="DH56" s="64"/>
      <c r="DI56" s="64"/>
      <c r="DJ56" s="64"/>
      <c r="DK56" s="64"/>
      <c r="DL56" s="64"/>
      <c r="DM56" s="64"/>
      <c r="DN56" s="64"/>
      <c r="DO56" s="64"/>
      <c r="DP56" s="64"/>
      <c r="DQ56" s="64"/>
      <c r="DR56" s="64"/>
      <c r="DS56" s="64"/>
      <c r="DT56" s="64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122"/>
    </row>
    <row r="57" spans="1:148" s="65" customFormat="1" ht="16.5" customHeight="1" x14ac:dyDescent="0.25">
      <c r="A57" s="21">
        <f t="shared" si="1"/>
        <v>44</v>
      </c>
      <c r="B57" s="54" t="s">
        <v>107</v>
      </c>
      <c r="C57" s="57">
        <v>182.03563385650224</v>
      </c>
      <c r="D57" s="57">
        <v>182.03563385650224</v>
      </c>
      <c r="E57" s="57">
        <v>100.87698704366051</v>
      </c>
      <c r="F57" s="57">
        <v>87.826236662071636</v>
      </c>
      <c r="G57" s="57">
        <v>106.9998999021265</v>
      </c>
      <c r="H57" s="57">
        <v>107</v>
      </c>
      <c r="I57" s="66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4"/>
      <c r="CT57" s="64"/>
      <c r="CU57" s="64"/>
      <c r="CV57" s="64"/>
      <c r="CW57" s="64"/>
      <c r="CX57" s="64"/>
      <c r="CY57" s="64"/>
      <c r="CZ57" s="64"/>
      <c r="DA57" s="64"/>
      <c r="DB57" s="64"/>
      <c r="DC57" s="64"/>
      <c r="DD57" s="64"/>
      <c r="DE57" s="64"/>
      <c r="DF57" s="64"/>
      <c r="DG57" s="64"/>
      <c r="DH57" s="64"/>
      <c r="DI57" s="64"/>
      <c r="DJ57" s="64"/>
      <c r="DK57" s="64"/>
      <c r="DL57" s="64"/>
      <c r="DM57" s="64"/>
      <c r="DN57" s="64"/>
      <c r="DO57" s="64"/>
      <c r="DP57" s="64"/>
      <c r="DQ57" s="64"/>
      <c r="DR57" s="64"/>
      <c r="DS57" s="64"/>
      <c r="DT57" s="64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122"/>
    </row>
    <row r="58" spans="1:148" s="65" customFormat="1" ht="16.5" customHeight="1" x14ac:dyDescent="0.25">
      <c r="A58" s="21">
        <f t="shared" si="1"/>
        <v>45</v>
      </c>
      <c r="B58" s="54" t="s">
        <v>93</v>
      </c>
      <c r="C58" s="57">
        <v>437.8</v>
      </c>
      <c r="D58" s="57">
        <v>627.12099999999998</v>
      </c>
      <c r="E58" s="57">
        <v>672.24199999999996</v>
      </c>
      <c r="F58" s="68">
        <v>719.29600000000005</v>
      </c>
      <c r="G58" s="68">
        <v>769.64599999999996</v>
      </c>
      <c r="H58" s="68">
        <v>823.52121999999997</v>
      </c>
      <c r="I58" s="66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  <c r="CA58" s="64"/>
      <c r="CB58" s="64"/>
      <c r="CC58" s="64"/>
      <c r="CD58" s="64"/>
      <c r="CE58" s="64"/>
      <c r="CF58" s="64"/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  <c r="CU58" s="64"/>
      <c r="CV58" s="64"/>
      <c r="CW58" s="64"/>
      <c r="CX58" s="64"/>
      <c r="CY58" s="64"/>
      <c r="CZ58" s="64"/>
      <c r="DA58" s="64"/>
      <c r="DB58" s="64"/>
      <c r="DC58" s="64"/>
      <c r="DD58" s="64"/>
      <c r="DE58" s="64"/>
      <c r="DF58" s="64"/>
      <c r="DG58" s="64"/>
      <c r="DH58" s="64"/>
      <c r="DI58" s="64"/>
      <c r="DJ58" s="64"/>
      <c r="DK58" s="64"/>
      <c r="DL58" s="64"/>
      <c r="DM58" s="64"/>
      <c r="DN58" s="64"/>
      <c r="DO58" s="64"/>
      <c r="DP58" s="64"/>
      <c r="DQ58" s="64"/>
      <c r="DR58" s="64"/>
      <c r="DS58" s="64"/>
      <c r="DT58" s="64"/>
      <c r="DU58" s="64"/>
      <c r="DV58" s="64"/>
      <c r="DW58" s="64"/>
      <c r="DX58" s="64"/>
      <c r="DY58" s="64"/>
      <c r="DZ58" s="64"/>
      <c r="EA58" s="64"/>
      <c r="EB58" s="64"/>
      <c r="EC58" s="64"/>
      <c r="ED58" s="64"/>
      <c r="EE58" s="64"/>
      <c r="EF58" s="64"/>
      <c r="EG58" s="64"/>
      <c r="EH58" s="64"/>
      <c r="EI58" s="64"/>
      <c r="EJ58" s="64"/>
      <c r="EK58" s="64"/>
      <c r="EL58" s="64"/>
      <c r="EM58" s="64"/>
      <c r="EN58" s="64"/>
      <c r="EO58" s="64"/>
      <c r="EP58" s="64"/>
      <c r="EQ58" s="64"/>
      <c r="ER58" s="122"/>
    </row>
    <row r="59" spans="1:148" s="65" customFormat="1" ht="16.5" customHeight="1" x14ac:dyDescent="0.25">
      <c r="A59" s="21">
        <f t="shared" si="1"/>
        <v>46</v>
      </c>
      <c r="B59" s="54" t="s">
        <v>94</v>
      </c>
      <c r="C59" s="57"/>
      <c r="D59" s="57">
        <v>1.0926999999999999E-2</v>
      </c>
      <c r="E59" s="57"/>
      <c r="F59" s="57"/>
      <c r="G59" s="57"/>
      <c r="H59" s="57">
        <v>0</v>
      </c>
      <c r="I59" s="66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  <c r="CA59" s="64"/>
      <c r="CB59" s="64"/>
      <c r="CC59" s="64"/>
      <c r="CD59" s="64"/>
      <c r="CE59" s="64"/>
      <c r="CF59" s="64"/>
      <c r="CG59" s="64"/>
      <c r="CH59" s="64"/>
      <c r="CI59" s="64"/>
      <c r="CJ59" s="64"/>
      <c r="CK59" s="64"/>
      <c r="CL59" s="64"/>
      <c r="CM59" s="64"/>
      <c r="CN59" s="64"/>
      <c r="CO59" s="64"/>
      <c r="CP59" s="64"/>
      <c r="CQ59" s="64"/>
      <c r="CR59" s="64"/>
      <c r="CS59" s="64"/>
      <c r="CT59" s="64"/>
      <c r="CU59" s="64"/>
      <c r="CV59" s="64"/>
      <c r="CW59" s="64"/>
      <c r="CX59" s="64"/>
      <c r="CY59" s="64"/>
      <c r="CZ59" s="64"/>
      <c r="DA59" s="64"/>
      <c r="DB59" s="64"/>
      <c r="DC59" s="64"/>
      <c r="DD59" s="64"/>
      <c r="DE59" s="64"/>
      <c r="DF59" s="64"/>
      <c r="DG59" s="64"/>
      <c r="DH59" s="64"/>
      <c r="DI59" s="64"/>
      <c r="DJ59" s="64"/>
      <c r="DK59" s="64"/>
      <c r="DL59" s="64"/>
      <c r="DM59" s="64"/>
      <c r="DN59" s="64"/>
      <c r="DO59" s="64"/>
      <c r="DP59" s="64"/>
      <c r="DQ59" s="64"/>
      <c r="DR59" s="64"/>
      <c r="DS59" s="64"/>
      <c r="DT59" s="64"/>
      <c r="DU59" s="64"/>
      <c r="DV59" s="64"/>
      <c r="DW59" s="64"/>
      <c r="DX59" s="64"/>
      <c r="DY59" s="64"/>
      <c r="DZ59" s="64"/>
      <c r="EA59" s="64"/>
      <c r="EB59" s="64"/>
      <c r="EC59" s="64"/>
      <c r="ED59" s="64"/>
      <c r="EE59" s="64"/>
      <c r="EF59" s="64"/>
      <c r="EG59" s="64"/>
      <c r="EH59" s="64"/>
      <c r="EI59" s="64"/>
      <c r="EJ59" s="64"/>
      <c r="EK59" s="64"/>
      <c r="EL59" s="64"/>
      <c r="EM59" s="64"/>
      <c r="EN59" s="64"/>
      <c r="EO59" s="64"/>
      <c r="EP59" s="64"/>
      <c r="EQ59" s="64"/>
      <c r="ER59" s="122"/>
    </row>
    <row r="60" spans="1:148" s="65" customFormat="1" ht="16.5" customHeight="1" x14ac:dyDescent="0.25">
      <c r="A60" s="21">
        <f t="shared" si="1"/>
        <v>47</v>
      </c>
      <c r="B60" s="54" t="s">
        <v>95</v>
      </c>
      <c r="C60" s="57">
        <v>0.2</v>
      </c>
      <c r="D60" s="57">
        <v>0.64700000000000002</v>
      </c>
      <c r="E60" s="57"/>
      <c r="F60" s="57"/>
      <c r="G60" s="57"/>
      <c r="H60" s="57">
        <v>0</v>
      </c>
      <c r="I60" s="66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64"/>
      <c r="CW60" s="64"/>
      <c r="CX60" s="64"/>
      <c r="CY60" s="64"/>
      <c r="CZ60" s="64"/>
      <c r="DA60" s="64"/>
      <c r="DB60" s="64"/>
      <c r="DC60" s="64"/>
      <c r="DD60" s="64"/>
      <c r="DE60" s="64"/>
      <c r="DF60" s="64"/>
      <c r="DG60" s="64"/>
      <c r="DH60" s="64"/>
      <c r="DI60" s="64"/>
      <c r="DJ60" s="64"/>
      <c r="DK60" s="64"/>
      <c r="DL60" s="64"/>
      <c r="DM60" s="64"/>
      <c r="DN60" s="64"/>
      <c r="DO60" s="64"/>
      <c r="DP60" s="64"/>
      <c r="DQ60" s="64"/>
      <c r="DR60" s="64"/>
      <c r="DS60" s="64"/>
      <c r="DT60" s="64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122"/>
    </row>
    <row r="61" spans="1:148" s="65" customFormat="1" ht="16.5" customHeight="1" x14ac:dyDescent="0.25">
      <c r="A61" s="21">
        <f t="shared" si="1"/>
        <v>48</v>
      </c>
      <c r="B61" s="54" t="s">
        <v>97</v>
      </c>
      <c r="C61" s="57">
        <v>29.3</v>
      </c>
      <c r="D61" s="57">
        <v>211.476</v>
      </c>
      <c r="E61" s="57">
        <v>35</v>
      </c>
      <c r="F61" s="57">
        <v>0</v>
      </c>
      <c r="G61" s="57">
        <v>0</v>
      </c>
      <c r="H61" s="57">
        <v>0</v>
      </c>
      <c r="I61" s="66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  <c r="DA61" s="64"/>
      <c r="DB61" s="64"/>
      <c r="DC61" s="64"/>
      <c r="DD61" s="64"/>
      <c r="DE61" s="64"/>
      <c r="DF61" s="64"/>
      <c r="DG61" s="64"/>
      <c r="DH61" s="64"/>
      <c r="DI61" s="64"/>
      <c r="DJ61" s="64"/>
      <c r="DK61" s="64"/>
      <c r="DL61" s="64"/>
      <c r="DM61" s="64"/>
      <c r="DN61" s="64"/>
      <c r="DO61" s="64"/>
      <c r="DP61" s="64"/>
      <c r="DQ61" s="64"/>
      <c r="DR61" s="64"/>
      <c r="DS61" s="64"/>
      <c r="DT61" s="64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122"/>
    </row>
    <row r="62" spans="1:148" s="65" customFormat="1" ht="16.5" customHeight="1" x14ac:dyDescent="0.25">
      <c r="A62" s="21">
        <f t="shared" si="1"/>
        <v>49</v>
      </c>
      <c r="B62" s="54" t="s">
        <v>98</v>
      </c>
      <c r="C62" s="57">
        <v>1.8</v>
      </c>
      <c r="D62" s="57">
        <v>0</v>
      </c>
      <c r="E62" s="57"/>
      <c r="F62" s="68"/>
      <c r="G62" s="68"/>
      <c r="H62" s="68">
        <v>0</v>
      </c>
      <c r="I62" s="66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  <c r="DA62" s="64"/>
      <c r="DB62" s="64"/>
      <c r="DC62" s="64"/>
      <c r="DD62" s="64"/>
      <c r="DE62" s="64"/>
      <c r="DF62" s="64"/>
      <c r="DG62" s="64"/>
      <c r="DH62" s="64"/>
      <c r="DI62" s="64"/>
      <c r="DJ62" s="64"/>
      <c r="DK62" s="64"/>
      <c r="DL62" s="64"/>
      <c r="DM62" s="64"/>
      <c r="DN62" s="64"/>
      <c r="DO62" s="64"/>
      <c r="DP62" s="64"/>
      <c r="DQ62" s="64"/>
      <c r="DR62" s="64"/>
      <c r="DS62" s="64"/>
      <c r="DT62" s="64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122"/>
    </row>
    <row r="63" spans="1:148" s="65" customFormat="1" ht="16.5" customHeight="1" x14ac:dyDescent="0.25">
      <c r="A63" s="21">
        <f t="shared" si="1"/>
        <v>50</v>
      </c>
      <c r="B63" s="54" t="s">
        <v>99</v>
      </c>
      <c r="C63" s="57">
        <v>27.5</v>
      </c>
      <c r="D63" s="57">
        <v>211.476</v>
      </c>
      <c r="E63" s="57">
        <v>35</v>
      </c>
      <c r="F63" s="68">
        <v>0</v>
      </c>
      <c r="G63" s="68">
        <v>0</v>
      </c>
      <c r="H63" s="68">
        <v>0</v>
      </c>
      <c r="I63" s="66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4"/>
      <c r="CY63" s="64"/>
      <c r="CZ63" s="64"/>
      <c r="DA63" s="64"/>
      <c r="DB63" s="64"/>
      <c r="DC63" s="64"/>
      <c r="DD63" s="64"/>
      <c r="DE63" s="64"/>
      <c r="DF63" s="64"/>
      <c r="DG63" s="64"/>
      <c r="DH63" s="64"/>
      <c r="DI63" s="64"/>
      <c r="DJ63" s="64"/>
      <c r="DK63" s="64"/>
      <c r="DL63" s="64"/>
      <c r="DM63" s="64"/>
      <c r="DN63" s="64"/>
      <c r="DO63" s="64"/>
      <c r="DP63" s="64"/>
      <c r="DQ63" s="64"/>
      <c r="DR63" s="64"/>
      <c r="DS63" s="64"/>
      <c r="DT63" s="64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122"/>
    </row>
    <row r="64" spans="1:148" s="65" customFormat="1" ht="16.5" customHeight="1" x14ac:dyDescent="0.25">
      <c r="A64" s="21">
        <f t="shared" si="1"/>
        <v>51</v>
      </c>
      <c r="B64" s="54" t="s">
        <v>155</v>
      </c>
      <c r="C64" s="57"/>
      <c r="D64" s="57"/>
      <c r="E64" s="57"/>
      <c r="F64" s="57"/>
      <c r="G64" s="57"/>
      <c r="H64" s="57">
        <v>0</v>
      </c>
      <c r="I64" s="66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4"/>
      <c r="CY64" s="64"/>
      <c r="CZ64" s="64"/>
      <c r="DA64" s="64"/>
      <c r="DB64" s="64"/>
      <c r="DC64" s="64"/>
      <c r="DD64" s="64"/>
      <c r="DE64" s="64"/>
      <c r="DF64" s="64"/>
      <c r="DG64" s="64"/>
      <c r="DH64" s="64"/>
      <c r="DI64" s="64"/>
      <c r="DJ64" s="64"/>
      <c r="DK64" s="64"/>
      <c r="DL64" s="64"/>
      <c r="DM64" s="64"/>
      <c r="DN64" s="64"/>
      <c r="DO64" s="64"/>
      <c r="DP64" s="64"/>
      <c r="DQ64" s="64"/>
      <c r="DR64" s="64"/>
      <c r="DS64" s="64"/>
      <c r="DT64" s="64"/>
      <c r="DU64" s="64"/>
      <c r="DV64" s="64"/>
      <c r="DW64" s="64"/>
      <c r="DX64" s="64"/>
      <c r="DY64" s="64"/>
      <c r="DZ64" s="64"/>
      <c r="EA64" s="64"/>
      <c r="EB64" s="64"/>
      <c r="EC64" s="64"/>
      <c r="ED64" s="64"/>
      <c r="EE64" s="64"/>
      <c r="EF64" s="64"/>
      <c r="EG64" s="64"/>
      <c r="EH64" s="64"/>
      <c r="EI64" s="64"/>
      <c r="EJ64" s="64"/>
      <c r="EK64" s="64"/>
      <c r="EL64" s="64"/>
      <c r="EM64" s="64"/>
      <c r="EN64" s="64"/>
      <c r="EO64" s="64"/>
      <c r="EP64" s="64"/>
      <c r="EQ64" s="64"/>
      <c r="ER64" s="122"/>
    </row>
    <row r="65" spans="1:148" s="65" customFormat="1" ht="16.5" customHeight="1" x14ac:dyDescent="0.25">
      <c r="A65" s="21">
        <f t="shared" si="1"/>
        <v>52</v>
      </c>
      <c r="B65" s="54" t="s">
        <v>101</v>
      </c>
      <c r="C65" s="57"/>
      <c r="D65" s="57"/>
      <c r="E65" s="57"/>
      <c r="F65" s="57"/>
      <c r="G65" s="57"/>
      <c r="H65" s="57">
        <v>0</v>
      </c>
      <c r="I65" s="66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  <c r="DA65" s="64"/>
      <c r="DB65" s="64"/>
      <c r="DC65" s="64"/>
      <c r="DD65" s="64"/>
      <c r="DE65" s="64"/>
      <c r="DF65" s="64"/>
      <c r="DG65" s="64"/>
      <c r="DH65" s="64"/>
      <c r="DI65" s="64"/>
      <c r="DJ65" s="64"/>
      <c r="DK65" s="64"/>
      <c r="DL65" s="64"/>
      <c r="DM65" s="64"/>
      <c r="DN65" s="64"/>
      <c r="DO65" s="64"/>
      <c r="DP65" s="64"/>
      <c r="DQ65" s="64"/>
      <c r="DR65" s="64"/>
      <c r="DS65" s="64"/>
      <c r="DT65" s="64"/>
      <c r="DU65" s="64"/>
      <c r="DV65" s="64"/>
      <c r="DW65" s="64"/>
      <c r="DX65" s="64"/>
      <c r="DY65" s="64"/>
      <c r="DZ65" s="64"/>
      <c r="EA65" s="64"/>
      <c r="EB65" s="64"/>
      <c r="EC65" s="64"/>
      <c r="ED65" s="64"/>
      <c r="EE65" s="64"/>
      <c r="EF65" s="64"/>
      <c r="EG65" s="64"/>
      <c r="EH65" s="64"/>
      <c r="EI65" s="64"/>
      <c r="EJ65" s="64"/>
      <c r="EK65" s="64"/>
      <c r="EL65" s="64"/>
      <c r="EM65" s="64"/>
      <c r="EN65" s="64"/>
      <c r="EO65" s="64"/>
      <c r="EP65" s="64"/>
      <c r="EQ65" s="64"/>
      <c r="ER65" s="122"/>
    </row>
    <row r="66" spans="1:148" s="65" customFormat="1" ht="16.5" customHeight="1" x14ac:dyDescent="0.25">
      <c r="A66" s="21">
        <f t="shared" si="1"/>
        <v>53</v>
      </c>
      <c r="B66" s="54" t="s">
        <v>102</v>
      </c>
      <c r="C66" s="57"/>
      <c r="D66" s="57"/>
      <c r="E66" s="57"/>
      <c r="F66" s="57"/>
      <c r="G66" s="57"/>
      <c r="H66" s="57">
        <v>0</v>
      </c>
      <c r="I66" s="66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  <c r="CB66" s="64"/>
      <c r="CC66" s="64"/>
      <c r="CD66" s="64"/>
      <c r="CE66" s="64"/>
      <c r="CF66" s="64"/>
      <c r="CG66" s="64"/>
      <c r="CH66" s="64"/>
      <c r="CI66" s="64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64"/>
      <c r="CW66" s="64"/>
      <c r="CX66" s="64"/>
      <c r="CY66" s="64"/>
      <c r="CZ66" s="64"/>
      <c r="DA66" s="64"/>
      <c r="DB66" s="64"/>
      <c r="DC66" s="64"/>
      <c r="DD66" s="64"/>
      <c r="DE66" s="64"/>
      <c r="DF66" s="64"/>
      <c r="DG66" s="64"/>
      <c r="DH66" s="64"/>
      <c r="DI66" s="64"/>
      <c r="DJ66" s="64"/>
      <c r="DK66" s="64"/>
      <c r="DL66" s="64"/>
      <c r="DM66" s="64"/>
      <c r="DN66" s="64"/>
      <c r="DO66" s="64"/>
      <c r="DP66" s="64"/>
      <c r="DQ66" s="64"/>
      <c r="DR66" s="64"/>
      <c r="DS66" s="64"/>
      <c r="DT66" s="64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122"/>
    </row>
    <row r="67" spans="1:148" s="65" customFormat="1" ht="16.5" customHeight="1" x14ac:dyDescent="0.25">
      <c r="A67" s="21">
        <f t="shared" si="1"/>
        <v>54</v>
      </c>
      <c r="B67" s="54" t="s">
        <v>103</v>
      </c>
      <c r="C67" s="57">
        <v>446</v>
      </c>
      <c r="D67" s="57">
        <v>811.87900000000002</v>
      </c>
      <c r="E67" s="57">
        <v>818.99900000000002</v>
      </c>
      <c r="F67" s="68">
        <v>719.29600000000005</v>
      </c>
      <c r="G67" s="68">
        <v>769.64599999999996</v>
      </c>
      <c r="H67" s="68">
        <v>823.52121999999997</v>
      </c>
      <c r="I67" s="66"/>
      <c r="J67" s="66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DD67" s="64"/>
      <c r="DE67" s="64"/>
      <c r="DF67" s="64"/>
      <c r="DG67" s="64"/>
      <c r="DH67" s="64"/>
      <c r="DI67" s="64"/>
      <c r="DJ67" s="64"/>
      <c r="DK67" s="64"/>
      <c r="DL67" s="64"/>
      <c r="DM67" s="64"/>
      <c r="DN67" s="64"/>
      <c r="DO67" s="64"/>
      <c r="DP67" s="64"/>
      <c r="DQ67" s="64"/>
      <c r="DR67" s="64"/>
      <c r="DS67" s="64"/>
      <c r="DT67" s="64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122"/>
    </row>
    <row r="68" spans="1:148" s="65" customFormat="1" ht="16.5" customHeight="1" x14ac:dyDescent="0.25">
      <c r="A68" s="21">
        <f t="shared" si="1"/>
        <v>55</v>
      </c>
      <c r="B68" s="54" t="s">
        <v>107</v>
      </c>
      <c r="C68" s="57">
        <v>182.03565022421526</v>
      </c>
      <c r="D68" s="57">
        <v>182.03565022421526</v>
      </c>
      <c r="E68" s="57">
        <v>100.87697797331869</v>
      </c>
      <c r="F68" s="57">
        <v>87.826236662071636</v>
      </c>
      <c r="G68" s="57">
        <v>106.9998999021265</v>
      </c>
      <c r="H68" s="57">
        <v>107</v>
      </c>
      <c r="I68" s="66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4"/>
      <c r="CW68" s="64"/>
      <c r="CX68" s="64"/>
      <c r="CY68" s="64"/>
      <c r="CZ68" s="64"/>
      <c r="DA68" s="64"/>
      <c r="DB68" s="64"/>
      <c r="DC68" s="64"/>
      <c r="DD68" s="64"/>
      <c r="DE68" s="64"/>
      <c r="DF68" s="64"/>
      <c r="DG68" s="64"/>
      <c r="DH68" s="64"/>
      <c r="DI68" s="64"/>
      <c r="DJ68" s="64"/>
      <c r="DK68" s="64"/>
      <c r="DL68" s="64"/>
      <c r="DM68" s="64"/>
      <c r="DN68" s="64"/>
      <c r="DO68" s="64"/>
      <c r="DP68" s="64"/>
      <c r="DQ68" s="64"/>
      <c r="DR68" s="64"/>
      <c r="DS68" s="64"/>
      <c r="DT68" s="64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122"/>
    </row>
    <row r="69" spans="1:148" s="65" customFormat="1" ht="16.5" customHeight="1" x14ac:dyDescent="0.25">
      <c r="A69" s="254" t="s">
        <v>156</v>
      </c>
      <c r="B69" s="254"/>
      <c r="C69" s="254"/>
      <c r="D69" s="254"/>
      <c r="E69" s="254"/>
      <c r="F69" s="254"/>
      <c r="G69" s="254"/>
      <c r="H69" s="25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  <c r="DA69" s="64"/>
      <c r="DB69" s="64"/>
      <c r="DC69" s="64"/>
      <c r="DD69" s="64"/>
      <c r="DE69" s="64"/>
      <c r="DF69" s="64"/>
      <c r="DG69" s="64"/>
      <c r="DH69" s="64"/>
      <c r="DI69" s="64"/>
      <c r="DJ69" s="64"/>
      <c r="DK69" s="64"/>
      <c r="DL69" s="64"/>
      <c r="DM69" s="64"/>
      <c r="DN69" s="64"/>
      <c r="DO69" s="64"/>
      <c r="DP69" s="64"/>
      <c r="DQ69" s="64"/>
      <c r="DR69" s="64"/>
      <c r="DS69" s="64"/>
      <c r="DT69" s="64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122"/>
    </row>
    <row r="70" spans="1:148" s="65" customFormat="1" ht="16.5" customHeight="1" x14ac:dyDescent="0.25">
      <c r="A70" s="21">
        <v>56</v>
      </c>
      <c r="B70" s="54" t="s">
        <v>90</v>
      </c>
      <c r="C70" s="57">
        <v>121.1</v>
      </c>
      <c r="D70" s="57">
        <v>147.453</v>
      </c>
      <c r="E70" s="57">
        <v>146.60300000000001</v>
      </c>
      <c r="F70" s="57">
        <v>128.22300000000001</v>
      </c>
      <c r="G70" s="57">
        <v>137.22800000000001</v>
      </c>
      <c r="H70" s="57">
        <v>146.83396000000002</v>
      </c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4"/>
      <c r="DK70" s="64"/>
      <c r="DL70" s="64"/>
      <c r="DM70" s="64"/>
      <c r="DN70" s="64"/>
      <c r="DO70" s="64"/>
      <c r="DP70" s="64"/>
      <c r="DQ70" s="64"/>
      <c r="DR70" s="64"/>
      <c r="DS70" s="64"/>
      <c r="DT70" s="64"/>
      <c r="DU70" s="64"/>
      <c r="DV70" s="64"/>
      <c r="DW70" s="64"/>
      <c r="DX70" s="64"/>
      <c r="DY70" s="64"/>
      <c r="DZ70" s="64"/>
      <c r="EA70" s="64"/>
      <c r="EB70" s="64"/>
      <c r="EC70" s="64"/>
      <c r="ED70" s="64"/>
      <c r="EE70" s="64"/>
      <c r="EF70" s="64"/>
      <c r="EG70" s="64"/>
      <c r="EH70" s="64"/>
      <c r="EI70" s="64"/>
      <c r="EJ70" s="64"/>
      <c r="EK70" s="64"/>
      <c r="EL70" s="64"/>
      <c r="EM70" s="64"/>
      <c r="EN70" s="64"/>
      <c r="EO70" s="64"/>
      <c r="EP70" s="64"/>
      <c r="EQ70" s="64"/>
      <c r="ER70" s="122"/>
    </row>
    <row r="71" spans="1:148" s="65" customFormat="1" ht="16.5" customHeight="1" x14ac:dyDescent="0.25">
      <c r="A71" s="21">
        <f t="shared" ref="A71:A83" si="2">+A70+1</f>
        <v>57</v>
      </c>
      <c r="B71" s="54" t="s">
        <v>92</v>
      </c>
      <c r="C71" s="57">
        <v>83.8</v>
      </c>
      <c r="D71" s="57">
        <v>132.94999999999999</v>
      </c>
      <c r="E71" s="57">
        <v>119.828</v>
      </c>
      <c r="F71" s="57">
        <v>128.22300000000001</v>
      </c>
      <c r="G71" s="57">
        <v>137.22800000000001</v>
      </c>
      <c r="H71" s="57">
        <v>146.83396000000002</v>
      </c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4"/>
      <c r="DK71" s="64"/>
      <c r="DL71" s="64"/>
      <c r="DM71" s="64"/>
      <c r="DN71" s="64"/>
      <c r="DO71" s="64"/>
      <c r="DP71" s="64"/>
      <c r="DQ71" s="64"/>
      <c r="DR71" s="64"/>
      <c r="DS71" s="64"/>
      <c r="DT71" s="64"/>
      <c r="DU71" s="64"/>
      <c r="DV71" s="64"/>
      <c r="DW71" s="64"/>
      <c r="DX71" s="64"/>
      <c r="DY71" s="64"/>
      <c r="DZ71" s="64"/>
      <c r="EA71" s="64"/>
      <c r="EB71" s="64"/>
      <c r="EC71" s="64"/>
      <c r="ED71" s="64"/>
      <c r="EE71" s="64"/>
      <c r="EF71" s="64"/>
      <c r="EG71" s="64"/>
      <c r="EH71" s="64"/>
      <c r="EI71" s="64"/>
      <c r="EJ71" s="64"/>
      <c r="EK71" s="64"/>
      <c r="EL71" s="64"/>
      <c r="EM71" s="64"/>
      <c r="EN71" s="64"/>
      <c r="EO71" s="64"/>
      <c r="EP71" s="64"/>
      <c r="EQ71" s="64"/>
      <c r="ER71" s="122"/>
    </row>
    <row r="72" spans="1:148" s="65" customFormat="1" ht="16.5" customHeight="1" x14ac:dyDescent="0.25">
      <c r="A72" s="21">
        <f t="shared" si="2"/>
        <v>58</v>
      </c>
      <c r="B72" s="54" t="s">
        <v>107</v>
      </c>
      <c r="C72" s="57">
        <v>158.65155131264916</v>
      </c>
      <c r="D72" s="57">
        <v>158.65155131264916</v>
      </c>
      <c r="E72" s="57">
        <v>90.130124106807088</v>
      </c>
      <c r="F72" s="57">
        <v>107.0058750876256</v>
      </c>
      <c r="G72" s="57">
        <v>107.02292100481192</v>
      </c>
      <c r="H72" s="57">
        <v>107</v>
      </c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64"/>
      <c r="CY72" s="64"/>
      <c r="CZ72" s="64"/>
      <c r="DA72" s="64"/>
      <c r="DB72" s="64"/>
      <c r="DC72" s="64"/>
      <c r="DD72" s="64"/>
      <c r="DE72" s="64"/>
      <c r="DF72" s="64"/>
      <c r="DG72" s="64"/>
      <c r="DH72" s="64"/>
      <c r="DI72" s="64"/>
      <c r="DJ72" s="64"/>
      <c r="DK72" s="64"/>
      <c r="DL72" s="64"/>
      <c r="DM72" s="64"/>
      <c r="DN72" s="64"/>
      <c r="DO72" s="64"/>
      <c r="DP72" s="64"/>
      <c r="DQ72" s="64"/>
      <c r="DR72" s="64"/>
      <c r="DS72" s="64"/>
      <c r="DT72" s="64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122"/>
    </row>
    <row r="73" spans="1:148" s="65" customFormat="1" ht="16.5" customHeight="1" x14ac:dyDescent="0.25">
      <c r="A73" s="21">
        <f t="shared" si="2"/>
        <v>59</v>
      </c>
      <c r="B73" s="54" t="s">
        <v>93</v>
      </c>
      <c r="C73" s="57">
        <v>83.8</v>
      </c>
      <c r="D73" s="57">
        <v>132.69999999999999</v>
      </c>
      <c r="E73" s="57">
        <v>119.828</v>
      </c>
      <c r="F73" s="68">
        <v>128.22300000000001</v>
      </c>
      <c r="G73" s="68">
        <v>137.22800000000001</v>
      </c>
      <c r="H73" s="68">
        <v>146.83396000000002</v>
      </c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64"/>
      <c r="CM73" s="64"/>
      <c r="CN73" s="64"/>
      <c r="CO73" s="64"/>
      <c r="CP73" s="64"/>
      <c r="CQ73" s="64"/>
      <c r="CR73" s="64"/>
      <c r="CS73" s="64"/>
      <c r="CT73" s="64"/>
      <c r="CU73" s="64"/>
      <c r="CV73" s="64"/>
      <c r="CW73" s="64"/>
      <c r="CX73" s="64"/>
      <c r="CY73" s="64"/>
      <c r="CZ73" s="64"/>
      <c r="DA73" s="64"/>
      <c r="DB73" s="64"/>
      <c r="DC73" s="64"/>
      <c r="DD73" s="64"/>
      <c r="DE73" s="64"/>
      <c r="DF73" s="64"/>
      <c r="DG73" s="64"/>
      <c r="DH73" s="64"/>
      <c r="DI73" s="64"/>
      <c r="DJ73" s="64"/>
      <c r="DK73" s="64"/>
      <c r="DL73" s="64"/>
      <c r="DM73" s="64"/>
      <c r="DN73" s="64"/>
      <c r="DO73" s="64"/>
      <c r="DP73" s="64"/>
      <c r="DQ73" s="64"/>
      <c r="DR73" s="64"/>
      <c r="DS73" s="64"/>
      <c r="DT73" s="64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122"/>
    </row>
    <row r="74" spans="1:148" s="65" customFormat="1" ht="16.5" customHeight="1" x14ac:dyDescent="0.25">
      <c r="A74" s="21">
        <f t="shared" si="2"/>
        <v>60</v>
      </c>
      <c r="B74" s="54" t="s">
        <v>94</v>
      </c>
      <c r="C74" s="57"/>
      <c r="D74" s="57">
        <v>8.8999999999999996E-2</v>
      </c>
      <c r="E74" s="57"/>
      <c r="F74" s="57"/>
      <c r="G74" s="57"/>
      <c r="H74" s="57">
        <v>0</v>
      </c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4"/>
      <c r="CY74" s="64"/>
      <c r="CZ74" s="64"/>
      <c r="DA74" s="64"/>
      <c r="DB74" s="64"/>
      <c r="DC74" s="64"/>
      <c r="DD74" s="64"/>
      <c r="DE74" s="64"/>
      <c r="DF74" s="64"/>
      <c r="DG74" s="64"/>
      <c r="DH74" s="64"/>
      <c r="DI74" s="64"/>
      <c r="DJ74" s="64"/>
      <c r="DK74" s="64"/>
      <c r="DL74" s="64"/>
      <c r="DM74" s="64"/>
      <c r="DN74" s="64"/>
      <c r="DO74" s="64"/>
      <c r="DP74" s="64"/>
      <c r="DQ74" s="64"/>
      <c r="DR74" s="64"/>
      <c r="DS74" s="64"/>
      <c r="DT74" s="64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122"/>
    </row>
    <row r="75" spans="1:148" s="65" customFormat="1" ht="16.5" customHeight="1" x14ac:dyDescent="0.25">
      <c r="A75" s="21">
        <f t="shared" si="2"/>
        <v>61</v>
      </c>
      <c r="B75" s="54" t="s">
        <v>95</v>
      </c>
      <c r="C75" s="57"/>
      <c r="D75" s="57">
        <v>0.161</v>
      </c>
      <c r="E75" s="57"/>
      <c r="F75" s="57"/>
      <c r="G75" s="57"/>
      <c r="H75" s="57">
        <v>0</v>
      </c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64"/>
      <c r="DA75" s="64"/>
      <c r="DB75" s="64"/>
      <c r="DC75" s="64"/>
      <c r="DD75" s="64"/>
      <c r="DE75" s="64"/>
      <c r="DF75" s="64"/>
      <c r="DG75" s="64"/>
      <c r="DH75" s="64"/>
      <c r="DI75" s="64"/>
      <c r="DJ75" s="64"/>
      <c r="DK75" s="64"/>
      <c r="DL75" s="64"/>
      <c r="DM75" s="64"/>
      <c r="DN75" s="64"/>
      <c r="DO75" s="64"/>
      <c r="DP75" s="64"/>
      <c r="DQ75" s="64"/>
      <c r="DR75" s="64"/>
      <c r="DS75" s="64"/>
      <c r="DT75" s="64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122"/>
    </row>
    <row r="76" spans="1:148" s="65" customFormat="1" ht="16.5" customHeight="1" x14ac:dyDescent="0.25">
      <c r="A76" s="21">
        <f t="shared" si="2"/>
        <v>62</v>
      </c>
      <c r="B76" s="54" t="s">
        <v>97</v>
      </c>
      <c r="C76" s="57">
        <v>30.200000000000003</v>
      </c>
      <c r="D76" s="57">
        <v>19.661000000000001</v>
      </c>
      <c r="E76" s="57">
        <v>10</v>
      </c>
      <c r="F76" s="57">
        <v>0</v>
      </c>
      <c r="G76" s="57">
        <v>0</v>
      </c>
      <c r="H76" s="57">
        <v>0</v>
      </c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  <c r="CB76" s="64"/>
      <c r="CC76" s="64"/>
      <c r="CD76" s="64"/>
      <c r="CE76" s="64"/>
      <c r="CF76" s="64"/>
      <c r="CG76" s="64"/>
      <c r="CH76" s="64"/>
      <c r="CI76" s="64"/>
      <c r="CJ76" s="64"/>
      <c r="CK76" s="64"/>
      <c r="CL76" s="64"/>
      <c r="CM76" s="64"/>
      <c r="CN76" s="64"/>
      <c r="CO76" s="64"/>
      <c r="CP76" s="64"/>
      <c r="CQ76" s="64"/>
      <c r="CR76" s="64"/>
      <c r="CS76" s="64"/>
      <c r="CT76" s="64"/>
      <c r="CU76" s="64"/>
      <c r="CV76" s="64"/>
      <c r="CW76" s="64"/>
      <c r="CX76" s="64"/>
      <c r="CY76" s="64"/>
      <c r="CZ76" s="64"/>
      <c r="DA76" s="64"/>
      <c r="DB76" s="64"/>
      <c r="DC76" s="64"/>
      <c r="DD76" s="64"/>
      <c r="DE76" s="64"/>
      <c r="DF76" s="64"/>
      <c r="DG76" s="64"/>
      <c r="DH76" s="64"/>
      <c r="DI76" s="64"/>
      <c r="DJ76" s="64"/>
      <c r="DK76" s="64"/>
      <c r="DL76" s="64"/>
      <c r="DM76" s="64"/>
      <c r="DN76" s="64"/>
      <c r="DO76" s="64"/>
      <c r="DP76" s="64"/>
      <c r="DQ76" s="64"/>
      <c r="DR76" s="64"/>
      <c r="DS76" s="64"/>
      <c r="DT76" s="64"/>
      <c r="DU76" s="64"/>
      <c r="DV76" s="64"/>
      <c r="DW76" s="64"/>
      <c r="DX76" s="64"/>
      <c r="DY76" s="64"/>
      <c r="DZ76" s="64"/>
      <c r="EA76" s="64"/>
      <c r="EB76" s="64"/>
      <c r="EC76" s="64"/>
      <c r="ED76" s="64"/>
      <c r="EE76" s="64"/>
      <c r="EF76" s="64"/>
      <c r="EG76" s="64"/>
      <c r="EH76" s="64"/>
      <c r="EI76" s="64"/>
      <c r="EJ76" s="64"/>
      <c r="EK76" s="64"/>
      <c r="EL76" s="64"/>
      <c r="EM76" s="64"/>
      <c r="EN76" s="64"/>
      <c r="EO76" s="64"/>
      <c r="EP76" s="64"/>
      <c r="EQ76" s="64"/>
      <c r="ER76" s="122"/>
    </row>
    <row r="77" spans="1:148" s="65" customFormat="1" ht="16.5" customHeight="1" x14ac:dyDescent="0.25">
      <c r="A77" s="21">
        <f t="shared" si="2"/>
        <v>63</v>
      </c>
      <c r="B77" s="54" t="s">
        <v>98</v>
      </c>
      <c r="C77" s="57">
        <v>27.6</v>
      </c>
      <c r="D77" s="57">
        <v>19.600000000000001</v>
      </c>
      <c r="E77" s="57">
        <v>0</v>
      </c>
      <c r="F77" s="68">
        <v>0</v>
      </c>
      <c r="G77" s="68">
        <v>0</v>
      </c>
      <c r="H77" s="68">
        <v>0</v>
      </c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  <c r="CB77" s="64"/>
      <c r="CC77" s="64"/>
      <c r="CD77" s="64"/>
      <c r="CE77" s="64"/>
      <c r="CF77" s="64"/>
      <c r="CG77" s="64"/>
      <c r="CH77" s="64"/>
      <c r="CI77" s="64"/>
      <c r="CJ77" s="64"/>
      <c r="CK77" s="64"/>
      <c r="CL77" s="64"/>
      <c r="CM77" s="64"/>
      <c r="CN77" s="64"/>
      <c r="CO77" s="64"/>
      <c r="CP77" s="64"/>
      <c r="CQ77" s="64"/>
      <c r="CR77" s="64"/>
      <c r="CS77" s="64"/>
      <c r="CT77" s="64"/>
      <c r="CU77" s="64"/>
      <c r="CV77" s="64"/>
      <c r="CW77" s="64"/>
      <c r="CX77" s="64"/>
      <c r="CY77" s="64"/>
      <c r="CZ77" s="64"/>
      <c r="DA77" s="64"/>
      <c r="DB77" s="64"/>
      <c r="DC77" s="64"/>
      <c r="DD77" s="64"/>
      <c r="DE77" s="64"/>
      <c r="DF77" s="64"/>
      <c r="DG77" s="64"/>
      <c r="DH77" s="64"/>
      <c r="DI77" s="64"/>
      <c r="DJ77" s="64"/>
      <c r="DK77" s="64"/>
      <c r="DL77" s="64"/>
      <c r="DM77" s="64"/>
      <c r="DN77" s="64"/>
      <c r="DO77" s="64"/>
      <c r="DP77" s="64"/>
      <c r="DQ77" s="64"/>
      <c r="DR77" s="64"/>
      <c r="DS77" s="64"/>
      <c r="DT77" s="64"/>
      <c r="DU77" s="64"/>
      <c r="DV77" s="64"/>
      <c r="DW77" s="64"/>
      <c r="DX77" s="64"/>
      <c r="DY77" s="64"/>
      <c r="DZ77" s="64"/>
      <c r="EA77" s="64"/>
      <c r="EB77" s="64"/>
      <c r="EC77" s="64"/>
      <c r="ED77" s="64"/>
      <c r="EE77" s="64"/>
      <c r="EF77" s="64"/>
      <c r="EG77" s="64"/>
      <c r="EH77" s="64"/>
      <c r="EI77" s="64"/>
      <c r="EJ77" s="64"/>
      <c r="EK77" s="64"/>
      <c r="EL77" s="64"/>
      <c r="EM77" s="64"/>
      <c r="EN77" s="64"/>
      <c r="EO77" s="64"/>
      <c r="EP77" s="64"/>
      <c r="EQ77" s="64"/>
      <c r="ER77" s="122"/>
    </row>
    <row r="78" spans="1:148" s="65" customFormat="1" ht="16.5" customHeight="1" x14ac:dyDescent="0.25">
      <c r="A78" s="21">
        <f t="shared" si="2"/>
        <v>64</v>
      </c>
      <c r="B78" s="54" t="s">
        <v>99</v>
      </c>
      <c r="C78" s="57">
        <v>2.6</v>
      </c>
      <c r="D78" s="57">
        <v>6.0999999999999999E-2</v>
      </c>
      <c r="E78" s="57">
        <v>10</v>
      </c>
      <c r="F78" s="68">
        <v>0</v>
      </c>
      <c r="G78" s="68">
        <v>0</v>
      </c>
      <c r="H78" s="68">
        <v>0</v>
      </c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4"/>
      <c r="CY78" s="64"/>
      <c r="CZ78" s="64"/>
      <c r="DA78" s="64"/>
      <c r="DB78" s="64"/>
      <c r="DC78" s="64"/>
      <c r="DD78" s="64"/>
      <c r="DE78" s="64"/>
      <c r="DF78" s="64"/>
      <c r="DG78" s="64"/>
      <c r="DH78" s="64"/>
      <c r="DI78" s="64"/>
      <c r="DJ78" s="64"/>
      <c r="DK78" s="64"/>
      <c r="DL78" s="64"/>
      <c r="DM78" s="64"/>
      <c r="DN78" s="64"/>
      <c r="DO78" s="64"/>
      <c r="DP78" s="64"/>
      <c r="DQ78" s="64"/>
      <c r="DR78" s="64"/>
      <c r="DS78" s="64"/>
      <c r="DT78" s="64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122"/>
    </row>
    <row r="79" spans="1:148" s="65" customFormat="1" ht="16.5" customHeight="1" x14ac:dyDescent="0.25">
      <c r="A79" s="21">
        <f t="shared" si="2"/>
        <v>65</v>
      </c>
      <c r="B79" s="54" t="s">
        <v>155</v>
      </c>
      <c r="C79" s="57"/>
      <c r="D79" s="57"/>
      <c r="E79" s="57"/>
      <c r="F79" s="57"/>
      <c r="G79" s="57"/>
      <c r="H79" s="57">
        <v>0</v>
      </c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A79" s="64"/>
      <c r="CB79" s="64"/>
      <c r="CC79" s="64"/>
      <c r="CD79" s="64"/>
      <c r="CE79" s="64"/>
      <c r="CF79" s="64"/>
      <c r="CG79" s="64"/>
      <c r="CH79" s="64"/>
      <c r="CI79" s="64"/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4"/>
      <c r="CW79" s="64"/>
      <c r="CX79" s="64"/>
      <c r="CY79" s="64"/>
      <c r="CZ79" s="64"/>
      <c r="DA79" s="64"/>
      <c r="DB79" s="64"/>
      <c r="DC79" s="64"/>
      <c r="DD79" s="64"/>
      <c r="DE79" s="64"/>
      <c r="DF79" s="64"/>
      <c r="DG79" s="64"/>
      <c r="DH79" s="64"/>
      <c r="DI79" s="64"/>
      <c r="DJ79" s="64"/>
      <c r="DK79" s="64"/>
      <c r="DL79" s="64"/>
      <c r="DM79" s="64"/>
      <c r="DN79" s="64"/>
      <c r="DO79" s="64"/>
      <c r="DP79" s="64"/>
      <c r="DQ79" s="64"/>
      <c r="DR79" s="64"/>
      <c r="DS79" s="64"/>
      <c r="DT79" s="64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122"/>
    </row>
    <row r="80" spans="1:148" s="65" customFormat="1" ht="16.5" customHeight="1" x14ac:dyDescent="0.25">
      <c r="A80" s="21">
        <f t="shared" si="2"/>
        <v>66</v>
      </c>
      <c r="B80" s="54" t="s">
        <v>101</v>
      </c>
      <c r="C80" s="57"/>
      <c r="D80" s="57"/>
      <c r="E80" s="57"/>
      <c r="F80" s="57"/>
      <c r="G80" s="57"/>
      <c r="H80" s="57">
        <v>0</v>
      </c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  <c r="CB80" s="64"/>
      <c r="CC80" s="64"/>
      <c r="CD80" s="64"/>
      <c r="CE80" s="64"/>
      <c r="CF80" s="64"/>
      <c r="CG80" s="64"/>
      <c r="CH80" s="64"/>
      <c r="CI80" s="64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4"/>
      <c r="CY80" s="64"/>
      <c r="CZ80" s="64"/>
      <c r="DA80" s="64"/>
      <c r="DB80" s="64"/>
      <c r="DC80" s="64"/>
      <c r="DD80" s="64"/>
      <c r="DE80" s="64"/>
      <c r="DF80" s="64"/>
      <c r="DG80" s="64"/>
      <c r="DH80" s="64"/>
      <c r="DI80" s="64"/>
      <c r="DJ80" s="64"/>
      <c r="DK80" s="64"/>
      <c r="DL80" s="64"/>
      <c r="DM80" s="64"/>
      <c r="DN80" s="64"/>
      <c r="DO80" s="64"/>
      <c r="DP80" s="64"/>
      <c r="DQ80" s="64"/>
      <c r="DR80" s="64"/>
      <c r="DS80" s="64"/>
      <c r="DT80" s="64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122"/>
    </row>
    <row r="81" spans="1:148" s="65" customFormat="1" ht="16.5" customHeight="1" x14ac:dyDescent="0.25">
      <c r="A81" s="21">
        <f t="shared" si="2"/>
        <v>67</v>
      </c>
      <c r="B81" s="54" t="s">
        <v>102</v>
      </c>
      <c r="C81" s="57"/>
      <c r="D81" s="57"/>
      <c r="E81" s="57"/>
      <c r="F81" s="57"/>
      <c r="G81" s="57"/>
      <c r="H81" s="57">
        <v>0</v>
      </c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  <c r="CB81" s="64"/>
      <c r="CC81" s="64"/>
      <c r="CD81" s="64"/>
      <c r="CE81" s="64"/>
      <c r="CF81" s="64"/>
      <c r="CG81" s="64"/>
      <c r="CH81" s="64"/>
      <c r="CI81" s="64"/>
      <c r="CJ81" s="64"/>
      <c r="CK81" s="64"/>
      <c r="CL81" s="64"/>
      <c r="CM81" s="64"/>
      <c r="CN81" s="64"/>
      <c r="CO81" s="64"/>
      <c r="CP81" s="64"/>
      <c r="CQ81" s="64"/>
      <c r="CR81" s="64"/>
      <c r="CS81" s="64"/>
      <c r="CT81" s="64"/>
      <c r="CU81" s="64"/>
      <c r="CV81" s="64"/>
      <c r="CW81" s="64"/>
      <c r="CX81" s="64"/>
      <c r="CY81" s="64"/>
      <c r="CZ81" s="64"/>
      <c r="DA81" s="64"/>
      <c r="DB81" s="64"/>
      <c r="DC81" s="64"/>
      <c r="DD81" s="64"/>
      <c r="DE81" s="64"/>
      <c r="DF81" s="64"/>
      <c r="DG81" s="64"/>
      <c r="DH81" s="64"/>
      <c r="DI81" s="64"/>
      <c r="DJ81" s="64"/>
      <c r="DK81" s="64"/>
      <c r="DL81" s="64"/>
      <c r="DM81" s="64"/>
      <c r="DN81" s="64"/>
      <c r="DO81" s="64"/>
      <c r="DP81" s="64"/>
      <c r="DQ81" s="64"/>
      <c r="DR81" s="64"/>
      <c r="DS81" s="64"/>
      <c r="DT81" s="64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122"/>
    </row>
    <row r="82" spans="1:148" s="65" customFormat="1" ht="16.5" customHeight="1" x14ac:dyDescent="0.25">
      <c r="A82" s="21">
        <f t="shared" si="2"/>
        <v>68</v>
      </c>
      <c r="B82" s="54" t="s">
        <v>103</v>
      </c>
      <c r="C82" s="57">
        <v>121.1</v>
      </c>
      <c r="D82" s="57">
        <v>147.49</v>
      </c>
      <c r="E82" s="57">
        <v>146.60300000000001</v>
      </c>
      <c r="F82" s="57">
        <v>128.22300000000001</v>
      </c>
      <c r="G82" s="57">
        <v>137.22800000000001</v>
      </c>
      <c r="H82" s="57">
        <v>146.83396000000002</v>
      </c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  <c r="CB82" s="64"/>
      <c r="CC82" s="64"/>
      <c r="CD82" s="64"/>
      <c r="CE82" s="64"/>
      <c r="CF82" s="64"/>
      <c r="CG82" s="64"/>
      <c r="CH82" s="64"/>
      <c r="CI82" s="64"/>
      <c r="CJ82" s="64"/>
      <c r="CK82" s="64"/>
      <c r="CL82" s="64"/>
      <c r="CM82" s="64"/>
      <c r="CN82" s="64"/>
      <c r="CO82" s="64"/>
      <c r="CP82" s="64"/>
      <c r="CQ82" s="64"/>
      <c r="CR82" s="64"/>
      <c r="CS82" s="64"/>
      <c r="CT82" s="64"/>
      <c r="CU82" s="64"/>
      <c r="CV82" s="64"/>
      <c r="CW82" s="64"/>
      <c r="CX82" s="64"/>
      <c r="CY82" s="64"/>
      <c r="CZ82" s="64"/>
      <c r="DA82" s="64"/>
      <c r="DB82" s="64"/>
      <c r="DC82" s="64"/>
      <c r="DD82" s="64"/>
      <c r="DE82" s="64"/>
      <c r="DF82" s="64"/>
      <c r="DG82" s="64"/>
      <c r="DH82" s="64"/>
      <c r="DI82" s="64"/>
      <c r="DJ82" s="64"/>
      <c r="DK82" s="64"/>
      <c r="DL82" s="64"/>
      <c r="DM82" s="64"/>
      <c r="DN82" s="64"/>
      <c r="DO82" s="64"/>
      <c r="DP82" s="64"/>
      <c r="DQ82" s="64"/>
      <c r="DR82" s="64"/>
      <c r="DS82" s="64"/>
      <c r="DT82" s="64"/>
      <c r="DU82" s="64"/>
      <c r="DV82" s="64"/>
      <c r="DW82" s="64"/>
      <c r="DX82" s="64"/>
      <c r="DY82" s="64"/>
      <c r="DZ82" s="64"/>
      <c r="EA82" s="64"/>
      <c r="EB82" s="64"/>
      <c r="EC82" s="64"/>
      <c r="ED82" s="64"/>
      <c r="EE82" s="64"/>
      <c r="EF82" s="64"/>
      <c r="EG82" s="64"/>
      <c r="EH82" s="64"/>
      <c r="EI82" s="64"/>
      <c r="EJ82" s="64"/>
      <c r="EK82" s="64"/>
      <c r="EL82" s="64"/>
      <c r="EM82" s="64"/>
      <c r="EN82" s="64"/>
      <c r="EO82" s="64"/>
      <c r="EP82" s="64"/>
      <c r="EQ82" s="64"/>
      <c r="ER82" s="122"/>
    </row>
    <row r="83" spans="1:148" s="65" customFormat="1" ht="16.5" customHeight="1" x14ac:dyDescent="0.25">
      <c r="A83" s="21">
        <f t="shared" si="2"/>
        <v>69</v>
      </c>
      <c r="B83" s="54" t="s">
        <v>107</v>
      </c>
      <c r="C83" s="57">
        <v>121.79190751445088</v>
      </c>
      <c r="D83" s="57">
        <v>121.79190751445088</v>
      </c>
      <c r="E83" s="57">
        <v>99.398603295138656</v>
      </c>
      <c r="F83" s="57">
        <v>87.46273950737708</v>
      </c>
      <c r="G83" s="57">
        <v>107.02292100481192</v>
      </c>
      <c r="H83" s="57">
        <v>107</v>
      </c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  <c r="CB83" s="64"/>
      <c r="CC83" s="64"/>
      <c r="CD83" s="64"/>
      <c r="CE83" s="64"/>
      <c r="CF83" s="64"/>
      <c r="CG83" s="64"/>
      <c r="CH83" s="64"/>
      <c r="CI83" s="64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U83" s="64"/>
      <c r="CV83" s="64"/>
      <c r="CW83" s="64"/>
      <c r="CX83" s="64"/>
      <c r="CY83" s="64"/>
      <c r="CZ83" s="64"/>
      <c r="DA83" s="64"/>
      <c r="DB83" s="64"/>
      <c r="DC83" s="64"/>
      <c r="DD83" s="64"/>
      <c r="DE83" s="64"/>
      <c r="DF83" s="64"/>
      <c r="DG83" s="64"/>
      <c r="DH83" s="64"/>
      <c r="DI83" s="64"/>
      <c r="DJ83" s="64"/>
      <c r="DK83" s="64"/>
      <c r="DL83" s="64"/>
      <c r="DM83" s="64"/>
      <c r="DN83" s="64"/>
      <c r="DO83" s="64"/>
      <c r="DP83" s="64"/>
      <c r="DQ83" s="64"/>
      <c r="DR83" s="64"/>
      <c r="DS83" s="64"/>
      <c r="DT83" s="64"/>
      <c r="DU83" s="64"/>
      <c r="DV83" s="64"/>
      <c r="DW83" s="64"/>
      <c r="DX83" s="64"/>
      <c r="DY83" s="64"/>
      <c r="DZ83" s="64"/>
      <c r="EA83" s="64"/>
      <c r="EB83" s="64"/>
      <c r="EC83" s="64"/>
      <c r="ED83" s="64"/>
      <c r="EE83" s="64"/>
      <c r="EF83" s="64"/>
      <c r="EG83" s="64"/>
      <c r="EH83" s="64"/>
      <c r="EI83" s="64"/>
      <c r="EJ83" s="64"/>
      <c r="EK83" s="64"/>
      <c r="EL83" s="64"/>
      <c r="EM83" s="64"/>
      <c r="EN83" s="64"/>
      <c r="EO83" s="64"/>
      <c r="EP83" s="64"/>
      <c r="EQ83" s="64"/>
      <c r="ER83" s="122"/>
    </row>
    <row r="84" spans="1:148" s="65" customFormat="1" ht="16.5" customHeight="1" x14ac:dyDescent="0.25">
      <c r="A84" s="254" t="s">
        <v>157</v>
      </c>
      <c r="B84" s="254"/>
      <c r="C84" s="254"/>
      <c r="D84" s="254"/>
      <c r="E84" s="254"/>
      <c r="F84" s="254"/>
      <c r="G84" s="254"/>
      <c r="H84" s="25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  <c r="CB84" s="64"/>
      <c r="CC84" s="64"/>
      <c r="CD84" s="64"/>
      <c r="CE84" s="64"/>
      <c r="CF84" s="64"/>
      <c r="CG84" s="64"/>
      <c r="CH84" s="64"/>
      <c r="CI84" s="64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U84" s="64"/>
      <c r="CV84" s="64"/>
      <c r="CW84" s="64"/>
      <c r="CX84" s="64"/>
      <c r="CY84" s="64"/>
      <c r="CZ84" s="64"/>
      <c r="DA84" s="64"/>
      <c r="DB84" s="64"/>
      <c r="DC84" s="64"/>
      <c r="DD84" s="64"/>
      <c r="DE84" s="64"/>
      <c r="DF84" s="64"/>
      <c r="DG84" s="64"/>
      <c r="DH84" s="64"/>
      <c r="DI84" s="64"/>
      <c r="DJ84" s="64"/>
      <c r="DK84" s="64"/>
      <c r="DL84" s="64"/>
      <c r="DM84" s="64"/>
      <c r="DN84" s="64"/>
      <c r="DO84" s="64"/>
      <c r="DP84" s="64"/>
      <c r="DQ84" s="64"/>
      <c r="DR84" s="64"/>
      <c r="DS84" s="64"/>
      <c r="DT84" s="64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122"/>
    </row>
    <row r="85" spans="1:148" s="65" customFormat="1" ht="16.5" customHeight="1" x14ac:dyDescent="0.25">
      <c r="A85" s="21">
        <v>70</v>
      </c>
      <c r="B85" s="54" t="s">
        <v>90</v>
      </c>
      <c r="C85" s="57">
        <v>102.88500000000001</v>
      </c>
      <c r="D85" s="57">
        <v>270.18099999999998</v>
      </c>
      <c r="E85" s="57">
        <v>88.592999999999989</v>
      </c>
      <c r="F85" s="57">
        <v>100.404</v>
      </c>
      <c r="G85" s="57">
        <v>107.43</v>
      </c>
      <c r="H85" s="57">
        <v>114.95010000000001</v>
      </c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4"/>
      <c r="CY85" s="64"/>
      <c r="CZ85" s="64"/>
      <c r="DA85" s="64"/>
      <c r="DB85" s="64"/>
      <c r="DC85" s="64"/>
      <c r="DD85" s="64"/>
      <c r="DE85" s="64"/>
      <c r="DF85" s="64"/>
      <c r="DG85" s="64"/>
      <c r="DH85" s="64"/>
      <c r="DI85" s="64"/>
      <c r="DJ85" s="64"/>
      <c r="DK85" s="64"/>
      <c r="DL85" s="64"/>
      <c r="DM85" s="64"/>
      <c r="DN85" s="64"/>
      <c r="DO85" s="64"/>
      <c r="DP85" s="64"/>
      <c r="DQ85" s="64"/>
      <c r="DR85" s="64"/>
      <c r="DS85" s="64"/>
      <c r="DT85" s="64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122"/>
    </row>
    <row r="86" spans="1:148" s="65" customFormat="1" ht="16.5" customHeight="1" x14ac:dyDescent="0.25">
      <c r="A86" s="21">
        <f t="shared" ref="A86:A98" si="3">+A85+1</f>
        <v>71</v>
      </c>
      <c r="B86" s="54" t="s">
        <v>92</v>
      </c>
      <c r="C86" s="57">
        <v>77.5</v>
      </c>
      <c r="D86" s="57">
        <v>106.003</v>
      </c>
      <c r="E86" s="57">
        <v>84.361999999999995</v>
      </c>
      <c r="F86" s="57">
        <v>100.404</v>
      </c>
      <c r="G86" s="57">
        <v>107.43</v>
      </c>
      <c r="H86" s="57">
        <v>114.95010000000001</v>
      </c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A86" s="64"/>
      <c r="CB86" s="64"/>
      <c r="CC86" s="64"/>
      <c r="CD86" s="64"/>
      <c r="CE86" s="64"/>
      <c r="CF86" s="64"/>
      <c r="CG86" s="64"/>
      <c r="CH86" s="64"/>
      <c r="CI86" s="64"/>
      <c r="CJ86" s="64"/>
      <c r="CK86" s="64"/>
      <c r="CL86" s="64"/>
      <c r="CM86" s="64"/>
      <c r="CN86" s="64"/>
      <c r="CO86" s="64"/>
      <c r="CP86" s="64"/>
      <c r="CQ86" s="64"/>
      <c r="CR86" s="64"/>
      <c r="CS86" s="64"/>
      <c r="CT86" s="64"/>
      <c r="CU86" s="64"/>
      <c r="CV86" s="64"/>
      <c r="CW86" s="64"/>
      <c r="CX86" s="64"/>
      <c r="CY86" s="64"/>
      <c r="CZ86" s="64"/>
      <c r="DA86" s="64"/>
      <c r="DB86" s="64"/>
      <c r="DC86" s="64"/>
      <c r="DD86" s="64"/>
      <c r="DE86" s="64"/>
      <c r="DF86" s="64"/>
      <c r="DG86" s="64"/>
      <c r="DH86" s="64"/>
      <c r="DI86" s="64"/>
      <c r="DJ86" s="64"/>
      <c r="DK86" s="64"/>
      <c r="DL86" s="64"/>
      <c r="DM86" s="64"/>
      <c r="DN86" s="64"/>
      <c r="DO86" s="64"/>
      <c r="DP86" s="64"/>
      <c r="DQ86" s="64"/>
      <c r="DR86" s="64"/>
      <c r="DS86" s="64"/>
      <c r="DT86" s="64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122"/>
    </row>
    <row r="87" spans="1:148" s="65" customFormat="1" ht="16.5" customHeight="1" x14ac:dyDescent="0.25">
      <c r="A87" s="21">
        <f t="shared" si="3"/>
        <v>72</v>
      </c>
      <c r="B87" s="54" t="s">
        <v>107</v>
      </c>
      <c r="C87" s="57">
        <v>123.60446570972887</v>
      </c>
      <c r="D87" s="57">
        <v>136.77806451612904</v>
      </c>
      <c r="E87" s="57">
        <v>79.584540060186967</v>
      </c>
      <c r="F87" s="57">
        <v>119.01567056257556</v>
      </c>
      <c r="G87" s="57">
        <v>106.99772917413651</v>
      </c>
      <c r="H87" s="57">
        <v>107</v>
      </c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64"/>
      <c r="CG87" s="64"/>
      <c r="CH87" s="64"/>
      <c r="CI87" s="64"/>
      <c r="CJ87" s="64"/>
      <c r="CK87" s="64"/>
      <c r="CL87" s="64"/>
      <c r="CM87" s="64"/>
      <c r="CN87" s="64"/>
      <c r="CO87" s="64"/>
      <c r="CP87" s="64"/>
      <c r="CQ87" s="64"/>
      <c r="CR87" s="64"/>
      <c r="CS87" s="64"/>
      <c r="CT87" s="64"/>
      <c r="CU87" s="64"/>
      <c r="CV87" s="64"/>
      <c r="CW87" s="64"/>
      <c r="CX87" s="64"/>
      <c r="CY87" s="64"/>
      <c r="CZ87" s="64"/>
      <c r="DA87" s="64"/>
      <c r="DB87" s="64"/>
      <c r="DC87" s="64"/>
      <c r="DD87" s="64"/>
      <c r="DE87" s="64"/>
      <c r="DF87" s="64"/>
      <c r="DG87" s="64"/>
      <c r="DH87" s="64"/>
      <c r="DI87" s="64"/>
      <c r="DJ87" s="64"/>
      <c r="DK87" s="64"/>
      <c r="DL87" s="64"/>
      <c r="DM87" s="64"/>
      <c r="DN87" s="64"/>
      <c r="DO87" s="64"/>
      <c r="DP87" s="64"/>
      <c r="DQ87" s="64"/>
      <c r="DR87" s="64"/>
      <c r="DS87" s="64"/>
      <c r="DT87" s="64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122"/>
    </row>
    <row r="88" spans="1:148" s="65" customFormat="1" ht="16.5" customHeight="1" x14ac:dyDescent="0.25">
      <c r="A88" s="21">
        <f t="shared" si="3"/>
        <v>73</v>
      </c>
      <c r="B88" s="54" t="s">
        <v>93</v>
      </c>
      <c r="C88" s="57">
        <v>77.5</v>
      </c>
      <c r="D88" s="57">
        <v>106.003</v>
      </c>
      <c r="E88" s="57">
        <v>84.361999999999995</v>
      </c>
      <c r="F88" s="68">
        <v>100.404</v>
      </c>
      <c r="G88" s="68">
        <v>107.43</v>
      </c>
      <c r="H88" s="68">
        <v>114.95010000000001</v>
      </c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  <c r="CB88" s="64"/>
      <c r="CC88" s="64"/>
      <c r="CD88" s="64"/>
      <c r="CE88" s="64"/>
      <c r="CF88" s="64"/>
      <c r="CG88" s="64"/>
      <c r="CH88" s="64"/>
      <c r="CI88" s="64"/>
      <c r="CJ88" s="64"/>
      <c r="CK88" s="64"/>
      <c r="CL88" s="64"/>
      <c r="CM88" s="64"/>
      <c r="CN88" s="64"/>
      <c r="CO88" s="64"/>
      <c r="CP88" s="64"/>
      <c r="CQ88" s="64"/>
      <c r="CR88" s="64"/>
      <c r="CS88" s="64"/>
      <c r="CT88" s="64"/>
      <c r="CU88" s="64"/>
      <c r="CV88" s="64"/>
      <c r="CW88" s="64"/>
      <c r="CX88" s="64"/>
      <c r="CY88" s="64"/>
      <c r="CZ88" s="64"/>
      <c r="DA88" s="64"/>
      <c r="DB88" s="64"/>
      <c r="DC88" s="64"/>
      <c r="DD88" s="64"/>
      <c r="DE88" s="64"/>
      <c r="DF88" s="64"/>
      <c r="DG88" s="64"/>
      <c r="DH88" s="64"/>
      <c r="DI88" s="64"/>
      <c r="DJ88" s="64"/>
      <c r="DK88" s="64"/>
      <c r="DL88" s="64"/>
      <c r="DM88" s="64"/>
      <c r="DN88" s="64"/>
      <c r="DO88" s="64"/>
      <c r="DP88" s="64"/>
      <c r="DQ88" s="64"/>
      <c r="DR88" s="64"/>
      <c r="DS88" s="64"/>
      <c r="DT88" s="64"/>
      <c r="DU88" s="64"/>
      <c r="DV88" s="64"/>
      <c r="DW88" s="64"/>
      <c r="DX88" s="64"/>
      <c r="DY88" s="64"/>
      <c r="DZ88" s="64"/>
      <c r="EA88" s="64"/>
      <c r="EB88" s="64"/>
      <c r="EC88" s="64"/>
      <c r="ED88" s="64"/>
      <c r="EE88" s="64"/>
      <c r="EF88" s="64"/>
      <c r="EG88" s="64"/>
      <c r="EH88" s="64"/>
      <c r="EI88" s="64"/>
      <c r="EJ88" s="64"/>
      <c r="EK88" s="64"/>
      <c r="EL88" s="64"/>
      <c r="EM88" s="64"/>
      <c r="EN88" s="64"/>
      <c r="EO88" s="64"/>
      <c r="EP88" s="64"/>
      <c r="EQ88" s="64"/>
      <c r="ER88" s="122"/>
    </row>
    <row r="89" spans="1:148" s="65" customFormat="1" ht="16.5" customHeight="1" x14ac:dyDescent="0.25">
      <c r="A89" s="21">
        <f t="shared" si="3"/>
        <v>74</v>
      </c>
      <c r="B89" s="54" t="s">
        <v>94</v>
      </c>
      <c r="C89" s="57"/>
      <c r="D89" s="57"/>
      <c r="E89" s="57"/>
      <c r="F89" s="57"/>
      <c r="G89" s="57"/>
      <c r="H89" s="57">
        <v>0</v>
      </c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  <c r="CA89" s="64"/>
      <c r="CB89" s="64"/>
      <c r="CC89" s="64"/>
      <c r="CD89" s="64"/>
      <c r="CE89" s="64"/>
      <c r="CF89" s="64"/>
      <c r="CG89" s="64"/>
      <c r="CH89" s="64"/>
      <c r="CI89" s="64"/>
      <c r="CJ89" s="64"/>
      <c r="CK89" s="64"/>
      <c r="CL89" s="64"/>
      <c r="CM89" s="64"/>
      <c r="CN89" s="64"/>
      <c r="CO89" s="64"/>
      <c r="CP89" s="64"/>
      <c r="CQ89" s="64"/>
      <c r="CR89" s="64"/>
      <c r="CS89" s="64"/>
      <c r="CT89" s="64"/>
      <c r="CU89" s="64"/>
      <c r="CV89" s="64"/>
      <c r="CW89" s="64"/>
      <c r="CX89" s="64"/>
      <c r="CY89" s="64"/>
      <c r="CZ89" s="64"/>
      <c r="DA89" s="64"/>
      <c r="DB89" s="64"/>
      <c r="DC89" s="64"/>
      <c r="DD89" s="64"/>
      <c r="DE89" s="64"/>
      <c r="DF89" s="64"/>
      <c r="DG89" s="64"/>
      <c r="DH89" s="64"/>
      <c r="DI89" s="64"/>
      <c r="DJ89" s="64"/>
      <c r="DK89" s="64"/>
      <c r="DL89" s="64"/>
      <c r="DM89" s="64"/>
      <c r="DN89" s="64"/>
      <c r="DO89" s="64"/>
      <c r="DP89" s="64"/>
      <c r="DQ89" s="64"/>
      <c r="DR89" s="64"/>
      <c r="DS89" s="64"/>
      <c r="DT89" s="64"/>
      <c r="DU89" s="64"/>
      <c r="DV89" s="64"/>
      <c r="DW89" s="64"/>
      <c r="DX89" s="64"/>
      <c r="DY89" s="64"/>
      <c r="DZ89" s="64"/>
      <c r="EA89" s="64"/>
      <c r="EB89" s="64"/>
      <c r="EC89" s="64"/>
      <c r="ED89" s="64"/>
      <c r="EE89" s="64"/>
      <c r="EF89" s="64"/>
      <c r="EG89" s="64"/>
      <c r="EH89" s="64"/>
      <c r="EI89" s="64"/>
      <c r="EJ89" s="64"/>
      <c r="EK89" s="64"/>
      <c r="EL89" s="64"/>
      <c r="EM89" s="64"/>
      <c r="EN89" s="64"/>
      <c r="EO89" s="64"/>
      <c r="EP89" s="64"/>
      <c r="EQ89" s="64"/>
      <c r="ER89" s="122"/>
    </row>
    <row r="90" spans="1:148" s="65" customFormat="1" ht="16.5" customHeight="1" x14ac:dyDescent="0.25">
      <c r="A90" s="21">
        <f t="shared" si="3"/>
        <v>75</v>
      </c>
      <c r="B90" s="54" t="s">
        <v>95</v>
      </c>
      <c r="C90" s="57"/>
      <c r="D90" s="57"/>
      <c r="E90" s="57"/>
      <c r="F90" s="57"/>
      <c r="G90" s="57"/>
      <c r="H90" s="57">
        <v>0</v>
      </c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  <c r="BJ90" s="64"/>
      <c r="BK90" s="64"/>
      <c r="BL90" s="64"/>
      <c r="BM90" s="64"/>
      <c r="BN90" s="64"/>
      <c r="BO90" s="64"/>
      <c r="BP90" s="64"/>
      <c r="BQ90" s="64"/>
      <c r="BR90" s="64"/>
      <c r="BS90" s="64"/>
      <c r="BT90" s="64"/>
      <c r="BU90" s="64"/>
      <c r="BV90" s="64"/>
      <c r="BW90" s="64"/>
      <c r="BX90" s="64"/>
      <c r="BY90" s="64"/>
      <c r="BZ90" s="64"/>
      <c r="CA90" s="64"/>
      <c r="CB90" s="64"/>
      <c r="CC90" s="64"/>
      <c r="CD90" s="64"/>
      <c r="CE90" s="64"/>
      <c r="CF90" s="64"/>
      <c r="CG90" s="64"/>
      <c r="CH90" s="64"/>
      <c r="CI90" s="64"/>
      <c r="CJ90" s="64"/>
      <c r="CK90" s="64"/>
      <c r="CL90" s="64"/>
      <c r="CM90" s="64"/>
      <c r="CN90" s="64"/>
      <c r="CO90" s="64"/>
      <c r="CP90" s="64"/>
      <c r="CQ90" s="64"/>
      <c r="CR90" s="64"/>
      <c r="CS90" s="64"/>
      <c r="CT90" s="64"/>
      <c r="CU90" s="64"/>
      <c r="CV90" s="64"/>
      <c r="CW90" s="64"/>
      <c r="CX90" s="64"/>
      <c r="CY90" s="64"/>
      <c r="CZ90" s="64"/>
      <c r="DA90" s="64"/>
      <c r="DB90" s="64"/>
      <c r="DC90" s="64"/>
      <c r="DD90" s="64"/>
      <c r="DE90" s="64"/>
      <c r="DF90" s="64"/>
      <c r="DG90" s="64"/>
      <c r="DH90" s="64"/>
      <c r="DI90" s="64"/>
      <c r="DJ90" s="64"/>
      <c r="DK90" s="64"/>
      <c r="DL90" s="64"/>
      <c r="DM90" s="64"/>
      <c r="DN90" s="64"/>
      <c r="DO90" s="64"/>
      <c r="DP90" s="64"/>
      <c r="DQ90" s="64"/>
      <c r="DR90" s="64"/>
      <c r="DS90" s="64"/>
      <c r="DT90" s="64"/>
      <c r="DU90" s="64"/>
      <c r="DV90" s="64"/>
      <c r="DW90" s="64"/>
      <c r="DX90" s="64"/>
      <c r="DY90" s="64"/>
      <c r="DZ90" s="64"/>
      <c r="EA90" s="64"/>
      <c r="EB90" s="64"/>
      <c r="EC90" s="64"/>
      <c r="ED90" s="64"/>
      <c r="EE90" s="64"/>
      <c r="EF90" s="64"/>
      <c r="EG90" s="64"/>
      <c r="EH90" s="64"/>
      <c r="EI90" s="64"/>
      <c r="EJ90" s="64"/>
      <c r="EK90" s="64"/>
      <c r="EL90" s="64"/>
      <c r="EM90" s="64"/>
      <c r="EN90" s="64"/>
      <c r="EO90" s="64"/>
      <c r="EP90" s="64"/>
      <c r="EQ90" s="64"/>
      <c r="ER90" s="122"/>
    </row>
    <row r="91" spans="1:148" s="65" customFormat="1" ht="16.5" customHeight="1" x14ac:dyDescent="0.25">
      <c r="A91" s="21">
        <f t="shared" si="3"/>
        <v>76</v>
      </c>
      <c r="B91" s="54" t="s">
        <v>97</v>
      </c>
      <c r="C91" s="57">
        <v>19.399999999999999</v>
      </c>
      <c r="D91" s="57">
        <v>162.42699999999999</v>
      </c>
      <c r="E91" s="57">
        <v>0</v>
      </c>
      <c r="F91" s="57">
        <v>0</v>
      </c>
      <c r="G91" s="57">
        <v>0</v>
      </c>
      <c r="H91" s="57">
        <v>0</v>
      </c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  <c r="CA91" s="64"/>
      <c r="CB91" s="64"/>
      <c r="CC91" s="64"/>
      <c r="CD91" s="64"/>
      <c r="CE91" s="64"/>
      <c r="CF91" s="64"/>
      <c r="CG91" s="64"/>
      <c r="CH91" s="64"/>
      <c r="CI91" s="64"/>
      <c r="CJ91" s="64"/>
      <c r="CK91" s="64"/>
      <c r="CL91" s="64"/>
      <c r="CM91" s="64"/>
      <c r="CN91" s="64"/>
      <c r="CO91" s="64"/>
      <c r="CP91" s="64"/>
      <c r="CQ91" s="64"/>
      <c r="CR91" s="64"/>
      <c r="CS91" s="64"/>
      <c r="CT91" s="64"/>
      <c r="CU91" s="64"/>
      <c r="CV91" s="64"/>
      <c r="CW91" s="64"/>
      <c r="CX91" s="64"/>
      <c r="CY91" s="64"/>
      <c r="CZ91" s="64"/>
      <c r="DA91" s="64"/>
      <c r="DB91" s="64"/>
      <c r="DC91" s="64"/>
      <c r="DD91" s="64"/>
      <c r="DE91" s="64"/>
      <c r="DF91" s="64"/>
      <c r="DG91" s="64"/>
      <c r="DH91" s="64"/>
      <c r="DI91" s="64"/>
      <c r="DJ91" s="64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122"/>
    </row>
    <row r="92" spans="1:148" s="65" customFormat="1" ht="16.5" customHeight="1" x14ac:dyDescent="0.25">
      <c r="A92" s="21">
        <f t="shared" si="3"/>
        <v>77</v>
      </c>
      <c r="B92" s="54" t="s">
        <v>98</v>
      </c>
      <c r="C92" s="57">
        <v>9.4</v>
      </c>
      <c r="D92" s="57">
        <v>0</v>
      </c>
      <c r="E92" s="57">
        <v>0</v>
      </c>
      <c r="F92" s="68">
        <v>0</v>
      </c>
      <c r="G92" s="68">
        <v>0</v>
      </c>
      <c r="H92" s="68">
        <v>0</v>
      </c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  <c r="CA92" s="64"/>
      <c r="CB92" s="64"/>
      <c r="CC92" s="64"/>
      <c r="CD92" s="64"/>
      <c r="CE92" s="64"/>
      <c r="CF92" s="64"/>
      <c r="CG92" s="64"/>
      <c r="CH92" s="64"/>
      <c r="CI92" s="64"/>
      <c r="CJ92" s="64"/>
      <c r="CK92" s="64"/>
      <c r="CL92" s="64"/>
      <c r="CM92" s="64"/>
      <c r="CN92" s="64"/>
      <c r="CO92" s="64"/>
      <c r="CP92" s="64"/>
      <c r="CQ92" s="64"/>
      <c r="CR92" s="64"/>
      <c r="CS92" s="64"/>
      <c r="CT92" s="64"/>
      <c r="CU92" s="64"/>
      <c r="CV92" s="64"/>
      <c r="CW92" s="64"/>
      <c r="CX92" s="64"/>
      <c r="CY92" s="64"/>
      <c r="CZ92" s="64"/>
      <c r="DA92" s="64"/>
      <c r="DB92" s="64"/>
      <c r="DC92" s="64"/>
      <c r="DD92" s="64"/>
      <c r="DE92" s="64"/>
      <c r="DF92" s="64"/>
      <c r="DG92" s="64"/>
      <c r="DH92" s="64"/>
      <c r="DI92" s="64"/>
      <c r="DJ92" s="64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122"/>
    </row>
    <row r="93" spans="1:148" s="65" customFormat="1" ht="16.5" customHeight="1" x14ac:dyDescent="0.25">
      <c r="A93" s="21">
        <f t="shared" si="3"/>
        <v>78</v>
      </c>
      <c r="B93" s="54" t="s">
        <v>99</v>
      </c>
      <c r="C93" s="57">
        <v>10</v>
      </c>
      <c r="D93" s="57">
        <v>162.42699999999999</v>
      </c>
      <c r="E93" s="57">
        <v>0</v>
      </c>
      <c r="F93" s="68">
        <v>0</v>
      </c>
      <c r="G93" s="68">
        <v>0</v>
      </c>
      <c r="H93" s="68">
        <v>0</v>
      </c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A93" s="64"/>
      <c r="CB93" s="64"/>
      <c r="CC93" s="64"/>
      <c r="CD93" s="64"/>
      <c r="CE93" s="64"/>
      <c r="CF93" s="64"/>
      <c r="CG93" s="64"/>
      <c r="CH93" s="64"/>
      <c r="CI93" s="64"/>
      <c r="CJ93" s="64"/>
      <c r="CK93" s="64"/>
      <c r="CL93" s="64"/>
      <c r="CM93" s="64"/>
      <c r="CN93" s="64"/>
      <c r="CO93" s="64"/>
      <c r="CP93" s="64"/>
      <c r="CQ93" s="64"/>
      <c r="CR93" s="64"/>
      <c r="CS93" s="64"/>
      <c r="CT93" s="64"/>
      <c r="CU93" s="64"/>
      <c r="CV93" s="64"/>
      <c r="CW93" s="64"/>
      <c r="CX93" s="64"/>
      <c r="CY93" s="64"/>
      <c r="CZ93" s="64"/>
      <c r="DA93" s="64"/>
      <c r="DB93" s="64"/>
      <c r="DC93" s="64"/>
      <c r="DD93" s="64"/>
      <c r="DE93" s="64"/>
      <c r="DF93" s="64"/>
      <c r="DG93" s="64"/>
      <c r="DH93" s="64"/>
      <c r="DI93" s="64"/>
      <c r="DJ93" s="64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122"/>
    </row>
    <row r="94" spans="1:148" s="65" customFormat="1" ht="21.75" customHeight="1" x14ac:dyDescent="0.25">
      <c r="A94" s="21">
        <f t="shared" si="3"/>
        <v>79</v>
      </c>
      <c r="B94" s="54" t="s">
        <v>155</v>
      </c>
      <c r="C94" s="57"/>
      <c r="D94" s="57"/>
      <c r="E94" s="57"/>
      <c r="F94" s="57"/>
      <c r="G94" s="57"/>
      <c r="H94" s="57">
        <v>0</v>
      </c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  <c r="CB94" s="64"/>
      <c r="CC94" s="64"/>
      <c r="CD94" s="64"/>
      <c r="CE94" s="64"/>
      <c r="CF94" s="64"/>
      <c r="CG94" s="64"/>
      <c r="CH94" s="64"/>
      <c r="CI94" s="64"/>
      <c r="CJ94" s="64"/>
      <c r="CK94" s="64"/>
      <c r="CL94" s="64"/>
      <c r="CM94" s="64"/>
      <c r="CN94" s="64"/>
      <c r="CO94" s="64"/>
      <c r="CP94" s="64"/>
      <c r="CQ94" s="64"/>
      <c r="CR94" s="64"/>
      <c r="CS94" s="64"/>
      <c r="CT94" s="64"/>
      <c r="CU94" s="64"/>
      <c r="CV94" s="64"/>
      <c r="CW94" s="64"/>
      <c r="CX94" s="64"/>
      <c r="CY94" s="64"/>
      <c r="CZ94" s="64"/>
      <c r="DA94" s="64"/>
      <c r="DB94" s="64"/>
      <c r="DC94" s="64"/>
      <c r="DD94" s="64"/>
      <c r="DE94" s="64"/>
      <c r="DF94" s="64"/>
      <c r="DG94" s="64"/>
      <c r="DH94" s="64"/>
      <c r="DI94" s="64"/>
      <c r="DJ94" s="64"/>
      <c r="DK94" s="64"/>
      <c r="DL94" s="64"/>
      <c r="DM94" s="64"/>
      <c r="DN94" s="64"/>
      <c r="DO94" s="64"/>
      <c r="DP94" s="64"/>
      <c r="DQ94" s="64"/>
      <c r="DR94" s="64"/>
      <c r="DS94" s="64"/>
      <c r="DT94" s="64"/>
      <c r="DU94" s="64"/>
      <c r="DV94" s="64"/>
      <c r="DW94" s="64"/>
      <c r="DX94" s="64"/>
      <c r="DY94" s="64"/>
      <c r="DZ94" s="64"/>
      <c r="EA94" s="64"/>
      <c r="EB94" s="64"/>
      <c r="EC94" s="64"/>
      <c r="ED94" s="64"/>
      <c r="EE94" s="64"/>
      <c r="EF94" s="64"/>
      <c r="EG94" s="64"/>
      <c r="EH94" s="64"/>
      <c r="EI94" s="64"/>
      <c r="EJ94" s="64"/>
      <c r="EK94" s="64"/>
      <c r="EL94" s="64"/>
      <c r="EM94" s="64"/>
      <c r="EN94" s="64"/>
      <c r="EO94" s="64"/>
      <c r="EP94" s="64"/>
      <c r="EQ94" s="64"/>
      <c r="ER94" s="122"/>
    </row>
    <row r="95" spans="1:148" s="65" customFormat="1" ht="16.5" customHeight="1" x14ac:dyDescent="0.25">
      <c r="A95" s="21">
        <f t="shared" si="3"/>
        <v>80</v>
      </c>
      <c r="B95" s="54" t="s">
        <v>101</v>
      </c>
      <c r="C95" s="57"/>
      <c r="D95" s="57"/>
      <c r="E95" s="57"/>
      <c r="F95" s="57"/>
      <c r="G95" s="57"/>
      <c r="H95" s="57">
        <v>0</v>
      </c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64"/>
      <c r="CF95" s="6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64"/>
      <c r="CR95" s="64"/>
      <c r="CS95" s="64"/>
      <c r="CT95" s="64"/>
      <c r="CU95" s="64"/>
      <c r="CV95" s="64"/>
      <c r="CW95" s="64"/>
      <c r="CX95" s="64"/>
      <c r="CY95" s="64"/>
      <c r="CZ95" s="64"/>
      <c r="DA95" s="64"/>
      <c r="DB95" s="64"/>
      <c r="DC95" s="64"/>
      <c r="DD95" s="64"/>
      <c r="DE95" s="64"/>
      <c r="DF95" s="64"/>
      <c r="DG95" s="64"/>
      <c r="DH95" s="64"/>
      <c r="DI95" s="64"/>
      <c r="DJ95" s="64"/>
      <c r="DK95" s="64"/>
      <c r="DL95" s="64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64"/>
      <c r="EM95" s="64"/>
      <c r="EN95" s="64"/>
      <c r="EO95" s="64"/>
      <c r="EP95" s="64"/>
      <c r="EQ95" s="64"/>
      <c r="ER95" s="122"/>
    </row>
    <row r="96" spans="1:148" s="65" customFormat="1" ht="16.5" customHeight="1" x14ac:dyDescent="0.25">
      <c r="A96" s="21">
        <f t="shared" si="3"/>
        <v>81</v>
      </c>
      <c r="B96" s="54" t="s">
        <v>102</v>
      </c>
      <c r="C96" s="57"/>
      <c r="D96" s="57"/>
      <c r="E96" s="57"/>
      <c r="F96" s="57"/>
      <c r="G96" s="57"/>
      <c r="H96" s="57">
        <v>0</v>
      </c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  <c r="CB96" s="64"/>
      <c r="CC96" s="64"/>
      <c r="CD96" s="64"/>
      <c r="CE96" s="64"/>
      <c r="CF96" s="64"/>
      <c r="CG96" s="64"/>
      <c r="CH96" s="64"/>
      <c r="CI96" s="64"/>
      <c r="CJ96" s="64"/>
      <c r="CK96" s="64"/>
      <c r="CL96" s="64"/>
      <c r="CM96" s="64"/>
      <c r="CN96" s="64"/>
      <c r="CO96" s="64"/>
      <c r="CP96" s="64"/>
      <c r="CQ96" s="64"/>
      <c r="CR96" s="64"/>
      <c r="CS96" s="64"/>
      <c r="CT96" s="64"/>
      <c r="CU96" s="64"/>
      <c r="CV96" s="64"/>
      <c r="CW96" s="64"/>
      <c r="CX96" s="64"/>
      <c r="CY96" s="64"/>
      <c r="CZ96" s="64"/>
      <c r="DA96" s="64"/>
      <c r="DB96" s="64"/>
      <c r="DC96" s="64"/>
      <c r="DD96" s="64"/>
      <c r="DE96" s="64"/>
      <c r="DF96" s="64"/>
      <c r="DG96" s="64"/>
      <c r="DH96" s="64"/>
      <c r="DI96" s="64"/>
      <c r="DJ96" s="64"/>
      <c r="DK96" s="64"/>
      <c r="DL96" s="64"/>
      <c r="DM96" s="64"/>
      <c r="DN96" s="64"/>
      <c r="DO96" s="64"/>
      <c r="DP96" s="64"/>
      <c r="DQ96" s="64"/>
      <c r="DR96" s="64"/>
      <c r="DS96" s="64"/>
      <c r="DT96" s="64"/>
      <c r="DU96" s="64"/>
      <c r="DV96" s="64"/>
      <c r="DW96" s="64"/>
      <c r="DX96" s="64"/>
      <c r="DY96" s="64"/>
      <c r="DZ96" s="64"/>
      <c r="EA96" s="64"/>
      <c r="EB96" s="64"/>
      <c r="EC96" s="64"/>
      <c r="ED96" s="64"/>
      <c r="EE96" s="64"/>
      <c r="EF96" s="64"/>
      <c r="EG96" s="64"/>
      <c r="EH96" s="64"/>
      <c r="EI96" s="64"/>
      <c r="EJ96" s="64"/>
      <c r="EK96" s="64"/>
      <c r="EL96" s="64"/>
      <c r="EM96" s="64"/>
      <c r="EN96" s="64"/>
      <c r="EO96" s="64"/>
      <c r="EP96" s="64"/>
      <c r="EQ96" s="64"/>
      <c r="ER96" s="122"/>
    </row>
    <row r="97" spans="1:148" s="65" customFormat="1" ht="16.5" customHeight="1" x14ac:dyDescent="0.25">
      <c r="A97" s="21">
        <f t="shared" si="3"/>
        <v>82</v>
      </c>
      <c r="B97" s="54" t="s">
        <v>103</v>
      </c>
      <c r="C97" s="57">
        <v>102.9</v>
      </c>
      <c r="D97" s="57">
        <v>270.18200000000002</v>
      </c>
      <c r="E97" s="57">
        <v>88.593000000000004</v>
      </c>
      <c r="F97" s="57">
        <v>100.404</v>
      </c>
      <c r="G97" s="57">
        <v>107.43</v>
      </c>
      <c r="H97" s="57">
        <v>114.95010000000001</v>
      </c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4"/>
      <c r="CJ97" s="64"/>
      <c r="CK97" s="64"/>
      <c r="CL97" s="64"/>
      <c r="CM97" s="64"/>
      <c r="CN97" s="64"/>
      <c r="CO97" s="64"/>
      <c r="CP97" s="64"/>
      <c r="CQ97" s="64"/>
      <c r="CR97" s="64"/>
      <c r="CS97" s="64"/>
      <c r="CT97" s="64"/>
      <c r="CU97" s="64"/>
      <c r="CV97" s="64"/>
      <c r="CW97" s="64"/>
      <c r="CX97" s="64"/>
      <c r="CY97" s="64"/>
      <c r="CZ97" s="64"/>
      <c r="DA97" s="64"/>
      <c r="DB97" s="64"/>
      <c r="DC97" s="64"/>
      <c r="DD97" s="64"/>
      <c r="DE97" s="64"/>
      <c r="DF97" s="64"/>
      <c r="DG97" s="64"/>
      <c r="DH97" s="64"/>
      <c r="DI97" s="64"/>
      <c r="DJ97" s="64"/>
      <c r="DK97" s="64"/>
      <c r="DL97" s="64"/>
      <c r="DM97" s="64"/>
      <c r="DN97" s="64"/>
      <c r="DO97" s="64"/>
      <c r="DP97" s="64"/>
      <c r="DQ97" s="64"/>
      <c r="DR97" s="64"/>
      <c r="DS97" s="64"/>
      <c r="DT97" s="64"/>
      <c r="DU97" s="64"/>
      <c r="DV97" s="64"/>
      <c r="DW97" s="64"/>
      <c r="DX97" s="64"/>
      <c r="DY97" s="64"/>
      <c r="DZ97" s="64"/>
      <c r="EA97" s="64"/>
      <c r="EB97" s="64"/>
      <c r="EC97" s="64"/>
      <c r="ED97" s="64"/>
      <c r="EE97" s="64"/>
      <c r="EF97" s="64"/>
      <c r="EG97" s="64"/>
      <c r="EH97" s="64"/>
      <c r="EI97" s="64"/>
      <c r="EJ97" s="64"/>
      <c r="EK97" s="64"/>
      <c r="EL97" s="64"/>
      <c r="EM97" s="64"/>
      <c r="EN97" s="64"/>
      <c r="EO97" s="64"/>
      <c r="EP97" s="64"/>
      <c r="EQ97" s="64"/>
      <c r="ER97" s="122"/>
    </row>
    <row r="98" spans="1:148" s="65" customFormat="1" ht="16.5" customHeight="1" x14ac:dyDescent="0.25">
      <c r="A98" s="21">
        <f t="shared" si="3"/>
        <v>83</v>
      </c>
      <c r="B98" s="54" t="s">
        <v>107</v>
      </c>
      <c r="C98" s="57">
        <v>108.42992623814543</v>
      </c>
      <c r="D98" s="57">
        <v>262.56754130223516</v>
      </c>
      <c r="E98" s="57">
        <v>32.790119252948017</v>
      </c>
      <c r="F98" s="57">
        <v>113.33175307304188</v>
      </c>
      <c r="G98" s="57">
        <v>106.99772917413651</v>
      </c>
      <c r="H98" s="57">
        <v>107</v>
      </c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CA98" s="64"/>
      <c r="CB98" s="64"/>
      <c r="CC98" s="64"/>
      <c r="CD98" s="64"/>
      <c r="CE98" s="64"/>
      <c r="CF98" s="64"/>
      <c r="CG98" s="64"/>
      <c r="CH98" s="64"/>
      <c r="CI98" s="64"/>
      <c r="CJ98" s="64"/>
      <c r="CK98" s="64"/>
      <c r="CL98" s="64"/>
      <c r="CM98" s="64"/>
      <c r="CN98" s="64"/>
      <c r="CO98" s="64"/>
      <c r="CP98" s="64"/>
      <c r="CQ98" s="64"/>
      <c r="CR98" s="64"/>
      <c r="CS98" s="64"/>
      <c r="CT98" s="64"/>
      <c r="CU98" s="64"/>
      <c r="CV98" s="64"/>
      <c r="CW98" s="64"/>
      <c r="CX98" s="64"/>
      <c r="CY98" s="64"/>
      <c r="CZ98" s="64"/>
      <c r="DA98" s="64"/>
      <c r="DB98" s="64"/>
      <c r="DC98" s="64"/>
      <c r="DD98" s="64"/>
      <c r="DE98" s="64"/>
      <c r="DF98" s="64"/>
      <c r="DG98" s="64"/>
      <c r="DH98" s="64"/>
      <c r="DI98" s="64"/>
      <c r="DJ98" s="64"/>
      <c r="DK98" s="64"/>
      <c r="DL98" s="64"/>
      <c r="DM98" s="64"/>
      <c r="DN98" s="64"/>
      <c r="DO98" s="64"/>
      <c r="DP98" s="64"/>
      <c r="DQ98" s="64"/>
      <c r="DR98" s="64"/>
      <c r="DS98" s="64"/>
      <c r="DT98" s="64"/>
      <c r="DU98" s="64"/>
      <c r="DV98" s="64"/>
      <c r="DW98" s="64"/>
      <c r="DX98" s="64"/>
      <c r="DY98" s="64"/>
      <c r="DZ98" s="64"/>
      <c r="EA98" s="64"/>
      <c r="EB98" s="64"/>
      <c r="EC98" s="64"/>
      <c r="ED98" s="64"/>
      <c r="EE98" s="64"/>
      <c r="EF98" s="64"/>
      <c r="EG98" s="64"/>
      <c r="EH98" s="64"/>
      <c r="EI98" s="64"/>
      <c r="EJ98" s="64"/>
      <c r="EK98" s="64"/>
      <c r="EL98" s="64"/>
      <c r="EM98" s="64"/>
      <c r="EN98" s="64"/>
      <c r="EO98" s="64"/>
      <c r="EP98" s="64"/>
      <c r="EQ98" s="64"/>
      <c r="ER98" s="122"/>
    </row>
    <row r="99" spans="1:148" s="65" customFormat="1" ht="16.5" customHeight="1" x14ac:dyDescent="0.25">
      <c r="A99" s="254" t="s">
        <v>158</v>
      </c>
      <c r="B99" s="254"/>
      <c r="C99" s="254"/>
      <c r="D99" s="254"/>
      <c r="E99" s="254"/>
      <c r="F99" s="254"/>
      <c r="G99" s="254"/>
      <c r="H99" s="25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  <c r="CA99" s="64"/>
      <c r="CB99" s="64"/>
      <c r="CC99" s="64"/>
      <c r="CD99" s="64"/>
      <c r="CE99" s="64"/>
      <c r="CF99" s="64"/>
      <c r="CG99" s="64"/>
      <c r="CH99" s="64"/>
      <c r="CI99" s="64"/>
      <c r="CJ99" s="64"/>
      <c r="CK99" s="64"/>
      <c r="CL99" s="64"/>
      <c r="CM99" s="64"/>
      <c r="CN99" s="64"/>
      <c r="CO99" s="64"/>
      <c r="CP99" s="64"/>
      <c r="CQ99" s="64"/>
      <c r="CR99" s="64"/>
      <c r="CS99" s="64"/>
      <c r="CT99" s="64"/>
      <c r="CU99" s="64"/>
      <c r="CV99" s="64"/>
      <c r="CW99" s="64"/>
      <c r="CX99" s="64"/>
      <c r="CY99" s="64"/>
      <c r="CZ99" s="64"/>
      <c r="DA99" s="64"/>
      <c r="DB99" s="64"/>
      <c r="DC99" s="64"/>
      <c r="DD99" s="64"/>
      <c r="DE99" s="64"/>
      <c r="DF99" s="64"/>
      <c r="DG99" s="64"/>
      <c r="DH99" s="64"/>
      <c r="DI99" s="64"/>
      <c r="DJ99" s="64"/>
      <c r="DK99" s="64"/>
      <c r="DL99" s="64"/>
      <c r="DM99" s="64"/>
      <c r="DN99" s="64"/>
      <c r="DO99" s="64"/>
      <c r="DP99" s="64"/>
      <c r="DQ99" s="64"/>
      <c r="DR99" s="64"/>
      <c r="DS99" s="64"/>
      <c r="DT99" s="64"/>
      <c r="DU99" s="64"/>
      <c r="DV99" s="64"/>
      <c r="DW99" s="64"/>
      <c r="DX99" s="64"/>
      <c r="DY99" s="64"/>
      <c r="DZ99" s="64"/>
      <c r="EA99" s="64"/>
      <c r="EB99" s="64"/>
      <c r="EC99" s="64"/>
      <c r="ED99" s="64"/>
      <c r="EE99" s="64"/>
      <c r="EF99" s="64"/>
      <c r="EG99" s="64"/>
      <c r="EH99" s="64"/>
      <c r="EI99" s="64"/>
      <c r="EJ99" s="64"/>
      <c r="EK99" s="64"/>
      <c r="EL99" s="64"/>
      <c r="EM99" s="64"/>
      <c r="EN99" s="64"/>
      <c r="EO99" s="64"/>
      <c r="EP99" s="64"/>
      <c r="EQ99" s="64"/>
      <c r="ER99" s="122"/>
    </row>
    <row r="100" spans="1:148" s="65" customFormat="1" ht="16.5" customHeight="1" x14ac:dyDescent="0.25">
      <c r="A100" s="21">
        <v>84</v>
      </c>
      <c r="B100" s="54" t="s">
        <v>90</v>
      </c>
      <c r="C100" s="57">
        <v>277.39999999999998</v>
      </c>
      <c r="D100" s="57">
        <v>350.90300000000002</v>
      </c>
      <c r="E100" s="57">
        <v>524.87299999999993</v>
      </c>
      <c r="F100" s="57">
        <v>502.19600000000003</v>
      </c>
      <c r="G100" s="57">
        <v>537.35</v>
      </c>
      <c r="H100" s="57">
        <v>574.96450000000004</v>
      </c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  <c r="CB100" s="64"/>
      <c r="CC100" s="64"/>
      <c r="CD100" s="64"/>
      <c r="CE100" s="64"/>
      <c r="CF100" s="64"/>
      <c r="CG100" s="64"/>
      <c r="CH100" s="64"/>
      <c r="CI100" s="64"/>
      <c r="CJ100" s="64"/>
      <c r="CK100" s="64"/>
      <c r="CL100" s="64"/>
      <c r="CM100" s="64"/>
      <c r="CN100" s="64"/>
      <c r="CO100" s="64"/>
      <c r="CP100" s="64"/>
      <c r="CQ100" s="64"/>
      <c r="CR100" s="64"/>
      <c r="CS100" s="64"/>
      <c r="CT100" s="64"/>
      <c r="CU100" s="64"/>
      <c r="CV100" s="64"/>
      <c r="CW100" s="64"/>
      <c r="CX100" s="64"/>
      <c r="CY100" s="64"/>
      <c r="CZ100" s="64"/>
      <c r="DA100" s="64"/>
      <c r="DB100" s="64"/>
      <c r="DC100" s="64"/>
      <c r="DD100" s="64"/>
      <c r="DE100" s="64"/>
      <c r="DF100" s="64"/>
      <c r="DG100" s="64"/>
      <c r="DH100" s="64"/>
      <c r="DI100" s="64"/>
      <c r="DJ100" s="64"/>
      <c r="DK100" s="64"/>
      <c r="DL100" s="64"/>
      <c r="DM100" s="64"/>
      <c r="DN100" s="64"/>
      <c r="DO100" s="64"/>
      <c r="DP100" s="64"/>
      <c r="DQ100" s="64"/>
      <c r="DR100" s="64"/>
      <c r="DS100" s="64"/>
      <c r="DT100" s="64"/>
      <c r="DU100" s="64"/>
      <c r="DV100" s="64"/>
      <c r="DW100" s="64"/>
      <c r="DX100" s="64"/>
      <c r="DY100" s="64"/>
      <c r="DZ100" s="64"/>
      <c r="EA100" s="64"/>
      <c r="EB100" s="64"/>
      <c r="EC100" s="64"/>
      <c r="ED100" s="64"/>
      <c r="EE100" s="64"/>
      <c r="EF100" s="64"/>
      <c r="EG100" s="64"/>
      <c r="EH100" s="64"/>
      <c r="EI100" s="64"/>
      <c r="EJ100" s="64"/>
      <c r="EK100" s="64"/>
      <c r="EL100" s="64"/>
      <c r="EM100" s="64"/>
      <c r="EN100" s="64"/>
      <c r="EO100" s="64"/>
      <c r="EP100" s="64"/>
      <c r="EQ100" s="64"/>
      <c r="ER100" s="122"/>
    </row>
    <row r="101" spans="1:148" s="65" customFormat="1" ht="16.5" customHeight="1" x14ac:dyDescent="0.25">
      <c r="A101" s="21">
        <f t="shared" ref="A101:A113" si="4">+A100+1</f>
        <v>85</v>
      </c>
      <c r="B101" s="54" t="s">
        <v>92</v>
      </c>
      <c r="C101" s="57">
        <v>272.7</v>
      </c>
      <c r="D101" s="57">
        <v>328.75100000000003</v>
      </c>
      <c r="E101" s="57">
        <v>469.34399999999999</v>
      </c>
      <c r="F101" s="57">
        <v>502.19600000000003</v>
      </c>
      <c r="G101" s="57">
        <v>537.35</v>
      </c>
      <c r="H101" s="57">
        <v>574.96450000000004</v>
      </c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  <c r="CA101" s="64"/>
      <c r="CB101" s="64"/>
      <c r="CC101" s="64"/>
      <c r="CD101" s="64"/>
      <c r="CE101" s="64"/>
      <c r="CF101" s="64"/>
      <c r="CG101" s="64"/>
      <c r="CH101" s="64"/>
      <c r="CI101" s="64"/>
      <c r="CJ101" s="64"/>
      <c r="CK101" s="64"/>
      <c r="CL101" s="64"/>
      <c r="CM101" s="64"/>
      <c r="CN101" s="64"/>
      <c r="CO101" s="64"/>
      <c r="CP101" s="64"/>
      <c r="CQ101" s="64"/>
      <c r="CR101" s="64"/>
      <c r="CS101" s="64"/>
      <c r="CT101" s="64"/>
      <c r="CU101" s="64"/>
      <c r="CV101" s="64"/>
      <c r="CW101" s="64"/>
      <c r="CX101" s="64"/>
      <c r="CY101" s="64"/>
      <c r="CZ101" s="64"/>
      <c r="DA101" s="64"/>
      <c r="DB101" s="64"/>
      <c r="DC101" s="64"/>
      <c r="DD101" s="64"/>
      <c r="DE101" s="64"/>
      <c r="DF101" s="64"/>
      <c r="DG101" s="64"/>
      <c r="DH101" s="64"/>
      <c r="DI101" s="64"/>
      <c r="DJ101" s="64"/>
      <c r="DK101" s="64"/>
      <c r="DL101" s="64"/>
      <c r="DM101" s="64"/>
      <c r="DN101" s="64"/>
      <c r="DO101" s="64"/>
      <c r="DP101" s="64"/>
      <c r="DQ101" s="64"/>
      <c r="DR101" s="64"/>
      <c r="DS101" s="64"/>
      <c r="DT101" s="64"/>
      <c r="DU101" s="64"/>
      <c r="DV101" s="64"/>
      <c r="DW101" s="64"/>
      <c r="DX101" s="64"/>
      <c r="DY101" s="64"/>
      <c r="DZ101" s="64"/>
      <c r="EA101" s="64"/>
      <c r="EB101" s="64"/>
      <c r="EC101" s="64"/>
      <c r="ED101" s="64"/>
      <c r="EE101" s="64"/>
      <c r="EF101" s="64"/>
      <c r="EG101" s="64"/>
      <c r="EH101" s="64"/>
      <c r="EI101" s="64"/>
      <c r="EJ101" s="64"/>
      <c r="EK101" s="64"/>
      <c r="EL101" s="64"/>
      <c r="EM101" s="64"/>
      <c r="EN101" s="64"/>
      <c r="EO101" s="64"/>
      <c r="EP101" s="64"/>
      <c r="EQ101" s="64"/>
      <c r="ER101" s="122"/>
    </row>
    <row r="102" spans="1:148" s="65" customFormat="1" ht="16.5" customHeight="1" x14ac:dyDescent="0.25">
      <c r="A102" s="21">
        <f t="shared" si="4"/>
        <v>86</v>
      </c>
      <c r="B102" s="54" t="s">
        <v>107</v>
      </c>
      <c r="C102" s="57">
        <v>257.99432355723746</v>
      </c>
      <c r="D102" s="57">
        <v>120.55408874220757</v>
      </c>
      <c r="E102" s="57">
        <v>142.76580147284722</v>
      </c>
      <c r="F102" s="57">
        <v>106.9995568282539</v>
      </c>
      <c r="G102" s="57">
        <v>107.0000557551235</v>
      </c>
      <c r="H102" s="57">
        <v>107</v>
      </c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  <c r="CA102" s="64"/>
      <c r="CB102" s="64"/>
      <c r="CC102" s="64"/>
      <c r="CD102" s="64"/>
      <c r="CE102" s="64"/>
      <c r="CF102" s="64"/>
      <c r="CG102" s="64"/>
      <c r="CH102" s="64"/>
      <c r="CI102" s="64"/>
      <c r="CJ102" s="64"/>
      <c r="CK102" s="64"/>
      <c r="CL102" s="64"/>
      <c r="CM102" s="64"/>
      <c r="CN102" s="64"/>
      <c r="CO102" s="64"/>
      <c r="CP102" s="64"/>
      <c r="CQ102" s="64"/>
      <c r="CR102" s="64"/>
      <c r="CS102" s="64"/>
      <c r="CT102" s="64"/>
      <c r="CU102" s="64"/>
      <c r="CV102" s="64"/>
      <c r="CW102" s="64"/>
      <c r="CX102" s="64"/>
      <c r="CY102" s="64"/>
      <c r="CZ102" s="64"/>
      <c r="DA102" s="64"/>
      <c r="DB102" s="64"/>
      <c r="DC102" s="64"/>
      <c r="DD102" s="64"/>
      <c r="DE102" s="64"/>
      <c r="DF102" s="64"/>
      <c r="DG102" s="64"/>
      <c r="DH102" s="64"/>
      <c r="DI102" s="64"/>
      <c r="DJ102" s="64"/>
      <c r="DK102" s="64"/>
      <c r="DL102" s="64"/>
      <c r="DM102" s="64"/>
      <c r="DN102" s="64"/>
      <c r="DO102" s="64"/>
      <c r="DP102" s="64"/>
      <c r="DQ102" s="64"/>
      <c r="DR102" s="64"/>
      <c r="DS102" s="64"/>
      <c r="DT102" s="64"/>
      <c r="DU102" s="64"/>
      <c r="DV102" s="64"/>
      <c r="DW102" s="64"/>
      <c r="DX102" s="64"/>
      <c r="DY102" s="64"/>
      <c r="DZ102" s="64"/>
      <c r="EA102" s="64"/>
      <c r="EB102" s="64"/>
      <c r="EC102" s="64"/>
      <c r="ED102" s="64"/>
      <c r="EE102" s="64"/>
      <c r="EF102" s="64"/>
      <c r="EG102" s="64"/>
      <c r="EH102" s="64"/>
      <c r="EI102" s="64"/>
      <c r="EJ102" s="64"/>
      <c r="EK102" s="64"/>
      <c r="EL102" s="64"/>
      <c r="EM102" s="64"/>
      <c r="EN102" s="64"/>
      <c r="EO102" s="64"/>
      <c r="EP102" s="64"/>
      <c r="EQ102" s="64"/>
      <c r="ER102" s="122"/>
    </row>
    <row r="103" spans="1:148" s="65" customFormat="1" ht="16.5" customHeight="1" x14ac:dyDescent="0.25">
      <c r="A103" s="21">
        <f t="shared" si="4"/>
        <v>87</v>
      </c>
      <c r="B103" s="54" t="s">
        <v>93</v>
      </c>
      <c r="C103" s="57">
        <v>272.7</v>
      </c>
      <c r="D103" s="57">
        <v>328.70100000000002</v>
      </c>
      <c r="E103" s="57">
        <v>469.34399999999999</v>
      </c>
      <c r="F103" s="68">
        <v>502.19600000000003</v>
      </c>
      <c r="G103" s="68">
        <v>537.35</v>
      </c>
      <c r="H103" s="68">
        <v>574.96450000000004</v>
      </c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  <c r="CB103" s="64"/>
      <c r="CC103" s="64"/>
      <c r="CD103" s="64"/>
      <c r="CE103" s="64"/>
      <c r="CF103" s="64"/>
      <c r="CG103" s="64"/>
      <c r="CH103" s="64"/>
      <c r="CI103" s="64"/>
      <c r="CJ103" s="64"/>
      <c r="CK103" s="64"/>
      <c r="CL103" s="64"/>
      <c r="CM103" s="64"/>
      <c r="CN103" s="64"/>
      <c r="CO103" s="64"/>
      <c r="CP103" s="64"/>
      <c r="CQ103" s="64"/>
      <c r="CR103" s="64"/>
      <c r="CS103" s="64"/>
      <c r="CT103" s="64"/>
      <c r="CU103" s="64"/>
      <c r="CV103" s="64"/>
      <c r="CW103" s="64"/>
      <c r="CX103" s="64"/>
      <c r="CY103" s="64"/>
      <c r="CZ103" s="64"/>
      <c r="DA103" s="64"/>
      <c r="DB103" s="64"/>
      <c r="DC103" s="64"/>
      <c r="DD103" s="64"/>
      <c r="DE103" s="64"/>
      <c r="DF103" s="64"/>
      <c r="DG103" s="64"/>
      <c r="DH103" s="64"/>
      <c r="DI103" s="64"/>
      <c r="DJ103" s="64"/>
      <c r="DK103" s="64"/>
      <c r="DL103" s="64"/>
      <c r="DM103" s="64"/>
      <c r="DN103" s="64"/>
      <c r="DO103" s="64"/>
      <c r="DP103" s="64"/>
      <c r="DQ103" s="64"/>
      <c r="DR103" s="64"/>
      <c r="DS103" s="64"/>
      <c r="DT103" s="64"/>
      <c r="DU103" s="64"/>
      <c r="DV103" s="64"/>
      <c r="DW103" s="64"/>
      <c r="DX103" s="64"/>
      <c r="DY103" s="64"/>
      <c r="DZ103" s="64"/>
      <c r="EA103" s="64"/>
      <c r="EB103" s="64"/>
      <c r="EC103" s="64"/>
      <c r="ED103" s="64"/>
      <c r="EE103" s="64"/>
      <c r="EF103" s="64"/>
      <c r="EG103" s="64"/>
      <c r="EH103" s="64"/>
      <c r="EI103" s="64"/>
      <c r="EJ103" s="64"/>
      <c r="EK103" s="64"/>
      <c r="EL103" s="64"/>
      <c r="EM103" s="64"/>
      <c r="EN103" s="64"/>
      <c r="EO103" s="64"/>
      <c r="EP103" s="64"/>
      <c r="EQ103" s="64"/>
      <c r="ER103" s="122"/>
    </row>
    <row r="104" spans="1:148" s="65" customFormat="1" ht="16.5" customHeight="1" x14ac:dyDescent="0.25">
      <c r="A104" s="21">
        <f t="shared" si="4"/>
        <v>88</v>
      </c>
      <c r="B104" s="54" t="s">
        <v>94</v>
      </c>
      <c r="C104" s="57"/>
      <c r="D104" s="57">
        <v>0.05</v>
      </c>
      <c r="E104" s="57"/>
      <c r="F104" s="57"/>
      <c r="G104" s="57"/>
      <c r="H104" s="57">
        <v>0</v>
      </c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4"/>
      <c r="CC104" s="64"/>
      <c r="CD104" s="64"/>
      <c r="CE104" s="64"/>
      <c r="CF104" s="64"/>
      <c r="CG104" s="64"/>
      <c r="CH104" s="64"/>
      <c r="CI104" s="64"/>
      <c r="CJ104" s="64"/>
      <c r="CK104" s="64"/>
      <c r="CL104" s="64"/>
      <c r="CM104" s="64"/>
      <c r="CN104" s="64"/>
      <c r="CO104" s="64"/>
      <c r="CP104" s="64"/>
      <c r="CQ104" s="64"/>
      <c r="CR104" s="64"/>
      <c r="CS104" s="64"/>
      <c r="CT104" s="64"/>
      <c r="CU104" s="64"/>
      <c r="CV104" s="64"/>
      <c r="CW104" s="64"/>
      <c r="CX104" s="64"/>
      <c r="CY104" s="64"/>
      <c r="CZ104" s="64"/>
      <c r="DA104" s="64"/>
      <c r="DB104" s="64"/>
      <c r="DC104" s="64"/>
      <c r="DD104" s="64"/>
      <c r="DE104" s="64"/>
      <c r="DF104" s="64"/>
      <c r="DG104" s="64"/>
      <c r="DH104" s="64"/>
      <c r="DI104" s="64"/>
      <c r="DJ104" s="64"/>
      <c r="DK104" s="64"/>
      <c r="DL104" s="64"/>
      <c r="DM104" s="64"/>
      <c r="DN104" s="64"/>
      <c r="DO104" s="64"/>
      <c r="DP104" s="64"/>
      <c r="DQ104" s="64"/>
      <c r="DR104" s="64"/>
      <c r="DS104" s="64"/>
      <c r="DT104" s="64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  <c r="EF104" s="64"/>
      <c r="EG104" s="64"/>
      <c r="EH104" s="64"/>
      <c r="EI104" s="64"/>
      <c r="EJ104" s="64"/>
      <c r="EK104" s="64"/>
      <c r="EL104" s="64"/>
      <c r="EM104" s="64"/>
      <c r="EN104" s="64"/>
      <c r="EO104" s="64"/>
      <c r="EP104" s="64"/>
      <c r="EQ104" s="64"/>
      <c r="ER104" s="122"/>
    </row>
    <row r="105" spans="1:148" s="65" customFormat="1" ht="16.5" customHeight="1" x14ac:dyDescent="0.25">
      <c r="A105" s="21">
        <f t="shared" si="4"/>
        <v>89</v>
      </c>
      <c r="B105" s="54" t="s">
        <v>95</v>
      </c>
      <c r="C105" s="57"/>
      <c r="D105" s="57"/>
      <c r="E105" s="57"/>
      <c r="F105" s="57"/>
      <c r="G105" s="57"/>
      <c r="H105" s="57">
        <v>0</v>
      </c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  <c r="CB105" s="64"/>
      <c r="CC105" s="64"/>
      <c r="CD105" s="64"/>
      <c r="CE105" s="64"/>
      <c r="CF105" s="64"/>
      <c r="CG105" s="64"/>
      <c r="CH105" s="64"/>
      <c r="CI105" s="64"/>
      <c r="CJ105" s="64"/>
      <c r="CK105" s="64"/>
      <c r="CL105" s="64"/>
      <c r="CM105" s="64"/>
      <c r="CN105" s="64"/>
      <c r="CO105" s="64"/>
      <c r="CP105" s="64"/>
      <c r="CQ105" s="64"/>
      <c r="CR105" s="64"/>
      <c r="CS105" s="64"/>
      <c r="CT105" s="64"/>
      <c r="CU105" s="64"/>
      <c r="CV105" s="64"/>
      <c r="CW105" s="64"/>
      <c r="CX105" s="64"/>
      <c r="CY105" s="64"/>
      <c r="CZ105" s="64"/>
      <c r="DA105" s="64"/>
      <c r="DB105" s="64"/>
      <c r="DC105" s="64"/>
      <c r="DD105" s="64"/>
      <c r="DE105" s="64"/>
      <c r="DF105" s="64"/>
      <c r="DG105" s="64"/>
      <c r="DH105" s="64"/>
      <c r="DI105" s="64"/>
      <c r="DJ105" s="64"/>
      <c r="DK105" s="64"/>
      <c r="DL105" s="64"/>
      <c r="DM105" s="64"/>
      <c r="DN105" s="64"/>
      <c r="DO105" s="64"/>
      <c r="DP105" s="64"/>
      <c r="DQ105" s="64"/>
      <c r="DR105" s="64"/>
      <c r="DS105" s="64"/>
      <c r="DT105" s="64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4"/>
      <c r="EF105" s="64"/>
      <c r="EG105" s="64"/>
      <c r="EH105" s="64"/>
      <c r="EI105" s="64"/>
      <c r="EJ105" s="64"/>
      <c r="EK105" s="64"/>
      <c r="EL105" s="64"/>
      <c r="EM105" s="64"/>
      <c r="EN105" s="64"/>
      <c r="EO105" s="64"/>
      <c r="EP105" s="64"/>
      <c r="EQ105" s="64"/>
      <c r="ER105" s="122"/>
    </row>
    <row r="106" spans="1:148" s="65" customFormat="1" ht="16.5" customHeight="1" x14ac:dyDescent="0.25">
      <c r="A106" s="21">
        <f t="shared" si="4"/>
        <v>90</v>
      </c>
      <c r="B106" s="54" t="s">
        <v>97</v>
      </c>
      <c r="C106" s="57">
        <v>21.3</v>
      </c>
      <c r="D106" s="57">
        <v>6.0999999999999999E-2</v>
      </c>
      <c r="E106" s="57">
        <v>16.568000000000001</v>
      </c>
      <c r="F106" s="57">
        <v>0</v>
      </c>
      <c r="G106" s="57">
        <v>0</v>
      </c>
      <c r="H106" s="57">
        <v>0</v>
      </c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64"/>
      <c r="CC106" s="64"/>
      <c r="CD106" s="64"/>
      <c r="CE106" s="64"/>
      <c r="CF106" s="64"/>
      <c r="CG106" s="64"/>
      <c r="CH106" s="64"/>
      <c r="CI106" s="64"/>
      <c r="CJ106" s="64"/>
      <c r="CK106" s="64"/>
      <c r="CL106" s="64"/>
      <c r="CM106" s="64"/>
      <c r="CN106" s="64"/>
      <c r="CO106" s="64"/>
      <c r="CP106" s="64"/>
      <c r="CQ106" s="64"/>
      <c r="CR106" s="64"/>
      <c r="CS106" s="64"/>
      <c r="CT106" s="64"/>
      <c r="CU106" s="64"/>
      <c r="CV106" s="64"/>
      <c r="CW106" s="64"/>
      <c r="CX106" s="64"/>
      <c r="CY106" s="64"/>
      <c r="CZ106" s="64"/>
      <c r="DA106" s="64"/>
      <c r="DB106" s="64"/>
      <c r="DC106" s="64"/>
      <c r="DD106" s="64"/>
      <c r="DE106" s="64"/>
      <c r="DF106" s="64"/>
      <c r="DG106" s="64"/>
      <c r="DH106" s="64"/>
      <c r="DI106" s="64"/>
      <c r="DJ106" s="64"/>
      <c r="DK106" s="64"/>
      <c r="DL106" s="64"/>
      <c r="DM106" s="64"/>
      <c r="DN106" s="64"/>
      <c r="DO106" s="64"/>
      <c r="DP106" s="64"/>
      <c r="DQ106" s="64"/>
      <c r="DR106" s="64"/>
      <c r="DS106" s="64"/>
      <c r="DT106" s="64"/>
      <c r="DU106" s="64"/>
      <c r="DV106" s="64"/>
      <c r="DW106" s="64"/>
      <c r="DX106" s="64"/>
      <c r="DY106" s="64"/>
      <c r="DZ106" s="64"/>
      <c r="EA106" s="64"/>
      <c r="EB106" s="64"/>
      <c r="EC106" s="64"/>
      <c r="ED106" s="64"/>
      <c r="EE106" s="64"/>
      <c r="EF106" s="64"/>
      <c r="EG106" s="64"/>
      <c r="EH106" s="64"/>
      <c r="EI106" s="64"/>
      <c r="EJ106" s="64"/>
      <c r="EK106" s="64"/>
      <c r="EL106" s="64"/>
      <c r="EM106" s="64"/>
      <c r="EN106" s="64"/>
      <c r="EO106" s="64"/>
      <c r="EP106" s="64"/>
      <c r="EQ106" s="64"/>
      <c r="ER106" s="122"/>
    </row>
    <row r="107" spans="1:148" s="65" customFormat="1" ht="16.5" customHeight="1" x14ac:dyDescent="0.25">
      <c r="A107" s="21">
        <f t="shared" si="4"/>
        <v>91</v>
      </c>
      <c r="B107" s="54" t="s">
        <v>98</v>
      </c>
      <c r="C107" s="57">
        <v>0.8</v>
      </c>
      <c r="D107" s="57">
        <v>0</v>
      </c>
      <c r="E107" s="57">
        <v>0</v>
      </c>
      <c r="F107" s="68">
        <v>0</v>
      </c>
      <c r="G107" s="68">
        <v>0</v>
      </c>
      <c r="H107" s="68">
        <v>0</v>
      </c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4"/>
      <c r="CC107" s="64"/>
      <c r="CD107" s="64"/>
      <c r="CE107" s="64"/>
      <c r="CF107" s="64"/>
      <c r="CG107" s="64"/>
      <c r="CH107" s="64"/>
      <c r="CI107" s="64"/>
      <c r="CJ107" s="64"/>
      <c r="CK107" s="64"/>
      <c r="CL107" s="64"/>
      <c r="CM107" s="64"/>
      <c r="CN107" s="64"/>
      <c r="CO107" s="64"/>
      <c r="CP107" s="64"/>
      <c r="CQ107" s="64"/>
      <c r="CR107" s="64"/>
      <c r="CS107" s="64"/>
      <c r="CT107" s="64"/>
      <c r="CU107" s="64"/>
      <c r="CV107" s="64"/>
      <c r="CW107" s="64"/>
      <c r="CX107" s="64"/>
      <c r="CY107" s="64"/>
      <c r="CZ107" s="64"/>
      <c r="DA107" s="64"/>
      <c r="DB107" s="64"/>
      <c r="DC107" s="64"/>
      <c r="DD107" s="64"/>
      <c r="DE107" s="64"/>
      <c r="DF107" s="64"/>
      <c r="DG107" s="64"/>
      <c r="DH107" s="64"/>
      <c r="DI107" s="64"/>
      <c r="DJ107" s="64"/>
      <c r="DK107" s="64"/>
      <c r="DL107" s="64"/>
      <c r="DM107" s="64"/>
      <c r="DN107" s="64"/>
      <c r="DO107" s="64"/>
      <c r="DP107" s="64"/>
      <c r="DQ107" s="64"/>
      <c r="DR107" s="64"/>
      <c r="DS107" s="64"/>
      <c r="DT107" s="64"/>
      <c r="DU107" s="64"/>
      <c r="DV107" s="64"/>
      <c r="DW107" s="64"/>
      <c r="DX107" s="64"/>
      <c r="DY107" s="64"/>
      <c r="DZ107" s="64"/>
      <c r="EA107" s="64"/>
      <c r="EB107" s="64"/>
      <c r="EC107" s="64"/>
      <c r="ED107" s="64"/>
      <c r="EE107" s="64"/>
      <c r="EF107" s="64"/>
      <c r="EG107" s="64"/>
      <c r="EH107" s="64"/>
      <c r="EI107" s="64"/>
      <c r="EJ107" s="64"/>
      <c r="EK107" s="64"/>
      <c r="EL107" s="64"/>
      <c r="EM107" s="64"/>
      <c r="EN107" s="64"/>
      <c r="EO107" s="64"/>
      <c r="EP107" s="64"/>
      <c r="EQ107" s="64"/>
      <c r="ER107" s="122"/>
    </row>
    <row r="108" spans="1:148" s="65" customFormat="1" ht="16.5" customHeight="1" x14ac:dyDescent="0.25">
      <c r="A108" s="21">
        <f t="shared" si="4"/>
        <v>92</v>
      </c>
      <c r="B108" s="54" t="s">
        <v>99</v>
      </c>
      <c r="C108" s="57">
        <v>20.5</v>
      </c>
      <c r="D108" s="57">
        <v>6.0999999999999999E-2</v>
      </c>
      <c r="E108" s="57">
        <v>16.568000000000001</v>
      </c>
      <c r="F108" s="68">
        <v>0</v>
      </c>
      <c r="G108" s="68">
        <v>0</v>
      </c>
      <c r="H108" s="68">
        <v>0</v>
      </c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  <c r="CA108" s="64"/>
      <c r="CB108" s="64"/>
      <c r="CC108" s="64"/>
      <c r="CD108" s="64"/>
      <c r="CE108" s="64"/>
      <c r="CF108" s="64"/>
      <c r="CG108" s="64"/>
      <c r="CH108" s="64"/>
      <c r="CI108" s="64"/>
      <c r="CJ108" s="64"/>
      <c r="CK108" s="64"/>
      <c r="CL108" s="64"/>
      <c r="CM108" s="64"/>
      <c r="CN108" s="64"/>
      <c r="CO108" s="64"/>
      <c r="CP108" s="64"/>
      <c r="CQ108" s="64"/>
      <c r="CR108" s="64"/>
      <c r="CS108" s="64"/>
      <c r="CT108" s="64"/>
      <c r="CU108" s="64"/>
      <c r="CV108" s="64"/>
      <c r="CW108" s="64"/>
      <c r="CX108" s="64"/>
      <c r="CY108" s="64"/>
      <c r="CZ108" s="64"/>
      <c r="DA108" s="64"/>
      <c r="DB108" s="64"/>
      <c r="DC108" s="64"/>
      <c r="DD108" s="64"/>
      <c r="DE108" s="64"/>
      <c r="DF108" s="64"/>
      <c r="DG108" s="64"/>
      <c r="DH108" s="64"/>
      <c r="DI108" s="64"/>
      <c r="DJ108" s="64"/>
      <c r="DK108" s="64"/>
      <c r="DL108" s="64"/>
      <c r="DM108" s="64"/>
      <c r="DN108" s="64"/>
      <c r="DO108" s="64"/>
      <c r="DP108" s="64"/>
      <c r="DQ108" s="64"/>
      <c r="DR108" s="64"/>
      <c r="DS108" s="64"/>
      <c r="DT108" s="64"/>
      <c r="DU108" s="64"/>
      <c r="DV108" s="64"/>
      <c r="DW108" s="64"/>
      <c r="DX108" s="64"/>
      <c r="DY108" s="64"/>
      <c r="DZ108" s="64"/>
      <c r="EA108" s="64"/>
      <c r="EB108" s="64"/>
      <c r="EC108" s="64"/>
      <c r="ED108" s="64"/>
      <c r="EE108" s="64"/>
      <c r="EF108" s="64"/>
      <c r="EG108" s="64"/>
      <c r="EH108" s="64"/>
      <c r="EI108" s="64"/>
      <c r="EJ108" s="64"/>
      <c r="EK108" s="64"/>
      <c r="EL108" s="64"/>
      <c r="EM108" s="64"/>
      <c r="EN108" s="64"/>
      <c r="EO108" s="64"/>
      <c r="EP108" s="64"/>
      <c r="EQ108" s="64"/>
      <c r="ER108" s="122"/>
    </row>
    <row r="109" spans="1:148" s="65" customFormat="1" ht="16.5" customHeight="1" x14ac:dyDescent="0.25">
      <c r="A109" s="21">
        <f t="shared" si="4"/>
        <v>93</v>
      </c>
      <c r="B109" s="54" t="s">
        <v>155</v>
      </c>
      <c r="C109" s="57"/>
      <c r="D109" s="57"/>
      <c r="E109" s="57"/>
      <c r="F109" s="57"/>
      <c r="G109" s="57"/>
      <c r="H109" s="57">
        <v>0</v>
      </c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A109" s="64"/>
      <c r="CB109" s="64"/>
      <c r="CC109" s="64"/>
      <c r="CD109" s="64"/>
      <c r="CE109" s="64"/>
      <c r="CF109" s="64"/>
      <c r="CG109" s="64"/>
      <c r="CH109" s="64"/>
      <c r="CI109" s="64"/>
      <c r="CJ109" s="64"/>
      <c r="CK109" s="64"/>
      <c r="CL109" s="64"/>
      <c r="CM109" s="64"/>
      <c r="CN109" s="64"/>
      <c r="CO109" s="64"/>
      <c r="CP109" s="64"/>
      <c r="CQ109" s="64"/>
      <c r="CR109" s="64"/>
      <c r="CS109" s="64"/>
      <c r="CT109" s="64"/>
      <c r="CU109" s="64"/>
      <c r="CV109" s="64"/>
      <c r="CW109" s="64"/>
      <c r="CX109" s="64"/>
      <c r="CY109" s="64"/>
      <c r="CZ109" s="64"/>
      <c r="DA109" s="64"/>
      <c r="DB109" s="64"/>
      <c r="DC109" s="64"/>
      <c r="DD109" s="64"/>
      <c r="DE109" s="64"/>
      <c r="DF109" s="64"/>
      <c r="DG109" s="64"/>
      <c r="DH109" s="64"/>
      <c r="DI109" s="64"/>
      <c r="DJ109" s="64"/>
      <c r="DK109" s="64"/>
      <c r="DL109" s="64"/>
      <c r="DM109" s="64"/>
      <c r="DN109" s="64"/>
      <c r="DO109" s="64"/>
      <c r="DP109" s="64"/>
      <c r="DQ109" s="64"/>
      <c r="DR109" s="64"/>
      <c r="DS109" s="64"/>
      <c r="DT109" s="64"/>
      <c r="DU109" s="64"/>
      <c r="DV109" s="64"/>
      <c r="DW109" s="64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64"/>
      <c r="EI109" s="64"/>
      <c r="EJ109" s="64"/>
      <c r="EK109" s="64"/>
      <c r="EL109" s="64"/>
      <c r="EM109" s="64"/>
      <c r="EN109" s="64"/>
      <c r="EO109" s="64"/>
      <c r="EP109" s="64"/>
      <c r="EQ109" s="64"/>
      <c r="ER109" s="122"/>
    </row>
    <row r="110" spans="1:148" s="65" customFormat="1" ht="16.5" customHeight="1" x14ac:dyDescent="0.25">
      <c r="A110" s="21">
        <f t="shared" si="4"/>
        <v>94</v>
      </c>
      <c r="B110" s="54" t="s">
        <v>101</v>
      </c>
      <c r="C110" s="57"/>
      <c r="D110" s="57"/>
      <c r="E110" s="57"/>
      <c r="F110" s="57"/>
      <c r="G110" s="57"/>
      <c r="H110" s="57">
        <v>0</v>
      </c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  <c r="CB110" s="64"/>
      <c r="CC110" s="64"/>
      <c r="CD110" s="64"/>
      <c r="CE110" s="64"/>
      <c r="CF110" s="64"/>
      <c r="CG110" s="64"/>
      <c r="CH110" s="64"/>
      <c r="CI110" s="64"/>
      <c r="CJ110" s="64"/>
      <c r="CK110" s="64"/>
      <c r="CL110" s="64"/>
      <c r="CM110" s="64"/>
      <c r="CN110" s="64"/>
      <c r="CO110" s="64"/>
      <c r="CP110" s="64"/>
      <c r="CQ110" s="64"/>
      <c r="CR110" s="64"/>
      <c r="CS110" s="64"/>
      <c r="CT110" s="64"/>
      <c r="CU110" s="64"/>
      <c r="CV110" s="64"/>
      <c r="CW110" s="64"/>
      <c r="CX110" s="64"/>
      <c r="CY110" s="64"/>
      <c r="CZ110" s="64"/>
      <c r="DA110" s="64"/>
      <c r="DB110" s="64"/>
      <c r="DC110" s="64"/>
      <c r="DD110" s="64"/>
      <c r="DE110" s="64"/>
      <c r="DF110" s="64"/>
      <c r="DG110" s="64"/>
      <c r="DH110" s="64"/>
      <c r="DI110" s="64"/>
      <c r="DJ110" s="64"/>
      <c r="DK110" s="64"/>
      <c r="DL110" s="64"/>
      <c r="DM110" s="64"/>
      <c r="DN110" s="64"/>
      <c r="DO110" s="64"/>
      <c r="DP110" s="64"/>
      <c r="DQ110" s="64"/>
      <c r="DR110" s="64"/>
      <c r="DS110" s="64"/>
      <c r="DT110" s="64"/>
      <c r="DU110" s="64"/>
      <c r="DV110" s="64"/>
      <c r="DW110" s="64"/>
      <c r="DX110" s="64"/>
      <c r="DY110" s="64"/>
      <c r="DZ110" s="64"/>
      <c r="EA110" s="64"/>
      <c r="EB110" s="64"/>
      <c r="EC110" s="64"/>
      <c r="ED110" s="64"/>
      <c r="EE110" s="64"/>
      <c r="EF110" s="64"/>
      <c r="EG110" s="64"/>
      <c r="EH110" s="64"/>
      <c r="EI110" s="64"/>
      <c r="EJ110" s="64"/>
      <c r="EK110" s="64"/>
      <c r="EL110" s="64"/>
      <c r="EM110" s="64"/>
      <c r="EN110" s="64"/>
      <c r="EO110" s="64"/>
      <c r="EP110" s="64"/>
      <c r="EQ110" s="64"/>
      <c r="ER110" s="122"/>
    </row>
    <row r="111" spans="1:148" s="65" customFormat="1" ht="16.5" customHeight="1" x14ac:dyDescent="0.25">
      <c r="A111" s="21">
        <f t="shared" si="4"/>
        <v>95</v>
      </c>
      <c r="B111" s="54" t="s">
        <v>102</v>
      </c>
      <c r="C111" s="57"/>
      <c r="D111" s="57"/>
      <c r="E111" s="57"/>
      <c r="F111" s="57"/>
      <c r="G111" s="57"/>
      <c r="H111" s="57">
        <v>0</v>
      </c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  <c r="CB111" s="64"/>
      <c r="CC111" s="64"/>
      <c r="CD111" s="64"/>
      <c r="CE111" s="64"/>
      <c r="CF111" s="64"/>
      <c r="CG111" s="64"/>
      <c r="CH111" s="64"/>
      <c r="CI111" s="64"/>
      <c r="CJ111" s="64"/>
      <c r="CK111" s="64"/>
      <c r="CL111" s="64"/>
      <c r="CM111" s="64"/>
      <c r="CN111" s="64"/>
      <c r="CO111" s="64"/>
      <c r="CP111" s="64"/>
      <c r="CQ111" s="64"/>
      <c r="CR111" s="64"/>
      <c r="CS111" s="64"/>
      <c r="CT111" s="64"/>
      <c r="CU111" s="64"/>
      <c r="CV111" s="64"/>
      <c r="CW111" s="64"/>
      <c r="CX111" s="64"/>
      <c r="CY111" s="64"/>
      <c r="CZ111" s="64"/>
      <c r="DA111" s="64"/>
      <c r="DB111" s="64"/>
      <c r="DC111" s="64"/>
      <c r="DD111" s="64"/>
      <c r="DE111" s="64"/>
      <c r="DF111" s="64"/>
      <c r="DG111" s="64"/>
      <c r="DH111" s="64"/>
      <c r="DI111" s="64"/>
      <c r="DJ111" s="64"/>
      <c r="DK111" s="64"/>
      <c r="DL111" s="64"/>
      <c r="DM111" s="64"/>
      <c r="DN111" s="64"/>
      <c r="DO111" s="64"/>
      <c r="DP111" s="64"/>
      <c r="DQ111" s="64"/>
      <c r="DR111" s="64"/>
      <c r="DS111" s="64"/>
      <c r="DT111" s="64"/>
      <c r="DU111" s="64"/>
      <c r="DV111" s="64"/>
      <c r="DW111" s="64"/>
      <c r="DX111" s="64"/>
      <c r="DY111" s="64"/>
      <c r="DZ111" s="64"/>
      <c r="EA111" s="64"/>
      <c r="EB111" s="64"/>
      <c r="EC111" s="64"/>
      <c r="ED111" s="64"/>
      <c r="EE111" s="64"/>
      <c r="EF111" s="64"/>
      <c r="EG111" s="64"/>
      <c r="EH111" s="64"/>
      <c r="EI111" s="64"/>
      <c r="EJ111" s="64"/>
      <c r="EK111" s="64"/>
      <c r="EL111" s="64"/>
      <c r="EM111" s="64"/>
      <c r="EN111" s="64"/>
      <c r="EO111" s="64"/>
      <c r="EP111" s="64"/>
      <c r="EQ111" s="64"/>
      <c r="ER111" s="122"/>
    </row>
    <row r="112" spans="1:148" s="65" customFormat="1" ht="16.5" customHeight="1" x14ac:dyDescent="0.25">
      <c r="A112" s="21">
        <f t="shared" si="4"/>
        <v>96</v>
      </c>
      <c r="B112" s="54" t="s">
        <v>103</v>
      </c>
      <c r="C112" s="57">
        <v>277.5</v>
      </c>
      <c r="D112" s="57">
        <v>350.904</v>
      </c>
      <c r="E112" s="57">
        <v>524.87300000000005</v>
      </c>
      <c r="F112" s="57">
        <v>502.19600000000003</v>
      </c>
      <c r="G112" s="57">
        <v>537.35</v>
      </c>
      <c r="H112" s="57">
        <v>574.96450000000004</v>
      </c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  <c r="CA112" s="64"/>
      <c r="CB112" s="64"/>
      <c r="CC112" s="64"/>
      <c r="CD112" s="64"/>
      <c r="CE112" s="64"/>
      <c r="CF112" s="64"/>
      <c r="CG112" s="64"/>
      <c r="CH112" s="64"/>
      <c r="CI112" s="64"/>
      <c r="CJ112" s="64"/>
      <c r="CK112" s="64"/>
      <c r="CL112" s="64"/>
      <c r="CM112" s="64"/>
      <c r="CN112" s="64"/>
      <c r="CO112" s="64"/>
      <c r="CP112" s="64"/>
      <c r="CQ112" s="64"/>
      <c r="CR112" s="64"/>
      <c r="CS112" s="64"/>
      <c r="CT112" s="64"/>
      <c r="CU112" s="64"/>
      <c r="CV112" s="64"/>
      <c r="CW112" s="64"/>
      <c r="CX112" s="64"/>
      <c r="CY112" s="64"/>
      <c r="CZ112" s="64"/>
      <c r="DA112" s="64"/>
      <c r="DB112" s="64"/>
      <c r="DC112" s="64"/>
      <c r="DD112" s="64"/>
      <c r="DE112" s="64"/>
      <c r="DF112" s="64"/>
      <c r="DG112" s="64"/>
      <c r="DH112" s="64"/>
      <c r="DI112" s="64"/>
      <c r="DJ112" s="64"/>
      <c r="DK112" s="64"/>
      <c r="DL112" s="64"/>
      <c r="DM112" s="64"/>
      <c r="DN112" s="64"/>
      <c r="DO112" s="64"/>
      <c r="DP112" s="64"/>
      <c r="DQ112" s="64"/>
      <c r="DR112" s="64"/>
      <c r="DS112" s="64"/>
      <c r="DT112" s="64"/>
      <c r="DU112" s="64"/>
      <c r="DV112" s="64"/>
      <c r="DW112" s="64"/>
      <c r="DX112" s="64"/>
      <c r="DY112" s="64"/>
      <c r="DZ112" s="64"/>
      <c r="EA112" s="64"/>
      <c r="EB112" s="64"/>
      <c r="EC112" s="64"/>
      <c r="ED112" s="64"/>
      <c r="EE112" s="64"/>
      <c r="EF112" s="64"/>
      <c r="EG112" s="64"/>
      <c r="EH112" s="64"/>
      <c r="EI112" s="64"/>
      <c r="EJ112" s="64"/>
      <c r="EK112" s="64"/>
      <c r="EL112" s="64"/>
      <c r="EM112" s="64"/>
      <c r="EN112" s="64"/>
      <c r="EO112" s="64"/>
      <c r="EP112" s="64"/>
      <c r="EQ112" s="64"/>
      <c r="ER112" s="122"/>
    </row>
    <row r="113" spans="1:148" s="65" customFormat="1" ht="16.5" customHeight="1" x14ac:dyDescent="0.25">
      <c r="A113" s="21">
        <f t="shared" si="4"/>
        <v>97</v>
      </c>
      <c r="B113" s="54" t="s">
        <v>107</v>
      </c>
      <c r="C113" s="57">
        <v>353.50318471337579</v>
      </c>
      <c r="D113" s="57">
        <v>126.4518918918919</v>
      </c>
      <c r="E113" s="57">
        <v>149.5773772883752</v>
      </c>
      <c r="F113" s="57">
        <v>95.679526285406183</v>
      </c>
      <c r="G113" s="57">
        <v>107.0000557551235</v>
      </c>
      <c r="H113" s="57">
        <v>107</v>
      </c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  <c r="CB113" s="64"/>
      <c r="CC113" s="64"/>
      <c r="CD113" s="64"/>
      <c r="CE113" s="64"/>
      <c r="CF113" s="64"/>
      <c r="CG113" s="64"/>
      <c r="CH113" s="64"/>
      <c r="CI113" s="64"/>
      <c r="CJ113" s="64"/>
      <c r="CK113" s="64"/>
      <c r="CL113" s="64"/>
      <c r="CM113" s="64"/>
      <c r="CN113" s="64"/>
      <c r="CO113" s="64"/>
      <c r="CP113" s="64"/>
      <c r="CQ113" s="64"/>
      <c r="CR113" s="64"/>
      <c r="CS113" s="64"/>
      <c r="CT113" s="64"/>
      <c r="CU113" s="64"/>
      <c r="CV113" s="64"/>
      <c r="CW113" s="64"/>
      <c r="CX113" s="64"/>
      <c r="CY113" s="64"/>
      <c r="CZ113" s="64"/>
      <c r="DA113" s="64"/>
      <c r="DB113" s="64"/>
      <c r="DC113" s="64"/>
      <c r="DD113" s="64"/>
      <c r="DE113" s="64"/>
      <c r="DF113" s="64"/>
      <c r="DG113" s="64"/>
      <c r="DH113" s="64"/>
      <c r="DI113" s="64"/>
      <c r="DJ113" s="64"/>
      <c r="DK113" s="64"/>
      <c r="DL113" s="64"/>
      <c r="DM113" s="64"/>
      <c r="DN113" s="64"/>
      <c r="DO113" s="64"/>
      <c r="DP113" s="64"/>
      <c r="DQ113" s="64"/>
      <c r="DR113" s="64"/>
      <c r="DS113" s="64"/>
      <c r="DT113" s="64"/>
      <c r="DU113" s="64"/>
      <c r="DV113" s="64"/>
      <c r="DW113" s="64"/>
      <c r="DX113" s="64"/>
      <c r="DY113" s="64"/>
      <c r="DZ113" s="64"/>
      <c r="EA113" s="64"/>
      <c r="EB113" s="64"/>
      <c r="EC113" s="64"/>
      <c r="ED113" s="64"/>
      <c r="EE113" s="64"/>
      <c r="EF113" s="64"/>
      <c r="EG113" s="64"/>
      <c r="EH113" s="64"/>
      <c r="EI113" s="64"/>
      <c r="EJ113" s="64"/>
      <c r="EK113" s="64"/>
      <c r="EL113" s="64"/>
      <c r="EM113" s="64"/>
      <c r="EN113" s="64"/>
      <c r="EO113" s="64"/>
      <c r="EP113" s="64"/>
      <c r="EQ113" s="64"/>
      <c r="ER113" s="122"/>
    </row>
    <row r="114" spans="1:148" s="65" customFormat="1" ht="16.5" customHeight="1" x14ac:dyDescent="0.25">
      <c r="A114" s="254" t="s">
        <v>159</v>
      </c>
      <c r="B114" s="254"/>
      <c r="C114" s="254"/>
      <c r="D114" s="254"/>
      <c r="E114" s="254"/>
      <c r="F114" s="254"/>
      <c r="G114" s="254"/>
      <c r="H114" s="25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  <c r="CA114" s="64"/>
      <c r="CB114" s="64"/>
      <c r="CC114" s="64"/>
      <c r="CD114" s="64"/>
      <c r="CE114" s="64"/>
      <c r="CF114" s="64"/>
      <c r="CG114" s="64"/>
      <c r="CH114" s="64"/>
      <c r="CI114" s="64"/>
      <c r="CJ114" s="64"/>
      <c r="CK114" s="64"/>
      <c r="CL114" s="64"/>
      <c r="CM114" s="64"/>
      <c r="CN114" s="64"/>
      <c r="CO114" s="64"/>
      <c r="CP114" s="64"/>
      <c r="CQ114" s="64"/>
      <c r="CR114" s="64"/>
      <c r="CS114" s="64"/>
      <c r="CT114" s="64"/>
      <c r="CU114" s="64"/>
      <c r="CV114" s="64"/>
      <c r="CW114" s="64"/>
      <c r="CX114" s="64"/>
      <c r="CY114" s="64"/>
      <c r="CZ114" s="64"/>
      <c r="DA114" s="64"/>
      <c r="DB114" s="64"/>
      <c r="DC114" s="64"/>
      <c r="DD114" s="64"/>
      <c r="DE114" s="64"/>
      <c r="DF114" s="64"/>
      <c r="DG114" s="64"/>
      <c r="DH114" s="64"/>
      <c r="DI114" s="64"/>
      <c r="DJ114" s="64"/>
      <c r="DK114" s="64"/>
      <c r="DL114" s="64"/>
      <c r="DM114" s="64"/>
      <c r="DN114" s="64"/>
      <c r="DO114" s="64"/>
      <c r="DP114" s="64"/>
      <c r="DQ114" s="64"/>
      <c r="DR114" s="64"/>
      <c r="DS114" s="64"/>
      <c r="DT114" s="64"/>
      <c r="DU114" s="64"/>
      <c r="DV114" s="64"/>
      <c r="DW114" s="64"/>
      <c r="DX114" s="64"/>
      <c r="DY114" s="64"/>
      <c r="DZ114" s="64"/>
      <c r="EA114" s="64"/>
      <c r="EB114" s="64"/>
      <c r="EC114" s="64"/>
      <c r="ED114" s="64"/>
      <c r="EE114" s="64"/>
      <c r="EF114" s="64"/>
      <c r="EG114" s="64"/>
      <c r="EH114" s="64"/>
      <c r="EI114" s="64"/>
      <c r="EJ114" s="64"/>
      <c r="EK114" s="64"/>
      <c r="EL114" s="64"/>
      <c r="EM114" s="64"/>
      <c r="EN114" s="64"/>
      <c r="EO114" s="64"/>
      <c r="EP114" s="64"/>
      <c r="EQ114" s="64"/>
      <c r="ER114" s="122"/>
    </row>
    <row r="115" spans="1:148" s="65" customFormat="1" ht="16.5" customHeight="1" x14ac:dyDescent="0.25">
      <c r="A115" s="162">
        <v>98</v>
      </c>
      <c r="B115" s="54" t="s">
        <v>90</v>
      </c>
      <c r="C115" s="57">
        <v>279.19299999999998</v>
      </c>
      <c r="D115" s="57">
        <v>623.59199999999998</v>
      </c>
      <c r="E115" s="57">
        <v>242.297</v>
      </c>
      <c r="F115" s="57">
        <v>161.11600000000001</v>
      </c>
      <c r="G115" s="57">
        <v>172.08500000000001</v>
      </c>
      <c r="H115" s="57">
        <v>184.13095000000001</v>
      </c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  <c r="CA115" s="64"/>
      <c r="CB115" s="64"/>
      <c r="CC115" s="64"/>
      <c r="CD115" s="64"/>
      <c r="CE115" s="64"/>
      <c r="CF115" s="64"/>
      <c r="CG115" s="64"/>
      <c r="CH115" s="64"/>
      <c r="CI115" s="64"/>
      <c r="CJ115" s="64"/>
      <c r="CK115" s="64"/>
      <c r="CL115" s="64"/>
      <c r="CM115" s="64"/>
      <c r="CN115" s="64"/>
      <c r="CO115" s="64"/>
      <c r="CP115" s="64"/>
      <c r="CQ115" s="64"/>
      <c r="CR115" s="64"/>
      <c r="CS115" s="64"/>
      <c r="CT115" s="64"/>
      <c r="CU115" s="64"/>
      <c r="CV115" s="64"/>
      <c r="CW115" s="64"/>
      <c r="CX115" s="64"/>
      <c r="CY115" s="64"/>
      <c r="CZ115" s="64"/>
      <c r="DA115" s="64"/>
      <c r="DB115" s="64"/>
      <c r="DC115" s="64"/>
      <c r="DD115" s="64"/>
      <c r="DE115" s="64"/>
      <c r="DF115" s="64"/>
      <c r="DG115" s="64"/>
      <c r="DH115" s="64"/>
      <c r="DI115" s="64"/>
      <c r="DJ115" s="64"/>
      <c r="DK115" s="64"/>
      <c r="DL115" s="64"/>
      <c r="DM115" s="64"/>
      <c r="DN115" s="64"/>
      <c r="DO115" s="64"/>
      <c r="DP115" s="64"/>
      <c r="DQ115" s="64"/>
      <c r="DR115" s="64"/>
      <c r="DS115" s="64"/>
      <c r="DT115" s="64"/>
      <c r="DU115" s="64"/>
      <c r="DV115" s="64"/>
      <c r="DW115" s="64"/>
      <c r="DX115" s="64"/>
      <c r="DY115" s="64"/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  <c r="EQ115" s="64"/>
      <c r="ER115" s="122"/>
    </row>
    <row r="116" spans="1:148" s="65" customFormat="1" ht="16.5" customHeight="1" x14ac:dyDescent="0.25">
      <c r="A116" s="21">
        <f t="shared" ref="A116:A128" si="5">+A115+1</f>
        <v>99</v>
      </c>
      <c r="B116" s="54" t="s">
        <v>92</v>
      </c>
      <c r="C116" s="57">
        <v>115.7</v>
      </c>
      <c r="D116" s="57">
        <v>160.05800000000002</v>
      </c>
      <c r="E116" s="57">
        <v>150.577</v>
      </c>
      <c r="F116" s="57">
        <v>161.11600000000001</v>
      </c>
      <c r="G116" s="57">
        <v>172.08500000000001</v>
      </c>
      <c r="H116" s="57">
        <v>184.13095000000001</v>
      </c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  <c r="CB116" s="64"/>
      <c r="CC116" s="64"/>
      <c r="CD116" s="64"/>
      <c r="CE116" s="64"/>
      <c r="CF116" s="64"/>
      <c r="CG116" s="64"/>
      <c r="CH116" s="64"/>
      <c r="CI116" s="64"/>
      <c r="CJ116" s="64"/>
      <c r="CK116" s="64"/>
      <c r="CL116" s="64"/>
      <c r="CM116" s="64"/>
      <c r="CN116" s="64"/>
      <c r="CO116" s="64"/>
      <c r="CP116" s="64"/>
      <c r="CQ116" s="64"/>
      <c r="CR116" s="64"/>
      <c r="CS116" s="64"/>
      <c r="CT116" s="64"/>
      <c r="CU116" s="64"/>
      <c r="CV116" s="64"/>
      <c r="CW116" s="64"/>
      <c r="CX116" s="64"/>
      <c r="CY116" s="64"/>
      <c r="CZ116" s="64"/>
      <c r="DA116" s="64"/>
      <c r="DB116" s="64"/>
      <c r="DC116" s="64"/>
      <c r="DD116" s="64"/>
      <c r="DE116" s="64"/>
      <c r="DF116" s="64"/>
      <c r="DG116" s="64"/>
      <c r="DH116" s="64"/>
      <c r="DI116" s="64"/>
      <c r="DJ116" s="64"/>
      <c r="DK116" s="64"/>
      <c r="DL116" s="64"/>
      <c r="DM116" s="64"/>
      <c r="DN116" s="64"/>
      <c r="DO116" s="64"/>
      <c r="DP116" s="64"/>
      <c r="DQ116" s="64"/>
      <c r="DR116" s="64"/>
      <c r="DS116" s="64"/>
      <c r="DT116" s="64"/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  <c r="EQ116" s="64"/>
      <c r="ER116" s="122"/>
    </row>
    <row r="117" spans="1:148" s="65" customFormat="1" ht="16.5" customHeight="1" x14ac:dyDescent="0.25">
      <c r="A117" s="21">
        <f t="shared" si="5"/>
        <v>100</v>
      </c>
      <c r="B117" s="54" t="s">
        <v>107</v>
      </c>
      <c r="C117" s="57">
        <v>234.92385786802029</v>
      </c>
      <c r="D117" s="57">
        <v>138.33880726015559</v>
      </c>
      <c r="E117" s="57">
        <v>94.076522260680491</v>
      </c>
      <c r="F117" s="57">
        <v>106.99907688425192</v>
      </c>
      <c r="G117" s="57">
        <v>106.80813823580526</v>
      </c>
      <c r="H117" s="57">
        <v>107</v>
      </c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  <c r="CA117" s="64"/>
      <c r="CB117" s="64"/>
      <c r="CC117" s="64"/>
      <c r="CD117" s="64"/>
      <c r="CE117" s="64"/>
      <c r="CF117" s="64"/>
      <c r="CG117" s="64"/>
      <c r="CH117" s="64"/>
      <c r="CI117" s="64"/>
      <c r="CJ117" s="64"/>
      <c r="CK117" s="64"/>
      <c r="CL117" s="64"/>
      <c r="CM117" s="64"/>
      <c r="CN117" s="64"/>
      <c r="CO117" s="64"/>
      <c r="CP117" s="64"/>
      <c r="CQ117" s="64"/>
      <c r="CR117" s="64"/>
      <c r="CS117" s="64"/>
      <c r="CT117" s="64"/>
      <c r="CU117" s="64"/>
      <c r="CV117" s="64"/>
      <c r="CW117" s="64"/>
      <c r="CX117" s="64"/>
      <c r="CY117" s="64"/>
      <c r="CZ117" s="64"/>
      <c r="DA117" s="64"/>
      <c r="DB117" s="64"/>
      <c r="DC117" s="64"/>
      <c r="DD117" s="64"/>
      <c r="DE117" s="64"/>
      <c r="DF117" s="64"/>
      <c r="DG117" s="64"/>
      <c r="DH117" s="64"/>
      <c r="DI117" s="64"/>
      <c r="DJ117" s="64"/>
      <c r="DK117" s="64"/>
      <c r="DL117" s="64"/>
      <c r="DM117" s="64"/>
      <c r="DN117" s="64"/>
      <c r="DO117" s="64"/>
      <c r="DP117" s="64"/>
      <c r="DQ117" s="64"/>
      <c r="DR117" s="64"/>
      <c r="DS117" s="64"/>
      <c r="DT117" s="64"/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/>
      <c r="EP117" s="64"/>
      <c r="EQ117" s="64"/>
      <c r="ER117" s="122"/>
    </row>
    <row r="118" spans="1:148" s="65" customFormat="1" ht="16.5" customHeight="1" x14ac:dyDescent="0.25">
      <c r="A118" s="21">
        <f t="shared" si="5"/>
        <v>101</v>
      </c>
      <c r="B118" s="54" t="s">
        <v>93</v>
      </c>
      <c r="C118" s="57">
        <v>115.7</v>
      </c>
      <c r="D118" s="57">
        <v>159.93600000000001</v>
      </c>
      <c r="E118" s="57">
        <v>150.577</v>
      </c>
      <c r="F118" s="68">
        <v>161.11600000000001</v>
      </c>
      <c r="G118" s="68">
        <v>172.08500000000001</v>
      </c>
      <c r="H118" s="68">
        <v>184.13095000000001</v>
      </c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  <c r="CA118" s="64"/>
      <c r="CB118" s="64"/>
      <c r="CC118" s="64"/>
      <c r="CD118" s="64"/>
      <c r="CE118" s="64"/>
      <c r="CF118" s="64"/>
      <c r="CG118" s="64"/>
      <c r="CH118" s="64"/>
      <c r="CI118" s="64"/>
      <c r="CJ118" s="64"/>
      <c r="CK118" s="64"/>
      <c r="CL118" s="64"/>
      <c r="CM118" s="64"/>
      <c r="CN118" s="64"/>
      <c r="CO118" s="64"/>
      <c r="CP118" s="64"/>
      <c r="CQ118" s="64"/>
      <c r="CR118" s="64"/>
      <c r="CS118" s="64"/>
      <c r="CT118" s="64"/>
      <c r="CU118" s="64"/>
      <c r="CV118" s="64"/>
      <c r="CW118" s="64"/>
      <c r="CX118" s="64"/>
      <c r="CY118" s="64"/>
      <c r="CZ118" s="64"/>
      <c r="DA118" s="64"/>
      <c r="DB118" s="64"/>
      <c r="DC118" s="64"/>
      <c r="DD118" s="64"/>
      <c r="DE118" s="64"/>
      <c r="DF118" s="64"/>
      <c r="DG118" s="64"/>
      <c r="DH118" s="64"/>
      <c r="DI118" s="64"/>
      <c r="DJ118" s="64"/>
      <c r="DK118" s="64"/>
      <c r="DL118" s="64"/>
      <c r="DM118" s="64"/>
      <c r="DN118" s="64"/>
      <c r="DO118" s="64"/>
      <c r="DP118" s="64"/>
      <c r="DQ118" s="64"/>
      <c r="DR118" s="64"/>
      <c r="DS118" s="64"/>
      <c r="DT118" s="64"/>
      <c r="DU118" s="64"/>
      <c r="DV118" s="64"/>
      <c r="DW118" s="64"/>
      <c r="DX118" s="64"/>
      <c r="DY118" s="64"/>
      <c r="DZ118" s="64"/>
      <c r="EA118" s="64"/>
      <c r="EB118" s="64"/>
      <c r="EC118" s="64"/>
      <c r="ED118" s="64"/>
      <c r="EE118" s="64"/>
      <c r="EF118" s="64"/>
      <c r="EG118" s="64"/>
      <c r="EH118" s="64"/>
      <c r="EI118" s="64"/>
      <c r="EJ118" s="64"/>
      <c r="EK118" s="64"/>
      <c r="EL118" s="64"/>
      <c r="EM118" s="64"/>
      <c r="EN118" s="64"/>
      <c r="EO118" s="64"/>
      <c r="EP118" s="64"/>
      <c r="EQ118" s="64"/>
      <c r="ER118" s="122"/>
    </row>
    <row r="119" spans="1:148" s="65" customFormat="1" ht="16.5" customHeight="1" x14ac:dyDescent="0.25">
      <c r="A119" s="21">
        <f t="shared" si="5"/>
        <v>102</v>
      </c>
      <c r="B119" s="54" t="s">
        <v>94</v>
      </c>
      <c r="C119" s="57"/>
      <c r="D119" s="57"/>
      <c r="E119" s="57"/>
      <c r="F119" s="57"/>
      <c r="G119" s="57"/>
      <c r="H119" s="57">
        <v>0</v>
      </c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  <c r="CA119" s="64"/>
      <c r="CB119" s="64"/>
      <c r="CC119" s="64"/>
      <c r="CD119" s="64"/>
      <c r="CE119" s="64"/>
      <c r="CF119" s="64"/>
      <c r="CG119" s="64"/>
      <c r="CH119" s="64"/>
      <c r="CI119" s="64"/>
      <c r="CJ119" s="64"/>
      <c r="CK119" s="64"/>
      <c r="CL119" s="64"/>
      <c r="CM119" s="64"/>
      <c r="CN119" s="64"/>
      <c r="CO119" s="64"/>
      <c r="CP119" s="64"/>
      <c r="CQ119" s="64"/>
      <c r="CR119" s="64"/>
      <c r="CS119" s="64"/>
      <c r="CT119" s="64"/>
      <c r="CU119" s="64"/>
      <c r="CV119" s="64"/>
      <c r="CW119" s="64"/>
      <c r="CX119" s="64"/>
      <c r="CY119" s="64"/>
      <c r="CZ119" s="64"/>
      <c r="DA119" s="64"/>
      <c r="DB119" s="64"/>
      <c r="DC119" s="64"/>
      <c r="DD119" s="64"/>
      <c r="DE119" s="64"/>
      <c r="DF119" s="64"/>
      <c r="DG119" s="64"/>
      <c r="DH119" s="64"/>
      <c r="DI119" s="64"/>
      <c r="DJ119" s="64"/>
      <c r="DK119" s="64"/>
      <c r="DL119" s="64"/>
      <c r="DM119" s="64"/>
      <c r="DN119" s="64"/>
      <c r="DO119" s="64"/>
      <c r="DP119" s="64"/>
      <c r="DQ119" s="64"/>
      <c r="DR119" s="64"/>
      <c r="DS119" s="64"/>
      <c r="DT119" s="64"/>
      <c r="DU119" s="64"/>
      <c r="DV119" s="64"/>
      <c r="DW119" s="64"/>
      <c r="DX119" s="64"/>
      <c r="DY119" s="64"/>
      <c r="DZ119" s="64"/>
      <c r="EA119" s="64"/>
      <c r="EB119" s="64"/>
      <c r="EC119" s="64"/>
      <c r="ED119" s="64"/>
      <c r="EE119" s="64"/>
      <c r="EF119" s="64"/>
      <c r="EG119" s="64"/>
      <c r="EH119" s="64"/>
      <c r="EI119" s="64"/>
      <c r="EJ119" s="64"/>
      <c r="EK119" s="64"/>
      <c r="EL119" s="64"/>
      <c r="EM119" s="64"/>
      <c r="EN119" s="64"/>
      <c r="EO119" s="64"/>
      <c r="EP119" s="64"/>
      <c r="EQ119" s="64"/>
      <c r="ER119" s="122"/>
    </row>
    <row r="120" spans="1:148" s="65" customFormat="1" ht="16.5" customHeight="1" x14ac:dyDescent="0.25">
      <c r="A120" s="21">
        <f t="shared" si="5"/>
        <v>103</v>
      </c>
      <c r="B120" s="54" t="s">
        <v>95</v>
      </c>
      <c r="C120" s="57"/>
      <c r="D120" s="57">
        <v>0.122</v>
      </c>
      <c r="E120" s="57"/>
      <c r="F120" s="57"/>
      <c r="G120" s="57"/>
      <c r="H120" s="57">
        <v>0</v>
      </c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  <c r="CA120" s="64"/>
      <c r="CB120" s="64"/>
      <c r="CC120" s="64"/>
      <c r="CD120" s="64"/>
      <c r="CE120" s="64"/>
      <c r="CF120" s="64"/>
      <c r="CG120" s="64"/>
      <c r="CH120" s="64"/>
      <c r="CI120" s="64"/>
      <c r="CJ120" s="64"/>
      <c r="CK120" s="64"/>
      <c r="CL120" s="64"/>
      <c r="CM120" s="64"/>
      <c r="CN120" s="64"/>
      <c r="CO120" s="64"/>
      <c r="CP120" s="64"/>
      <c r="CQ120" s="64"/>
      <c r="CR120" s="64"/>
      <c r="CS120" s="64"/>
      <c r="CT120" s="64"/>
      <c r="CU120" s="64"/>
      <c r="CV120" s="64"/>
      <c r="CW120" s="64"/>
      <c r="CX120" s="64"/>
      <c r="CY120" s="64"/>
      <c r="CZ120" s="64"/>
      <c r="DA120" s="64"/>
      <c r="DB120" s="64"/>
      <c r="DC120" s="64"/>
      <c r="DD120" s="64"/>
      <c r="DE120" s="64"/>
      <c r="DF120" s="64"/>
      <c r="DG120" s="64"/>
      <c r="DH120" s="64"/>
      <c r="DI120" s="64"/>
      <c r="DJ120" s="64"/>
      <c r="DK120" s="64"/>
      <c r="DL120" s="64"/>
      <c r="DM120" s="64"/>
      <c r="DN120" s="64"/>
      <c r="DO120" s="64"/>
      <c r="DP120" s="64"/>
      <c r="DQ120" s="64"/>
      <c r="DR120" s="64"/>
      <c r="DS120" s="64"/>
      <c r="DT120" s="64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64"/>
      <c r="EH120" s="64"/>
      <c r="EI120" s="64"/>
      <c r="EJ120" s="64"/>
      <c r="EK120" s="64"/>
      <c r="EL120" s="64"/>
      <c r="EM120" s="64"/>
      <c r="EN120" s="64"/>
      <c r="EO120" s="64"/>
      <c r="EP120" s="64"/>
      <c r="EQ120" s="64"/>
      <c r="ER120" s="122"/>
    </row>
    <row r="121" spans="1:148" s="65" customFormat="1" ht="16.5" customHeight="1" x14ac:dyDescent="0.25">
      <c r="A121" s="21">
        <f t="shared" si="5"/>
        <v>104</v>
      </c>
      <c r="B121" s="54" t="s">
        <v>97</v>
      </c>
      <c r="C121" s="57">
        <v>145</v>
      </c>
      <c r="D121" s="57">
        <v>456.85399999999998</v>
      </c>
      <c r="E121" s="57">
        <v>88.570999999999998</v>
      </c>
      <c r="F121" s="57">
        <v>0</v>
      </c>
      <c r="G121" s="57">
        <v>0</v>
      </c>
      <c r="H121" s="57">
        <v>0</v>
      </c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  <c r="CA121" s="64"/>
      <c r="CB121" s="64"/>
      <c r="CC121" s="64"/>
      <c r="CD121" s="64"/>
      <c r="CE121" s="64"/>
      <c r="CF121" s="64"/>
      <c r="CG121" s="64"/>
      <c r="CH121" s="64"/>
      <c r="CI121" s="64"/>
      <c r="CJ121" s="64"/>
      <c r="CK121" s="64"/>
      <c r="CL121" s="64"/>
      <c r="CM121" s="64"/>
      <c r="CN121" s="64"/>
      <c r="CO121" s="64"/>
      <c r="CP121" s="64"/>
      <c r="CQ121" s="64"/>
      <c r="CR121" s="64"/>
      <c r="CS121" s="64"/>
      <c r="CT121" s="64"/>
      <c r="CU121" s="64"/>
      <c r="CV121" s="64"/>
      <c r="CW121" s="64"/>
      <c r="CX121" s="64"/>
      <c r="CY121" s="64"/>
      <c r="CZ121" s="64"/>
      <c r="DA121" s="64"/>
      <c r="DB121" s="64"/>
      <c r="DC121" s="64"/>
      <c r="DD121" s="64"/>
      <c r="DE121" s="64"/>
      <c r="DF121" s="64"/>
      <c r="DG121" s="64"/>
      <c r="DH121" s="64"/>
      <c r="DI121" s="64"/>
      <c r="DJ121" s="64"/>
      <c r="DK121" s="64"/>
      <c r="DL121" s="64"/>
      <c r="DM121" s="64"/>
      <c r="DN121" s="64"/>
      <c r="DO121" s="64"/>
      <c r="DP121" s="64"/>
      <c r="DQ121" s="64"/>
      <c r="DR121" s="64"/>
      <c r="DS121" s="64"/>
      <c r="DT121" s="64"/>
      <c r="DU121" s="64"/>
      <c r="DV121" s="64"/>
      <c r="DW121" s="64"/>
      <c r="DX121" s="64"/>
      <c r="DY121" s="64"/>
      <c r="DZ121" s="64"/>
      <c r="EA121" s="64"/>
      <c r="EB121" s="64"/>
      <c r="EC121" s="64"/>
      <c r="ED121" s="64"/>
      <c r="EE121" s="64"/>
      <c r="EF121" s="64"/>
      <c r="EG121" s="64"/>
      <c r="EH121" s="64"/>
      <c r="EI121" s="64"/>
      <c r="EJ121" s="64"/>
      <c r="EK121" s="64"/>
      <c r="EL121" s="64"/>
      <c r="EM121" s="64"/>
      <c r="EN121" s="64"/>
      <c r="EO121" s="64"/>
      <c r="EP121" s="64"/>
      <c r="EQ121" s="64"/>
      <c r="ER121" s="122"/>
    </row>
    <row r="122" spans="1:148" s="65" customFormat="1" ht="16.5" customHeight="1" x14ac:dyDescent="0.25">
      <c r="A122" s="21">
        <f t="shared" si="5"/>
        <v>105</v>
      </c>
      <c r="B122" s="54" t="s">
        <v>98</v>
      </c>
      <c r="C122" s="57">
        <v>30.9</v>
      </c>
      <c r="D122" s="57">
        <v>0</v>
      </c>
      <c r="E122" s="57">
        <v>0</v>
      </c>
      <c r="F122" s="68">
        <v>0</v>
      </c>
      <c r="G122" s="68">
        <v>0</v>
      </c>
      <c r="H122" s="68">
        <v>0</v>
      </c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  <c r="CA122" s="64"/>
      <c r="CB122" s="64"/>
      <c r="CC122" s="64"/>
      <c r="CD122" s="64"/>
      <c r="CE122" s="64"/>
      <c r="CF122" s="64"/>
      <c r="CG122" s="64"/>
      <c r="CH122" s="64"/>
      <c r="CI122" s="64"/>
      <c r="CJ122" s="64"/>
      <c r="CK122" s="64"/>
      <c r="CL122" s="64"/>
      <c r="CM122" s="64"/>
      <c r="CN122" s="64"/>
      <c r="CO122" s="64"/>
      <c r="CP122" s="64"/>
      <c r="CQ122" s="64"/>
      <c r="CR122" s="64"/>
      <c r="CS122" s="64"/>
      <c r="CT122" s="64"/>
      <c r="CU122" s="64"/>
      <c r="CV122" s="64"/>
      <c r="CW122" s="64"/>
      <c r="CX122" s="64"/>
      <c r="CY122" s="64"/>
      <c r="CZ122" s="64"/>
      <c r="DA122" s="64"/>
      <c r="DB122" s="64"/>
      <c r="DC122" s="64"/>
      <c r="DD122" s="64"/>
      <c r="DE122" s="64"/>
      <c r="DF122" s="64"/>
      <c r="DG122" s="64"/>
      <c r="DH122" s="64"/>
      <c r="DI122" s="64"/>
      <c r="DJ122" s="64"/>
      <c r="DK122" s="64"/>
      <c r="DL122" s="64"/>
      <c r="DM122" s="64"/>
      <c r="DN122" s="64"/>
      <c r="DO122" s="64"/>
      <c r="DP122" s="64"/>
      <c r="DQ122" s="64"/>
      <c r="DR122" s="64"/>
      <c r="DS122" s="64"/>
      <c r="DT122" s="64"/>
      <c r="DU122" s="64"/>
      <c r="DV122" s="64"/>
      <c r="DW122" s="64"/>
      <c r="DX122" s="64"/>
      <c r="DY122" s="64"/>
      <c r="DZ122" s="64"/>
      <c r="EA122" s="64"/>
      <c r="EB122" s="64"/>
      <c r="EC122" s="64"/>
      <c r="ED122" s="64"/>
      <c r="EE122" s="64"/>
      <c r="EF122" s="64"/>
      <c r="EG122" s="64"/>
      <c r="EH122" s="64"/>
      <c r="EI122" s="64"/>
      <c r="EJ122" s="64"/>
      <c r="EK122" s="64"/>
      <c r="EL122" s="64"/>
      <c r="EM122" s="64"/>
      <c r="EN122" s="64"/>
      <c r="EO122" s="64"/>
      <c r="EP122" s="64"/>
      <c r="EQ122" s="64"/>
      <c r="ER122" s="122"/>
    </row>
    <row r="123" spans="1:148" s="65" customFormat="1" ht="16.5" customHeight="1" x14ac:dyDescent="0.25">
      <c r="A123" s="21">
        <f t="shared" si="5"/>
        <v>106</v>
      </c>
      <c r="B123" s="54" t="s">
        <v>99</v>
      </c>
      <c r="C123" s="57">
        <v>114.1</v>
      </c>
      <c r="D123" s="57">
        <v>456.85399999999998</v>
      </c>
      <c r="E123" s="57">
        <v>88.570999999999998</v>
      </c>
      <c r="F123" s="68">
        <v>0</v>
      </c>
      <c r="G123" s="68">
        <v>0</v>
      </c>
      <c r="H123" s="68">
        <v>0</v>
      </c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  <c r="CB123" s="64"/>
      <c r="CC123" s="64"/>
      <c r="CD123" s="64"/>
      <c r="CE123" s="64"/>
      <c r="CF123" s="64"/>
      <c r="CG123" s="64"/>
      <c r="CH123" s="64"/>
      <c r="CI123" s="64"/>
      <c r="CJ123" s="64"/>
      <c r="CK123" s="64"/>
      <c r="CL123" s="64"/>
      <c r="CM123" s="64"/>
      <c r="CN123" s="64"/>
      <c r="CO123" s="64"/>
      <c r="CP123" s="64"/>
      <c r="CQ123" s="64"/>
      <c r="CR123" s="64"/>
      <c r="CS123" s="64"/>
      <c r="CT123" s="64"/>
      <c r="CU123" s="64"/>
      <c r="CV123" s="64"/>
      <c r="CW123" s="64"/>
      <c r="CX123" s="64"/>
      <c r="CY123" s="64"/>
      <c r="CZ123" s="64"/>
      <c r="DA123" s="64"/>
      <c r="DB123" s="64"/>
      <c r="DC123" s="64"/>
      <c r="DD123" s="64"/>
      <c r="DE123" s="64"/>
      <c r="DF123" s="64"/>
      <c r="DG123" s="64"/>
      <c r="DH123" s="64"/>
      <c r="DI123" s="64"/>
      <c r="DJ123" s="64"/>
      <c r="DK123" s="64"/>
      <c r="DL123" s="64"/>
      <c r="DM123" s="64"/>
      <c r="DN123" s="64"/>
      <c r="DO123" s="64"/>
      <c r="DP123" s="64"/>
      <c r="DQ123" s="64"/>
      <c r="DR123" s="64"/>
      <c r="DS123" s="64"/>
      <c r="DT123" s="64"/>
      <c r="DU123" s="64"/>
      <c r="DV123" s="64"/>
      <c r="DW123" s="64"/>
      <c r="DX123" s="64"/>
      <c r="DY123" s="64"/>
      <c r="DZ123" s="64"/>
      <c r="EA123" s="64"/>
      <c r="EB123" s="64"/>
      <c r="EC123" s="64"/>
      <c r="ED123" s="64"/>
      <c r="EE123" s="64"/>
      <c r="EF123" s="64"/>
      <c r="EG123" s="64"/>
      <c r="EH123" s="64"/>
      <c r="EI123" s="64"/>
      <c r="EJ123" s="64"/>
      <c r="EK123" s="64"/>
      <c r="EL123" s="64"/>
      <c r="EM123" s="64"/>
      <c r="EN123" s="64"/>
      <c r="EO123" s="64"/>
      <c r="EP123" s="64"/>
      <c r="EQ123" s="64"/>
      <c r="ER123" s="122"/>
    </row>
    <row r="124" spans="1:148" s="65" customFormat="1" ht="16.5" customHeight="1" x14ac:dyDescent="0.25">
      <c r="A124" s="21">
        <f t="shared" si="5"/>
        <v>107</v>
      </c>
      <c r="B124" s="54" t="s">
        <v>155</v>
      </c>
      <c r="C124" s="57"/>
      <c r="D124" s="57"/>
      <c r="E124" s="57"/>
      <c r="F124" s="57"/>
      <c r="G124" s="57"/>
      <c r="H124" s="57">
        <v>0</v>
      </c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  <c r="CA124" s="64"/>
      <c r="CB124" s="64"/>
      <c r="CC124" s="64"/>
      <c r="CD124" s="64"/>
      <c r="CE124" s="64"/>
      <c r="CF124" s="64"/>
      <c r="CG124" s="64"/>
      <c r="CH124" s="64"/>
      <c r="CI124" s="64"/>
      <c r="CJ124" s="64"/>
      <c r="CK124" s="64"/>
      <c r="CL124" s="64"/>
      <c r="CM124" s="64"/>
      <c r="CN124" s="64"/>
      <c r="CO124" s="64"/>
      <c r="CP124" s="64"/>
      <c r="CQ124" s="64"/>
      <c r="CR124" s="64"/>
      <c r="CS124" s="64"/>
      <c r="CT124" s="64"/>
      <c r="CU124" s="64"/>
      <c r="CV124" s="64"/>
      <c r="CW124" s="64"/>
      <c r="CX124" s="64"/>
      <c r="CY124" s="64"/>
      <c r="CZ124" s="64"/>
      <c r="DA124" s="64"/>
      <c r="DB124" s="64"/>
      <c r="DC124" s="64"/>
      <c r="DD124" s="64"/>
      <c r="DE124" s="64"/>
      <c r="DF124" s="64"/>
      <c r="DG124" s="64"/>
      <c r="DH124" s="64"/>
      <c r="DI124" s="64"/>
      <c r="DJ124" s="64"/>
      <c r="DK124" s="64"/>
      <c r="DL124" s="64"/>
      <c r="DM124" s="64"/>
      <c r="DN124" s="64"/>
      <c r="DO124" s="64"/>
      <c r="DP124" s="64"/>
      <c r="DQ124" s="64"/>
      <c r="DR124" s="64"/>
      <c r="DS124" s="64"/>
      <c r="DT124" s="64"/>
      <c r="DU124" s="64"/>
      <c r="DV124" s="64"/>
      <c r="DW124" s="64"/>
      <c r="DX124" s="64"/>
      <c r="DY124" s="64"/>
      <c r="DZ124" s="64"/>
      <c r="EA124" s="64"/>
      <c r="EB124" s="64"/>
      <c r="EC124" s="64"/>
      <c r="ED124" s="64"/>
      <c r="EE124" s="64"/>
      <c r="EF124" s="64"/>
      <c r="EG124" s="64"/>
      <c r="EH124" s="64"/>
      <c r="EI124" s="64"/>
      <c r="EJ124" s="64"/>
      <c r="EK124" s="64"/>
      <c r="EL124" s="64"/>
      <c r="EM124" s="64"/>
      <c r="EN124" s="64"/>
      <c r="EO124" s="64"/>
      <c r="EP124" s="64"/>
      <c r="EQ124" s="64"/>
      <c r="ER124" s="122"/>
    </row>
    <row r="125" spans="1:148" s="65" customFormat="1" ht="16.5" customHeight="1" x14ac:dyDescent="0.25">
      <c r="A125" s="21">
        <f t="shared" si="5"/>
        <v>108</v>
      </c>
      <c r="B125" s="54" t="s">
        <v>101</v>
      </c>
      <c r="C125" s="57"/>
      <c r="D125" s="57"/>
      <c r="E125" s="57"/>
      <c r="F125" s="57"/>
      <c r="G125" s="57"/>
      <c r="H125" s="57">
        <v>0</v>
      </c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  <c r="CA125" s="64"/>
      <c r="CB125" s="64"/>
      <c r="CC125" s="64"/>
      <c r="CD125" s="64"/>
      <c r="CE125" s="64"/>
      <c r="CF125" s="64"/>
      <c r="CG125" s="64"/>
      <c r="CH125" s="64"/>
      <c r="CI125" s="64"/>
      <c r="CJ125" s="64"/>
      <c r="CK125" s="64"/>
      <c r="CL125" s="64"/>
      <c r="CM125" s="64"/>
      <c r="CN125" s="64"/>
      <c r="CO125" s="64"/>
      <c r="CP125" s="64"/>
      <c r="CQ125" s="64"/>
      <c r="CR125" s="64"/>
      <c r="CS125" s="64"/>
      <c r="CT125" s="64"/>
      <c r="CU125" s="64"/>
      <c r="CV125" s="64"/>
      <c r="CW125" s="64"/>
      <c r="CX125" s="64"/>
      <c r="CY125" s="64"/>
      <c r="CZ125" s="64"/>
      <c r="DA125" s="64"/>
      <c r="DB125" s="64"/>
      <c r="DC125" s="64"/>
      <c r="DD125" s="64"/>
      <c r="DE125" s="64"/>
      <c r="DF125" s="64"/>
      <c r="DG125" s="64"/>
      <c r="DH125" s="64"/>
      <c r="DI125" s="64"/>
      <c r="DJ125" s="64"/>
      <c r="DK125" s="64"/>
      <c r="DL125" s="64"/>
      <c r="DM125" s="64"/>
      <c r="DN125" s="64"/>
      <c r="DO125" s="64"/>
      <c r="DP125" s="64"/>
      <c r="DQ125" s="64"/>
      <c r="DR125" s="64"/>
      <c r="DS125" s="64"/>
      <c r="DT125" s="64"/>
      <c r="DU125" s="64"/>
      <c r="DV125" s="64"/>
      <c r="DW125" s="64"/>
      <c r="DX125" s="64"/>
      <c r="DY125" s="64"/>
      <c r="DZ125" s="64"/>
      <c r="EA125" s="64"/>
      <c r="EB125" s="64"/>
      <c r="EC125" s="64"/>
      <c r="ED125" s="64"/>
      <c r="EE125" s="64"/>
      <c r="EF125" s="64"/>
      <c r="EG125" s="64"/>
      <c r="EH125" s="64"/>
      <c r="EI125" s="64"/>
      <c r="EJ125" s="64"/>
      <c r="EK125" s="64"/>
      <c r="EL125" s="64"/>
      <c r="EM125" s="64"/>
      <c r="EN125" s="64"/>
      <c r="EO125" s="64"/>
      <c r="EP125" s="64"/>
      <c r="EQ125" s="64"/>
      <c r="ER125" s="122"/>
    </row>
    <row r="126" spans="1:148" s="65" customFormat="1" ht="16.5" customHeight="1" x14ac:dyDescent="0.25">
      <c r="A126" s="21">
        <f t="shared" si="5"/>
        <v>109</v>
      </c>
      <c r="B126" s="54" t="s">
        <v>102</v>
      </c>
      <c r="C126" s="57"/>
      <c r="D126" s="57"/>
      <c r="E126" s="57"/>
      <c r="F126" s="57"/>
      <c r="G126" s="57"/>
      <c r="H126" s="57">
        <v>0</v>
      </c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  <c r="CA126" s="64"/>
      <c r="CB126" s="64"/>
      <c r="CC126" s="64"/>
      <c r="CD126" s="64"/>
      <c r="CE126" s="64"/>
      <c r="CF126" s="64"/>
      <c r="CG126" s="64"/>
      <c r="CH126" s="64"/>
      <c r="CI126" s="64"/>
      <c r="CJ126" s="64"/>
      <c r="CK126" s="64"/>
      <c r="CL126" s="64"/>
      <c r="CM126" s="64"/>
      <c r="CN126" s="64"/>
      <c r="CO126" s="64"/>
      <c r="CP126" s="64"/>
      <c r="CQ126" s="64"/>
      <c r="CR126" s="64"/>
      <c r="CS126" s="64"/>
      <c r="CT126" s="64"/>
      <c r="CU126" s="64"/>
      <c r="CV126" s="64"/>
      <c r="CW126" s="64"/>
      <c r="CX126" s="64"/>
      <c r="CY126" s="64"/>
      <c r="CZ126" s="64"/>
      <c r="DA126" s="64"/>
      <c r="DB126" s="64"/>
      <c r="DC126" s="64"/>
      <c r="DD126" s="64"/>
      <c r="DE126" s="64"/>
      <c r="DF126" s="64"/>
      <c r="DG126" s="64"/>
      <c r="DH126" s="64"/>
      <c r="DI126" s="64"/>
      <c r="DJ126" s="64"/>
      <c r="DK126" s="64"/>
      <c r="DL126" s="64"/>
      <c r="DM126" s="64"/>
      <c r="DN126" s="64"/>
      <c r="DO126" s="64"/>
      <c r="DP126" s="64"/>
      <c r="DQ126" s="64"/>
      <c r="DR126" s="64"/>
      <c r="DS126" s="64"/>
      <c r="DT126" s="64"/>
      <c r="DU126" s="64"/>
      <c r="DV126" s="64"/>
      <c r="DW126" s="64"/>
      <c r="DX126" s="64"/>
      <c r="DY126" s="64"/>
      <c r="DZ126" s="64"/>
      <c r="EA126" s="64"/>
      <c r="EB126" s="64"/>
      <c r="EC126" s="64"/>
      <c r="ED126" s="64"/>
      <c r="EE126" s="64"/>
      <c r="EF126" s="64"/>
      <c r="EG126" s="64"/>
      <c r="EH126" s="64"/>
      <c r="EI126" s="64"/>
      <c r="EJ126" s="64"/>
      <c r="EK126" s="64"/>
      <c r="EL126" s="64"/>
      <c r="EM126" s="64"/>
      <c r="EN126" s="64"/>
      <c r="EO126" s="64"/>
      <c r="EP126" s="64"/>
      <c r="EQ126" s="64"/>
      <c r="ER126" s="122"/>
    </row>
    <row r="127" spans="1:148" s="65" customFormat="1" ht="16.5" customHeight="1" x14ac:dyDescent="0.25">
      <c r="A127" s="21">
        <f t="shared" si="5"/>
        <v>110</v>
      </c>
      <c r="B127" s="54" t="s">
        <v>103</v>
      </c>
      <c r="C127" s="57">
        <v>279.3</v>
      </c>
      <c r="D127" s="57">
        <v>623.59299999999996</v>
      </c>
      <c r="E127" s="57">
        <v>242.297</v>
      </c>
      <c r="F127" s="57">
        <v>161.11600000000001</v>
      </c>
      <c r="G127" s="57">
        <v>172.08500000000001</v>
      </c>
      <c r="H127" s="57">
        <v>184.13095000000001</v>
      </c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  <c r="CA127" s="64"/>
      <c r="CB127" s="64"/>
      <c r="CC127" s="64"/>
      <c r="CD127" s="64"/>
      <c r="CE127" s="64"/>
      <c r="CF127" s="64"/>
      <c r="CG127" s="64"/>
      <c r="CH127" s="64"/>
      <c r="CI127" s="64"/>
      <c r="CJ127" s="64"/>
      <c r="CK127" s="64"/>
      <c r="CL127" s="64"/>
      <c r="CM127" s="64"/>
      <c r="CN127" s="64"/>
      <c r="CO127" s="64"/>
      <c r="CP127" s="64"/>
      <c r="CQ127" s="64"/>
      <c r="CR127" s="64"/>
      <c r="CS127" s="64"/>
      <c r="CT127" s="64"/>
      <c r="CU127" s="64"/>
      <c r="CV127" s="64"/>
      <c r="CW127" s="64"/>
      <c r="CX127" s="64"/>
      <c r="CY127" s="64"/>
      <c r="CZ127" s="64"/>
      <c r="DA127" s="64"/>
      <c r="DB127" s="64"/>
      <c r="DC127" s="64"/>
      <c r="DD127" s="64"/>
      <c r="DE127" s="64"/>
      <c r="DF127" s="64"/>
      <c r="DG127" s="64"/>
      <c r="DH127" s="64"/>
      <c r="DI127" s="64"/>
      <c r="DJ127" s="64"/>
      <c r="DK127" s="64"/>
      <c r="DL127" s="64"/>
      <c r="DM127" s="64"/>
      <c r="DN127" s="64"/>
      <c r="DO127" s="64"/>
      <c r="DP127" s="64"/>
      <c r="DQ127" s="64"/>
      <c r="DR127" s="64"/>
      <c r="DS127" s="64"/>
      <c r="DT127" s="64"/>
      <c r="DU127" s="64"/>
      <c r="DV127" s="64"/>
      <c r="DW127" s="64"/>
      <c r="DX127" s="64"/>
      <c r="DY127" s="64"/>
      <c r="DZ127" s="64"/>
      <c r="EA127" s="64"/>
      <c r="EB127" s="64"/>
      <c r="EC127" s="64"/>
      <c r="ED127" s="64"/>
      <c r="EE127" s="64"/>
      <c r="EF127" s="64"/>
      <c r="EG127" s="64"/>
      <c r="EH127" s="64"/>
      <c r="EI127" s="64"/>
      <c r="EJ127" s="64"/>
      <c r="EK127" s="64"/>
      <c r="EL127" s="64"/>
      <c r="EM127" s="64"/>
      <c r="EN127" s="64"/>
      <c r="EO127" s="64"/>
      <c r="EP127" s="64"/>
      <c r="EQ127" s="64"/>
      <c r="ER127" s="122"/>
    </row>
    <row r="128" spans="1:148" s="65" customFormat="1" ht="16.5" customHeight="1" x14ac:dyDescent="0.25">
      <c r="A128" s="21">
        <f t="shared" si="5"/>
        <v>111</v>
      </c>
      <c r="B128" s="54" t="s">
        <v>107</v>
      </c>
      <c r="C128" s="57">
        <v>173.26302729528538</v>
      </c>
      <c r="D128" s="57">
        <v>223.26996061582525</v>
      </c>
      <c r="E128" s="57">
        <v>38.854990354285569</v>
      </c>
      <c r="F128" s="57">
        <v>66.495251695233534</v>
      </c>
      <c r="G128" s="57">
        <v>106.80813823580526</v>
      </c>
      <c r="H128" s="57">
        <v>107</v>
      </c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  <c r="CA128" s="64"/>
      <c r="CB128" s="64"/>
      <c r="CC128" s="64"/>
      <c r="CD128" s="64"/>
      <c r="CE128" s="64"/>
      <c r="CF128" s="64"/>
      <c r="CG128" s="64"/>
      <c r="CH128" s="64"/>
      <c r="CI128" s="64"/>
      <c r="CJ128" s="64"/>
      <c r="CK128" s="64"/>
      <c r="CL128" s="64"/>
      <c r="CM128" s="64"/>
      <c r="CN128" s="64"/>
      <c r="CO128" s="64"/>
      <c r="CP128" s="64"/>
      <c r="CQ128" s="64"/>
      <c r="CR128" s="64"/>
      <c r="CS128" s="64"/>
      <c r="CT128" s="64"/>
      <c r="CU128" s="64"/>
      <c r="CV128" s="64"/>
      <c r="CW128" s="64"/>
      <c r="CX128" s="64"/>
      <c r="CY128" s="64"/>
      <c r="CZ128" s="64"/>
      <c r="DA128" s="64"/>
      <c r="DB128" s="64"/>
      <c r="DC128" s="64"/>
      <c r="DD128" s="64"/>
      <c r="DE128" s="64"/>
      <c r="DF128" s="64"/>
      <c r="DG128" s="64"/>
      <c r="DH128" s="64"/>
      <c r="DI128" s="64"/>
      <c r="DJ128" s="64"/>
      <c r="DK128" s="64"/>
      <c r="DL128" s="64"/>
      <c r="DM128" s="64"/>
      <c r="DN128" s="64"/>
      <c r="DO128" s="64"/>
      <c r="DP128" s="64"/>
      <c r="DQ128" s="64"/>
      <c r="DR128" s="64"/>
      <c r="DS128" s="64"/>
      <c r="DT128" s="64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64"/>
      <c r="EF128" s="64"/>
      <c r="EG128" s="64"/>
      <c r="EH128" s="64"/>
      <c r="EI128" s="64"/>
      <c r="EJ128" s="64"/>
      <c r="EK128" s="64"/>
      <c r="EL128" s="64"/>
      <c r="EM128" s="64"/>
      <c r="EN128" s="64"/>
      <c r="EO128" s="64"/>
      <c r="EP128" s="64"/>
      <c r="EQ128" s="64"/>
      <c r="ER128" s="122"/>
    </row>
    <row r="129" spans="1:148" s="65" customFormat="1" ht="20.25" customHeight="1" x14ac:dyDescent="0.25">
      <c r="A129" s="254" t="s">
        <v>160</v>
      </c>
      <c r="B129" s="254"/>
      <c r="C129" s="254"/>
      <c r="D129" s="254"/>
      <c r="E129" s="254"/>
      <c r="F129" s="254"/>
      <c r="G129" s="254"/>
      <c r="H129" s="25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  <c r="CA129" s="64"/>
      <c r="CB129" s="64"/>
      <c r="CC129" s="64"/>
      <c r="CD129" s="64"/>
      <c r="CE129" s="64"/>
      <c r="CF129" s="64"/>
      <c r="CG129" s="64"/>
      <c r="CH129" s="64"/>
      <c r="CI129" s="64"/>
      <c r="CJ129" s="64"/>
      <c r="CK129" s="64"/>
      <c r="CL129" s="64"/>
      <c r="CM129" s="64"/>
      <c r="CN129" s="64"/>
      <c r="CO129" s="64"/>
      <c r="CP129" s="64"/>
      <c r="CQ129" s="64"/>
      <c r="CR129" s="64"/>
      <c r="CS129" s="64"/>
      <c r="CT129" s="64"/>
      <c r="CU129" s="64"/>
      <c r="CV129" s="64"/>
      <c r="CW129" s="64"/>
      <c r="CX129" s="64"/>
      <c r="CY129" s="64"/>
      <c r="CZ129" s="64"/>
      <c r="DA129" s="64"/>
      <c r="DB129" s="64"/>
      <c r="DC129" s="64"/>
      <c r="DD129" s="64"/>
      <c r="DE129" s="64"/>
      <c r="DF129" s="64"/>
      <c r="DG129" s="64"/>
      <c r="DH129" s="64"/>
      <c r="DI129" s="64"/>
      <c r="DJ129" s="64"/>
      <c r="DK129" s="64"/>
      <c r="DL129" s="64"/>
      <c r="DM129" s="64"/>
      <c r="DN129" s="64"/>
      <c r="DO129" s="64"/>
      <c r="DP129" s="64"/>
      <c r="DQ129" s="64"/>
      <c r="DR129" s="64"/>
      <c r="DS129" s="64"/>
      <c r="DT129" s="64"/>
      <c r="DU129" s="64"/>
      <c r="DV129" s="64"/>
      <c r="DW129" s="64"/>
      <c r="DX129" s="64"/>
      <c r="DY129" s="64"/>
      <c r="DZ129" s="64"/>
      <c r="EA129" s="64"/>
      <c r="EB129" s="64"/>
      <c r="EC129" s="64"/>
      <c r="ED129" s="64"/>
      <c r="EE129" s="64"/>
      <c r="EF129" s="64"/>
      <c r="EG129" s="64"/>
      <c r="EH129" s="64"/>
      <c r="EI129" s="64"/>
      <c r="EJ129" s="64"/>
      <c r="EK129" s="64"/>
      <c r="EL129" s="64"/>
      <c r="EM129" s="64"/>
      <c r="EN129" s="64"/>
      <c r="EO129" s="64"/>
      <c r="EP129" s="64"/>
      <c r="EQ129" s="64"/>
      <c r="ER129" s="122"/>
    </row>
    <row r="130" spans="1:148" s="65" customFormat="1" ht="16.5" customHeight="1" x14ac:dyDescent="0.25">
      <c r="A130" s="162">
        <v>112</v>
      </c>
      <c r="B130" s="54" t="s">
        <v>90</v>
      </c>
      <c r="C130" s="57">
        <v>69.25</v>
      </c>
      <c r="D130" s="57">
        <v>46.097999999999992</v>
      </c>
      <c r="E130" s="57">
        <v>72.312000000000012</v>
      </c>
      <c r="F130" s="57">
        <v>50.798000000000002</v>
      </c>
      <c r="G130" s="57">
        <v>51.152999999999999</v>
      </c>
      <c r="H130" s="57">
        <v>54.733710000000002</v>
      </c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  <c r="CB130" s="64"/>
      <c r="CC130" s="64"/>
      <c r="CD130" s="64"/>
      <c r="CE130" s="64"/>
      <c r="CF130" s="64"/>
      <c r="CG130" s="64"/>
      <c r="CH130" s="64"/>
      <c r="CI130" s="64"/>
      <c r="CJ130" s="64"/>
      <c r="CK130" s="64"/>
      <c r="CL130" s="64"/>
      <c r="CM130" s="64"/>
      <c r="CN130" s="64"/>
      <c r="CO130" s="64"/>
      <c r="CP130" s="64"/>
      <c r="CQ130" s="64"/>
      <c r="CR130" s="64"/>
      <c r="CS130" s="64"/>
      <c r="CT130" s="64"/>
      <c r="CU130" s="64"/>
      <c r="CV130" s="64"/>
      <c r="CW130" s="64"/>
      <c r="CX130" s="64"/>
      <c r="CY130" s="64"/>
      <c r="CZ130" s="64"/>
      <c r="DA130" s="64"/>
      <c r="DB130" s="64"/>
      <c r="DC130" s="64"/>
      <c r="DD130" s="64"/>
      <c r="DE130" s="64"/>
      <c r="DF130" s="64"/>
      <c r="DG130" s="64"/>
      <c r="DH130" s="64"/>
      <c r="DI130" s="64"/>
      <c r="DJ130" s="64"/>
      <c r="DK130" s="64"/>
      <c r="DL130" s="64"/>
      <c r="DM130" s="64"/>
      <c r="DN130" s="64"/>
      <c r="DO130" s="64"/>
      <c r="DP130" s="64"/>
      <c r="DQ130" s="64"/>
      <c r="DR130" s="64"/>
      <c r="DS130" s="64"/>
      <c r="DT130" s="64"/>
      <c r="DU130" s="64"/>
      <c r="DV130" s="64"/>
      <c r="DW130" s="64"/>
      <c r="DX130" s="64"/>
      <c r="DY130" s="64"/>
      <c r="DZ130" s="64"/>
      <c r="EA130" s="64"/>
      <c r="EB130" s="64"/>
      <c r="EC130" s="64"/>
      <c r="ED130" s="64"/>
      <c r="EE130" s="64"/>
      <c r="EF130" s="64"/>
      <c r="EG130" s="64"/>
      <c r="EH130" s="64"/>
      <c r="EI130" s="64"/>
      <c r="EJ130" s="64"/>
      <c r="EK130" s="64"/>
      <c r="EL130" s="64"/>
      <c r="EM130" s="64"/>
      <c r="EN130" s="64"/>
      <c r="EO130" s="64"/>
      <c r="EP130" s="64"/>
      <c r="EQ130" s="64"/>
      <c r="ER130" s="122"/>
    </row>
    <row r="131" spans="1:148" s="65" customFormat="1" ht="16.5" customHeight="1" x14ac:dyDescent="0.25">
      <c r="A131" s="21">
        <f t="shared" ref="A131:A143" si="6">+A130+1</f>
        <v>113</v>
      </c>
      <c r="B131" s="54" t="s">
        <v>92</v>
      </c>
      <c r="C131" s="57">
        <v>16.7</v>
      </c>
      <c r="D131" s="57">
        <v>19.97</v>
      </c>
      <c r="E131" s="57">
        <v>17.577000000000002</v>
      </c>
      <c r="F131" s="57">
        <v>18.806000000000001</v>
      </c>
      <c r="G131" s="57">
        <v>20.120999999999999</v>
      </c>
      <c r="H131" s="57">
        <v>21.52947</v>
      </c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  <c r="CA131" s="64"/>
      <c r="CB131" s="64"/>
      <c r="CC131" s="64"/>
      <c r="CD131" s="64"/>
      <c r="CE131" s="64"/>
      <c r="CF131" s="64"/>
      <c r="CG131" s="64"/>
      <c r="CH131" s="64"/>
      <c r="CI131" s="64"/>
      <c r="CJ131" s="64"/>
      <c r="CK131" s="64"/>
      <c r="CL131" s="64"/>
      <c r="CM131" s="64"/>
      <c r="CN131" s="64"/>
      <c r="CO131" s="64"/>
      <c r="CP131" s="64"/>
      <c r="CQ131" s="64"/>
      <c r="CR131" s="64"/>
      <c r="CS131" s="64"/>
      <c r="CT131" s="64"/>
      <c r="CU131" s="64"/>
      <c r="CV131" s="64"/>
      <c r="CW131" s="64"/>
      <c r="CX131" s="64"/>
      <c r="CY131" s="64"/>
      <c r="CZ131" s="64"/>
      <c r="DA131" s="64"/>
      <c r="DB131" s="64"/>
      <c r="DC131" s="64"/>
      <c r="DD131" s="64"/>
      <c r="DE131" s="64"/>
      <c r="DF131" s="64"/>
      <c r="DG131" s="64"/>
      <c r="DH131" s="64"/>
      <c r="DI131" s="64"/>
      <c r="DJ131" s="64"/>
      <c r="DK131" s="64"/>
      <c r="DL131" s="64"/>
      <c r="DM131" s="64"/>
      <c r="DN131" s="64"/>
      <c r="DO131" s="64"/>
      <c r="DP131" s="64"/>
      <c r="DQ131" s="64"/>
      <c r="DR131" s="64"/>
      <c r="DS131" s="64"/>
      <c r="DT131" s="64"/>
      <c r="DU131" s="64"/>
      <c r="DV131" s="64"/>
      <c r="DW131" s="64"/>
      <c r="DX131" s="64"/>
      <c r="DY131" s="64"/>
      <c r="DZ131" s="64"/>
      <c r="EA131" s="64"/>
      <c r="EB131" s="64"/>
      <c r="EC131" s="64"/>
      <c r="ED131" s="64"/>
      <c r="EE131" s="64"/>
      <c r="EF131" s="64"/>
      <c r="EG131" s="64"/>
      <c r="EH131" s="64"/>
      <c r="EI131" s="64"/>
      <c r="EJ131" s="64"/>
      <c r="EK131" s="64"/>
      <c r="EL131" s="64"/>
      <c r="EM131" s="64"/>
      <c r="EN131" s="64"/>
      <c r="EO131" s="64"/>
      <c r="EP131" s="64"/>
      <c r="EQ131" s="64"/>
      <c r="ER131" s="122"/>
    </row>
    <row r="132" spans="1:148" s="65" customFormat="1" ht="16.5" customHeight="1" x14ac:dyDescent="0.25">
      <c r="A132" s="21">
        <f t="shared" si="6"/>
        <v>114</v>
      </c>
      <c r="B132" s="54" t="s">
        <v>107</v>
      </c>
      <c r="C132" s="57">
        <v>100</v>
      </c>
      <c r="D132" s="57">
        <v>119.58083832335329</v>
      </c>
      <c r="E132" s="57">
        <v>88.017025538307465</v>
      </c>
      <c r="F132" s="57">
        <v>106.99209193832849</v>
      </c>
      <c r="G132" s="57">
        <v>106.99244921833456</v>
      </c>
      <c r="H132" s="57">
        <v>107</v>
      </c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  <c r="CA132" s="64"/>
      <c r="CB132" s="64"/>
      <c r="CC132" s="64"/>
      <c r="CD132" s="64"/>
      <c r="CE132" s="64"/>
      <c r="CF132" s="64"/>
      <c r="CG132" s="64"/>
      <c r="CH132" s="64"/>
      <c r="CI132" s="64"/>
      <c r="CJ132" s="64"/>
      <c r="CK132" s="64"/>
      <c r="CL132" s="64"/>
      <c r="CM132" s="64"/>
      <c r="CN132" s="64"/>
      <c r="CO132" s="64"/>
      <c r="CP132" s="64"/>
      <c r="CQ132" s="64"/>
      <c r="CR132" s="64"/>
      <c r="CS132" s="64"/>
      <c r="CT132" s="64"/>
      <c r="CU132" s="64"/>
      <c r="CV132" s="64"/>
      <c r="CW132" s="64"/>
      <c r="CX132" s="64"/>
      <c r="CY132" s="64"/>
      <c r="CZ132" s="64"/>
      <c r="DA132" s="64"/>
      <c r="DB132" s="64"/>
      <c r="DC132" s="64"/>
      <c r="DD132" s="64"/>
      <c r="DE132" s="64"/>
      <c r="DF132" s="64"/>
      <c r="DG132" s="64"/>
      <c r="DH132" s="64"/>
      <c r="DI132" s="64"/>
      <c r="DJ132" s="64"/>
      <c r="DK132" s="64"/>
      <c r="DL132" s="64"/>
      <c r="DM132" s="64"/>
      <c r="DN132" s="64"/>
      <c r="DO132" s="64"/>
      <c r="DP132" s="64"/>
      <c r="DQ132" s="64"/>
      <c r="DR132" s="64"/>
      <c r="DS132" s="64"/>
      <c r="DT132" s="64"/>
      <c r="DU132" s="64"/>
      <c r="DV132" s="64"/>
      <c r="DW132" s="64"/>
      <c r="DX132" s="64"/>
      <c r="DY132" s="64"/>
      <c r="DZ132" s="64"/>
      <c r="EA132" s="64"/>
      <c r="EB132" s="64"/>
      <c r="EC132" s="64"/>
      <c r="ED132" s="64"/>
      <c r="EE132" s="64"/>
      <c r="EF132" s="64"/>
      <c r="EG132" s="64"/>
      <c r="EH132" s="64"/>
      <c r="EI132" s="64"/>
      <c r="EJ132" s="64"/>
      <c r="EK132" s="64"/>
      <c r="EL132" s="64"/>
      <c r="EM132" s="64"/>
      <c r="EN132" s="64"/>
      <c r="EO132" s="64"/>
      <c r="EP132" s="64"/>
      <c r="EQ132" s="64"/>
      <c r="ER132" s="122"/>
    </row>
    <row r="133" spans="1:148" s="65" customFormat="1" ht="16.5" customHeight="1" x14ac:dyDescent="0.25">
      <c r="A133" s="21">
        <f t="shared" si="6"/>
        <v>115</v>
      </c>
      <c r="B133" s="54" t="s">
        <v>93</v>
      </c>
      <c r="C133" s="57">
        <v>16.7</v>
      </c>
      <c r="D133" s="57">
        <v>19.97</v>
      </c>
      <c r="E133" s="57">
        <v>17.577000000000002</v>
      </c>
      <c r="F133" s="68">
        <v>18.806000000000001</v>
      </c>
      <c r="G133" s="68">
        <v>20.120999999999999</v>
      </c>
      <c r="H133" s="68">
        <v>21.52947</v>
      </c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  <c r="CA133" s="64"/>
      <c r="CB133" s="64"/>
      <c r="CC133" s="64"/>
      <c r="CD133" s="64"/>
      <c r="CE133" s="64"/>
      <c r="CF133" s="64"/>
      <c r="CG133" s="64"/>
      <c r="CH133" s="64"/>
      <c r="CI133" s="64"/>
      <c r="CJ133" s="64"/>
      <c r="CK133" s="64"/>
      <c r="CL133" s="64"/>
      <c r="CM133" s="64"/>
      <c r="CN133" s="64"/>
      <c r="CO133" s="64"/>
      <c r="CP133" s="64"/>
      <c r="CQ133" s="64"/>
      <c r="CR133" s="64"/>
      <c r="CS133" s="64"/>
      <c r="CT133" s="64"/>
      <c r="CU133" s="64"/>
      <c r="CV133" s="64"/>
      <c r="CW133" s="64"/>
      <c r="CX133" s="64"/>
      <c r="CY133" s="64"/>
      <c r="CZ133" s="64"/>
      <c r="DA133" s="64"/>
      <c r="DB133" s="64"/>
      <c r="DC133" s="64"/>
      <c r="DD133" s="64"/>
      <c r="DE133" s="64"/>
      <c r="DF133" s="64"/>
      <c r="DG133" s="64"/>
      <c r="DH133" s="64"/>
      <c r="DI133" s="64"/>
      <c r="DJ133" s="64"/>
      <c r="DK133" s="64"/>
      <c r="DL133" s="64"/>
      <c r="DM133" s="64"/>
      <c r="DN133" s="64"/>
      <c r="DO133" s="64"/>
      <c r="DP133" s="64"/>
      <c r="DQ133" s="64"/>
      <c r="DR133" s="64"/>
      <c r="DS133" s="64"/>
      <c r="DT133" s="64"/>
      <c r="DU133" s="64"/>
      <c r="DV133" s="64"/>
      <c r="DW133" s="64"/>
      <c r="DX133" s="64"/>
      <c r="DY133" s="64"/>
      <c r="DZ133" s="64"/>
      <c r="EA133" s="64"/>
      <c r="EB133" s="64"/>
      <c r="EC133" s="64"/>
      <c r="ED133" s="64"/>
      <c r="EE133" s="64"/>
      <c r="EF133" s="64"/>
      <c r="EG133" s="64"/>
      <c r="EH133" s="64"/>
      <c r="EI133" s="64"/>
      <c r="EJ133" s="64"/>
      <c r="EK133" s="64"/>
      <c r="EL133" s="64"/>
      <c r="EM133" s="64"/>
      <c r="EN133" s="64"/>
      <c r="EO133" s="64"/>
      <c r="EP133" s="64"/>
      <c r="EQ133" s="64"/>
      <c r="ER133" s="122"/>
    </row>
    <row r="134" spans="1:148" s="65" customFormat="1" ht="16.5" customHeight="1" x14ac:dyDescent="0.25">
      <c r="A134" s="21">
        <f t="shared" si="6"/>
        <v>116</v>
      </c>
      <c r="B134" s="54" t="s">
        <v>94</v>
      </c>
      <c r="C134" s="57"/>
      <c r="D134" s="57"/>
      <c r="E134" s="57"/>
      <c r="F134" s="57"/>
      <c r="G134" s="57"/>
      <c r="H134" s="57">
        <v>0</v>
      </c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  <c r="CA134" s="64"/>
      <c r="CB134" s="64"/>
      <c r="CC134" s="64"/>
      <c r="CD134" s="64"/>
      <c r="CE134" s="64"/>
      <c r="CF134" s="64"/>
      <c r="CG134" s="64"/>
      <c r="CH134" s="64"/>
      <c r="CI134" s="64"/>
      <c r="CJ134" s="64"/>
      <c r="CK134" s="64"/>
      <c r="CL134" s="64"/>
      <c r="CM134" s="64"/>
      <c r="CN134" s="64"/>
      <c r="CO134" s="64"/>
      <c r="CP134" s="64"/>
      <c r="CQ134" s="64"/>
      <c r="CR134" s="64"/>
      <c r="CS134" s="64"/>
      <c r="CT134" s="64"/>
      <c r="CU134" s="64"/>
      <c r="CV134" s="64"/>
      <c r="CW134" s="64"/>
      <c r="CX134" s="64"/>
      <c r="CY134" s="64"/>
      <c r="CZ134" s="64"/>
      <c r="DA134" s="64"/>
      <c r="DB134" s="64"/>
      <c r="DC134" s="64"/>
      <c r="DD134" s="64"/>
      <c r="DE134" s="64"/>
      <c r="DF134" s="64"/>
      <c r="DG134" s="64"/>
      <c r="DH134" s="64"/>
      <c r="DI134" s="64"/>
      <c r="DJ134" s="64"/>
      <c r="DK134" s="64"/>
      <c r="DL134" s="64"/>
      <c r="DM134" s="64"/>
      <c r="DN134" s="64"/>
      <c r="DO134" s="64"/>
      <c r="DP134" s="64"/>
      <c r="DQ134" s="64"/>
      <c r="DR134" s="64"/>
      <c r="DS134" s="64"/>
      <c r="DT134" s="64"/>
      <c r="DU134" s="64"/>
      <c r="DV134" s="64"/>
      <c r="DW134" s="64"/>
      <c r="DX134" s="64"/>
      <c r="DY134" s="64"/>
      <c r="DZ134" s="64"/>
      <c r="EA134" s="64"/>
      <c r="EB134" s="64"/>
      <c r="EC134" s="64"/>
      <c r="ED134" s="64"/>
      <c r="EE134" s="64"/>
      <c r="EF134" s="64"/>
      <c r="EG134" s="64"/>
      <c r="EH134" s="64"/>
      <c r="EI134" s="64"/>
      <c r="EJ134" s="64"/>
      <c r="EK134" s="64"/>
      <c r="EL134" s="64"/>
      <c r="EM134" s="64"/>
      <c r="EN134" s="64"/>
      <c r="EO134" s="64"/>
      <c r="EP134" s="64"/>
      <c r="EQ134" s="64"/>
      <c r="ER134" s="122"/>
    </row>
    <row r="135" spans="1:148" s="65" customFormat="1" ht="16.5" customHeight="1" x14ac:dyDescent="0.25">
      <c r="A135" s="21">
        <f t="shared" si="6"/>
        <v>117</v>
      </c>
      <c r="B135" s="54" t="s">
        <v>95</v>
      </c>
      <c r="C135" s="57"/>
      <c r="D135" s="57"/>
      <c r="E135" s="57"/>
      <c r="F135" s="57"/>
      <c r="G135" s="57"/>
      <c r="H135" s="57">
        <v>0</v>
      </c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  <c r="CA135" s="64"/>
      <c r="CB135" s="64"/>
      <c r="CC135" s="64"/>
      <c r="CD135" s="64"/>
      <c r="CE135" s="64"/>
      <c r="CF135" s="64"/>
      <c r="CG135" s="64"/>
      <c r="CH135" s="64"/>
      <c r="CI135" s="64"/>
      <c r="CJ135" s="64"/>
      <c r="CK135" s="64"/>
      <c r="CL135" s="64"/>
      <c r="CM135" s="64"/>
      <c r="CN135" s="64"/>
      <c r="CO135" s="64"/>
      <c r="CP135" s="64"/>
      <c r="CQ135" s="64"/>
      <c r="CR135" s="64"/>
      <c r="CS135" s="64"/>
      <c r="CT135" s="64"/>
      <c r="CU135" s="64"/>
      <c r="CV135" s="64"/>
      <c r="CW135" s="64"/>
      <c r="CX135" s="64"/>
      <c r="CY135" s="64"/>
      <c r="CZ135" s="64"/>
      <c r="DA135" s="64"/>
      <c r="DB135" s="64"/>
      <c r="DC135" s="64"/>
      <c r="DD135" s="64"/>
      <c r="DE135" s="64"/>
      <c r="DF135" s="64"/>
      <c r="DG135" s="64"/>
      <c r="DH135" s="64"/>
      <c r="DI135" s="64"/>
      <c r="DJ135" s="64"/>
      <c r="DK135" s="64"/>
      <c r="DL135" s="64"/>
      <c r="DM135" s="64"/>
      <c r="DN135" s="64"/>
      <c r="DO135" s="64"/>
      <c r="DP135" s="64"/>
      <c r="DQ135" s="64"/>
      <c r="DR135" s="64"/>
      <c r="DS135" s="64"/>
      <c r="DT135" s="64"/>
      <c r="DU135" s="64"/>
      <c r="DV135" s="64"/>
      <c r="DW135" s="64"/>
      <c r="DX135" s="64"/>
      <c r="DY135" s="64"/>
      <c r="DZ135" s="64"/>
      <c r="EA135" s="64"/>
      <c r="EB135" s="64"/>
      <c r="EC135" s="64"/>
      <c r="ED135" s="64"/>
      <c r="EE135" s="64"/>
      <c r="EF135" s="64"/>
      <c r="EG135" s="64"/>
      <c r="EH135" s="64"/>
      <c r="EI135" s="64"/>
      <c r="EJ135" s="64"/>
      <c r="EK135" s="64"/>
      <c r="EL135" s="64"/>
      <c r="EM135" s="64"/>
      <c r="EN135" s="64"/>
      <c r="EO135" s="64"/>
      <c r="EP135" s="64"/>
      <c r="EQ135" s="64"/>
      <c r="ER135" s="122"/>
    </row>
    <row r="136" spans="1:148" s="65" customFormat="1" ht="16.5" customHeight="1" x14ac:dyDescent="0.25">
      <c r="A136" s="21">
        <f t="shared" si="6"/>
        <v>118</v>
      </c>
      <c r="B136" s="54" t="s">
        <v>97</v>
      </c>
      <c r="C136" s="57">
        <v>32.349999999999994</v>
      </c>
      <c r="D136" s="57">
        <v>27.965999999999998</v>
      </c>
      <c r="E136" s="57">
        <v>51.189</v>
      </c>
      <c r="F136" s="57">
        <v>31.992000000000001</v>
      </c>
      <c r="G136" s="57">
        <v>31.032</v>
      </c>
      <c r="H136" s="57">
        <v>33.204239999999999</v>
      </c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  <c r="CI136" s="64"/>
      <c r="CJ136" s="64"/>
      <c r="CK136" s="64"/>
      <c r="CL136" s="64"/>
      <c r="CM136" s="64"/>
      <c r="CN136" s="64"/>
      <c r="CO136" s="64"/>
      <c r="CP136" s="64"/>
      <c r="CQ136" s="64"/>
      <c r="CR136" s="64"/>
      <c r="CS136" s="64"/>
      <c r="CT136" s="64"/>
      <c r="CU136" s="64"/>
      <c r="CV136" s="64"/>
      <c r="CW136" s="64"/>
      <c r="CX136" s="64"/>
      <c r="CY136" s="64"/>
      <c r="CZ136" s="64"/>
      <c r="DA136" s="64"/>
      <c r="DB136" s="64"/>
      <c r="DC136" s="64"/>
      <c r="DD136" s="64"/>
      <c r="DE136" s="64"/>
      <c r="DF136" s="64"/>
      <c r="DG136" s="64"/>
      <c r="DH136" s="64"/>
      <c r="DI136" s="64"/>
      <c r="DJ136" s="64"/>
      <c r="DK136" s="64"/>
      <c r="DL136" s="64"/>
      <c r="DM136" s="64"/>
      <c r="DN136" s="64"/>
      <c r="DO136" s="64"/>
      <c r="DP136" s="64"/>
      <c r="DQ136" s="64"/>
      <c r="DR136" s="64"/>
      <c r="DS136" s="64"/>
      <c r="DT136" s="64"/>
      <c r="DU136" s="64"/>
      <c r="DV136" s="64"/>
      <c r="DW136" s="64"/>
      <c r="DX136" s="64"/>
      <c r="DY136" s="64"/>
      <c r="DZ136" s="64"/>
      <c r="EA136" s="64"/>
      <c r="EB136" s="64"/>
      <c r="EC136" s="64"/>
      <c r="ED136" s="64"/>
      <c r="EE136" s="64"/>
      <c r="EF136" s="64"/>
      <c r="EG136" s="64"/>
      <c r="EH136" s="64"/>
      <c r="EI136" s="64"/>
      <c r="EJ136" s="64"/>
      <c r="EK136" s="64"/>
      <c r="EL136" s="64"/>
      <c r="EM136" s="64"/>
      <c r="EN136" s="64"/>
      <c r="EO136" s="64"/>
      <c r="EP136" s="64"/>
      <c r="EQ136" s="64"/>
      <c r="ER136" s="122"/>
    </row>
    <row r="137" spans="1:148" s="65" customFormat="1" ht="16.5" customHeight="1" x14ac:dyDescent="0.25">
      <c r="A137" s="21">
        <f t="shared" si="6"/>
        <v>119</v>
      </c>
      <c r="B137" s="54" t="s">
        <v>98</v>
      </c>
      <c r="C137" s="57">
        <v>32.299999999999997</v>
      </c>
      <c r="D137" s="57">
        <v>27.9</v>
      </c>
      <c r="E137" s="57">
        <v>32.189</v>
      </c>
      <c r="F137" s="68">
        <v>31.992000000000001</v>
      </c>
      <c r="G137" s="68">
        <v>31.032</v>
      </c>
      <c r="H137" s="68">
        <v>33.204239999999999</v>
      </c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  <c r="CA137" s="64"/>
      <c r="CB137" s="64"/>
      <c r="CC137" s="64"/>
      <c r="CD137" s="64"/>
      <c r="CE137" s="64"/>
      <c r="CF137" s="64"/>
      <c r="CG137" s="64"/>
      <c r="CH137" s="64"/>
      <c r="CI137" s="64"/>
      <c r="CJ137" s="64"/>
      <c r="CK137" s="64"/>
      <c r="CL137" s="64"/>
      <c r="CM137" s="64"/>
      <c r="CN137" s="64"/>
      <c r="CO137" s="64"/>
      <c r="CP137" s="64"/>
      <c r="CQ137" s="64"/>
      <c r="CR137" s="64"/>
      <c r="CS137" s="64"/>
      <c r="CT137" s="64"/>
      <c r="CU137" s="64"/>
      <c r="CV137" s="64"/>
      <c r="CW137" s="64"/>
      <c r="CX137" s="64"/>
      <c r="CY137" s="64"/>
      <c r="CZ137" s="64"/>
      <c r="DA137" s="64"/>
      <c r="DB137" s="64"/>
      <c r="DC137" s="64"/>
      <c r="DD137" s="64"/>
      <c r="DE137" s="64"/>
      <c r="DF137" s="64"/>
      <c r="DG137" s="64"/>
      <c r="DH137" s="64"/>
      <c r="DI137" s="64"/>
      <c r="DJ137" s="64"/>
      <c r="DK137" s="64"/>
      <c r="DL137" s="64"/>
      <c r="DM137" s="64"/>
      <c r="DN137" s="64"/>
      <c r="DO137" s="64"/>
      <c r="DP137" s="64"/>
      <c r="DQ137" s="64"/>
      <c r="DR137" s="64"/>
      <c r="DS137" s="64"/>
      <c r="DT137" s="64"/>
      <c r="DU137" s="64"/>
      <c r="DV137" s="64"/>
      <c r="DW137" s="64"/>
      <c r="DX137" s="64"/>
      <c r="DY137" s="64"/>
      <c r="DZ137" s="64"/>
      <c r="EA137" s="64"/>
      <c r="EB137" s="64"/>
      <c r="EC137" s="64"/>
      <c r="ED137" s="64"/>
      <c r="EE137" s="64"/>
      <c r="EF137" s="64"/>
      <c r="EG137" s="64"/>
      <c r="EH137" s="64"/>
      <c r="EI137" s="64"/>
      <c r="EJ137" s="64"/>
      <c r="EK137" s="64"/>
      <c r="EL137" s="64"/>
      <c r="EM137" s="64"/>
      <c r="EN137" s="64"/>
      <c r="EO137" s="64"/>
      <c r="EP137" s="64"/>
      <c r="EQ137" s="64"/>
      <c r="ER137" s="122"/>
    </row>
    <row r="138" spans="1:148" s="65" customFormat="1" ht="16.5" customHeight="1" x14ac:dyDescent="0.25">
      <c r="A138" s="21">
        <f t="shared" si="6"/>
        <v>120</v>
      </c>
      <c r="B138" s="54" t="s">
        <v>99</v>
      </c>
      <c r="C138" s="57">
        <v>0.05</v>
      </c>
      <c r="D138" s="57">
        <v>6.6000000000000003E-2</v>
      </c>
      <c r="E138" s="57">
        <v>19</v>
      </c>
      <c r="F138" s="68">
        <v>0</v>
      </c>
      <c r="G138" s="68">
        <v>0</v>
      </c>
      <c r="H138" s="68">
        <v>0</v>
      </c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  <c r="CA138" s="64"/>
      <c r="CB138" s="64"/>
      <c r="CC138" s="64"/>
      <c r="CD138" s="64"/>
      <c r="CE138" s="64"/>
      <c r="CF138" s="64"/>
      <c r="CG138" s="64"/>
      <c r="CH138" s="64"/>
      <c r="CI138" s="64"/>
      <c r="CJ138" s="64"/>
      <c r="CK138" s="64"/>
      <c r="CL138" s="64"/>
      <c r="CM138" s="64"/>
      <c r="CN138" s="64"/>
      <c r="CO138" s="64"/>
      <c r="CP138" s="64"/>
      <c r="CQ138" s="64"/>
      <c r="CR138" s="64"/>
      <c r="CS138" s="64"/>
      <c r="CT138" s="64"/>
      <c r="CU138" s="64"/>
      <c r="CV138" s="64"/>
      <c r="CW138" s="64"/>
      <c r="CX138" s="64"/>
      <c r="CY138" s="64"/>
      <c r="CZ138" s="64"/>
      <c r="DA138" s="64"/>
      <c r="DB138" s="64"/>
      <c r="DC138" s="64"/>
      <c r="DD138" s="64"/>
      <c r="DE138" s="64"/>
      <c r="DF138" s="64"/>
      <c r="DG138" s="64"/>
      <c r="DH138" s="64"/>
      <c r="DI138" s="64"/>
      <c r="DJ138" s="64"/>
      <c r="DK138" s="64"/>
      <c r="DL138" s="64"/>
      <c r="DM138" s="64"/>
      <c r="DN138" s="64"/>
      <c r="DO138" s="64"/>
      <c r="DP138" s="64"/>
      <c r="DQ138" s="64"/>
      <c r="DR138" s="64"/>
      <c r="DS138" s="64"/>
      <c r="DT138" s="64"/>
      <c r="DU138" s="64"/>
      <c r="DV138" s="64"/>
      <c r="DW138" s="64"/>
      <c r="DX138" s="64"/>
      <c r="DY138" s="64"/>
      <c r="DZ138" s="64"/>
      <c r="EA138" s="64"/>
      <c r="EB138" s="64"/>
      <c r="EC138" s="64"/>
      <c r="ED138" s="64"/>
      <c r="EE138" s="64"/>
      <c r="EF138" s="64"/>
      <c r="EG138" s="64"/>
      <c r="EH138" s="64"/>
      <c r="EI138" s="64"/>
      <c r="EJ138" s="64"/>
      <c r="EK138" s="64"/>
      <c r="EL138" s="64"/>
      <c r="EM138" s="64"/>
      <c r="EN138" s="64"/>
      <c r="EO138" s="64"/>
      <c r="EP138" s="64"/>
      <c r="EQ138" s="64"/>
      <c r="ER138" s="122"/>
    </row>
    <row r="139" spans="1:148" s="65" customFormat="1" ht="16.5" customHeight="1" x14ac:dyDescent="0.25">
      <c r="A139" s="21">
        <f t="shared" si="6"/>
        <v>121</v>
      </c>
      <c r="B139" s="54" t="s">
        <v>155</v>
      </c>
      <c r="C139" s="57"/>
      <c r="D139" s="57"/>
      <c r="E139" s="57"/>
      <c r="F139" s="57"/>
      <c r="G139" s="57"/>
      <c r="H139" s="57">
        <v>0</v>
      </c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  <c r="CA139" s="64"/>
      <c r="CB139" s="64"/>
      <c r="CC139" s="64"/>
      <c r="CD139" s="64"/>
      <c r="CE139" s="64"/>
      <c r="CF139" s="64"/>
      <c r="CG139" s="64"/>
      <c r="CH139" s="64"/>
      <c r="CI139" s="64"/>
      <c r="CJ139" s="64"/>
      <c r="CK139" s="64"/>
      <c r="CL139" s="64"/>
      <c r="CM139" s="64"/>
      <c r="CN139" s="64"/>
      <c r="CO139" s="64"/>
      <c r="CP139" s="64"/>
      <c r="CQ139" s="64"/>
      <c r="CR139" s="64"/>
      <c r="CS139" s="64"/>
      <c r="CT139" s="64"/>
      <c r="CU139" s="64"/>
      <c r="CV139" s="64"/>
      <c r="CW139" s="64"/>
      <c r="CX139" s="64"/>
      <c r="CY139" s="64"/>
      <c r="CZ139" s="64"/>
      <c r="DA139" s="64"/>
      <c r="DB139" s="64"/>
      <c r="DC139" s="64"/>
      <c r="DD139" s="64"/>
      <c r="DE139" s="64"/>
      <c r="DF139" s="64"/>
      <c r="DG139" s="64"/>
      <c r="DH139" s="64"/>
      <c r="DI139" s="64"/>
      <c r="DJ139" s="64"/>
      <c r="DK139" s="64"/>
      <c r="DL139" s="64"/>
      <c r="DM139" s="64"/>
      <c r="DN139" s="64"/>
      <c r="DO139" s="64"/>
      <c r="DP139" s="64"/>
      <c r="DQ139" s="64"/>
      <c r="DR139" s="64"/>
      <c r="DS139" s="64"/>
      <c r="DT139" s="64"/>
      <c r="DU139" s="64"/>
      <c r="DV139" s="64"/>
      <c r="DW139" s="64"/>
      <c r="DX139" s="64"/>
      <c r="DY139" s="64"/>
      <c r="DZ139" s="64"/>
      <c r="EA139" s="64"/>
      <c r="EB139" s="64"/>
      <c r="EC139" s="64"/>
      <c r="ED139" s="64"/>
      <c r="EE139" s="64"/>
      <c r="EF139" s="64"/>
      <c r="EG139" s="64"/>
      <c r="EH139" s="64"/>
      <c r="EI139" s="64"/>
      <c r="EJ139" s="64"/>
      <c r="EK139" s="64"/>
      <c r="EL139" s="64"/>
      <c r="EM139" s="64"/>
      <c r="EN139" s="64"/>
      <c r="EO139" s="64"/>
      <c r="EP139" s="64"/>
      <c r="EQ139" s="64"/>
      <c r="ER139" s="122"/>
    </row>
    <row r="140" spans="1:148" s="65" customFormat="1" ht="16.5" customHeight="1" x14ac:dyDescent="0.25">
      <c r="A140" s="21">
        <f t="shared" si="6"/>
        <v>122</v>
      </c>
      <c r="B140" s="54" t="s">
        <v>101</v>
      </c>
      <c r="C140" s="57"/>
      <c r="D140" s="57"/>
      <c r="E140" s="57"/>
      <c r="F140" s="57"/>
      <c r="G140" s="57"/>
      <c r="H140" s="57">
        <v>0</v>
      </c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  <c r="CA140" s="64"/>
      <c r="CB140" s="64"/>
      <c r="CC140" s="64"/>
      <c r="CD140" s="64"/>
      <c r="CE140" s="64"/>
      <c r="CF140" s="64"/>
      <c r="CG140" s="64"/>
      <c r="CH140" s="64"/>
      <c r="CI140" s="64"/>
      <c r="CJ140" s="64"/>
      <c r="CK140" s="64"/>
      <c r="CL140" s="64"/>
      <c r="CM140" s="64"/>
      <c r="CN140" s="64"/>
      <c r="CO140" s="64"/>
      <c r="CP140" s="64"/>
      <c r="CQ140" s="64"/>
      <c r="CR140" s="64"/>
      <c r="CS140" s="64"/>
      <c r="CT140" s="64"/>
      <c r="CU140" s="64"/>
      <c r="CV140" s="64"/>
      <c r="CW140" s="64"/>
      <c r="CX140" s="64"/>
      <c r="CY140" s="64"/>
      <c r="CZ140" s="64"/>
      <c r="DA140" s="64"/>
      <c r="DB140" s="64"/>
      <c r="DC140" s="64"/>
      <c r="DD140" s="64"/>
      <c r="DE140" s="64"/>
      <c r="DF140" s="64"/>
      <c r="DG140" s="64"/>
      <c r="DH140" s="64"/>
      <c r="DI140" s="64"/>
      <c r="DJ140" s="64"/>
      <c r="DK140" s="64"/>
      <c r="DL140" s="64"/>
      <c r="DM140" s="64"/>
      <c r="DN140" s="64"/>
      <c r="DO140" s="64"/>
      <c r="DP140" s="64"/>
      <c r="DQ140" s="64"/>
      <c r="DR140" s="64"/>
      <c r="DS140" s="64"/>
      <c r="DT140" s="64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64"/>
      <c r="EG140" s="64"/>
      <c r="EH140" s="64"/>
      <c r="EI140" s="64"/>
      <c r="EJ140" s="64"/>
      <c r="EK140" s="64"/>
      <c r="EL140" s="64"/>
      <c r="EM140" s="64"/>
      <c r="EN140" s="64"/>
      <c r="EO140" s="64"/>
      <c r="EP140" s="64"/>
      <c r="EQ140" s="64"/>
      <c r="ER140" s="122"/>
    </row>
    <row r="141" spans="1:148" s="65" customFormat="1" ht="16.5" customHeight="1" x14ac:dyDescent="0.25">
      <c r="A141" s="21">
        <f t="shared" si="6"/>
        <v>123</v>
      </c>
      <c r="B141" s="54" t="s">
        <v>102</v>
      </c>
      <c r="C141" s="57"/>
      <c r="D141" s="57"/>
      <c r="E141" s="57"/>
      <c r="F141" s="57"/>
      <c r="G141" s="57"/>
      <c r="H141" s="57">
        <v>0</v>
      </c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  <c r="CA141" s="64"/>
      <c r="CB141" s="64"/>
      <c r="CC141" s="64"/>
      <c r="CD141" s="64"/>
      <c r="CE141" s="64"/>
      <c r="CF141" s="64"/>
      <c r="CG141" s="64"/>
      <c r="CH141" s="64"/>
      <c r="CI141" s="64"/>
      <c r="CJ141" s="64"/>
      <c r="CK141" s="64"/>
      <c r="CL141" s="64"/>
      <c r="CM141" s="64"/>
      <c r="CN141" s="64"/>
      <c r="CO141" s="64"/>
      <c r="CP141" s="64"/>
      <c r="CQ141" s="64"/>
      <c r="CR141" s="64"/>
      <c r="CS141" s="64"/>
      <c r="CT141" s="64"/>
      <c r="CU141" s="64"/>
      <c r="CV141" s="64"/>
      <c r="CW141" s="64"/>
      <c r="CX141" s="64"/>
      <c r="CY141" s="64"/>
      <c r="CZ141" s="64"/>
      <c r="DA141" s="64"/>
      <c r="DB141" s="64"/>
      <c r="DC141" s="64"/>
      <c r="DD141" s="64"/>
      <c r="DE141" s="64"/>
      <c r="DF141" s="64"/>
      <c r="DG141" s="64"/>
      <c r="DH141" s="64"/>
      <c r="DI141" s="64"/>
      <c r="DJ141" s="64"/>
      <c r="DK141" s="64"/>
      <c r="DL141" s="64"/>
      <c r="DM141" s="64"/>
      <c r="DN141" s="64"/>
      <c r="DO141" s="64"/>
      <c r="DP141" s="64"/>
      <c r="DQ141" s="64"/>
      <c r="DR141" s="64"/>
      <c r="DS141" s="64"/>
      <c r="DT141" s="64"/>
      <c r="DU141" s="64"/>
      <c r="DV141" s="64"/>
      <c r="DW141" s="64"/>
      <c r="DX141" s="64"/>
      <c r="DY141" s="64"/>
      <c r="DZ141" s="64"/>
      <c r="EA141" s="64"/>
      <c r="EB141" s="64"/>
      <c r="EC141" s="64"/>
      <c r="ED141" s="64"/>
      <c r="EE141" s="64"/>
      <c r="EF141" s="64"/>
      <c r="EG141" s="64"/>
      <c r="EH141" s="64"/>
      <c r="EI141" s="64"/>
      <c r="EJ141" s="64"/>
      <c r="EK141" s="64"/>
      <c r="EL141" s="64"/>
      <c r="EM141" s="64"/>
      <c r="EN141" s="64"/>
      <c r="EO141" s="64"/>
      <c r="EP141" s="64"/>
      <c r="EQ141" s="64"/>
      <c r="ER141" s="122"/>
    </row>
    <row r="142" spans="1:148" s="65" customFormat="1" ht="16.5" customHeight="1" x14ac:dyDescent="0.25">
      <c r="A142" s="21">
        <f t="shared" si="6"/>
        <v>124</v>
      </c>
      <c r="B142" s="54" t="s">
        <v>103</v>
      </c>
      <c r="C142" s="57">
        <v>69.3</v>
      </c>
      <c r="D142" s="57">
        <v>46.1</v>
      </c>
      <c r="E142" s="57">
        <v>72.311999999999998</v>
      </c>
      <c r="F142" s="57">
        <v>50.798000000000002</v>
      </c>
      <c r="G142" s="57">
        <v>51.152999999999999</v>
      </c>
      <c r="H142" s="57">
        <v>54.733710000000002</v>
      </c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  <c r="CA142" s="64"/>
      <c r="CB142" s="64"/>
      <c r="CC142" s="64"/>
      <c r="CD142" s="64"/>
      <c r="CE142" s="64"/>
      <c r="CF142" s="64"/>
      <c r="CG142" s="64"/>
      <c r="CH142" s="64"/>
      <c r="CI142" s="64"/>
      <c r="CJ142" s="64"/>
      <c r="CK142" s="64"/>
      <c r="CL142" s="64"/>
      <c r="CM142" s="64"/>
      <c r="CN142" s="64"/>
      <c r="CO142" s="64"/>
      <c r="CP142" s="64"/>
      <c r="CQ142" s="64"/>
      <c r="CR142" s="64"/>
      <c r="CS142" s="64"/>
      <c r="CT142" s="64"/>
      <c r="CU142" s="64"/>
      <c r="CV142" s="64"/>
      <c r="CW142" s="64"/>
      <c r="CX142" s="64"/>
      <c r="CY142" s="64"/>
      <c r="CZ142" s="64"/>
      <c r="DA142" s="64"/>
      <c r="DB142" s="64"/>
      <c r="DC142" s="64"/>
      <c r="DD142" s="64"/>
      <c r="DE142" s="64"/>
      <c r="DF142" s="64"/>
      <c r="DG142" s="64"/>
      <c r="DH142" s="64"/>
      <c r="DI142" s="64"/>
      <c r="DJ142" s="64"/>
      <c r="DK142" s="64"/>
      <c r="DL142" s="64"/>
      <c r="DM142" s="64"/>
      <c r="DN142" s="64"/>
      <c r="DO142" s="64"/>
      <c r="DP142" s="64"/>
      <c r="DQ142" s="64"/>
      <c r="DR142" s="64"/>
      <c r="DS142" s="64"/>
      <c r="DT142" s="64"/>
      <c r="DU142" s="64"/>
      <c r="DV142" s="64"/>
      <c r="DW142" s="64"/>
      <c r="DX142" s="64"/>
      <c r="DY142" s="64"/>
      <c r="DZ142" s="64"/>
      <c r="EA142" s="64"/>
      <c r="EB142" s="64"/>
      <c r="EC142" s="64"/>
      <c r="ED142" s="64"/>
      <c r="EE142" s="64"/>
      <c r="EF142" s="64"/>
      <c r="EG142" s="64"/>
      <c r="EH142" s="64"/>
      <c r="EI142" s="64"/>
      <c r="EJ142" s="64"/>
      <c r="EK142" s="64"/>
      <c r="EL142" s="64"/>
      <c r="EM142" s="64"/>
      <c r="EN142" s="64"/>
      <c r="EO142" s="64"/>
      <c r="EP142" s="64"/>
      <c r="EQ142" s="64"/>
      <c r="ER142" s="122"/>
    </row>
    <row r="143" spans="1:148" s="65" customFormat="1" ht="16.5" customHeight="1" x14ac:dyDescent="0.25">
      <c r="A143" s="21">
        <f t="shared" si="6"/>
        <v>125</v>
      </c>
      <c r="B143" s="54" t="s">
        <v>107</v>
      </c>
      <c r="C143" s="57">
        <v>141.71779141104295</v>
      </c>
      <c r="D143" s="57">
        <v>66.522366522366525</v>
      </c>
      <c r="E143" s="57">
        <v>156.8590021691974</v>
      </c>
      <c r="F143" s="57">
        <v>70.248368182321059</v>
      </c>
      <c r="G143" s="57">
        <v>100.69884641127602</v>
      </c>
      <c r="H143" s="57">
        <v>107</v>
      </c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  <c r="CA143" s="64"/>
      <c r="CB143" s="64"/>
      <c r="CC143" s="64"/>
      <c r="CD143" s="64"/>
      <c r="CE143" s="64"/>
      <c r="CF143" s="64"/>
      <c r="CG143" s="64"/>
      <c r="CH143" s="64"/>
      <c r="CI143" s="64"/>
      <c r="CJ143" s="64"/>
      <c r="CK143" s="64"/>
      <c r="CL143" s="64"/>
      <c r="CM143" s="64"/>
      <c r="CN143" s="64"/>
      <c r="CO143" s="64"/>
      <c r="CP143" s="64"/>
      <c r="CQ143" s="64"/>
      <c r="CR143" s="64"/>
      <c r="CS143" s="64"/>
      <c r="CT143" s="64"/>
      <c r="CU143" s="64"/>
      <c r="CV143" s="64"/>
      <c r="CW143" s="64"/>
      <c r="CX143" s="64"/>
      <c r="CY143" s="64"/>
      <c r="CZ143" s="64"/>
      <c r="DA143" s="64"/>
      <c r="DB143" s="64"/>
      <c r="DC143" s="64"/>
      <c r="DD143" s="64"/>
      <c r="DE143" s="64"/>
      <c r="DF143" s="64"/>
      <c r="DG143" s="64"/>
      <c r="DH143" s="64"/>
      <c r="DI143" s="64"/>
      <c r="DJ143" s="64"/>
      <c r="DK143" s="64"/>
      <c r="DL143" s="64"/>
      <c r="DM143" s="64"/>
      <c r="DN143" s="64"/>
      <c r="DO143" s="64"/>
      <c r="DP143" s="64"/>
      <c r="DQ143" s="64"/>
      <c r="DR143" s="64"/>
      <c r="DS143" s="64"/>
      <c r="DT143" s="64"/>
      <c r="DU143" s="64"/>
      <c r="DV143" s="64"/>
      <c r="DW143" s="64"/>
      <c r="DX143" s="64"/>
      <c r="DY143" s="64"/>
      <c r="DZ143" s="64"/>
      <c r="EA143" s="64"/>
      <c r="EB143" s="64"/>
      <c r="EC143" s="64"/>
      <c r="ED143" s="64"/>
      <c r="EE143" s="64"/>
      <c r="EF143" s="64"/>
      <c r="EG143" s="64"/>
      <c r="EH143" s="64"/>
      <c r="EI143" s="64"/>
      <c r="EJ143" s="64"/>
      <c r="EK143" s="64"/>
      <c r="EL143" s="64"/>
      <c r="EM143" s="64"/>
      <c r="EN143" s="64"/>
      <c r="EO143" s="64"/>
      <c r="EP143" s="64"/>
      <c r="EQ143" s="64"/>
      <c r="ER143" s="122"/>
    </row>
    <row r="144" spans="1:148" s="65" customFormat="1" ht="18.75" customHeight="1" x14ac:dyDescent="0.25">
      <c r="A144" s="254" t="s">
        <v>161</v>
      </c>
      <c r="B144" s="254"/>
      <c r="C144" s="254"/>
      <c r="D144" s="254"/>
      <c r="E144" s="254"/>
      <c r="F144" s="254"/>
      <c r="G144" s="254"/>
      <c r="H144" s="25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  <c r="CA144" s="64"/>
      <c r="CB144" s="64"/>
      <c r="CC144" s="64"/>
      <c r="CD144" s="64"/>
      <c r="CE144" s="64"/>
      <c r="CF144" s="64"/>
      <c r="CG144" s="64"/>
      <c r="CH144" s="64"/>
      <c r="CI144" s="64"/>
      <c r="CJ144" s="64"/>
      <c r="CK144" s="64"/>
      <c r="CL144" s="64"/>
      <c r="CM144" s="64"/>
      <c r="CN144" s="64"/>
      <c r="CO144" s="64"/>
      <c r="CP144" s="64"/>
      <c r="CQ144" s="64"/>
      <c r="CR144" s="64"/>
      <c r="CS144" s="64"/>
      <c r="CT144" s="64"/>
      <c r="CU144" s="64"/>
      <c r="CV144" s="64"/>
      <c r="CW144" s="64"/>
      <c r="CX144" s="64"/>
      <c r="CY144" s="64"/>
      <c r="CZ144" s="64"/>
      <c r="DA144" s="64"/>
      <c r="DB144" s="64"/>
      <c r="DC144" s="64"/>
      <c r="DD144" s="64"/>
      <c r="DE144" s="64"/>
      <c r="DF144" s="64"/>
      <c r="DG144" s="64"/>
      <c r="DH144" s="64"/>
      <c r="DI144" s="64"/>
      <c r="DJ144" s="64"/>
      <c r="DK144" s="64"/>
      <c r="DL144" s="64"/>
      <c r="DM144" s="64"/>
      <c r="DN144" s="64"/>
      <c r="DO144" s="64"/>
      <c r="DP144" s="64"/>
      <c r="DQ144" s="64"/>
      <c r="DR144" s="64"/>
      <c r="DS144" s="64"/>
      <c r="DT144" s="64"/>
      <c r="DU144" s="64"/>
      <c r="DV144" s="64"/>
      <c r="DW144" s="64"/>
      <c r="DX144" s="64"/>
      <c r="DY144" s="64"/>
      <c r="DZ144" s="64"/>
      <c r="EA144" s="64"/>
      <c r="EB144" s="64"/>
      <c r="EC144" s="64"/>
      <c r="ED144" s="64"/>
      <c r="EE144" s="64"/>
      <c r="EF144" s="64"/>
      <c r="EG144" s="64"/>
      <c r="EH144" s="64"/>
      <c r="EI144" s="64"/>
      <c r="EJ144" s="64"/>
      <c r="EK144" s="64"/>
      <c r="EL144" s="64"/>
      <c r="EM144" s="64"/>
      <c r="EN144" s="64"/>
      <c r="EO144" s="64"/>
      <c r="EP144" s="64"/>
      <c r="EQ144" s="64"/>
      <c r="ER144" s="122"/>
    </row>
    <row r="145" spans="1:148" s="65" customFormat="1" ht="17.25" customHeight="1" x14ac:dyDescent="0.25">
      <c r="A145" s="162">
        <v>126</v>
      </c>
      <c r="B145" s="54" t="s">
        <v>90</v>
      </c>
      <c r="C145" s="57">
        <v>100.723</v>
      </c>
      <c r="D145" s="57">
        <v>143.815</v>
      </c>
      <c r="E145" s="57">
        <v>57.515999999999998</v>
      </c>
      <c r="F145" s="57">
        <v>48.938000000000002</v>
      </c>
      <c r="G145" s="57">
        <v>49.302999999999997</v>
      </c>
      <c r="H145" s="57">
        <v>52.75421</v>
      </c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  <c r="CB145" s="64"/>
      <c r="CC145" s="64"/>
      <c r="CD145" s="64"/>
      <c r="CE145" s="64"/>
      <c r="CF145" s="64"/>
      <c r="CG145" s="64"/>
      <c r="CH145" s="64"/>
      <c r="CI145" s="64"/>
      <c r="CJ145" s="64"/>
      <c r="CK145" s="64"/>
      <c r="CL145" s="64"/>
      <c r="CM145" s="64"/>
      <c r="CN145" s="64"/>
      <c r="CO145" s="64"/>
      <c r="CP145" s="64"/>
      <c r="CQ145" s="64"/>
      <c r="CR145" s="64"/>
      <c r="CS145" s="64"/>
      <c r="CT145" s="64"/>
      <c r="CU145" s="64"/>
      <c r="CV145" s="64"/>
      <c r="CW145" s="64"/>
      <c r="CX145" s="64"/>
      <c r="CY145" s="64"/>
      <c r="CZ145" s="64"/>
      <c r="DA145" s="64"/>
      <c r="DB145" s="64"/>
      <c r="DC145" s="64"/>
      <c r="DD145" s="64"/>
      <c r="DE145" s="64"/>
      <c r="DF145" s="64"/>
      <c r="DG145" s="64"/>
      <c r="DH145" s="64"/>
      <c r="DI145" s="64"/>
      <c r="DJ145" s="64"/>
      <c r="DK145" s="64"/>
      <c r="DL145" s="64"/>
      <c r="DM145" s="64"/>
      <c r="DN145" s="64"/>
      <c r="DO145" s="64"/>
      <c r="DP145" s="64"/>
      <c r="DQ145" s="64"/>
      <c r="DR145" s="64"/>
      <c r="DS145" s="64"/>
      <c r="DT145" s="64"/>
      <c r="DU145" s="64"/>
      <c r="DV145" s="64"/>
      <c r="DW145" s="64"/>
      <c r="DX145" s="64"/>
      <c r="DY145" s="64"/>
      <c r="DZ145" s="64"/>
      <c r="EA145" s="64"/>
      <c r="EB145" s="64"/>
      <c r="EC145" s="64"/>
      <c r="ED145" s="64"/>
      <c r="EE145" s="64"/>
      <c r="EF145" s="64"/>
      <c r="EG145" s="64"/>
      <c r="EH145" s="64"/>
      <c r="EI145" s="64"/>
      <c r="EJ145" s="64"/>
      <c r="EK145" s="64"/>
      <c r="EL145" s="64"/>
      <c r="EM145" s="64"/>
      <c r="EN145" s="64"/>
      <c r="EO145" s="64"/>
      <c r="EP145" s="64"/>
      <c r="EQ145" s="64"/>
      <c r="ER145" s="122"/>
    </row>
    <row r="146" spans="1:148" s="65" customFormat="1" ht="17.25" customHeight="1" x14ac:dyDescent="0.25">
      <c r="A146" s="21">
        <f t="shared" ref="A146:A158" si="7">+A145+1</f>
        <v>127</v>
      </c>
      <c r="B146" s="54" t="s">
        <v>92</v>
      </c>
      <c r="C146" s="57">
        <v>17.8</v>
      </c>
      <c r="D146" s="57">
        <v>32.026000000000003</v>
      </c>
      <c r="E146" s="57">
        <v>18.530999999999999</v>
      </c>
      <c r="F146" s="57">
        <v>19.827999999999999</v>
      </c>
      <c r="G146" s="57">
        <v>21.215</v>
      </c>
      <c r="H146" s="57">
        <v>22.700050000000001</v>
      </c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  <c r="CB146" s="64"/>
      <c r="CC146" s="64"/>
      <c r="CD146" s="64"/>
      <c r="CE146" s="64"/>
      <c r="CF146" s="64"/>
      <c r="CG146" s="64"/>
      <c r="CH146" s="64"/>
      <c r="CI146" s="64"/>
      <c r="CJ146" s="64"/>
      <c r="CK146" s="64"/>
      <c r="CL146" s="64"/>
      <c r="CM146" s="64"/>
      <c r="CN146" s="64"/>
      <c r="CO146" s="64"/>
      <c r="CP146" s="64"/>
      <c r="CQ146" s="64"/>
      <c r="CR146" s="64"/>
      <c r="CS146" s="64"/>
      <c r="CT146" s="64"/>
      <c r="CU146" s="64"/>
      <c r="CV146" s="64"/>
      <c r="CW146" s="64"/>
      <c r="CX146" s="64"/>
      <c r="CY146" s="64"/>
      <c r="CZ146" s="64"/>
      <c r="DA146" s="64"/>
      <c r="DB146" s="64"/>
      <c r="DC146" s="64"/>
      <c r="DD146" s="64"/>
      <c r="DE146" s="64"/>
      <c r="DF146" s="64"/>
      <c r="DG146" s="64"/>
      <c r="DH146" s="64"/>
      <c r="DI146" s="64"/>
      <c r="DJ146" s="64"/>
      <c r="DK146" s="64"/>
      <c r="DL146" s="64"/>
      <c r="DM146" s="64"/>
      <c r="DN146" s="64"/>
      <c r="DO146" s="64"/>
      <c r="DP146" s="64"/>
      <c r="DQ146" s="64"/>
      <c r="DR146" s="64"/>
      <c r="DS146" s="64"/>
      <c r="DT146" s="64"/>
      <c r="DU146" s="64"/>
      <c r="DV146" s="64"/>
      <c r="DW146" s="64"/>
      <c r="DX146" s="64"/>
      <c r="DY146" s="64"/>
      <c r="DZ146" s="64"/>
      <c r="EA146" s="64"/>
      <c r="EB146" s="64"/>
      <c r="EC146" s="64"/>
      <c r="ED146" s="64"/>
      <c r="EE146" s="64"/>
      <c r="EF146" s="64"/>
      <c r="EG146" s="64"/>
      <c r="EH146" s="64"/>
      <c r="EI146" s="64"/>
      <c r="EJ146" s="64"/>
      <c r="EK146" s="64"/>
      <c r="EL146" s="64"/>
      <c r="EM146" s="64"/>
      <c r="EN146" s="64"/>
      <c r="EO146" s="64"/>
      <c r="EP146" s="64"/>
      <c r="EQ146" s="64"/>
      <c r="ER146" s="122"/>
    </row>
    <row r="147" spans="1:148" s="65" customFormat="1" ht="17.25" customHeight="1" x14ac:dyDescent="0.25">
      <c r="A147" s="21">
        <f t="shared" si="7"/>
        <v>128</v>
      </c>
      <c r="B147" s="54" t="s">
        <v>107</v>
      </c>
      <c r="C147" s="57">
        <v>128.98550724637681</v>
      </c>
      <c r="D147" s="57">
        <v>179.92134831460675</v>
      </c>
      <c r="E147" s="57">
        <v>57.862361831012286</v>
      </c>
      <c r="F147" s="57">
        <v>106.99908261831526</v>
      </c>
      <c r="G147" s="57">
        <v>106.99515836191244</v>
      </c>
      <c r="H147" s="57">
        <v>107</v>
      </c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  <c r="CA147" s="64"/>
      <c r="CB147" s="64"/>
      <c r="CC147" s="64"/>
      <c r="CD147" s="64"/>
      <c r="CE147" s="64"/>
      <c r="CF147" s="64"/>
      <c r="CG147" s="64"/>
      <c r="CH147" s="64"/>
      <c r="CI147" s="64"/>
      <c r="CJ147" s="64"/>
      <c r="CK147" s="64"/>
      <c r="CL147" s="64"/>
      <c r="CM147" s="64"/>
      <c r="CN147" s="64"/>
      <c r="CO147" s="64"/>
      <c r="CP147" s="64"/>
      <c r="CQ147" s="64"/>
      <c r="CR147" s="64"/>
      <c r="CS147" s="64"/>
      <c r="CT147" s="64"/>
      <c r="CU147" s="64"/>
      <c r="CV147" s="64"/>
      <c r="CW147" s="64"/>
      <c r="CX147" s="64"/>
      <c r="CY147" s="64"/>
      <c r="CZ147" s="64"/>
      <c r="DA147" s="64"/>
      <c r="DB147" s="64"/>
      <c r="DC147" s="64"/>
      <c r="DD147" s="64"/>
      <c r="DE147" s="64"/>
      <c r="DF147" s="64"/>
      <c r="DG147" s="64"/>
      <c r="DH147" s="64"/>
      <c r="DI147" s="64"/>
      <c r="DJ147" s="64"/>
      <c r="DK147" s="64"/>
      <c r="DL147" s="64"/>
      <c r="DM147" s="64"/>
      <c r="DN147" s="64"/>
      <c r="DO147" s="64"/>
      <c r="DP147" s="64"/>
      <c r="DQ147" s="64"/>
      <c r="DR147" s="64"/>
      <c r="DS147" s="64"/>
      <c r="DT147" s="64"/>
      <c r="DU147" s="64"/>
      <c r="DV147" s="64"/>
      <c r="DW147" s="64"/>
      <c r="DX147" s="64"/>
      <c r="DY147" s="64"/>
      <c r="DZ147" s="64"/>
      <c r="EA147" s="64"/>
      <c r="EB147" s="64"/>
      <c r="EC147" s="64"/>
      <c r="ED147" s="64"/>
      <c r="EE147" s="64"/>
      <c r="EF147" s="64"/>
      <c r="EG147" s="64"/>
      <c r="EH147" s="64"/>
      <c r="EI147" s="64"/>
      <c r="EJ147" s="64"/>
      <c r="EK147" s="64"/>
      <c r="EL147" s="64"/>
      <c r="EM147" s="64"/>
      <c r="EN147" s="64"/>
      <c r="EO147" s="64"/>
      <c r="EP147" s="64"/>
      <c r="EQ147" s="64"/>
      <c r="ER147" s="122"/>
    </row>
    <row r="148" spans="1:148" s="65" customFormat="1" ht="17.25" customHeight="1" x14ac:dyDescent="0.25">
      <c r="A148" s="21">
        <f t="shared" si="7"/>
        <v>129</v>
      </c>
      <c r="B148" s="54" t="s">
        <v>93</v>
      </c>
      <c r="C148" s="57">
        <v>17.8</v>
      </c>
      <c r="D148" s="57">
        <v>32.026000000000003</v>
      </c>
      <c r="E148" s="57">
        <v>18.530999999999999</v>
      </c>
      <c r="F148" s="68">
        <v>19.827999999999999</v>
      </c>
      <c r="G148" s="68">
        <v>21.215</v>
      </c>
      <c r="H148" s="68">
        <v>22.700050000000001</v>
      </c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  <c r="CA148" s="64"/>
      <c r="CB148" s="64"/>
      <c r="CC148" s="64"/>
      <c r="CD148" s="64"/>
      <c r="CE148" s="64"/>
      <c r="CF148" s="64"/>
      <c r="CG148" s="64"/>
      <c r="CH148" s="64"/>
      <c r="CI148" s="64"/>
      <c r="CJ148" s="64"/>
      <c r="CK148" s="64"/>
      <c r="CL148" s="64"/>
      <c r="CM148" s="64"/>
      <c r="CN148" s="64"/>
      <c r="CO148" s="64"/>
      <c r="CP148" s="64"/>
      <c r="CQ148" s="64"/>
      <c r="CR148" s="64"/>
      <c r="CS148" s="64"/>
      <c r="CT148" s="64"/>
      <c r="CU148" s="64"/>
      <c r="CV148" s="64"/>
      <c r="CW148" s="64"/>
      <c r="CX148" s="64"/>
      <c r="CY148" s="64"/>
      <c r="CZ148" s="64"/>
      <c r="DA148" s="64"/>
      <c r="DB148" s="64"/>
      <c r="DC148" s="64"/>
      <c r="DD148" s="64"/>
      <c r="DE148" s="64"/>
      <c r="DF148" s="64"/>
      <c r="DG148" s="64"/>
      <c r="DH148" s="64"/>
      <c r="DI148" s="64"/>
      <c r="DJ148" s="64"/>
      <c r="DK148" s="64"/>
      <c r="DL148" s="64"/>
      <c r="DM148" s="64"/>
      <c r="DN148" s="64"/>
      <c r="DO148" s="64"/>
      <c r="DP148" s="64"/>
      <c r="DQ148" s="64"/>
      <c r="DR148" s="64"/>
      <c r="DS148" s="64"/>
      <c r="DT148" s="64"/>
      <c r="DU148" s="64"/>
      <c r="DV148" s="64"/>
      <c r="DW148" s="64"/>
      <c r="DX148" s="64"/>
      <c r="DY148" s="64"/>
      <c r="DZ148" s="64"/>
      <c r="EA148" s="64"/>
      <c r="EB148" s="64"/>
      <c r="EC148" s="64"/>
      <c r="ED148" s="64"/>
      <c r="EE148" s="64"/>
      <c r="EF148" s="64"/>
      <c r="EG148" s="64"/>
      <c r="EH148" s="64"/>
      <c r="EI148" s="64"/>
      <c r="EJ148" s="64"/>
      <c r="EK148" s="64"/>
      <c r="EL148" s="64"/>
      <c r="EM148" s="64"/>
      <c r="EN148" s="64"/>
      <c r="EO148" s="64"/>
      <c r="EP148" s="64"/>
      <c r="EQ148" s="64"/>
      <c r="ER148" s="122"/>
    </row>
    <row r="149" spans="1:148" s="65" customFormat="1" ht="17.25" customHeight="1" x14ac:dyDescent="0.25">
      <c r="A149" s="21">
        <f t="shared" si="7"/>
        <v>130</v>
      </c>
      <c r="B149" s="54" t="s">
        <v>94</v>
      </c>
      <c r="C149" s="57"/>
      <c r="D149" s="57"/>
      <c r="E149" s="57"/>
      <c r="F149" s="57"/>
      <c r="G149" s="57"/>
      <c r="H149" s="57">
        <v>0</v>
      </c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  <c r="CA149" s="64"/>
      <c r="CB149" s="64"/>
      <c r="CC149" s="64"/>
      <c r="CD149" s="64"/>
      <c r="CE149" s="64"/>
      <c r="CF149" s="64"/>
      <c r="CG149" s="64"/>
      <c r="CH149" s="64"/>
      <c r="CI149" s="64"/>
      <c r="CJ149" s="64"/>
      <c r="CK149" s="64"/>
      <c r="CL149" s="64"/>
      <c r="CM149" s="64"/>
      <c r="CN149" s="64"/>
      <c r="CO149" s="64"/>
      <c r="CP149" s="64"/>
      <c r="CQ149" s="64"/>
      <c r="CR149" s="64"/>
      <c r="CS149" s="64"/>
      <c r="CT149" s="64"/>
      <c r="CU149" s="64"/>
      <c r="CV149" s="64"/>
      <c r="CW149" s="64"/>
      <c r="CX149" s="64"/>
      <c r="CY149" s="64"/>
      <c r="CZ149" s="64"/>
      <c r="DA149" s="64"/>
      <c r="DB149" s="64"/>
      <c r="DC149" s="64"/>
      <c r="DD149" s="64"/>
      <c r="DE149" s="64"/>
      <c r="DF149" s="64"/>
      <c r="DG149" s="64"/>
      <c r="DH149" s="64"/>
      <c r="DI149" s="64"/>
      <c r="DJ149" s="64"/>
      <c r="DK149" s="64"/>
      <c r="DL149" s="64"/>
      <c r="DM149" s="64"/>
      <c r="DN149" s="64"/>
      <c r="DO149" s="64"/>
      <c r="DP149" s="64"/>
      <c r="DQ149" s="64"/>
      <c r="DR149" s="64"/>
      <c r="DS149" s="64"/>
      <c r="DT149" s="64"/>
      <c r="DU149" s="64"/>
      <c r="DV149" s="64"/>
      <c r="DW149" s="64"/>
      <c r="DX149" s="64"/>
      <c r="DY149" s="64"/>
      <c r="DZ149" s="64"/>
      <c r="EA149" s="64"/>
      <c r="EB149" s="64"/>
      <c r="EC149" s="64"/>
      <c r="ED149" s="64"/>
      <c r="EE149" s="64"/>
      <c r="EF149" s="64"/>
      <c r="EG149" s="64"/>
      <c r="EH149" s="64"/>
      <c r="EI149" s="64"/>
      <c r="EJ149" s="64"/>
      <c r="EK149" s="64"/>
      <c r="EL149" s="64"/>
      <c r="EM149" s="64"/>
      <c r="EN149" s="64"/>
      <c r="EO149" s="64"/>
      <c r="EP149" s="64"/>
      <c r="EQ149" s="64"/>
      <c r="ER149" s="122"/>
    </row>
    <row r="150" spans="1:148" s="65" customFormat="1" ht="17.25" customHeight="1" x14ac:dyDescent="0.25">
      <c r="A150" s="21">
        <f t="shared" si="7"/>
        <v>131</v>
      </c>
      <c r="B150" s="54" t="s">
        <v>95</v>
      </c>
      <c r="C150" s="57"/>
      <c r="D150" s="57"/>
      <c r="E150" s="57"/>
      <c r="F150" s="57"/>
      <c r="G150" s="57"/>
      <c r="H150" s="57">
        <v>0</v>
      </c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  <c r="CA150" s="64"/>
      <c r="CB150" s="64"/>
      <c r="CC150" s="64"/>
      <c r="CD150" s="64"/>
      <c r="CE150" s="64"/>
      <c r="CF150" s="64"/>
      <c r="CG150" s="64"/>
      <c r="CH150" s="64"/>
      <c r="CI150" s="64"/>
      <c r="CJ150" s="64"/>
      <c r="CK150" s="64"/>
      <c r="CL150" s="64"/>
      <c r="CM150" s="64"/>
      <c r="CN150" s="64"/>
      <c r="CO150" s="64"/>
      <c r="CP150" s="64"/>
      <c r="CQ150" s="64"/>
      <c r="CR150" s="64"/>
      <c r="CS150" s="64"/>
      <c r="CT150" s="64"/>
      <c r="CU150" s="64"/>
      <c r="CV150" s="64"/>
      <c r="CW150" s="64"/>
      <c r="CX150" s="64"/>
      <c r="CY150" s="64"/>
      <c r="CZ150" s="64"/>
      <c r="DA150" s="64"/>
      <c r="DB150" s="64"/>
      <c r="DC150" s="64"/>
      <c r="DD150" s="64"/>
      <c r="DE150" s="64"/>
      <c r="DF150" s="64"/>
      <c r="DG150" s="64"/>
      <c r="DH150" s="64"/>
      <c r="DI150" s="64"/>
      <c r="DJ150" s="64"/>
      <c r="DK150" s="64"/>
      <c r="DL150" s="64"/>
      <c r="DM150" s="64"/>
      <c r="DN150" s="64"/>
      <c r="DO150" s="64"/>
      <c r="DP150" s="64"/>
      <c r="DQ150" s="64"/>
      <c r="DR150" s="64"/>
      <c r="DS150" s="64"/>
      <c r="DT150" s="64"/>
      <c r="DU150" s="64"/>
      <c r="DV150" s="64"/>
      <c r="DW150" s="64"/>
      <c r="DX150" s="64"/>
      <c r="DY150" s="64"/>
      <c r="DZ150" s="64"/>
      <c r="EA150" s="64"/>
      <c r="EB150" s="64"/>
      <c r="EC150" s="64"/>
      <c r="ED150" s="64"/>
      <c r="EE150" s="64"/>
      <c r="EF150" s="64"/>
      <c r="EG150" s="64"/>
      <c r="EH150" s="64"/>
      <c r="EI150" s="64"/>
      <c r="EJ150" s="64"/>
      <c r="EK150" s="64"/>
      <c r="EL150" s="64"/>
      <c r="EM150" s="64"/>
      <c r="EN150" s="64"/>
      <c r="EO150" s="64"/>
      <c r="EP150" s="64"/>
      <c r="EQ150" s="64"/>
      <c r="ER150" s="122"/>
    </row>
    <row r="151" spans="1:148" s="65" customFormat="1" ht="17.25" customHeight="1" x14ac:dyDescent="0.25">
      <c r="A151" s="21">
        <f t="shared" si="7"/>
        <v>132</v>
      </c>
      <c r="B151" s="54" t="s">
        <v>97</v>
      </c>
      <c r="C151" s="57">
        <v>78.3</v>
      </c>
      <c r="D151" s="57">
        <v>109.90599999999999</v>
      </c>
      <c r="E151" s="57">
        <v>37.155999999999999</v>
      </c>
      <c r="F151" s="57">
        <v>29.11</v>
      </c>
      <c r="G151" s="57">
        <v>28.088000000000001</v>
      </c>
      <c r="H151" s="57">
        <v>30.054160000000003</v>
      </c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4"/>
      <c r="CB151" s="64"/>
      <c r="CC151" s="64"/>
      <c r="CD151" s="64"/>
      <c r="CE151" s="64"/>
      <c r="CF151" s="64"/>
      <c r="CG151" s="64"/>
      <c r="CH151" s="64"/>
      <c r="CI151" s="64"/>
      <c r="CJ151" s="64"/>
      <c r="CK151" s="64"/>
      <c r="CL151" s="64"/>
      <c r="CM151" s="64"/>
      <c r="CN151" s="64"/>
      <c r="CO151" s="64"/>
      <c r="CP151" s="64"/>
      <c r="CQ151" s="64"/>
      <c r="CR151" s="64"/>
      <c r="CS151" s="64"/>
      <c r="CT151" s="64"/>
      <c r="CU151" s="64"/>
      <c r="CV151" s="64"/>
      <c r="CW151" s="64"/>
      <c r="CX151" s="64"/>
      <c r="CY151" s="64"/>
      <c r="CZ151" s="64"/>
      <c r="DA151" s="64"/>
      <c r="DB151" s="64"/>
      <c r="DC151" s="64"/>
      <c r="DD151" s="64"/>
      <c r="DE151" s="64"/>
      <c r="DF151" s="64"/>
      <c r="DG151" s="64"/>
      <c r="DH151" s="64"/>
      <c r="DI151" s="64"/>
      <c r="DJ151" s="64"/>
      <c r="DK151" s="64"/>
      <c r="DL151" s="64"/>
      <c r="DM151" s="64"/>
      <c r="DN151" s="64"/>
      <c r="DO151" s="64"/>
      <c r="DP151" s="64"/>
      <c r="DQ151" s="64"/>
      <c r="DR151" s="64"/>
      <c r="DS151" s="64"/>
      <c r="DT151" s="64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64"/>
      <c r="EH151" s="64"/>
      <c r="EI151" s="64"/>
      <c r="EJ151" s="64"/>
      <c r="EK151" s="64"/>
      <c r="EL151" s="64"/>
      <c r="EM151" s="64"/>
      <c r="EN151" s="64"/>
      <c r="EO151" s="64"/>
      <c r="EP151" s="64"/>
      <c r="EQ151" s="64"/>
      <c r="ER151" s="122"/>
    </row>
    <row r="152" spans="1:148" s="65" customFormat="1" ht="17.25" customHeight="1" x14ac:dyDescent="0.25">
      <c r="A152" s="21">
        <f t="shared" si="7"/>
        <v>133</v>
      </c>
      <c r="B152" s="54" t="s">
        <v>98</v>
      </c>
      <c r="C152" s="57">
        <v>33.5</v>
      </c>
      <c r="D152" s="57">
        <v>25.876999999999999</v>
      </c>
      <c r="E152" s="57">
        <v>29.155999999999999</v>
      </c>
      <c r="F152" s="68">
        <v>29.11</v>
      </c>
      <c r="G152" s="68">
        <v>28.088000000000001</v>
      </c>
      <c r="H152" s="68">
        <v>30.054160000000003</v>
      </c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  <c r="CA152" s="64"/>
      <c r="CB152" s="64"/>
      <c r="CC152" s="64"/>
      <c r="CD152" s="64"/>
      <c r="CE152" s="64"/>
      <c r="CF152" s="64"/>
      <c r="CG152" s="64"/>
      <c r="CH152" s="64"/>
      <c r="CI152" s="64"/>
      <c r="CJ152" s="64"/>
      <c r="CK152" s="64"/>
      <c r="CL152" s="64"/>
      <c r="CM152" s="64"/>
      <c r="CN152" s="64"/>
      <c r="CO152" s="64"/>
      <c r="CP152" s="64"/>
      <c r="CQ152" s="64"/>
      <c r="CR152" s="64"/>
      <c r="CS152" s="64"/>
      <c r="CT152" s="64"/>
      <c r="CU152" s="64"/>
      <c r="CV152" s="64"/>
      <c r="CW152" s="64"/>
      <c r="CX152" s="64"/>
      <c r="CY152" s="64"/>
      <c r="CZ152" s="64"/>
      <c r="DA152" s="64"/>
      <c r="DB152" s="64"/>
      <c r="DC152" s="64"/>
      <c r="DD152" s="64"/>
      <c r="DE152" s="64"/>
      <c r="DF152" s="64"/>
      <c r="DG152" s="64"/>
      <c r="DH152" s="64"/>
      <c r="DI152" s="64"/>
      <c r="DJ152" s="64"/>
      <c r="DK152" s="64"/>
      <c r="DL152" s="64"/>
      <c r="DM152" s="64"/>
      <c r="DN152" s="64"/>
      <c r="DO152" s="64"/>
      <c r="DP152" s="64"/>
      <c r="DQ152" s="64"/>
      <c r="DR152" s="64"/>
      <c r="DS152" s="64"/>
      <c r="DT152" s="64"/>
      <c r="DU152" s="64"/>
      <c r="DV152" s="64"/>
      <c r="DW152" s="64"/>
      <c r="DX152" s="64"/>
      <c r="DY152" s="64"/>
      <c r="DZ152" s="64"/>
      <c r="EA152" s="64"/>
      <c r="EB152" s="64"/>
      <c r="EC152" s="64"/>
      <c r="ED152" s="64"/>
      <c r="EE152" s="64"/>
      <c r="EF152" s="64"/>
      <c r="EG152" s="64"/>
      <c r="EH152" s="64"/>
      <c r="EI152" s="64"/>
      <c r="EJ152" s="64"/>
      <c r="EK152" s="64"/>
      <c r="EL152" s="64"/>
      <c r="EM152" s="64"/>
      <c r="EN152" s="64"/>
      <c r="EO152" s="64"/>
      <c r="EP152" s="64"/>
      <c r="EQ152" s="64"/>
      <c r="ER152" s="122"/>
    </row>
    <row r="153" spans="1:148" s="65" customFormat="1" ht="17.25" customHeight="1" x14ac:dyDescent="0.25">
      <c r="A153" s="21">
        <f t="shared" si="7"/>
        <v>134</v>
      </c>
      <c r="B153" s="54" t="s">
        <v>99</v>
      </c>
      <c r="C153" s="57">
        <v>44.8</v>
      </c>
      <c r="D153" s="57">
        <v>84.028999999999996</v>
      </c>
      <c r="E153" s="57">
        <v>8</v>
      </c>
      <c r="F153" s="68">
        <v>0</v>
      </c>
      <c r="G153" s="68">
        <v>0</v>
      </c>
      <c r="H153" s="68">
        <v>0</v>
      </c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  <c r="CA153" s="64"/>
      <c r="CB153" s="64"/>
      <c r="CC153" s="64"/>
      <c r="CD153" s="64"/>
      <c r="CE153" s="64"/>
      <c r="CF153" s="64"/>
      <c r="CG153" s="64"/>
      <c r="CH153" s="64"/>
      <c r="CI153" s="64"/>
      <c r="CJ153" s="64"/>
      <c r="CK153" s="64"/>
      <c r="CL153" s="64"/>
      <c r="CM153" s="64"/>
      <c r="CN153" s="64"/>
      <c r="CO153" s="64"/>
      <c r="CP153" s="64"/>
      <c r="CQ153" s="64"/>
      <c r="CR153" s="64"/>
      <c r="CS153" s="64"/>
      <c r="CT153" s="64"/>
      <c r="CU153" s="64"/>
      <c r="CV153" s="64"/>
      <c r="CW153" s="64"/>
      <c r="CX153" s="64"/>
      <c r="CY153" s="64"/>
      <c r="CZ153" s="64"/>
      <c r="DA153" s="64"/>
      <c r="DB153" s="64"/>
      <c r="DC153" s="64"/>
      <c r="DD153" s="64"/>
      <c r="DE153" s="64"/>
      <c r="DF153" s="64"/>
      <c r="DG153" s="64"/>
      <c r="DH153" s="64"/>
      <c r="DI153" s="64"/>
      <c r="DJ153" s="64"/>
      <c r="DK153" s="64"/>
      <c r="DL153" s="64"/>
      <c r="DM153" s="64"/>
      <c r="DN153" s="64"/>
      <c r="DO153" s="64"/>
      <c r="DP153" s="64"/>
      <c r="DQ153" s="64"/>
      <c r="DR153" s="64"/>
      <c r="DS153" s="64"/>
      <c r="DT153" s="64"/>
      <c r="DU153" s="64"/>
      <c r="DV153" s="64"/>
      <c r="DW153" s="64"/>
      <c r="DX153" s="64"/>
      <c r="DY153" s="64"/>
      <c r="DZ153" s="64"/>
      <c r="EA153" s="64"/>
      <c r="EB153" s="64"/>
      <c r="EC153" s="64"/>
      <c r="ED153" s="64"/>
      <c r="EE153" s="64"/>
      <c r="EF153" s="64"/>
      <c r="EG153" s="64"/>
      <c r="EH153" s="64"/>
      <c r="EI153" s="64"/>
      <c r="EJ153" s="64"/>
      <c r="EK153" s="64"/>
      <c r="EL153" s="64"/>
      <c r="EM153" s="64"/>
      <c r="EN153" s="64"/>
      <c r="EO153" s="64"/>
      <c r="EP153" s="64"/>
      <c r="EQ153" s="64"/>
      <c r="ER153" s="122"/>
    </row>
    <row r="154" spans="1:148" s="65" customFormat="1" ht="17.25" customHeight="1" x14ac:dyDescent="0.25">
      <c r="A154" s="21">
        <f t="shared" si="7"/>
        <v>135</v>
      </c>
      <c r="B154" s="54" t="s">
        <v>155</v>
      </c>
      <c r="C154" s="57"/>
      <c r="D154" s="57"/>
      <c r="E154" s="57"/>
      <c r="F154" s="57"/>
      <c r="G154" s="57"/>
      <c r="H154" s="57">
        <v>0</v>
      </c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  <c r="CA154" s="64"/>
      <c r="CB154" s="64"/>
      <c r="CC154" s="64"/>
      <c r="CD154" s="64"/>
      <c r="CE154" s="64"/>
      <c r="CF154" s="64"/>
      <c r="CG154" s="64"/>
      <c r="CH154" s="64"/>
      <c r="CI154" s="64"/>
      <c r="CJ154" s="64"/>
      <c r="CK154" s="64"/>
      <c r="CL154" s="64"/>
      <c r="CM154" s="64"/>
      <c r="CN154" s="64"/>
      <c r="CO154" s="64"/>
      <c r="CP154" s="64"/>
      <c r="CQ154" s="64"/>
      <c r="CR154" s="64"/>
      <c r="CS154" s="64"/>
      <c r="CT154" s="64"/>
      <c r="CU154" s="64"/>
      <c r="CV154" s="64"/>
      <c r="CW154" s="64"/>
      <c r="CX154" s="64"/>
      <c r="CY154" s="64"/>
      <c r="CZ154" s="64"/>
      <c r="DA154" s="64"/>
      <c r="DB154" s="64"/>
      <c r="DC154" s="64"/>
      <c r="DD154" s="64"/>
      <c r="DE154" s="64"/>
      <c r="DF154" s="64"/>
      <c r="DG154" s="64"/>
      <c r="DH154" s="64"/>
      <c r="DI154" s="64"/>
      <c r="DJ154" s="64"/>
      <c r="DK154" s="64"/>
      <c r="DL154" s="64"/>
      <c r="DM154" s="64"/>
      <c r="DN154" s="64"/>
      <c r="DO154" s="64"/>
      <c r="DP154" s="64"/>
      <c r="DQ154" s="64"/>
      <c r="DR154" s="64"/>
      <c r="DS154" s="64"/>
      <c r="DT154" s="64"/>
      <c r="DU154" s="64"/>
      <c r="DV154" s="64"/>
      <c r="DW154" s="64"/>
      <c r="DX154" s="64"/>
      <c r="DY154" s="64"/>
      <c r="DZ154" s="64"/>
      <c r="EA154" s="64"/>
      <c r="EB154" s="64"/>
      <c r="EC154" s="64"/>
      <c r="ED154" s="64"/>
      <c r="EE154" s="64"/>
      <c r="EF154" s="64"/>
      <c r="EG154" s="64"/>
      <c r="EH154" s="64"/>
      <c r="EI154" s="64"/>
      <c r="EJ154" s="64"/>
      <c r="EK154" s="64"/>
      <c r="EL154" s="64"/>
      <c r="EM154" s="64"/>
      <c r="EN154" s="64"/>
      <c r="EO154" s="64"/>
      <c r="EP154" s="64"/>
      <c r="EQ154" s="64"/>
      <c r="ER154" s="122"/>
    </row>
    <row r="155" spans="1:148" s="65" customFormat="1" ht="17.25" customHeight="1" x14ac:dyDescent="0.25">
      <c r="A155" s="21">
        <f t="shared" si="7"/>
        <v>136</v>
      </c>
      <c r="B155" s="54" t="s">
        <v>101</v>
      </c>
      <c r="C155" s="57"/>
      <c r="D155" s="57"/>
      <c r="E155" s="57"/>
      <c r="F155" s="57"/>
      <c r="G155" s="57"/>
      <c r="H155" s="57">
        <v>0</v>
      </c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  <c r="CA155" s="64"/>
      <c r="CB155" s="64"/>
      <c r="CC155" s="64"/>
      <c r="CD155" s="64"/>
      <c r="CE155" s="64"/>
      <c r="CF155" s="64"/>
      <c r="CG155" s="64"/>
      <c r="CH155" s="64"/>
      <c r="CI155" s="64"/>
      <c r="CJ155" s="64"/>
      <c r="CK155" s="64"/>
      <c r="CL155" s="64"/>
      <c r="CM155" s="64"/>
      <c r="CN155" s="64"/>
      <c r="CO155" s="64"/>
      <c r="CP155" s="64"/>
      <c r="CQ155" s="64"/>
      <c r="CR155" s="64"/>
      <c r="CS155" s="64"/>
      <c r="CT155" s="64"/>
      <c r="CU155" s="64"/>
      <c r="CV155" s="64"/>
      <c r="CW155" s="64"/>
      <c r="CX155" s="64"/>
      <c r="CY155" s="64"/>
      <c r="CZ155" s="64"/>
      <c r="DA155" s="64"/>
      <c r="DB155" s="64"/>
      <c r="DC155" s="64"/>
      <c r="DD155" s="64"/>
      <c r="DE155" s="64"/>
      <c r="DF155" s="64"/>
      <c r="DG155" s="64"/>
      <c r="DH155" s="64"/>
      <c r="DI155" s="64"/>
      <c r="DJ155" s="64"/>
      <c r="DK155" s="64"/>
      <c r="DL155" s="64"/>
      <c r="DM155" s="64"/>
      <c r="DN155" s="64"/>
      <c r="DO155" s="64"/>
      <c r="DP155" s="64"/>
      <c r="DQ155" s="64"/>
      <c r="DR155" s="64"/>
      <c r="DS155" s="64"/>
      <c r="DT155" s="64"/>
      <c r="DU155" s="64"/>
      <c r="DV155" s="64"/>
      <c r="DW155" s="64"/>
      <c r="DX155" s="64"/>
      <c r="DY155" s="64"/>
      <c r="DZ155" s="64"/>
      <c r="EA155" s="64"/>
      <c r="EB155" s="64"/>
      <c r="EC155" s="64"/>
      <c r="ED155" s="64"/>
      <c r="EE155" s="64"/>
      <c r="EF155" s="64"/>
      <c r="EG155" s="64"/>
      <c r="EH155" s="64"/>
      <c r="EI155" s="64"/>
      <c r="EJ155" s="64"/>
      <c r="EK155" s="64"/>
      <c r="EL155" s="64"/>
      <c r="EM155" s="64"/>
      <c r="EN155" s="64"/>
      <c r="EO155" s="64"/>
      <c r="EP155" s="64"/>
      <c r="EQ155" s="64"/>
      <c r="ER155" s="122"/>
    </row>
    <row r="156" spans="1:148" s="65" customFormat="1" ht="17.25" customHeight="1" x14ac:dyDescent="0.25">
      <c r="A156" s="21">
        <f t="shared" si="7"/>
        <v>137</v>
      </c>
      <c r="B156" s="54" t="s">
        <v>102</v>
      </c>
      <c r="C156" s="57"/>
      <c r="D156" s="57"/>
      <c r="E156" s="57"/>
      <c r="F156" s="57"/>
      <c r="G156" s="57"/>
      <c r="H156" s="57">
        <v>0</v>
      </c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  <c r="CA156" s="64"/>
      <c r="CB156" s="64"/>
      <c r="CC156" s="64"/>
      <c r="CD156" s="64"/>
      <c r="CE156" s="64"/>
      <c r="CF156" s="64"/>
      <c r="CG156" s="64"/>
      <c r="CH156" s="64"/>
      <c r="CI156" s="64"/>
      <c r="CJ156" s="64"/>
      <c r="CK156" s="64"/>
      <c r="CL156" s="64"/>
      <c r="CM156" s="64"/>
      <c r="CN156" s="64"/>
      <c r="CO156" s="64"/>
      <c r="CP156" s="64"/>
      <c r="CQ156" s="64"/>
      <c r="CR156" s="64"/>
      <c r="CS156" s="64"/>
      <c r="CT156" s="64"/>
      <c r="CU156" s="64"/>
      <c r="CV156" s="64"/>
      <c r="CW156" s="64"/>
      <c r="CX156" s="64"/>
      <c r="CY156" s="64"/>
      <c r="CZ156" s="64"/>
      <c r="DA156" s="64"/>
      <c r="DB156" s="64"/>
      <c r="DC156" s="64"/>
      <c r="DD156" s="64"/>
      <c r="DE156" s="64"/>
      <c r="DF156" s="64"/>
      <c r="DG156" s="64"/>
      <c r="DH156" s="64"/>
      <c r="DI156" s="64"/>
      <c r="DJ156" s="64"/>
      <c r="DK156" s="64"/>
      <c r="DL156" s="64"/>
      <c r="DM156" s="64"/>
      <c r="DN156" s="64"/>
      <c r="DO156" s="64"/>
      <c r="DP156" s="64"/>
      <c r="DQ156" s="64"/>
      <c r="DR156" s="64"/>
      <c r="DS156" s="64"/>
      <c r="DT156" s="64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  <c r="EQ156" s="64"/>
      <c r="ER156" s="122"/>
    </row>
    <row r="157" spans="1:148" s="65" customFormat="1" ht="17.25" customHeight="1" x14ac:dyDescent="0.25">
      <c r="A157" s="21">
        <f t="shared" si="7"/>
        <v>138</v>
      </c>
      <c r="B157" s="54" t="s">
        <v>103</v>
      </c>
      <c r="C157" s="57">
        <v>100.7</v>
      </c>
      <c r="D157" s="57">
        <v>143.816</v>
      </c>
      <c r="E157" s="57">
        <v>57.515999999999998</v>
      </c>
      <c r="F157" s="57">
        <v>48.938000000000002</v>
      </c>
      <c r="G157" s="57">
        <v>49.3</v>
      </c>
      <c r="H157" s="57">
        <v>52.750999999999998</v>
      </c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  <c r="CA157" s="64"/>
      <c r="CB157" s="64"/>
      <c r="CC157" s="64"/>
      <c r="CD157" s="64"/>
      <c r="CE157" s="64"/>
      <c r="CF157" s="64"/>
      <c r="CG157" s="64"/>
      <c r="CH157" s="64"/>
      <c r="CI157" s="64"/>
      <c r="CJ157" s="64"/>
      <c r="CK157" s="64"/>
      <c r="CL157" s="64"/>
      <c r="CM157" s="64"/>
      <c r="CN157" s="64"/>
      <c r="CO157" s="64"/>
      <c r="CP157" s="64"/>
      <c r="CQ157" s="64"/>
      <c r="CR157" s="64"/>
      <c r="CS157" s="64"/>
      <c r="CT157" s="64"/>
      <c r="CU157" s="64"/>
      <c r="CV157" s="64"/>
      <c r="CW157" s="64"/>
      <c r="CX157" s="64"/>
      <c r="CY157" s="64"/>
      <c r="CZ157" s="64"/>
      <c r="DA157" s="64"/>
      <c r="DB157" s="64"/>
      <c r="DC157" s="64"/>
      <c r="DD157" s="64"/>
      <c r="DE157" s="64"/>
      <c r="DF157" s="64"/>
      <c r="DG157" s="64"/>
      <c r="DH157" s="64"/>
      <c r="DI157" s="64"/>
      <c r="DJ157" s="64"/>
      <c r="DK157" s="64"/>
      <c r="DL157" s="64"/>
      <c r="DM157" s="64"/>
      <c r="DN157" s="64"/>
      <c r="DO157" s="64"/>
      <c r="DP157" s="64"/>
      <c r="DQ157" s="64"/>
      <c r="DR157" s="64"/>
      <c r="DS157" s="64"/>
      <c r="DT157" s="64"/>
      <c r="DU157" s="64"/>
      <c r="DV157" s="64"/>
      <c r="DW157" s="64"/>
      <c r="DX157" s="64"/>
      <c r="DY157" s="64"/>
      <c r="DZ157" s="64"/>
      <c r="EA157" s="64"/>
      <c r="EB157" s="64"/>
      <c r="EC157" s="64"/>
      <c r="ED157" s="64"/>
      <c r="EE157" s="64"/>
      <c r="EF157" s="64"/>
      <c r="EG157" s="64"/>
      <c r="EH157" s="64"/>
      <c r="EI157" s="64"/>
      <c r="EJ157" s="64"/>
      <c r="EK157" s="64"/>
      <c r="EL157" s="64"/>
      <c r="EM157" s="64"/>
      <c r="EN157" s="64"/>
      <c r="EO157" s="64"/>
      <c r="EP157" s="64"/>
      <c r="EQ157" s="64"/>
      <c r="ER157" s="122"/>
    </row>
    <row r="158" spans="1:148" s="65" customFormat="1" ht="17.25" customHeight="1" x14ac:dyDescent="0.25">
      <c r="A158" s="21">
        <f t="shared" si="7"/>
        <v>139</v>
      </c>
      <c r="B158" s="54" t="s">
        <v>107</v>
      </c>
      <c r="C158" s="57">
        <v>205.93047034764828</v>
      </c>
      <c r="D158" s="57">
        <v>142.81628599801391</v>
      </c>
      <c r="E158" s="57">
        <v>39.992768537575792</v>
      </c>
      <c r="F158" s="57">
        <v>85.085889143890398</v>
      </c>
      <c r="G158" s="57">
        <v>100.73971147165801</v>
      </c>
      <c r="H158" s="57">
        <v>107</v>
      </c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  <c r="CA158" s="64"/>
      <c r="CB158" s="64"/>
      <c r="CC158" s="64"/>
      <c r="CD158" s="64"/>
      <c r="CE158" s="64"/>
      <c r="CF158" s="64"/>
      <c r="CG158" s="64"/>
      <c r="CH158" s="64"/>
      <c r="CI158" s="64"/>
      <c r="CJ158" s="64"/>
      <c r="CK158" s="64"/>
      <c r="CL158" s="64"/>
      <c r="CM158" s="64"/>
      <c r="CN158" s="64"/>
      <c r="CO158" s="64"/>
      <c r="CP158" s="64"/>
      <c r="CQ158" s="64"/>
      <c r="CR158" s="64"/>
      <c r="CS158" s="64"/>
      <c r="CT158" s="64"/>
      <c r="CU158" s="64"/>
      <c r="CV158" s="64"/>
      <c r="CW158" s="64"/>
      <c r="CX158" s="64"/>
      <c r="CY158" s="64"/>
      <c r="CZ158" s="64"/>
      <c r="DA158" s="64"/>
      <c r="DB158" s="64"/>
      <c r="DC158" s="64"/>
      <c r="DD158" s="64"/>
      <c r="DE158" s="64"/>
      <c r="DF158" s="64"/>
      <c r="DG158" s="64"/>
      <c r="DH158" s="64"/>
      <c r="DI158" s="64"/>
      <c r="DJ158" s="64"/>
      <c r="DK158" s="64"/>
      <c r="DL158" s="64"/>
      <c r="DM158" s="64"/>
      <c r="DN158" s="64"/>
      <c r="DO158" s="64"/>
      <c r="DP158" s="64"/>
      <c r="DQ158" s="64"/>
      <c r="DR158" s="64"/>
      <c r="DS158" s="64"/>
      <c r="DT158" s="64"/>
      <c r="DU158" s="64"/>
      <c r="DV158" s="64"/>
      <c r="DW158" s="64"/>
      <c r="DX158" s="64"/>
      <c r="DY158" s="64"/>
      <c r="DZ158" s="64"/>
      <c r="EA158" s="64"/>
      <c r="EB158" s="64"/>
      <c r="EC158" s="64"/>
      <c r="ED158" s="64"/>
      <c r="EE158" s="64"/>
      <c r="EF158" s="64"/>
      <c r="EG158" s="64"/>
      <c r="EH158" s="64"/>
      <c r="EI158" s="64"/>
      <c r="EJ158" s="64"/>
      <c r="EK158" s="64"/>
      <c r="EL158" s="64"/>
      <c r="EM158" s="64"/>
      <c r="EN158" s="64"/>
      <c r="EO158" s="64"/>
      <c r="EP158" s="64"/>
      <c r="EQ158" s="64"/>
      <c r="ER158" s="122"/>
    </row>
    <row r="159" spans="1:148" s="65" customFormat="1" ht="16.5" customHeight="1" x14ac:dyDescent="0.25">
      <c r="A159" s="254" t="s">
        <v>162</v>
      </c>
      <c r="B159" s="254"/>
      <c r="C159" s="254"/>
      <c r="D159" s="254"/>
      <c r="E159" s="254"/>
      <c r="F159" s="254"/>
      <c r="G159" s="254"/>
      <c r="H159" s="25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  <c r="CA159" s="64"/>
      <c r="CB159" s="64"/>
      <c r="CC159" s="64"/>
      <c r="CD159" s="64"/>
      <c r="CE159" s="64"/>
      <c r="CF159" s="64"/>
      <c r="CG159" s="64"/>
      <c r="CH159" s="64"/>
      <c r="CI159" s="64"/>
      <c r="CJ159" s="64"/>
      <c r="CK159" s="64"/>
      <c r="CL159" s="64"/>
      <c r="CM159" s="64"/>
      <c r="CN159" s="64"/>
      <c r="CO159" s="64"/>
      <c r="CP159" s="64"/>
      <c r="CQ159" s="64"/>
      <c r="CR159" s="64"/>
      <c r="CS159" s="64"/>
      <c r="CT159" s="64"/>
      <c r="CU159" s="64"/>
      <c r="CV159" s="64"/>
      <c r="CW159" s="64"/>
      <c r="CX159" s="64"/>
      <c r="CY159" s="64"/>
      <c r="CZ159" s="64"/>
      <c r="DA159" s="64"/>
      <c r="DB159" s="64"/>
      <c r="DC159" s="64"/>
      <c r="DD159" s="64"/>
      <c r="DE159" s="64"/>
      <c r="DF159" s="64"/>
      <c r="DG159" s="64"/>
      <c r="DH159" s="64"/>
      <c r="DI159" s="64"/>
      <c r="DJ159" s="64"/>
      <c r="DK159" s="64"/>
      <c r="DL159" s="64"/>
      <c r="DM159" s="64"/>
      <c r="DN159" s="64"/>
      <c r="DO159" s="64"/>
      <c r="DP159" s="64"/>
      <c r="DQ159" s="64"/>
      <c r="DR159" s="64"/>
      <c r="DS159" s="64"/>
      <c r="DT159" s="64"/>
      <c r="DU159" s="64"/>
      <c r="DV159" s="64"/>
      <c r="DW159" s="64"/>
      <c r="DX159" s="64"/>
      <c r="DY159" s="64"/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4"/>
      <c r="EN159" s="64"/>
      <c r="EO159" s="64"/>
      <c r="EP159" s="64"/>
      <c r="EQ159" s="64"/>
      <c r="ER159" s="122"/>
    </row>
    <row r="160" spans="1:148" s="65" customFormat="1" ht="16.5" customHeight="1" x14ac:dyDescent="0.25">
      <c r="A160" s="162">
        <v>140</v>
      </c>
      <c r="B160" s="54" t="s">
        <v>90</v>
      </c>
      <c r="C160" s="57">
        <v>51.816000000000003</v>
      </c>
      <c r="D160" s="57">
        <v>52.438000000000002</v>
      </c>
      <c r="E160" s="57">
        <v>104.88</v>
      </c>
      <c r="F160" s="57">
        <v>50.825000000000003</v>
      </c>
      <c r="G160" s="57">
        <v>51.164000000000001</v>
      </c>
      <c r="H160" s="57">
        <v>54.745480000000001</v>
      </c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  <c r="CH160" s="64"/>
      <c r="CI160" s="64"/>
      <c r="CJ160" s="64"/>
      <c r="CK160" s="64"/>
      <c r="CL160" s="64"/>
      <c r="CM160" s="64"/>
      <c r="CN160" s="64"/>
      <c r="CO160" s="64"/>
      <c r="CP160" s="64"/>
      <c r="CQ160" s="64"/>
      <c r="CR160" s="64"/>
      <c r="CS160" s="64"/>
      <c r="CT160" s="64"/>
      <c r="CU160" s="64"/>
      <c r="CV160" s="64"/>
      <c r="CW160" s="64"/>
      <c r="CX160" s="64"/>
      <c r="CY160" s="64"/>
      <c r="CZ160" s="64"/>
      <c r="DA160" s="64"/>
      <c r="DB160" s="64"/>
      <c r="DC160" s="64"/>
      <c r="DD160" s="64"/>
      <c r="DE160" s="64"/>
      <c r="DF160" s="64"/>
      <c r="DG160" s="64"/>
      <c r="DH160" s="64"/>
      <c r="DI160" s="64"/>
      <c r="DJ160" s="64"/>
      <c r="DK160" s="64"/>
      <c r="DL160" s="64"/>
      <c r="DM160" s="64"/>
      <c r="DN160" s="64"/>
      <c r="DO160" s="64"/>
      <c r="DP160" s="64"/>
      <c r="DQ160" s="64"/>
      <c r="DR160" s="64"/>
      <c r="DS160" s="64"/>
      <c r="DT160" s="64"/>
      <c r="DU160" s="64"/>
      <c r="DV160" s="64"/>
      <c r="DW160" s="64"/>
      <c r="DX160" s="64"/>
      <c r="DY160" s="64"/>
      <c r="DZ160" s="64"/>
      <c r="EA160" s="64"/>
      <c r="EB160" s="64"/>
      <c r="EC160" s="64"/>
      <c r="ED160" s="64"/>
      <c r="EE160" s="64"/>
      <c r="EF160" s="64"/>
      <c r="EG160" s="64"/>
      <c r="EH160" s="64"/>
      <c r="EI160" s="64"/>
      <c r="EJ160" s="64"/>
      <c r="EK160" s="64"/>
      <c r="EL160" s="64"/>
      <c r="EM160" s="64"/>
      <c r="EN160" s="64"/>
      <c r="EO160" s="64"/>
      <c r="EP160" s="64"/>
      <c r="EQ160" s="64"/>
      <c r="ER160" s="122"/>
    </row>
    <row r="161" spans="1:148" s="65" customFormat="1" ht="16.5" customHeight="1" x14ac:dyDescent="0.25">
      <c r="A161" s="21">
        <f t="shared" ref="A161:A173" si="8">+A160+1</f>
        <v>141</v>
      </c>
      <c r="B161" s="54" t="s">
        <v>92</v>
      </c>
      <c r="C161" s="57">
        <v>19.600000000000001</v>
      </c>
      <c r="D161" s="57">
        <v>22.413</v>
      </c>
      <c r="E161" s="57">
        <v>23.007999999999999</v>
      </c>
      <c r="F161" s="57">
        <v>24.616</v>
      </c>
      <c r="G161" s="57">
        <v>26.338999999999999</v>
      </c>
      <c r="H161" s="57">
        <v>28.182729999999999</v>
      </c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  <c r="CA161" s="64"/>
      <c r="CB161" s="64"/>
      <c r="CC161" s="64"/>
      <c r="CD161" s="64"/>
      <c r="CE161" s="64"/>
      <c r="CF161" s="64"/>
      <c r="CG161" s="64"/>
      <c r="CH161" s="64"/>
      <c r="CI161" s="64"/>
      <c r="CJ161" s="64"/>
      <c r="CK161" s="64"/>
      <c r="CL161" s="64"/>
      <c r="CM161" s="64"/>
      <c r="CN161" s="64"/>
      <c r="CO161" s="64"/>
      <c r="CP161" s="64"/>
      <c r="CQ161" s="64"/>
      <c r="CR161" s="64"/>
      <c r="CS161" s="64"/>
      <c r="CT161" s="64"/>
      <c r="CU161" s="64"/>
      <c r="CV161" s="64"/>
      <c r="CW161" s="64"/>
      <c r="CX161" s="64"/>
      <c r="CY161" s="64"/>
      <c r="CZ161" s="64"/>
      <c r="DA161" s="64"/>
      <c r="DB161" s="64"/>
      <c r="DC161" s="64"/>
      <c r="DD161" s="64"/>
      <c r="DE161" s="64"/>
      <c r="DF161" s="64"/>
      <c r="DG161" s="64"/>
      <c r="DH161" s="64"/>
      <c r="DI161" s="64"/>
      <c r="DJ161" s="64"/>
      <c r="DK161" s="64"/>
      <c r="DL161" s="64"/>
      <c r="DM161" s="64"/>
      <c r="DN161" s="64"/>
      <c r="DO161" s="64"/>
      <c r="DP161" s="64"/>
      <c r="DQ161" s="64"/>
      <c r="DR161" s="64"/>
      <c r="DS161" s="64"/>
      <c r="DT161" s="64"/>
      <c r="DU161" s="64"/>
      <c r="DV161" s="64"/>
      <c r="DW161" s="64"/>
      <c r="DX161" s="64"/>
      <c r="DY161" s="64"/>
      <c r="DZ161" s="64"/>
      <c r="EA161" s="64"/>
      <c r="EB161" s="64"/>
      <c r="EC161" s="64"/>
      <c r="ED161" s="64"/>
      <c r="EE161" s="64"/>
      <c r="EF161" s="64"/>
      <c r="EG161" s="64"/>
      <c r="EH161" s="64"/>
      <c r="EI161" s="64"/>
      <c r="EJ161" s="64"/>
      <c r="EK161" s="64"/>
      <c r="EL161" s="64"/>
      <c r="EM161" s="64"/>
      <c r="EN161" s="64"/>
      <c r="EO161" s="64"/>
      <c r="EP161" s="64"/>
      <c r="EQ161" s="64"/>
      <c r="ER161" s="122"/>
    </row>
    <row r="162" spans="1:148" s="65" customFormat="1" ht="16.5" customHeight="1" x14ac:dyDescent="0.25">
      <c r="A162" s="21">
        <f t="shared" si="8"/>
        <v>142</v>
      </c>
      <c r="B162" s="54" t="s">
        <v>107</v>
      </c>
      <c r="C162" s="57">
        <v>155.55555555555557</v>
      </c>
      <c r="D162" s="57">
        <v>114.35204081632652</v>
      </c>
      <c r="E162" s="57">
        <v>102.65470932048363</v>
      </c>
      <c r="F162" s="57">
        <v>106.98887343532684</v>
      </c>
      <c r="G162" s="57">
        <v>106.9995125121872</v>
      </c>
      <c r="H162" s="57">
        <v>107</v>
      </c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  <c r="CA162" s="64"/>
      <c r="CB162" s="64"/>
      <c r="CC162" s="64"/>
      <c r="CD162" s="64"/>
      <c r="CE162" s="64"/>
      <c r="CF162" s="64"/>
      <c r="CG162" s="64"/>
      <c r="CH162" s="64"/>
      <c r="CI162" s="64"/>
      <c r="CJ162" s="64"/>
      <c r="CK162" s="64"/>
      <c r="CL162" s="64"/>
      <c r="CM162" s="64"/>
      <c r="CN162" s="64"/>
      <c r="CO162" s="64"/>
      <c r="CP162" s="64"/>
      <c r="CQ162" s="64"/>
      <c r="CR162" s="64"/>
      <c r="CS162" s="64"/>
      <c r="CT162" s="64"/>
      <c r="CU162" s="64"/>
      <c r="CV162" s="64"/>
      <c r="CW162" s="64"/>
      <c r="CX162" s="64"/>
      <c r="CY162" s="64"/>
      <c r="CZ162" s="64"/>
      <c r="DA162" s="64"/>
      <c r="DB162" s="64"/>
      <c r="DC162" s="64"/>
      <c r="DD162" s="64"/>
      <c r="DE162" s="64"/>
      <c r="DF162" s="64"/>
      <c r="DG162" s="64"/>
      <c r="DH162" s="64"/>
      <c r="DI162" s="64"/>
      <c r="DJ162" s="64"/>
      <c r="DK162" s="64"/>
      <c r="DL162" s="64"/>
      <c r="DM162" s="64"/>
      <c r="DN162" s="64"/>
      <c r="DO162" s="64"/>
      <c r="DP162" s="64"/>
      <c r="DQ162" s="64"/>
      <c r="DR162" s="64"/>
      <c r="DS162" s="64"/>
      <c r="DT162" s="64"/>
      <c r="DU162" s="64"/>
      <c r="DV162" s="64"/>
      <c r="DW162" s="64"/>
      <c r="DX162" s="64"/>
      <c r="DY162" s="64"/>
      <c r="DZ162" s="64"/>
      <c r="EA162" s="64"/>
      <c r="EB162" s="64"/>
      <c r="EC162" s="64"/>
      <c r="ED162" s="64"/>
      <c r="EE162" s="64"/>
      <c r="EF162" s="64"/>
      <c r="EG162" s="64"/>
      <c r="EH162" s="64"/>
      <c r="EI162" s="64"/>
      <c r="EJ162" s="64"/>
      <c r="EK162" s="64"/>
      <c r="EL162" s="64"/>
      <c r="EM162" s="64"/>
      <c r="EN162" s="64"/>
      <c r="EO162" s="64"/>
      <c r="EP162" s="64"/>
      <c r="EQ162" s="64"/>
      <c r="ER162" s="122"/>
    </row>
    <row r="163" spans="1:148" s="65" customFormat="1" ht="16.5" customHeight="1" x14ac:dyDescent="0.25">
      <c r="A163" s="21">
        <f t="shared" si="8"/>
        <v>143</v>
      </c>
      <c r="B163" s="54" t="s">
        <v>93</v>
      </c>
      <c r="C163" s="57">
        <v>19.600000000000001</v>
      </c>
      <c r="D163" s="57">
        <v>22.413</v>
      </c>
      <c r="E163" s="57">
        <v>23.007999999999999</v>
      </c>
      <c r="F163" s="68">
        <v>24.616</v>
      </c>
      <c r="G163" s="68">
        <v>26.338999999999999</v>
      </c>
      <c r="H163" s="68">
        <v>28.182729999999999</v>
      </c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  <c r="CA163" s="64"/>
      <c r="CB163" s="64"/>
      <c r="CC163" s="64"/>
      <c r="CD163" s="64"/>
      <c r="CE163" s="64"/>
      <c r="CF163" s="64"/>
      <c r="CG163" s="64"/>
      <c r="CH163" s="64"/>
      <c r="CI163" s="64"/>
      <c r="CJ163" s="64"/>
      <c r="CK163" s="64"/>
      <c r="CL163" s="64"/>
      <c r="CM163" s="64"/>
      <c r="CN163" s="64"/>
      <c r="CO163" s="64"/>
      <c r="CP163" s="64"/>
      <c r="CQ163" s="64"/>
      <c r="CR163" s="64"/>
      <c r="CS163" s="64"/>
      <c r="CT163" s="64"/>
      <c r="CU163" s="64"/>
      <c r="CV163" s="64"/>
      <c r="CW163" s="64"/>
      <c r="CX163" s="64"/>
      <c r="CY163" s="64"/>
      <c r="CZ163" s="64"/>
      <c r="DA163" s="64"/>
      <c r="DB163" s="64"/>
      <c r="DC163" s="64"/>
      <c r="DD163" s="64"/>
      <c r="DE163" s="64"/>
      <c r="DF163" s="64"/>
      <c r="DG163" s="64"/>
      <c r="DH163" s="64"/>
      <c r="DI163" s="64"/>
      <c r="DJ163" s="64"/>
      <c r="DK163" s="64"/>
      <c r="DL163" s="64"/>
      <c r="DM163" s="64"/>
      <c r="DN163" s="64"/>
      <c r="DO163" s="64"/>
      <c r="DP163" s="64"/>
      <c r="DQ163" s="64"/>
      <c r="DR163" s="64"/>
      <c r="DS163" s="64"/>
      <c r="DT163" s="64"/>
      <c r="DU163" s="64"/>
      <c r="DV163" s="64"/>
      <c r="DW163" s="64"/>
      <c r="DX163" s="64"/>
      <c r="DY163" s="64"/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4"/>
      <c r="EN163" s="64"/>
      <c r="EO163" s="64"/>
      <c r="EP163" s="64"/>
      <c r="EQ163" s="64"/>
      <c r="ER163" s="122"/>
    </row>
    <row r="164" spans="1:148" s="65" customFormat="1" ht="16.5" customHeight="1" x14ac:dyDescent="0.25">
      <c r="A164" s="21">
        <f t="shared" si="8"/>
        <v>144</v>
      </c>
      <c r="B164" s="54" t="s">
        <v>94</v>
      </c>
      <c r="C164" s="57"/>
      <c r="D164" s="57"/>
      <c r="E164" s="57"/>
      <c r="F164" s="57"/>
      <c r="G164" s="57"/>
      <c r="H164" s="57">
        <v>0</v>
      </c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  <c r="CB164" s="64"/>
      <c r="CC164" s="64"/>
      <c r="CD164" s="64"/>
      <c r="CE164" s="64"/>
      <c r="CF164" s="64"/>
      <c r="CG164" s="64"/>
      <c r="CH164" s="64"/>
      <c r="CI164" s="64"/>
      <c r="CJ164" s="64"/>
      <c r="CK164" s="64"/>
      <c r="CL164" s="64"/>
      <c r="CM164" s="64"/>
      <c r="CN164" s="64"/>
      <c r="CO164" s="64"/>
      <c r="CP164" s="64"/>
      <c r="CQ164" s="64"/>
      <c r="CR164" s="64"/>
      <c r="CS164" s="64"/>
      <c r="CT164" s="64"/>
      <c r="CU164" s="64"/>
      <c r="CV164" s="64"/>
      <c r="CW164" s="64"/>
      <c r="CX164" s="64"/>
      <c r="CY164" s="64"/>
      <c r="CZ164" s="64"/>
      <c r="DA164" s="64"/>
      <c r="DB164" s="64"/>
      <c r="DC164" s="64"/>
      <c r="DD164" s="64"/>
      <c r="DE164" s="64"/>
      <c r="DF164" s="64"/>
      <c r="DG164" s="64"/>
      <c r="DH164" s="64"/>
      <c r="DI164" s="64"/>
      <c r="DJ164" s="64"/>
      <c r="DK164" s="64"/>
      <c r="DL164" s="64"/>
      <c r="DM164" s="64"/>
      <c r="DN164" s="64"/>
      <c r="DO164" s="64"/>
      <c r="DP164" s="64"/>
      <c r="DQ164" s="64"/>
      <c r="DR164" s="64"/>
      <c r="DS164" s="64"/>
      <c r="DT164" s="64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  <c r="EQ164" s="64"/>
      <c r="ER164" s="122"/>
    </row>
    <row r="165" spans="1:148" s="65" customFormat="1" ht="16.5" customHeight="1" x14ac:dyDescent="0.25">
      <c r="A165" s="21">
        <f t="shared" si="8"/>
        <v>145</v>
      </c>
      <c r="B165" s="54" t="s">
        <v>95</v>
      </c>
      <c r="C165" s="57"/>
      <c r="D165" s="57"/>
      <c r="E165" s="57"/>
      <c r="F165" s="57"/>
      <c r="G165" s="57"/>
      <c r="H165" s="57">
        <v>0</v>
      </c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  <c r="CA165" s="64"/>
      <c r="CB165" s="64"/>
      <c r="CC165" s="64"/>
      <c r="CD165" s="64"/>
      <c r="CE165" s="64"/>
      <c r="CF165" s="64"/>
      <c r="CG165" s="64"/>
      <c r="CH165" s="64"/>
      <c r="CI165" s="64"/>
      <c r="CJ165" s="64"/>
      <c r="CK165" s="64"/>
      <c r="CL165" s="64"/>
      <c r="CM165" s="64"/>
      <c r="CN165" s="64"/>
      <c r="CO165" s="64"/>
      <c r="CP165" s="64"/>
      <c r="CQ165" s="64"/>
      <c r="CR165" s="64"/>
      <c r="CS165" s="64"/>
      <c r="CT165" s="64"/>
      <c r="CU165" s="64"/>
      <c r="CV165" s="64"/>
      <c r="CW165" s="64"/>
      <c r="CX165" s="64"/>
      <c r="CY165" s="64"/>
      <c r="CZ165" s="64"/>
      <c r="DA165" s="64"/>
      <c r="DB165" s="64"/>
      <c r="DC165" s="64"/>
      <c r="DD165" s="64"/>
      <c r="DE165" s="64"/>
      <c r="DF165" s="64"/>
      <c r="DG165" s="64"/>
      <c r="DH165" s="64"/>
      <c r="DI165" s="64"/>
      <c r="DJ165" s="64"/>
      <c r="DK165" s="64"/>
      <c r="DL165" s="64"/>
      <c r="DM165" s="64"/>
      <c r="DN165" s="64"/>
      <c r="DO165" s="64"/>
      <c r="DP165" s="64"/>
      <c r="DQ165" s="64"/>
      <c r="DR165" s="64"/>
      <c r="DS165" s="64"/>
      <c r="DT165" s="64"/>
      <c r="DU165" s="64"/>
      <c r="DV165" s="64"/>
      <c r="DW165" s="64"/>
      <c r="DX165" s="64"/>
      <c r="DY165" s="64"/>
      <c r="DZ165" s="64"/>
      <c r="EA165" s="64"/>
      <c r="EB165" s="64"/>
      <c r="EC165" s="64"/>
      <c r="ED165" s="64"/>
      <c r="EE165" s="64"/>
      <c r="EF165" s="64"/>
      <c r="EG165" s="64"/>
      <c r="EH165" s="64"/>
      <c r="EI165" s="64"/>
      <c r="EJ165" s="64"/>
      <c r="EK165" s="64"/>
      <c r="EL165" s="64"/>
      <c r="EM165" s="64"/>
      <c r="EN165" s="64"/>
      <c r="EO165" s="64"/>
      <c r="EP165" s="64"/>
      <c r="EQ165" s="64"/>
      <c r="ER165" s="122"/>
    </row>
    <row r="166" spans="1:148" s="65" customFormat="1" ht="16.5" customHeight="1" x14ac:dyDescent="0.25">
      <c r="A166" s="21">
        <f t="shared" si="8"/>
        <v>146</v>
      </c>
      <c r="B166" s="54" t="s">
        <v>97</v>
      </c>
      <c r="C166" s="57">
        <v>32.200000000000003</v>
      </c>
      <c r="D166" s="57">
        <v>29.361000000000001</v>
      </c>
      <c r="E166" s="57">
        <v>78.2</v>
      </c>
      <c r="F166" s="57">
        <v>26.209</v>
      </c>
      <c r="G166" s="57">
        <v>24.824999999999999</v>
      </c>
      <c r="H166" s="57">
        <v>26.562750000000001</v>
      </c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  <c r="CA166" s="64"/>
      <c r="CB166" s="64"/>
      <c r="CC166" s="64"/>
      <c r="CD166" s="64"/>
      <c r="CE166" s="64"/>
      <c r="CF166" s="64"/>
      <c r="CG166" s="64"/>
      <c r="CH166" s="64"/>
      <c r="CI166" s="64"/>
      <c r="CJ166" s="64"/>
      <c r="CK166" s="64"/>
      <c r="CL166" s="64"/>
      <c r="CM166" s="64"/>
      <c r="CN166" s="64"/>
      <c r="CO166" s="64"/>
      <c r="CP166" s="64"/>
      <c r="CQ166" s="64"/>
      <c r="CR166" s="64"/>
      <c r="CS166" s="64"/>
      <c r="CT166" s="64"/>
      <c r="CU166" s="64"/>
      <c r="CV166" s="64"/>
      <c r="CW166" s="64"/>
      <c r="CX166" s="64"/>
      <c r="CY166" s="64"/>
      <c r="CZ166" s="64"/>
      <c r="DA166" s="64"/>
      <c r="DB166" s="64"/>
      <c r="DC166" s="64"/>
      <c r="DD166" s="64"/>
      <c r="DE166" s="64"/>
      <c r="DF166" s="64"/>
      <c r="DG166" s="64"/>
      <c r="DH166" s="64"/>
      <c r="DI166" s="64"/>
      <c r="DJ166" s="64"/>
      <c r="DK166" s="64"/>
      <c r="DL166" s="64"/>
      <c r="DM166" s="64"/>
      <c r="DN166" s="64"/>
      <c r="DO166" s="64"/>
      <c r="DP166" s="64"/>
      <c r="DQ166" s="64"/>
      <c r="DR166" s="64"/>
      <c r="DS166" s="64"/>
      <c r="DT166" s="64"/>
      <c r="DU166" s="64"/>
      <c r="DV166" s="64"/>
      <c r="DW166" s="64"/>
      <c r="DX166" s="64"/>
      <c r="DY166" s="64"/>
      <c r="DZ166" s="64"/>
      <c r="EA166" s="64"/>
      <c r="EB166" s="64"/>
      <c r="EC166" s="64"/>
      <c r="ED166" s="64"/>
      <c r="EE166" s="64"/>
      <c r="EF166" s="64"/>
      <c r="EG166" s="64"/>
      <c r="EH166" s="64"/>
      <c r="EI166" s="64"/>
      <c r="EJ166" s="64"/>
      <c r="EK166" s="64"/>
      <c r="EL166" s="64"/>
      <c r="EM166" s="64"/>
      <c r="EN166" s="64"/>
      <c r="EO166" s="64"/>
      <c r="EP166" s="64"/>
      <c r="EQ166" s="64"/>
      <c r="ER166" s="122"/>
    </row>
    <row r="167" spans="1:148" s="65" customFormat="1" ht="16.5" customHeight="1" x14ac:dyDescent="0.25">
      <c r="A167" s="21">
        <f t="shared" si="8"/>
        <v>147</v>
      </c>
      <c r="B167" s="54" t="s">
        <v>98</v>
      </c>
      <c r="C167" s="57">
        <v>31.7</v>
      </c>
      <c r="D167" s="57">
        <v>27.3</v>
      </c>
      <c r="E167" s="57">
        <v>26.7</v>
      </c>
      <c r="F167" s="68">
        <v>26.209</v>
      </c>
      <c r="G167" s="68">
        <v>24.824999999999999</v>
      </c>
      <c r="H167" s="68">
        <v>26.562750000000001</v>
      </c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  <c r="CA167" s="64"/>
      <c r="CB167" s="64"/>
      <c r="CC167" s="64"/>
      <c r="CD167" s="64"/>
      <c r="CE167" s="64"/>
      <c r="CF167" s="64"/>
      <c r="CG167" s="64"/>
      <c r="CH167" s="64"/>
      <c r="CI167" s="64"/>
      <c r="CJ167" s="64"/>
      <c r="CK167" s="64"/>
      <c r="CL167" s="64"/>
      <c r="CM167" s="64"/>
      <c r="CN167" s="64"/>
      <c r="CO167" s="64"/>
      <c r="CP167" s="64"/>
      <c r="CQ167" s="64"/>
      <c r="CR167" s="64"/>
      <c r="CS167" s="64"/>
      <c r="CT167" s="64"/>
      <c r="CU167" s="64"/>
      <c r="CV167" s="64"/>
      <c r="CW167" s="64"/>
      <c r="CX167" s="64"/>
      <c r="CY167" s="64"/>
      <c r="CZ167" s="64"/>
      <c r="DA167" s="64"/>
      <c r="DB167" s="64"/>
      <c r="DC167" s="64"/>
      <c r="DD167" s="64"/>
      <c r="DE167" s="64"/>
      <c r="DF167" s="64"/>
      <c r="DG167" s="64"/>
      <c r="DH167" s="64"/>
      <c r="DI167" s="64"/>
      <c r="DJ167" s="64"/>
      <c r="DK167" s="64"/>
      <c r="DL167" s="64"/>
      <c r="DM167" s="64"/>
      <c r="DN167" s="64"/>
      <c r="DO167" s="64"/>
      <c r="DP167" s="64"/>
      <c r="DQ167" s="64"/>
      <c r="DR167" s="64"/>
      <c r="DS167" s="64"/>
      <c r="DT167" s="64"/>
      <c r="DU167" s="64"/>
      <c r="DV167" s="64"/>
      <c r="DW167" s="64"/>
      <c r="DX167" s="64"/>
      <c r="DY167" s="64"/>
      <c r="DZ167" s="64"/>
      <c r="EA167" s="64"/>
      <c r="EB167" s="64"/>
      <c r="EC167" s="64"/>
      <c r="ED167" s="64"/>
      <c r="EE167" s="64"/>
      <c r="EF167" s="64"/>
      <c r="EG167" s="64"/>
      <c r="EH167" s="64"/>
      <c r="EI167" s="64"/>
      <c r="EJ167" s="64"/>
      <c r="EK167" s="64"/>
      <c r="EL167" s="64"/>
      <c r="EM167" s="64"/>
      <c r="EN167" s="64"/>
      <c r="EO167" s="64"/>
      <c r="EP167" s="64"/>
      <c r="EQ167" s="64"/>
      <c r="ER167" s="122"/>
    </row>
    <row r="168" spans="1:148" s="65" customFormat="1" ht="16.5" customHeight="1" x14ac:dyDescent="0.25">
      <c r="A168" s="21">
        <f t="shared" si="8"/>
        <v>148</v>
      </c>
      <c r="B168" s="54" t="s">
        <v>99</v>
      </c>
      <c r="C168" s="57">
        <v>0.5</v>
      </c>
      <c r="D168" s="57">
        <v>2.0609999999999999</v>
      </c>
      <c r="E168" s="57">
        <v>51.5</v>
      </c>
      <c r="F168" s="68">
        <v>0</v>
      </c>
      <c r="G168" s="68">
        <v>0</v>
      </c>
      <c r="H168" s="68">
        <v>0</v>
      </c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  <c r="CB168" s="64"/>
      <c r="CC168" s="64"/>
      <c r="CD168" s="64"/>
      <c r="CE168" s="64"/>
      <c r="CF168" s="64"/>
      <c r="CG168" s="64"/>
      <c r="CH168" s="64"/>
      <c r="CI168" s="64"/>
      <c r="CJ168" s="64"/>
      <c r="CK168" s="64"/>
      <c r="CL168" s="64"/>
      <c r="CM168" s="64"/>
      <c r="CN168" s="64"/>
      <c r="CO168" s="64"/>
      <c r="CP168" s="64"/>
      <c r="CQ168" s="64"/>
      <c r="CR168" s="64"/>
      <c r="CS168" s="64"/>
      <c r="CT168" s="64"/>
      <c r="CU168" s="64"/>
      <c r="CV168" s="64"/>
      <c r="CW168" s="64"/>
      <c r="CX168" s="64"/>
      <c r="CY168" s="64"/>
      <c r="CZ168" s="64"/>
      <c r="DA168" s="64"/>
      <c r="DB168" s="64"/>
      <c r="DC168" s="64"/>
      <c r="DD168" s="64"/>
      <c r="DE168" s="64"/>
      <c r="DF168" s="64"/>
      <c r="DG168" s="64"/>
      <c r="DH168" s="64"/>
      <c r="DI168" s="64"/>
      <c r="DJ168" s="64"/>
      <c r="DK168" s="64"/>
      <c r="DL168" s="64"/>
      <c r="DM168" s="64"/>
      <c r="DN168" s="64"/>
      <c r="DO168" s="64"/>
      <c r="DP168" s="64"/>
      <c r="DQ168" s="64"/>
      <c r="DR168" s="64"/>
      <c r="DS168" s="64"/>
      <c r="DT168" s="64"/>
      <c r="DU168" s="64"/>
      <c r="DV168" s="64"/>
      <c r="DW168" s="64"/>
      <c r="DX168" s="64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  <c r="EQ168" s="64"/>
      <c r="ER168" s="122"/>
    </row>
    <row r="169" spans="1:148" s="65" customFormat="1" ht="16.5" customHeight="1" x14ac:dyDescent="0.25">
      <c r="A169" s="21">
        <f t="shared" si="8"/>
        <v>149</v>
      </c>
      <c r="B169" s="54" t="s">
        <v>155</v>
      </c>
      <c r="C169" s="57"/>
      <c r="D169" s="57"/>
      <c r="E169" s="57"/>
      <c r="F169" s="57"/>
      <c r="G169" s="57"/>
      <c r="H169" s="57">
        <v>0</v>
      </c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  <c r="CA169" s="64"/>
      <c r="CB169" s="64"/>
      <c r="CC169" s="64"/>
      <c r="CD169" s="64"/>
      <c r="CE169" s="64"/>
      <c r="CF169" s="64"/>
      <c r="CG169" s="64"/>
      <c r="CH169" s="64"/>
      <c r="CI169" s="64"/>
      <c r="CJ169" s="64"/>
      <c r="CK169" s="64"/>
      <c r="CL169" s="64"/>
      <c r="CM169" s="64"/>
      <c r="CN169" s="64"/>
      <c r="CO169" s="64"/>
      <c r="CP169" s="64"/>
      <c r="CQ169" s="64"/>
      <c r="CR169" s="64"/>
      <c r="CS169" s="64"/>
      <c r="CT169" s="64"/>
      <c r="CU169" s="64"/>
      <c r="CV169" s="64"/>
      <c r="CW169" s="64"/>
      <c r="CX169" s="64"/>
      <c r="CY169" s="64"/>
      <c r="CZ169" s="64"/>
      <c r="DA169" s="64"/>
      <c r="DB169" s="64"/>
      <c r="DC169" s="64"/>
      <c r="DD169" s="64"/>
      <c r="DE169" s="64"/>
      <c r="DF169" s="64"/>
      <c r="DG169" s="64"/>
      <c r="DH169" s="64"/>
      <c r="DI169" s="64"/>
      <c r="DJ169" s="64"/>
      <c r="DK169" s="64"/>
      <c r="DL169" s="64"/>
      <c r="DM169" s="64"/>
      <c r="DN169" s="64"/>
      <c r="DO169" s="64"/>
      <c r="DP169" s="64"/>
      <c r="DQ169" s="64"/>
      <c r="DR169" s="64"/>
      <c r="DS169" s="64"/>
      <c r="DT169" s="64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64"/>
      <c r="EH169" s="64"/>
      <c r="EI169" s="64"/>
      <c r="EJ169" s="64"/>
      <c r="EK169" s="64"/>
      <c r="EL169" s="64"/>
      <c r="EM169" s="64"/>
      <c r="EN169" s="64"/>
      <c r="EO169" s="64"/>
      <c r="EP169" s="64"/>
      <c r="EQ169" s="64"/>
      <c r="ER169" s="122"/>
    </row>
    <row r="170" spans="1:148" s="65" customFormat="1" ht="16.5" customHeight="1" x14ac:dyDescent="0.25">
      <c r="A170" s="21">
        <f t="shared" si="8"/>
        <v>150</v>
      </c>
      <c r="B170" s="54" t="s">
        <v>101</v>
      </c>
      <c r="C170" s="57"/>
      <c r="D170" s="57"/>
      <c r="E170" s="57"/>
      <c r="F170" s="57"/>
      <c r="G170" s="57"/>
      <c r="H170" s="57">
        <v>0</v>
      </c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64"/>
      <c r="CF170" s="64"/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64"/>
      <c r="CR170" s="64"/>
      <c r="CS170" s="64"/>
      <c r="CT170" s="64"/>
      <c r="CU170" s="64"/>
      <c r="CV170" s="64"/>
      <c r="CW170" s="64"/>
      <c r="CX170" s="64"/>
      <c r="CY170" s="64"/>
      <c r="CZ170" s="64"/>
      <c r="DA170" s="64"/>
      <c r="DB170" s="64"/>
      <c r="DC170" s="64"/>
      <c r="DD170" s="64"/>
      <c r="DE170" s="64"/>
      <c r="DF170" s="64"/>
      <c r="DG170" s="64"/>
      <c r="DH170" s="64"/>
      <c r="DI170" s="64"/>
      <c r="DJ170" s="64"/>
      <c r="DK170" s="64"/>
      <c r="DL170" s="64"/>
      <c r="DM170" s="64"/>
      <c r="DN170" s="64"/>
      <c r="DO170" s="64"/>
      <c r="DP170" s="64"/>
      <c r="DQ170" s="64"/>
      <c r="DR170" s="64"/>
      <c r="DS170" s="64"/>
      <c r="DT170" s="64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64"/>
      <c r="EH170" s="64"/>
      <c r="EI170" s="64"/>
      <c r="EJ170" s="64"/>
      <c r="EK170" s="64"/>
      <c r="EL170" s="64"/>
      <c r="EM170" s="64"/>
      <c r="EN170" s="64"/>
      <c r="EO170" s="64"/>
      <c r="EP170" s="64"/>
      <c r="EQ170" s="64"/>
      <c r="ER170" s="122"/>
    </row>
    <row r="171" spans="1:148" s="65" customFormat="1" ht="16.5" customHeight="1" x14ac:dyDescent="0.25">
      <c r="A171" s="21">
        <f t="shared" si="8"/>
        <v>151</v>
      </c>
      <c r="B171" s="54" t="s">
        <v>102</v>
      </c>
      <c r="C171" s="57"/>
      <c r="D171" s="57"/>
      <c r="E171" s="57"/>
      <c r="F171" s="57"/>
      <c r="G171" s="57"/>
      <c r="H171" s="57">
        <v>0</v>
      </c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  <c r="CA171" s="64"/>
      <c r="CB171" s="64"/>
      <c r="CC171" s="64"/>
      <c r="CD171" s="64"/>
      <c r="CE171" s="64"/>
      <c r="CF171" s="64"/>
      <c r="CG171" s="64"/>
      <c r="CH171" s="64"/>
      <c r="CI171" s="64"/>
      <c r="CJ171" s="64"/>
      <c r="CK171" s="64"/>
      <c r="CL171" s="64"/>
      <c r="CM171" s="64"/>
      <c r="CN171" s="64"/>
      <c r="CO171" s="64"/>
      <c r="CP171" s="64"/>
      <c r="CQ171" s="64"/>
      <c r="CR171" s="64"/>
      <c r="CS171" s="64"/>
      <c r="CT171" s="64"/>
      <c r="CU171" s="64"/>
      <c r="CV171" s="64"/>
      <c r="CW171" s="64"/>
      <c r="CX171" s="64"/>
      <c r="CY171" s="64"/>
      <c r="CZ171" s="64"/>
      <c r="DA171" s="64"/>
      <c r="DB171" s="64"/>
      <c r="DC171" s="64"/>
      <c r="DD171" s="64"/>
      <c r="DE171" s="64"/>
      <c r="DF171" s="64"/>
      <c r="DG171" s="64"/>
      <c r="DH171" s="64"/>
      <c r="DI171" s="64"/>
      <c r="DJ171" s="64"/>
      <c r="DK171" s="64"/>
      <c r="DL171" s="64"/>
      <c r="DM171" s="64"/>
      <c r="DN171" s="64"/>
      <c r="DO171" s="64"/>
      <c r="DP171" s="64"/>
      <c r="DQ171" s="64"/>
      <c r="DR171" s="64"/>
      <c r="DS171" s="64"/>
      <c r="DT171" s="64"/>
      <c r="DU171" s="64"/>
      <c r="DV171" s="64"/>
      <c r="DW171" s="64"/>
      <c r="DX171" s="64"/>
      <c r="DY171" s="64"/>
      <c r="DZ171" s="64"/>
      <c r="EA171" s="64"/>
      <c r="EB171" s="64"/>
      <c r="EC171" s="64"/>
      <c r="ED171" s="64"/>
      <c r="EE171" s="64"/>
      <c r="EF171" s="64"/>
      <c r="EG171" s="64"/>
      <c r="EH171" s="64"/>
      <c r="EI171" s="64"/>
      <c r="EJ171" s="64"/>
      <c r="EK171" s="64"/>
      <c r="EL171" s="64"/>
      <c r="EM171" s="64"/>
      <c r="EN171" s="64"/>
      <c r="EO171" s="64"/>
      <c r="EP171" s="64"/>
      <c r="EQ171" s="64"/>
      <c r="ER171" s="122"/>
    </row>
    <row r="172" spans="1:148" s="65" customFormat="1" ht="16.5" customHeight="1" x14ac:dyDescent="0.25">
      <c r="A172" s="21">
        <f t="shared" si="8"/>
        <v>152</v>
      </c>
      <c r="B172" s="54" t="s">
        <v>103</v>
      </c>
      <c r="C172" s="57">
        <v>51.8</v>
      </c>
      <c r="D172" s="57">
        <v>52.4</v>
      </c>
      <c r="E172" s="57">
        <v>104.93</v>
      </c>
      <c r="F172" s="57">
        <v>50.8</v>
      </c>
      <c r="G172" s="57">
        <v>51.164000000000001</v>
      </c>
      <c r="H172" s="57">
        <v>54.745480000000001</v>
      </c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  <c r="CA172" s="64"/>
      <c r="CB172" s="64"/>
      <c r="CC172" s="64"/>
      <c r="CD172" s="64"/>
      <c r="CE172" s="64"/>
      <c r="CF172" s="64"/>
      <c r="CG172" s="64"/>
      <c r="CH172" s="64"/>
      <c r="CI172" s="64"/>
      <c r="CJ172" s="64"/>
      <c r="CK172" s="64"/>
      <c r="CL172" s="64"/>
      <c r="CM172" s="64"/>
      <c r="CN172" s="64"/>
      <c r="CO172" s="64"/>
      <c r="CP172" s="64"/>
      <c r="CQ172" s="64"/>
      <c r="CR172" s="64"/>
      <c r="CS172" s="64"/>
      <c r="CT172" s="64"/>
      <c r="CU172" s="64"/>
      <c r="CV172" s="64"/>
      <c r="CW172" s="64"/>
      <c r="CX172" s="64"/>
      <c r="CY172" s="64"/>
      <c r="CZ172" s="64"/>
      <c r="DA172" s="64"/>
      <c r="DB172" s="64"/>
      <c r="DC172" s="64"/>
      <c r="DD172" s="64"/>
      <c r="DE172" s="64"/>
      <c r="DF172" s="64"/>
      <c r="DG172" s="64"/>
      <c r="DH172" s="64"/>
      <c r="DI172" s="64"/>
      <c r="DJ172" s="64"/>
      <c r="DK172" s="64"/>
      <c r="DL172" s="64"/>
      <c r="DM172" s="64"/>
      <c r="DN172" s="64"/>
      <c r="DO172" s="64"/>
      <c r="DP172" s="64"/>
      <c r="DQ172" s="64"/>
      <c r="DR172" s="64"/>
      <c r="DS172" s="64"/>
      <c r="DT172" s="64"/>
      <c r="DU172" s="64"/>
      <c r="DV172" s="64"/>
      <c r="DW172" s="64"/>
      <c r="DX172" s="64"/>
      <c r="DY172" s="64"/>
      <c r="DZ172" s="64"/>
      <c r="EA172" s="64"/>
      <c r="EB172" s="64"/>
      <c r="EC172" s="64"/>
      <c r="ED172" s="64"/>
      <c r="EE172" s="64"/>
      <c r="EF172" s="64"/>
      <c r="EG172" s="64"/>
      <c r="EH172" s="64"/>
      <c r="EI172" s="64"/>
      <c r="EJ172" s="64"/>
      <c r="EK172" s="64"/>
      <c r="EL172" s="64"/>
      <c r="EM172" s="64"/>
      <c r="EN172" s="64"/>
      <c r="EO172" s="64"/>
      <c r="EP172" s="64"/>
      <c r="EQ172" s="64"/>
      <c r="ER172" s="122"/>
    </row>
    <row r="173" spans="1:148" s="65" customFormat="1" ht="16.5" customHeight="1" x14ac:dyDescent="0.25">
      <c r="A173" s="21">
        <f t="shared" si="8"/>
        <v>153</v>
      </c>
      <c r="B173" s="54" t="s">
        <v>107</v>
      </c>
      <c r="C173" s="57">
        <v>113.10043668122272</v>
      </c>
      <c r="D173" s="57">
        <v>101.15830115830116</v>
      </c>
      <c r="E173" s="57">
        <v>200.24809160305344</v>
      </c>
      <c r="F173" s="57">
        <v>48.413227866196507</v>
      </c>
      <c r="G173" s="57">
        <v>100.71653543307086</v>
      </c>
      <c r="H173" s="57">
        <v>107</v>
      </c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  <c r="CA173" s="64"/>
      <c r="CB173" s="64"/>
      <c r="CC173" s="64"/>
      <c r="CD173" s="64"/>
      <c r="CE173" s="64"/>
      <c r="CF173" s="64"/>
      <c r="CG173" s="64"/>
      <c r="CH173" s="64"/>
      <c r="CI173" s="64"/>
      <c r="CJ173" s="64"/>
      <c r="CK173" s="64"/>
      <c r="CL173" s="64"/>
      <c r="CM173" s="64"/>
      <c r="CN173" s="64"/>
      <c r="CO173" s="64"/>
      <c r="CP173" s="64"/>
      <c r="CQ173" s="64"/>
      <c r="CR173" s="64"/>
      <c r="CS173" s="64"/>
      <c r="CT173" s="64"/>
      <c r="CU173" s="64"/>
      <c r="CV173" s="64"/>
      <c r="CW173" s="64"/>
      <c r="CX173" s="64"/>
      <c r="CY173" s="64"/>
      <c r="CZ173" s="64"/>
      <c r="DA173" s="64"/>
      <c r="DB173" s="64"/>
      <c r="DC173" s="64"/>
      <c r="DD173" s="64"/>
      <c r="DE173" s="64"/>
      <c r="DF173" s="64"/>
      <c r="DG173" s="64"/>
      <c r="DH173" s="64"/>
      <c r="DI173" s="64"/>
      <c r="DJ173" s="64"/>
      <c r="DK173" s="64"/>
      <c r="DL173" s="64"/>
      <c r="DM173" s="64"/>
      <c r="DN173" s="64"/>
      <c r="DO173" s="64"/>
      <c r="DP173" s="64"/>
      <c r="DQ173" s="64"/>
      <c r="DR173" s="64"/>
      <c r="DS173" s="64"/>
      <c r="DT173" s="64"/>
      <c r="DU173" s="64"/>
      <c r="DV173" s="64"/>
      <c r="DW173" s="64"/>
      <c r="DX173" s="64"/>
      <c r="DY173" s="64"/>
      <c r="DZ173" s="64"/>
      <c r="EA173" s="64"/>
      <c r="EB173" s="64"/>
      <c r="EC173" s="64"/>
      <c r="ED173" s="64"/>
      <c r="EE173" s="64"/>
      <c r="EF173" s="64"/>
      <c r="EG173" s="64"/>
      <c r="EH173" s="64"/>
      <c r="EI173" s="64"/>
      <c r="EJ173" s="64"/>
      <c r="EK173" s="64"/>
      <c r="EL173" s="64"/>
      <c r="EM173" s="64"/>
      <c r="EN173" s="64"/>
      <c r="EO173" s="64"/>
      <c r="EP173" s="64"/>
      <c r="EQ173" s="64"/>
      <c r="ER173" s="122"/>
    </row>
    <row r="174" spans="1:148" s="65" customFormat="1" ht="16.5" customHeight="1" x14ac:dyDescent="0.25">
      <c r="A174" s="254" t="s">
        <v>163</v>
      </c>
      <c r="B174" s="254"/>
      <c r="C174" s="254"/>
      <c r="D174" s="254"/>
      <c r="E174" s="254"/>
      <c r="F174" s="254"/>
      <c r="G174" s="254"/>
      <c r="H174" s="25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  <c r="CA174" s="64"/>
      <c r="CB174" s="64"/>
      <c r="CC174" s="64"/>
      <c r="CD174" s="64"/>
      <c r="CE174" s="64"/>
      <c r="CF174" s="64"/>
      <c r="CG174" s="64"/>
      <c r="CH174" s="64"/>
      <c r="CI174" s="64"/>
      <c r="CJ174" s="64"/>
      <c r="CK174" s="64"/>
      <c r="CL174" s="64"/>
      <c r="CM174" s="64"/>
      <c r="CN174" s="64"/>
      <c r="CO174" s="64"/>
      <c r="CP174" s="64"/>
      <c r="CQ174" s="64"/>
      <c r="CR174" s="64"/>
      <c r="CS174" s="64"/>
      <c r="CT174" s="64"/>
      <c r="CU174" s="64"/>
      <c r="CV174" s="64"/>
      <c r="CW174" s="64"/>
      <c r="CX174" s="64"/>
      <c r="CY174" s="64"/>
      <c r="CZ174" s="64"/>
      <c r="DA174" s="64"/>
      <c r="DB174" s="64"/>
      <c r="DC174" s="64"/>
      <c r="DD174" s="64"/>
      <c r="DE174" s="64"/>
      <c r="DF174" s="64"/>
      <c r="DG174" s="64"/>
      <c r="DH174" s="64"/>
      <c r="DI174" s="64"/>
      <c r="DJ174" s="64"/>
      <c r="DK174" s="64"/>
      <c r="DL174" s="64"/>
      <c r="DM174" s="64"/>
      <c r="DN174" s="64"/>
      <c r="DO174" s="64"/>
      <c r="DP174" s="64"/>
      <c r="DQ174" s="64"/>
      <c r="DR174" s="64"/>
      <c r="DS174" s="64"/>
      <c r="DT174" s="64"/>
      <c r="DU174" s="64"/>
      <c r="DV174" s="64"/>
      <c r="DW174" s="64"/>
      <c r="DX174" s="64"/>
      <c r="DY174" s="64"/>
      <c r="DZ174" s="64"/>
      <c r="EA174" s="64"/>
      <c r="EB174" s="64"/>
      <c r="EC174" s="64"/>
      <c r="ED174" s="64"/>
      <c r="EE174" s="64"/>
      <c r="EF174" s="64"/>
      <c r="EG174" s="64"/>
      <c r="EH174" s="64"/>
      <c r="EI174" s="64"/>
      <c r="EJ174" s="64"/>
      <c r="EK174" s="64"/>
      <c r="EL174" s="64"/>
      <c r="EM174" s="64"/>
      <c r="EN174" s="64"/>
      <c r="EO174" s="64"/>
      <c r="EP174" s="64"/>
      <c r="EQ174" s="64"/>
      <c r="ER174" s="122"/>
    </row>
    <row r="175" spans="1:148" s="65" customFormat="1" ht="16.5" customHeight="1" x14ac:dyDescent="0.25">
      <c r="A175" s="162">
        <v>154</v>
      </c>
      <c r="B175" s="54" t="s">
        <v>90</v>
      </c>
      <c r="C175" s="57">
        <v>43.153999999999996</v>
      </c>
      <c r="D175" s="57">
        <v>105.72499999999999</v>
      </c>
      <c r="E175" s="57">
        <v>60.803999999999995</v>
      </c>
      <c r="F175" s="57">
        <v>52.7</v>
      </c>
      <c r="G175" s="57">
        <v>53.088999999999999</v>
      </c>
      <c r="H175" s="57">
        <v>56.805230000000002</v>
      </c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4"/>
      <c r="CB175" s="64"/>
      <c r="CC175" s="64"/>
      <c r="CD175" s="64"/>
      <c r="CE175" s="64"/>
      <c r="CF175" s="64"/>
      <c r="CG175" s="64"/>
      <c r="CH175" s="64"/>
      <c r="CI175" s="64"/>
      <c r="CJ175" s="64"/>
      <c r="CK175" s="64"/>
      <c r="CL175" s="64"/>
      <c r="CM175" s="64"/>
      <c r="CN175" s="64"/>
      <c r="CO175" s="64"/>
      <c r="CP175" s="64"/>
      <c r="CQ175" s="64"/>
      <c r="CR175" s="64"/>
      <c r="CS175" s="64"/>
      <c r="CT175" s="64"/>
      <c r="CU175" s="64"/>
      <c r="CV175" s="64"/>
      <c r="CW175" s="64"/>
      <c r="CX175" s="64"/>
      <c r="CY175" s="64"/>
      <c r="CZ175" s="64"/>
      <c r="DA175" s="64"/>
      <c r="DB175" s="64"/>
      <c r="DC175" s="64"/>
      <c r="DD175" s="64"/>
      <c r="DE175" s="64"/>
      <c r="DF175" s="64"/>
      <c r="DG175" s="64"/>
      <c r="DH175" s="64"/>
      <c r="DI175" s="64"/>
      <c r="DJ175" s="64"/>
      <c r="DK175" s="64"/>
      <c r="DL175" s="64"/>
      <c r="DM175" s="64"/>
      <c r="DN175" s="64"/>
      <c r="DO175" s="64"/>
      <c r="DP175" s="64"/>
      <c r="DQ175" s="64"/>
      <c r="DR175" s="64"/>
      <c r="DS175" s="64"/>
      <c r="DT175" s="64"/>
      <c r="DU175" s="64"/>
      <c r="DV175" s="64"/>
      <c r="DW175" s="64"/>
      <c r="DX175" s="64"/>
      <c r="DY175" s="64"/>
      <c r="DZ175" s="64"/>
      <c r="EA175" s="64"/>
      <c r="EB175" s="64"/>
      <c r="EC175" s="64"/>
      <c r="ED175" s="64"/>
      <c r="EE175" s="64"/>
      <c r="EF175" s="64"/>
      <c r="EG175" s="64"/>
      <c r="EH175" s="64"/>
      <c r="EI175" s="64"/>
      <c r="EJ175" s="64"/>
      <c r="EK175" s="64"/>
      <c r="EL175" s="64"/>
      <c r="EM175" s="64"/>
      <c r="EN175" s="64"/>
      <c r="EO175" s="64"/>
      <c r="EP175" s="64"/>
      <c r="EQ175" s="64"/>
      <c r="ER175" s="122"/>
    </row>
    <row r="176" spans="1:148" s="65" customFormat="1" ht="16.5" customHeight="1" x14ac:dyDescent="0.25">
      <c r="A176" s="21">
        <f t="shared" ref="A176:A188" si="9">+A175+1</f>
        <v>155</v>
      </c>
      <c r="B176" s="54" t="s">
        <v>92</v>
      </c>
      <c r="C176" s="57">
        <v>9.43</v>
      </c>
      <c r="D176" s="57">
        <v>11.558</v>
      </c>
      <c r="E176" s="57">
        <v>9.84</v>
      </c>
      <c r="F176" s="57">
        <v>10.5</v>
      </c>
      <c r="G176" s="57">
        <v>11.260999999999999</v>
      </c>
      <c r="H176" s="57">
        <v>12.04927</v>
      </c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  <c r="CA176" s="64"/>
      <c r="CB176" s="64"/>
      <c r="CC176" s="64"/>
      <c r="CD176" s="64"/>
      <c r="CE176" s="64"/>
      <c r="CF176" s="64"/>
      <c r="CG176" s="64"/>
      <c r="CH176" s="64"/>
      <c r="CI176" s="64"/>
      <c r="CJ176" s="64"/>
      <c r="CK176" s="64"/>
      <c r="CL176" s="64"/>
      <c r="CM176" s="64"/>
      <c r="CN176" s="64"/>
      <c r="CO176" s="64"/>
      <c r="CP176" s="64"/>
      <c r="CQ176" s="64"/>
      <c r="CR176" s="64"/>
      <c r="CS176" s="64"/>
      <c r="CT176" s="64"/>
      <c r="CU176" s="64"/>
      <c r="CV176" s="64"/>
      <c r="CW176" s="64"/>
      <c r="CX176" s="64"/>
      <c r="CY176" s="64"/>
      <c r="CZ176" s="64"/>
      <c r="DA176" s="64"/>
      <c r="DB176" s="64"/>
      <c r="DC176" s="64"/>
      <c r="DD176" s="64"/>
      <c r="DE176" s="64"/>
      <c r="DF176" s="64"/>
      <c r="DG176" s="64"/>
      <c r="DH176" s="64"/>
      <c r="DI176" s="64"/>
      <c r="DJ176" s="64"/>
      <c r="DK176" s="64"/>
      <c r="DL176" s="64"/>
      <c r="DM176" s="64"/>
      <c r="DN176" s="64"/>
      <c r="DO176" s="64"/>
      <c r="DP176" s="64"/>
      <c r="DQ176" s="64"/>
      <c r="DR176" s="64"/>
      <c r="DS176" s="64"/>
      <c r="DT176" s="64"/>
      <c r="DU176" s="64"/>
      <c r="DV176" s="64"/>
      <c r="DW176" s="64"/>
      <c r="DX176" s="64"/>
      <c r="DY176" s="64"/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4"/>
      <c r="EN176" s="64"/>
      <c r="EO176" s="64"/>
      <c r="EP176" s="64"/>
      <c r="EQ176" s="64"/>
      <c r="ER176" s="122"/>
    </row>
    <row r="177" spans="1:148" s="65" customFormat="1" ht="16.5" customHeight="1" x14ac:dyDescent="0.25">
      <c r="A177" s="21">
        <f t="shared" si="9"/>
        <v>156</v>
      </c>
      <c r="B177" s="54" t="s">
        <v>107</v>
      </c>
      <c r="C177" s="57">
        <v>93.366336633663366</v>
      </c>
      <c r="D177" s="57">
        <v>122.56627783669141</v>
      </c>
      <c r="E177" s="57">
        <v>85.135836649939435</v>
      </c>
      <c r="F177" s="57">
        <v>106.70731707317074</v>
      </c>
      <c r="G177" s="57">
        <v>107.24761904761904</v>
      </c>
      <c r="H177" s="57">
        <v>107</v>
      </c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  <c r="CH177" s="64"/>
      <c r="CI177" s="64"/>
      <c r="CJ177" s="64"/>
      <c r="CK177" s="64"/>
      <c r="CL177" s="64"/>
      <c r="CM177" s="64"/>
      <c r="CN177" s="64"/>
      <c r="CO177" s="64"/>
      <c r="CP177" s="64"/>
      <c r="CQ177" s="64"/>
      <c r="CR177" s="64"/>
      <c r="CS177" s="64"/>
      <c r="CT177" s="64"/>
      <c r="CU177" s="64"/>
      <c r="CV177" s="64"/>
      <c r="CW177" s="64"/>
      <c r="CX177" s="64"/>
      <c r="CY177" s="64"/>
      <c r="CZ177" s="64"/>
      <c r="DA177" s="64"/>
      <c r="DB177" s="64"/>
      <c r="DC177" s="64"/>
      <c r="DD177" s="64"/>
      <c r="DE177" s="64"/>
      <c r="DF177" s="64"/>
      <c r="DG177" s="64"/>
      <c r="DH177" s="64"/>
      <c r="DI177" s="64"/>
      <c r="DJ177" s="64"/>
      <c r="DK177" s="64"/>
      <c r="DL177" s="64"/>
      <c r="DM177" s="64"/>
      <c r="DN177" s="64"/>
      <c r="DO177" s="64"/>
      <c r="DP177" s="64"/>
      <c r="DQ177" s="64"/>
      <c r="DR177" s="64"/>
      <c r="DS177" s="64"/>
      <c r="DT177" s="64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  <c r="EQ177" s="64"/>
      <c r="ER177" s="122"/>
    </row>
    <row r="178" spans="1:148" s="65" customFormat="1" ht="16.5" customHeight="1" x14ac:dyDescent="0.25">
      <c r="A178" s="21">
        <f t="shared" si="9"/>
        <v>157</v>
      </c>
      <c r="B178" s="54" t="s">
        <v>93</v>
      </c>
      <c r="C178" s="57">
        <v>9.4</v>
      </c>
      <c r="D178" s="57">
        <v>11.528</v>
      </c>
      <c r="E178" s="57">
        <v>9.84</v>
      </c>
      <c r="F178" s="68">
        <v>10.5</v>
      </c>
      <c r="G178" s="68">
        <v>11.260999999999999</v>
      </c>
      <c r="H178" s="68">
        <v>12.04927</v>
      </c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  <c r="CI178" s="64"/>
      <c r="CJ178" s="64"/>
      <c r="CK178" s="64"/>
      <c r="CL178" s="64"/>
      <c r="CM178" s="64"/>
      <c r="CN178" s="64"/>
      <c r="CO178" s="64"/>
      <c r="CP178" s="64"/>
      <c r="CQ178" s="64"/>
      <c r="CR178" s="64"/>
      <c r="CS178" s="64"/>
      <c r="CT178" s="64"/>
      <c r="CU178" s="64"/>
      <c r="CV178" s="64"/>
      <c r="CW178" s="64"/>
      <c r="CX178" s="64"/>
      <c r="CY178" s="64"/>
      <c r="CZ178" s="64"/>
      <c r="DA178" s="64"/>
      <c r="DB178" s="64"/>
      <c r="DC178" s="64"/>
      <c r="DD178" s="64"/>
      <c r="DE178" s="64"/>
      <c r="DF178" s="64"/>
      <c r="DG178" s="64"/>
      <c r="DH178" s="64"/>
      <c r="DI178" s="64"/>
      <c r="DJ178" s="64"/>
      <c r="DK178" s="64"/>
      <c r="DL178" s="64"/>
      <c r="DM178" s="64"/>
      <c r="DN178" s="64"/>
      <c r="DO178" s="64"/>
      <c r="DP178" s="64"/>
      <c r="DQ178" s="64"/>
      <c r="DR178" s="64"/>
      <c r="DS178" s="64"/>
      <c r="DT178" s="64"/>
      <c r="DU178" s="64"/>
      <c r="DV178" s="64"/>
      <c r="DW178" s="64"/>
      <c r="DX178" s="64"/>
      <c r="DY178" s="64"/>
      <c r="DZ178" s="64"/>
      <c r="EA178" s="64"/>
      <c r="EB178" s="64"/>
      <c r="EC178" s="64"/>
      <c r="ED178" s="64"/>
      <c r="EE178" s="64"/>
      <c r="EF178" s="64"/>
      <c r="EG178" s="64"/>
      <c r="EH178" s="64"/>
      <c r="EI178" s="64"/>
      <c r="EJ178" s="64"/>
      <c r="EK178" s="64"/>
      <c r="EL178" s="64"/>
      <c r="EM178" s="64"/>
      <c r="EN178" s="64"/>
      <c r="EO178" s="64"/>
      <c r="EP178" s="64"/>
      <c r="EQ178" s="64"/>
      <c r="ER178" s="122"/>
    </row>
    <row r="179" spans="1:148" s="65" customFormat="1" ht="16.5" customHeight="1" x14ac:dyDescent="0.25">
      <c r="A179" s="21">
        <f t="shared" si="9"/>
        <v>158</v>
      </c>
      <c r="B179" s="54" t="s">
        <v>94</v>
      </c>
      <c r="C179" s="57">
        <v>0.03</v>
      </c>
      <c r="D179" s="57">
        <v>0.03</v>
      </c>
      <c r="E179" s="57"/>
      <c r="F179" s="57"/>
      <c r="G179" s="57"/>
      <c r="H179" s="57">
        <v>0</v>
      </c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  <c r="CA179" s="64"/>
      <c r="CB179" s="64"/>
      <c r="CC179" s="64"/>
      <c r="CD179" s="64"/>
      <c r="CE179" s="64"/>
      <c r="CF179" s="64"/>
      <c r="CG179" s="64"/>
      <c r="CH179" s="64"/>
      <c r="CI179" s="64"/>
      <c r="CJ179" s="64"/>
      <c r="CK179" s="64"/>
      <c r="CL179" s="64"/>
      <c r="CM179" s="64"/>
      <c r="CN179" s="64"/>
      <c r="CO179" s="64"/>
      <c r="CP179" s="64"/>
      <c r="CQ179" s="64"/>
      <c r="CR179" s="64"/>
      <c r="CS179" s="64"/>
      <c r="CT179" s="64"/>
      <c r="CU179" s="64"/>
      <c r="CV179" s="64"/>
      <c r="CW179" s="64"/>
      <c r="CX179" s="64"/>
      <c r="CY179" s="64"/>
      <c r="CZ179" s="64"/>
      <c r="DA179" s="64"/>
      <c r="DB179" s="64"/>
      <c r="DC179" s="64"/>
      <c r="DD179" s="64"/>
      <c r="DE179" s="64"/>
      <c r="DF179" s="64"/>
      <c r="DG179" s="64"/>
      <c r="DH179" s="64"/>
      <c r="DI179" s="64"/>
      <c r="DJ179" s="64"/>
      <c r="DK179" s="64"/>
      <c r="DL179" s="64"/>
      <c r="DM179" s="64"/>
      <c r="DN179" s="64"/>
      <c r="DO179" s="64"/>
      <c r="DP179" s="64"/>
      <c r="DQ179" s="64"/>
      <c r="DR179" s="64"/>
      <c r="DS179" s="64"/>
      <c r="DT179" s="64"/>
      <c r="DU179" s="64"/>
      <c r="DV179" s="64"/>
      <c r="DW179" s="64"/>
      <c r="DX179" s="64"/>
      <c r="DY179" s="64"/>
      <c r="DZ179" s="64"/>
      <c r="EA179" s="64"/>
      <c r="EB179" s="64"/>
      <c r="EC179" s="64"/>
      <c r="ED179" s="64"/>
      <c r="EE179" s="64"/>
      <c r="EF179" s="64"/>
      <c r="EG179" s="64"/>
      <c r="EH179" s="64"/>
      <c r="EI179" s="64"/>
      <c r="EJ179" s="64"/>
      <c r="EK179" s="64"/>
      <c r="EL179" s="64"/>
      <c r="EM179" s="64"/>
      <c r="EN179" s="64"/>
      <c r="EO179" s="64"/>
      <c r="EP179" s="64"/>
      <c r="EQ179" s="64"/>
      <c r="ER179" s="122"/>
    </row>
    <row r="180" spans="1:148" s="65" customFormat="1" ht="16.5" customHeight="1" x14ac:dyDescent="0.25">
      <c r="A180" s="21">
        <f t="shared" si="9"/>
        <v>159</v>
      </c>
      <c r="B180" s="54" t="s">
        <v>95</v>
      </c>
      <c r="C180" s="57"/>
      <c r="D180" s="57"/>
      <c r="E180" s="57"/>
      <c r="F180" s="57"/>
      <c r="G180" s="57"/>
      <c r="H180" s="57">
        <v>0</v>
      </c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  <c r="CA180" s="64"/>
      <c r="CB180" s="64"/>
      <c r="CC180" s="64"/>
      <c r="CD180" s="64"/>
      <c r="CE180" s="64"/>
      <c r="CF180" s="64"/>
      <c r="CG180" s="64"/>
      <c r="CH180" s="64"/>
      <c r="CI180" s="64"/>
      <c r="CJ180" s="64"/>
      <c r="CK180" s="64"/>
      <c r="CL180" s="64"/>
      <c r="CM180" s="64"/>
      <c r="CN180" s="64"/>
      <c r="CO180" s="64"/>
      <c r="CP180" s="64"/>
      <c r="CQ180" s="64"/>
      <c r="CR180" s="64"/>
      <c r="CS180" s="64"/>
      <c r="CT180" s="64"/>
      <c r="CU180" s="64"/>
      <c r="CV180" s="64"/>
      <c r="CW180" s="64"/>
      <c r="CX180" s="64"/>
      <c r="CY180" s="64"/>
      <c r="CZ180" s="64"/>
      <c r="DA180" s="64"/>
      <c r="DB180" s="64"/>
      <c r="DC180" s="64"/>
      <c r="DD180" s="64"/>
      <c r="DE180" s="64"/>
      <c r="DF180" s="64"/>
      <c r="DG180" s="64"/>
      <c r="DH180" s="64"/>
      <c r="DI180" s="64"/>
      <c r="DJ180" s="64"/>
      <c r="DK180" s="64"/>
      <c r="DL180" s="64"/>
      <c r="DM180" s="64"/>
      <c r="DN180" s="64"/>
      <c r="DO180" s="64"/>
      <c r="DP180" s="64"/>
      <c r="DQ180" s="64"/>
      <c r="DR180" s="64"/>
      <c r="DS180" s="64"/>
      <c r="DT180" s="64"/>
      <c r="DU180" s="64"/>
      <c r="DV180" s="64"/>
      <c r="DW180" s="64"/>
      <c r="DX180" s="64"/>
      <c r="DY180" s="64"/>
      <c r="DZ180" s="64"/>
      <c r="EA180" s="64"/>
      <c r="EB180" s="64"/>
      <c r="EC180" s="64"/>
      <c r="ED180" s="64"/>
      <c r="EE180" s="64"/>
      <c r="EF180" s="64"/>
      <c r="EG180" s="64"/>
      <c r="EH180" s="64"/>
      <c r="EI180" s="64"/>
      <c r="EJ180" s="64"/>
      <c r="EK180" s="64"/>
      <c r="EL180" s="64"/>
      <c r="EM180" s="64"/>
      <c r="EN180" s="64"/>
      <c r="EO180" s="64"/>
      <c r="EP180" s="64"/>
      <c r="EQ180" s="64"/>
      <c r="ER180" s="122"/>
    </row>
    <row r="181" spans="1:148" s="65" customFormat="1" ht="16.5" customHeight="1" x14ac:dyDescent="0.25">
      <c r="A181" s="21">
        <f t="shared" si="9"/>
        <v>160</v>
      </c>
      <c r="B181" s="54" t="s">
        <v>97</v>
      </c>
      <c r="C181" s="57">
        <v>34.849999999999994</v>
      </c>
      <c r="D181" s="57">
        <v>95.052999999999997</v>
      </c>
      <c r="E181" s="57">
        <v>48.631999999999998</v>
      </c>
      <c r="F181" s="57">
        <v>42.2</v>
      </c>
      <c r="G181" s="57">
        <v>41.828000000000003</v>
      </c>
      <c r="H181" s="57">
        <v>44.755960000000002</v>
      </c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  <c r="CA181" s="64"/>
      <c r="CB181" s="64"/>
      <c r="CC181" s="64"/>
      <c r="CD181" s="64"/>
      <c r="CE181" s="64"/>
      <c r="CF181" s="64"/>
      <c r="CG181" s="64"/>
      <c r="CH181" s="64"/>
      <c r="CI181" s="64"/>
      <c r="CJ181" s="64"/>
      <c r="CK181" s="64"/>
      <c r="CL181" s="64"/>
      <c r="CM181" s="64"/>
      <c r="CN181" s="64"/>
      <c r="CO181" s="64"/>
      <c r="CP181" s="64"/>
      <c r="CQ181" s="64"/>
      <c r="CR181" s="64"/>
      <c r="CS181" s="64"/>
      <c r="CT181" s="64"/>
      <c r="CU181" s="64"/>
      <c r="CV181" s="64"/>
      <c r="CW181" s="64"/>
      <c r="CX181" s="64"/>
      <c r="CY181" s="64"/>
      <c r="CZ181" s="64"/>
      <c r="DA181" s="64"/>
      <c r="DB181" s="64"/>
      <c r="DC181" s="64"/>
      <c r="DD181" s="64"/>
      <c r="DE181" s="64"/>
      <c r="DF181" s="64"/>
      <c r="DG181" s="64"/>
      <c r="DH181" s="64"/>
      <c r="DI181" s="64"/>
      <c r="DJ181" s="64"/>
      <c r="DK181" s="64"/>
      <c r="DL181" s="64"/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4"/>
      <c r="DZ181" s="64"/>
      <c r="EA181" s="64"/>
      <c r="EB181" s="64"/>
      <c r="EC181" s="64"/>
      <c r="ED181" s="64"/>
      <c r="EE181" s="64"/>
      <c r="EF181" s="64"/>
      <c r="EG181" s="64"/>
      <c r="EH181" s="64"/>
      <c r="EI181" s="64"/>
      <c r="EJ181" s="64"/>
      <c r="EK181" s="64"/>
      <c r="EL181" s="64"/>
      <c r="EM181" s="64"/>
      <c r="EN181" s="64"/>
      <c r="EO181" s="64"/>
      <c r="EP181" s="64"/>
      <c r="EQ181" s="64"/>
      <c r="ER181" s="122"/>
    </row>
    <row r="182" spans="1:148" s="65" customFormat="1" ht="16.5" customHeight="1" x14ac:dyDescent="0.25">
      <c r="A182" s="21">
        <f t="shared" si="9"/>
        <v>161</v>
      </c>
      <c r="B182" s="54" t="s">
        <v>98</v>
      </c>
      <c r="C182" s="57">
        <v>34.799999999999997</v>
      </c>
      <c r="D182" s="57">
        <v>36.487000000000002</v>
      </c>
      <c r="E182" s="57">
        <v>42.131999999999998</v>
      </c>
      <c r="F182" s="68">
        <v>42.2</v>
      </c>
      <c r="G182" s="68">
        <v>41.828000000000003</v>
      </c>
      <c r="H182" s="68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  <c r="CA182" s="64"/>
      <c r="CB182" s="64"/>
      <c r="CC182" s="64"/>
      <c r="CD182" s="64"/>
      <c r="CE182" s="64"/>
      <c r="CF182" s="64"/>
      <c r="CG182" s="64"/>
      <c r="CH182" s="64"/>
      <c r="CI182" s="64"/>
      <c r="CJ182" s="64"/>
      <c r="CK182" s="64"/>
      <c r="CL182" s="64"/>
      <c r="CM182" s="64"/>
      <c r="CN182" s="64"/>
      <c r="CO182" s="64"/>
      <c r="CP182" s="64"/>
      <c r="CQ182" s="64"/>
      <c r="CR182" s="64"/>
      <c r="CS182" s="64"/>
      <c r="CT182" s="64"/>
      <c r="CU182" s="64"/>
      <c r="CV182" s="64"/>
      <c r="CW182" s="64"/>
      <c r="CX182" s="64"/>
      <c r="CY182" s="64"/>
      <c r="CZ182" s="64"/>
      <c r="DA182" s="64"/>
      <c r="DB182" s="64"/>
      <c r="DC182" s="64"/>
      <c r="DD182" s="64"/>
      <c r="DE182" s="64"/>
      <c r="DF182" s="64"/>
      <c r="DG182" s="64"/>
      <c r="DH182" s="64"/>
      <c r="DI182" s="64"/>
      <c r="DJ182" s="64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  <c r="EQ182" s="64"/>
      <c r="ER182" s="122"/>
    </row>
    <row r="183" spans="1:148" s="65" customFormat="1" ht="16.5" customHeight="1" x14ac:dyDescent="0.25">
      <c r="A183" s="21">
        <f t="shared" si="9"/>
        <v>162</v>
      </c>
      <c r="B183" s="54" t="s">
        <v>99</v>
      </c>
      <c r="C183" s="57">
        <v>0.05</v>
      </c>
      <c r="D183" s="57">
        <v>58.566000000000003</v>
      </c>
      <c r="E183" s="57">
        <v>6.5</v>
      </c>
      <c r="F183" s="68">
        <v>0</v>
      </c>
      <c r="G183" s="68">
        <v>0</v>
      </c>
      <c r="H183" s="68">
        <v>0</v>
      </c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  <c r="CA183" s="64"/>
      <c r="CB183" s="64"/>
      <c r="CC183" s="64"/>
      <c r="CD183" s="64"/>
      <c r="CE183" s="64"/>
      <c r="CF183" s="64"/>
      <c r="CG183" s="64"/>
      <c r="CH183" s="64"/>
      <c r="CI183" s="64"/>
      <c r="CJ183" s="64"/>
      <c r="CK183" s="64"/>
      <c r="CL183" s="64"/>
      <c r="CM183" s="64"/>
      <c r="CN183" s="64"/>
      <c r="CO183" s="64"/>
      <c r="CP183" s="64"/>
      <c r="CQ183" s="64"/>
      <c r="CR183" s="64"/>
      <c r="CS183" s="64"/>
      <c r="CT183" s="64"/>
      <c r="CU183" s="64"/>
      <c r="CV183" s="64"/>
      <c r="CW183" s="64"/>
      <c r="CX183" s="64"/>
      <c r="CY183" s="64"/>
      <c r="CZ183" s="64"/>
      <c r="DA183" s="64"/>
      <c r="DB183" s="64"/>
      <c r="DC183" s="64"/>
      <c r="DD183" s="64"/>
      <c r="DE183" s="64"/>
      <c r="DF183" s="64"/>
      <c r="DG183" s="64"/>
      <c r="DH183" s="64"/>
      <c r="DI183" s="64"/>
      <c r="DJ183" s="64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  <c r="EP183" s="64"/>
      <c r="EQ183" s="64"/>
      <c r="ER183" s="122"/>
    </row>
    <row r="184" spans="1:148" s="65" customFormat="1" ht="16.5" customHeight="1" x14ac:dyDescent="0.25">
      <c r="A184" s="21">
        <f t="shared" si="9"/>
        <v>163</v>
      </c>
      <c r="B184" s="54" t="s">
        <v>155</v>
      </c>
      <c r="C184" s="57"/>
      <c r="D184" s="57"/>
      <c r="E184" s="57"/>
      <c r="F184" s="57"/>
      <c r="G184" s="57"/>
      <c r="H184" s="57">
        <v>0</v>
      </c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  <c r="CA184" s="64"/>
      <c r="CB184" s="64"/>
      <c r="CC184" s="64"/>
      <c r="CD184" s="64"/>
      <c r="CE184" s="64"/>
      <c r="CF184" s="64"/>
      <c r="CG184" s="64"/>
      <c r="CH184" s="64"/>
      <c r="CI184" s="64"/>
      <c r="CJ184" s="64"/>
      <c r="CK184" s="64"/>
      <c r="CL184" s="64"/>
      <c r="CM184" s="64"/>
      <c r="CN184" s="64"/>
      <c r="CO184" s="64"/>
      <c r="CP184" s="64"/>
      <c r="CQ184" s="64"/>
      <c r="CR184" s="64"/>
      <c r="CS184" s="64"/>
      <c r="CT184" s="64"/>
      <c r="CU184" s="64"/>
      <c r="CV184" s="64"/>
      <c r="CW184" s="64"/>
      <c r="CX184" s="64"/>
      <c r="CY184" s="64"/>
      <c r="CZ184" s="64"/>
      <c r="DA184" s="64"/>
      <c r="DB184" s="64"/>
      <c r="DC184" s="64"/>
      <c r="DD184" s="64"/>
      <c r="DE184" s="64"/>
      <c r="DF184" s="64"/>
      <c r="DG184" s="64"/>
      <c r="DH184" s="64"/>
      <c r="DI184" s="64"/>
      <c r="DJ184" s="64"/>
      <c r="DK184" s="64"/>
      <c r="DL184" s="64"/>
      <c r="DM184" s="64"/>
      <c r="DN184" s="64"/>
      <c r="DO184" s="64"/>
      <c r="DP184" s="64"/>
      <c r="DQ184" s="64"/>
      <c r="DR184" s="64"/>
      <c r="DS184" s="64"/>
      <c r="DT184" s="64"/>
      <c r="DU184" s="64"/>
      <c r="DV184" s="64"/>
      <c r="DW184" s="64"/>
      <c r="DX184" s="64"/>
      <c r="DY184" s="64"/>
      <c r="DZ184" s="64"/>
      <c r="EA184" s="64"/>
      <c r="EB184" s="64"/>
      <c r="EC184" s="64"/>
      <c r="ED184" s="64"/>
      <c r="EE184" s="64"/>
      <c r="EF184" s="64"/>
      <c r="EG184" s="64"/>
      <c r="EH184" s="64"/>
      <c r="EI184" s="64"/>
      <c r="EJ184" s="64"/>
      <c r="EK184" s="64"/>
      <c r="EL184" s="64"/>
      <c r="EM184" s="64"/>
      <c r="EN184" s="64"/>
      <c r="EO184" s="64"/>
      <c r="EP184" s="64"/>
      <c r="EQ184" s="64"/>
      <c r="ER184" s="122"/>
    </row>
    <row r="185" spans="1:148" s="65" customFormat="1" ht="16.5" customHeight="1" x14ac:dyDescent="0.25">
      <c r="A185" s="21">
        <f t="shared" si="9"/>
        <v>164</v>
      </c>
      <c r="B185" s="54" t="s">
        <v>101</v>
      </c>
      <c r="C185" s="57"/>
      <c r="D185" s="57"/>
      <c r="E185" s="57"/>
      <c r="F185" s="57"/>
      <c r="G185" s="57"/>
      <c r="H185" s="57">
        <v>0</v>
      </c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  <c r="CA185" s="64"/>
      <c r="CB185" s="64"/>
      <c r="CC185" s="64"/>
      <c r="CD185" s="64"/>
      <c r="CE185" s="64"/>
      <c r="CF185" s="64"/>
      <c r="CG185" s="64"/>
      <c r="CH185" s="64"/>
      <c r="CI185" s="64"/>
      <c r="CJ185" s="64"/>
      <c r="CK185" s="64"/>
      <c r="CL185" s="64"/>
      <c r="CM185" s="64"/>
      <c r="CN185" s="64"/>
      <c r="CO185" s="64"/>
      <c r="CP185" s="64"/>
      <c r="CQ185" s="64"/>
      <c r="CR185" s="64"/>
      <c r="CS185" s="64"/>
      <c r="CT185" s="64"/>
      <c r="CU185" s="64"/>
      <c r="CV185" s="64"/>
      <c r="CW185" s="64"/>
      <c r="CX185" s="64"/>
      <c r="CY185" s="64"/>
      <c r="CZ185" s="64"/>
      <c r="DA185" s="64"/>
      <c r="DB185" s="64"/>
      <c r="DC185" s="64"/>
      <c r="DD185" s="64"/>
      <c r="DE185" s="64"/>
      <c r="DF185" s="64"/>
      <c r="DG185" s="64"/>
      <c r="DH185" s="64"/>
      <c r="DI185" s="64"/>
      <c r="DJ185" s="64"/>
      <c r="DK185" s="64"/>
      <c r="DL185" s="64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64"/>
      <c r="EM185" s="64"/>
      <c r="EN185" s="64"/>
      <c r="EO185" s="64"/>
      <c r="EP185" s="64"/>
      <c r="EQ185" s="64"/>
      <c r="ER185" s="122"/>
    </row>
    <row r="186" spans="1:148" s="65" customFormat="1" ht="16.5" customHeight="1" x14ac:dyDescent="0.25">
      <c r="A186" s="21">
        <f t="shared" si="9"/>
        <v>165</v>
      </c>
      <c r="B186" s="54" t="s">
        <v>102</v>
      </c>
      <c r="C186" s="57"/>
      <c r="D186" s="57"/>
      <c r="E186" s="57"/>
      <c r="F186" s="57"/>
      <c r="G186" s="57"/>
      <c r="H186" s="57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  <c r="CA186" s="64"/>
      <c r="CB186" s="64"/>
      <c r="CC186" s="64"/>
      <c r="CD186" s="64"/>
      <c r="CE186" s="64"/>
      <c r="CF186" s="64"/>
      <c r="CG186" s="64"/>
      <c r="CH186" s="64"/>
      <c r="CI186" s="64"/>
      <c r="CJ186" s="64"/>
      <c r="CK186" s="64"/>
      <c r="CL186" s="64"/>
      <c r="CM186" s="64"/>
      <c r="CN186" s="64"/>
      <c r="CO186" s="64"/>
      <c r="CP186" s="64"/>
      <c r="CQ186" s="64"/>
      <c r="CR186" s="64"/>
      <c r="CS186" s="64"/>
      <c r="CT186" s="64"/>
      <c r="CU186" s="64"/>
      <c r="CV186" s="64"/>
      <c r="CW186" s="64"/>
      <c r="CX186" s="64"/>
      <c r="CY186" s="64"/>
      <c r="CZ186" s="64"/>
      <c r="DA186" s="64"/>
      <c r="DB186" s="64"/>
      <c r="DC186" s="64"/>
      <c r="DD186" s="64"/>
      <c r="DE186" s="64"/>
      <c r="DF186" s="64"/>
      <c r="DG186" s="64"/>
      <c r="DH186" s="64"/>
      <c r="DI186" s="64"/>
      <c r="DJ186" s="64"/>
      <c r="DK186" s="64"/>
      <c r="DL186" s="64"/>
      <c r="DM186" s="64"/>
      <c r="DN186" s="64"/>
      <c r="DO186" s="64"/>
      <c r="DP186" s="64"/>
      <c r="DQ186" s="64"/>
      <c r="DR186" s="64"/>
      <c r="DS186" s="64"/>
      <c r="DT186" s="64"/>
      <c r="DU186" s="64"/>
      <c r="DV186" s="64"/>
      <c r="DW186" s="64"/>
      <c r="DX186" s="64"/>
      <c r="DY186" s="64"/>
      <c r="DZ186" s="64"/>
      <c r="EA186" s="64"/>
      <c r="EB186" s="64"/>
      <c r="EC186" s="64"/>
      <c r="ED186" s="64"/>
      <c r="EE186" s="64"/>
      <c r="EF186" s="64"/>
      <c r="EG186" s="64"/>
      <c r="EH186" s="64"/>
      <c r="EI186" s="64"/>
      <c r="EJ186" s="64"/>
      <c r="EK186" s="64"/>
      <c r="EL186" s="64"/>
      <c r="EM186" s="64"/>
      <c r="EN186" s="64"/>
      <c r="EO186" s="64"/>
      <c r="EP186" s="64"/>
      <c r="EQ186" s="64"/>
      <c r="ER186" s="122"/>
    </row>
    <row r="187" spans="1:148" s="65" customFormat="1" ht="16.5" customHeight="1" x14ac:dyDescent="0.25">
      <c r="A187" s="21">
        <f t="shared" si="9"/>
        <v>166</v>
      </c>
      <c r="B187" s="54" t="s">
        <v>103</v>
      </c>
      <c r="C187" s="57">
        <v>43.2</v>
      </c>
      <c r="D187" s="57">
        <v>105.69499999999999</v>
      </c>
      <c r="E187" s="57">
        <v>60.804000000000002</v>
      </c>
      <c r="F187" s="57">
        <v>52.7</v>
      </c>
      <c r="G187" s="57">
        <v>53.088999999999999</v>
      </c>
      <c r="H187" s="57">
        <v>44.755960000000002</v>
      </c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  <c r="CA187" s="64"/>
      <c r="CB187" s="64"/>
      <c r="CC187" s="64"/>
      <c r="CD187" s="64"/>
      <c r="CE187" s="64"/>
      <c r="CF187" s="64"/>
      <c r="CG187" s="64"/>
      <c r="CH187" s="64"/>
      <c r="CI187" s="64"/>
      <c r="CJ187" s="64"/>
      <c r="CK187" s="64"/>
      <c r="CL187" s="64"/>
      <c r="CM187" s="64"/>
      <c r="CN187" s="64"/>
      <c r="CO187" s="64"/>
      <c r="CP187" s="64"/>
      <c r="CQ187" s="64"/>
      <c r="CR187" s="64"/>
      <c r="CS187" s="64"/>
      <c r="CT187" s="64"/>
      <c r="CU187" s="64"/>
      <c r="CV187" s="64"/>
      <c r="CW187" s="64"/>
      <c r="CX187" s="64"/>
      <c r="CY187" s="64"/>
      <c r="CZ187" s="64"/>
      <c r="DA187" s="64"/>
      <c r="DB187" s="64"/>
      <c r="DC187" s="64"/>
      <c r="DD187" s="64"/>
      <c r="DE187" s="64"/>
      <c r="DF187" s="64"/>
      <c r="DG187" s="64"/>
      <c r="DH187" s="64"/>
      <c r="DI187" s="64"/>
      <c r="DJ187" s="64"/>
      <c r="DK187" s="64"/>
      <c r="DL187" s="64"/>
      <c r="DM187" s="64"/>
      <c r="DN187" s="64"/>
      <c r="DO187" s="64"/>
      <c r="DP187" s="64"/>
      <c r="DQ187" s="64"/>
      <c r="DR187" s="64"/>
      <c r="DS187" s="64"/>
      <c r="DT187" s="64"/>
      <c r="DU187" s="64"/>
      <c r="DV187" s="64"/>
      <c r="DW187" s="64"/>
      <c r="DX187" s="64"/>
      <c r="DY187" s="64"/>
      <c r="DZ187" s="64"/>
      <c r="EA187" s="64"/>
      <c r="EB187" s="64"/>
      <c r="EC187" s="64"/>
      <c r="ED187" s="64"/>
      <c r="EE187" s="64"/>
      <c r="EF187" s="64"/>
      <c r="EG187" s="64"/>
      <c r="EH187" s="64"/>
      <c r="EI187" s="64"/>
      <c r="EJ187" s="64"/>
      <c r="EK187" s="64"/>
      <c r="EL187" s="64"/>
      <c r="EM187" s="64"/>
      <c r="EN187" s="64"/>
      <c r="EO187" s="64"/>
      <c r="EP187" s="64"/>
      <c r="EQ187" s="64"/>
      <c r="ER187" s="122"/>
    </row>
    <row r="188" spans="1:148" s="65" customFormat="1" ht="16.5" customHeight="1" x14ac:dyDescent="0.25">
      <c r="A188" s="21">
        <f t="shared" si="9"/>
        <v>167</v>
      </c>
      <c r="B188" s="54" t="s">
        <v>107</v>
      </c>
      <c r="C188" s="57">
        <v>84.375</v>
      </c>
      <c r="D188" s="57">
        <v>244.66435185185182</v>
      </c>
      <c r="E188" s="57">
        <v>57.527792232366728</v>
      </c>
      <c r="F188" s="57">
        <v>86.67192947832379</v>
      </c>
      <c r="G188" s="57">
        <v>100.7381404174573</v>
      </c>
      <c r="H188" s="57">
        <v>84.303641055585913</v>
      </c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  <c r="CA188" s="64"/>
      <c r="CB188" s="64"/>
      <c r="CC188" s="64"/>
      <c r="CD188" s="64"/>
      <c r="CE188" s="64"/>
      <c r="CF188" s="64"/>
      <c r="CG188" s="64"/>
      <c r="CH188" s="64"/>
      <c r="CI188" s="64"/>
      <c r="CJ188" s="64"/>
      <c r="CK188" s="64"/>
      <c r="CL188" s="64"/>
      <c r="CM188" s="64"/>
      <c r="CN188" s="64"/>
      <c r="CO188" s="64"/>
      <c r="CP188" s="64"/>
      <c r="CQ188" s="64"/>
      <c r="CR188" s="64"/>
      <c r="CS188" s="64"/>
      <c r="CT188" s="64"/>
      <c r="CU188" s="64"/>
      <c r="CV188" s="64"/>
      <c r="CW188" s="64"/>
      <c r="CX188" s="64"/>
      <c r="CY188" s="64"/>
      <c r="CZ188" s="64"/>
      <c r="DA188" s="64"/>
      <c r="DB188" s="64"/>
      <c r="DC188" s="64"/>
      <c r="DD188" s="64"/>
      <c r="DE188" s="64"/>
      <c r="DF188" s="64"/>
      <c r="DG188" s="64"/>
      <c r="DH188" s="64"/>
      <c r="DI188" s="64"/>
      <c r="DJ188" s="64"/>
      <c r="DK188" s="64"/>
      <c r="DL188" s="64"/>
      <c r="DM188" s="64"/>
      <c r="DN188" s="64"/>
      <c r="DO188" s="64"/>
      <c r="DP188" s="64"/>
      <c r="DQ188" s="64"/>
      <c r="DR188" s="64"/>
      <c r="DS188" s="64"/>
      <c r="DT188" s="64"/>
      <c r="DU188" s="64"/>
      <c r="DV188" s="64"/>
      <c r="DW188" s="64"/>
      <c r="DX188" s="64"/>
      <c r="DY188" s="64"/>
      <c r="DZ188" s="64"/>
      <c r="EA188" s="64"/>
      <c r="EB188" s="64"/>
      <c r="EC188" s="64"/>
      <c r="ED188" s="64"/>
      <c r="EE188" s="64"/>
      <c r="EF188" s="64"/>
      <c r="EG188" s="64"/>
      <c r="EH188" s="64"/>
      <c r="EI188" s="64"/>
      <c r="EJ188" s="64"/>
      <c r="EK188" s="64"/>
      <c r="EL188" s="64"/>
      <c r="EM188" s="64"/>
      <c r="EN188" s="64"/>
      <c r="EO188" s="64"/>
      <c r="EP188" s="64"/>
      <c r="EQ188" s="64"/>
      <c r="ER188" s="122"/>
    </row>
    <row r="189" spans="1:148" s="65" customFormat="1" ht="16.5" customHeight="1" x14ac:dyDescent="0.25">
      <c r="A189" s="254" t="s">
        <v>164</v>
      </c>
      <c r="B189" s="254"/>
      <c r="C189" s="254"/>
      <c r="D189" s="254"/>
      <c r="E189" s="254"/>
      <c r="F189" s="254"/>
      <c r="G189" s="254"/>
      <c r="H189" s="25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  <c r="CA189" s="64"/>
      <c r="CB189" s="64"/>
      <c r="CC189" s="64"/>
      <c r="CD189" s="64"/>
      <c r="CE189" s="64"/>
      <c r="CF189" s="64"/>
      <c r="CG189" s="64"/>
      <c r="CH189" s="64"/>
      <c r="CI189" s="64"/>
      <c r="CJ189" s="64"/>
      <c r="CK189" s="64"/>
      <c r="CL189" s="64"/>
      <c r="CM189" s="64"/>
      <c r="CN189" s="64"/>
      <c r="CO189" s="64"/>
      <c r="CP189" s="64"/>
      <c r="CQ189" s="64"/>
      <c r="CR189" s="64"/>
      <c r="CS189" s="64"/>
      <c r="CT189" s="64"/>
      <c r="CU189" s="64"/>
      <c r="CV189" s="64"/>
      <c r="CW189" s="64"/>
      <c r="CX189" s="64"/>
      <c r="CY189" s="64"/>
      <c r="CZ189" s="64"/>
      <c r="DA189" s="64"/>
      <c r="DB189" s="64"/>
      <c r="DC189" s="64"/>
      <c r="DD189" s="64"/>
      <c r="DE189" s="64"/>
      <c r="DF189" s="64"/>
      <c r="DG189" s="64"/>
      <c r="DH189" s="64"/>
      <c r="DI189" s="64"/>
      <c r="DJ189" s="64"/>
      <c r="DK189" s="64"/>
      <c r="DL189" s="64"/>
      <c r="DM189" s="64"/>
      <c r="DN189" s="64"/>
      <c r="DO189" s="64"/>
      <c r="DP189" s="64"/>
      <c r="DQ189" s="64"/>
      <c r="DR189" s="64"/>
      <c r="DS189" s="64"/>
      <c r="DT189" s="64"/>
      <c r="DU189" s="64"/>
      <c r="DV189" s="64"/>
      <c r="DW189" s="64"/>
      <c r="DX189" s="64"/>
      <c r="DY189" s="64"/>
      <c r="DZ189" s="64"/>
      <c r="EA189" s="64"/>
      <c r="EB189" s="64"/>
      <c r="EC189" s="64"/>
      <c r="ED189" s="64"/>
      <c r="EE189" s="64"/>
      <c r="EF189" s="64"/>
      <c r="EG189" s="64"/>
      <c r="EH189" s="64"/>
      <c r="EI189" s="64"/>
      <c r="EJ189" s="64"/>
      <c r="EK189" s="64"/>
      <c r="EL189" s="64"/>
      <c r="EM189" s="64"/>
      <c r="EN189" s="64"/>
      <c r="EO189" s="64"/>
      <c r="EP189" s="64"/>
      <c r="EQ189" s="64"/>
      <c r="ER189" s="122"/>
    </row>
    <row r="190" spans="1:148" s="65" customFormat="1" ht="16.5" customHeight="1" x14ac:dyDescent="0.25">
      <c r="A190" s="162">
        <v>168</v>
      </c>
      <c r="B190" s="54" t="s">
        <v>90</v>
      </c>
      <c r="C190" s="57">
        <v>65.278999999999996</v>
      </c>
      <c r="D190" s="57">
        <v>174.36799999999999</v>
      </c>
      <c r="E190" s="57">
        <v>73.359000000000009</v>
      </c>
      <c r="F190" s="57">
        <v>54.345999999999997</v>
      </c>
      <c r="G190" s="57">
        <v>54.745999999999995</v>
      </c>
      <c r="H190" s="57">
        <v>58.578219999999995</v>
      </c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  <c r="CA190" s="64"/>
      <c r="CB190" s="64"/>
      <c r="CC190" s="64"/>
      <c r="CD190" s="64"/>
      <c r="CE190" s="64"/>
      <c r="CF190" s="64"/>
      <c r="CG190" s="64"/>
      <c r="CH190" s="64"/>
      <c r="CI190" s="64"/>
      <c r="CJ190" s="64"/>
      <c r="CK190" s="64"/>
      <c r="CL190" s="64"/>
      <c r="CM190" s="64"/>
      <c r="CN190" s="64"/>
      <c r="CO190" s="64"/>
      <c r="CP190" s="64"/>
      <c r="CQ190" s="64"/>
      <c r="CR190" s="64"/>
      <c r="CS190" s="64"/>
      <c r="CT190" s="64"/>
      <c r="CU190" s="64"/>
      <c r="CV190" s="64"/>
      <c r="CW190" s="64"/>
      <c r="CX190" s="64"/>
      <c r="CY190" s="64"/>
      <c r="CZ190" s="64"/>
      <c r="DA190" s="64"/>
      <c r="DB190" s="64"/>
      <c r="DC190" s="64"/>
      <c r="DD190" s="64"/>
      <c r="DE190" s="64"/>
      <c r="DF190" s="64"/>
      <c r="DG190" s="64"/>
      <c r="DH190" s="64"/>
      <c r="DI190" s="64"/>
      <c r="DJ190" s="64"/>
      <c r="DK190" s="64"/>
      <c r="DL190" s="64"/>
      <c r="DM190" s="64"/>
      <c r="DN190" s="64"/>
      <c r="DO190" s="64"/>
      <c r="DP190" s="64"/>
      <c r="DQ190" s="64"/>
      <c r="DR190" s="64"/>
      <c r="DS190" s="64"/>
      <c r="DT190" s="64"/>
      <c r="DU190" s="64"/>
      <c r="DV190" s="64"/>
      <c r="DW190" s="64"/>
      <c r="DX190" s="64"/>
      <c r="DY190" s="64"/>
      <c r="DZ190" s="64"/>
      <c r="EA190" s="64"/>
      <c r="EB190" s="64"/>
      <c r="EC190" s="64"/>
      <c r="ED190" s="64"/>
      <c r="EE190" s="64"/>
      <c r="EF190" s="64"/>
      <c r="EG190" s="64"/>
      <c r="EH190" s="64"/>
      <c r="EI190" s="64"/>
      <c r="EJ190" s="64"/>
      <c r="EK190" s="64"/>
      <c r="EL190" s="64"/>
      <c r="EM190" s="64"/>
      <c r="EN190" s="64"/>
      <c r="EO190" s="64"/>
      <c r="EP190" s="64"/>
      <c r="EQ190" s="64"/>
      <c r="ER190" s="122"/>
    </row>
    <row r="191" spans="1:148" s="65" customFormat="1" ht="16.5" customHeight="1" x14ac:dyDescent="0.25">
      <c r="A191" s="21">
        <f t="shared" ref="A191:A203" si="10">+A190+1</f>
        <v>169</v>
      </c>
      <c r="B191" s="54" t="s">
        <v>92</v>
      </c>
      <c r="C191" s="57">
        <v>33.5</v>
      </c>
      <c r="D191" s="57">
        <v>80.167999999999992</v>
      </c>
      <c r="E191" s="57">
        <v>31.059000000000001</v>
      </c>
      <c r="F191" s="57">
        <v>33.232999999999997</v>
      </c>
      <c r="G191" s="57">
        <v>35.558</v>
      </c>
      <c r="H191" s="57">
        <v>38.047060000000002</v>
      </c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  <c r="CA191" s="64"/>
      <c r="CB191" s="64"/>
      <c r="CC191" s="64"/>
      <c r="CD191" s="64"/>
      <c r="CE191" s="64"/>
      <c r="CF191" s="64"/>
      <c r="CG191" s="64"/>
      <c r="CH191" s="64"/>
      <c r="CI191" s="64"/>
      <c r="CJ191" s="64"/>
      <c r="CK191" s="64"/>
      <c r="CL191" s="64"/>
      <c r="CM191" s="64"/>
      <c r="CN191" s="64"/>
      <c r="CO191" s="64"/>
      <c r="CP191" s="64"/>
      <c r="CQ191" s="64"/>
      <c r="CR191" s="64"/>
      <c r="CS191" s="64"/>
      <c r="CT191" s="64"/>
      <c r="CU191" s="64"/>
      <c r="CV191" s="64"/>
      <c r="CW191" s="64"/>
      <c r="CX191" s="64"/>
      <c r="CY191" s="64"/>
      <c r="CZ191" s="64"/>
      <c r="DA191" s="64"/>
      <c r="DB191" s="64"/>
      <c r="DC191" s="64"/>
      <c r="DD191" s="64"/>
      <c r="DE191" s="64"/>
      <c r="DF191" s="64"/>
      <c r="DG191" s="64"/>
      <c r="DH191" s="64"/>
      <c r="DI191" s="64"/>
      <c r="DJ191" s="64"/>
      <c r="DK191" s="64"/>
      <c r="DL191" s="64"/>
      <c r="DM191" s="64"/>
      <c r="DN191" s="64"/>
      <c r="DO191" s="64"/>
      <c r="DP191" s="64"/>
      <c r="DQ191" s="64"/>
      <c r="DR191" s="64"/>
      <c r="DS191" s="64"/>
      <c r="DT191" s="64"/>
      <c r="DU191" s="64"/>
      <c r="DV191" s="64"/>
      <c r="DW191" s="64"/>
      <c r="DX191" s="64"/>
      <c r="DY191" s="64"/>
      <c r="DZ191" s="64"/>
      <c r="EA191" s="64"/>
      <c r="EB191" s="64"/>
      <c r="EC191" s="64"/>
      <c r="ED191" s="64"/>
      <c r="EE191" s="64"/>
      <c r="EF191" s="64"/>
      <c r="EG191" s="64"/>
      <c r="EH191" s="64"/>
      <c r="EI191" s="64"/>
      <c r="EJ191" s="64"/>
      <c r="EK191" s="64"/>
      <c r="EL191" s="64"/>
      <c r="EM191" s="64"/>
      <c r="EN191" s="64"/>
      <c r="EO191" s="64"/>
      <c r="EP191" s="64"/>
      <c r="EQ191" s="64"/>
      <c r="ER191" s="122"/>
    </row>
    <row r="192" spans="1:148" s="65" customFormat="1" ht="16.5" customHeight="1" x14ac:dyDescent="0.25">
      <c r="A192" s="21">
        <f t="shared" si="10"/>
        <v>170</v>
      </c>
      <c r="B192" s="54" t="s">
        <v>107</v>
      </c>
      <c r="C192" s="57">
        <v>82.107843137254903</v>
      </c>
      <c r="D192" s="57">
        <v>239.30746268656713</v>
      </c>
      <c r="E192" s="57">
        <v>38.742390978944222</v>
      </c>
      <c r="F192" s="57">
        <v>106.99958144177211</v>
      </c>
      <c r="G192" s="57">
        <v>106.99605813498631</v>
      </c>
      <c r="H192" s="57">
        <v>107</v>
      </c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  <c r="CA192" s="64"/>
      <c r="CB192" s="64"/>
      <c r="CC192" s="64"/>
      <c r="CD192" s="64"/>
      <c r="CE192" s="64"/>
      <c r="CF192" s="64"/>
      <c r="CG192" s="64"/>
      <c r="CH192" s="64"/>
      <c r="CI192" s="64"/>
      <c r="CJ192" s="64"/>
      <c r="CK192" s="64"/>
      <c r="CL192" s="64"/>
      <c r="CM192" s="64"/>
      <c r="CN192" s="64"/>
      <c r="CO192" s="64"/>
      <c r="CP192" s="64"/>
      <c r="CQ192" s="64"/>
      <c r="CR192" s="64"/>
      <c r="CS192" s="64"/>
      <c r="CT192" s="64"/>
      <c r="CU192" s="64"/>
      <c r="CV192" s="64"/>
      <c r="CW192" s="64"/>
      <c r="CX192" s="64"/>
      <c r="CY192" s="64"/>
      <c r="CZ192" s="64"/>
      <c r="DA192" s="64"/>
      <c r="DB192" s="64"/>
      <c r="DC192" s="64"/>
      <c r="DD192" s="64"/>
      <c r="DE192" s="64"/>
      <c r="DF192" s="64"/>
      <c r="DG192" s="64"/>
      <c r="DH192" s="64"/>
      <c r="DI192" s="64"/>
      <c r="DJ192" s="64"/>
      <c r="DK192" s="64"/>
      <c r="DL192" s="64"/>
      <c r="DM192" s="64"/>
      <c r="DN192" s="64"/>
      <c r="DO192" s="64"/>
      <c r="DP192" s="64"/>
      <c r="DQ192" s="64"/>
      <c r="DR192" s="64"/>
      <c r="DS192" s="64"/>
      <c r="DT192" s="64"/>
      <c r="DU192" s="64"/>
      <c r="DV192" s="64"/>
      <c r="DW192" s="64"/>
      <c r="DX192" s="64"/>
      <c r="DY192" s="64"/>
      <c r="DZ192" s="64"/>
      <c r="EA192" s="64"/>
      <c r="EB192" s="64"/>
      <c r="EC192" s="64"/>
      <c r="ED192" s="64"/>
      <c r="EE192" s="64"/>
      <c r="EF192" s="64"/>
      <c r="EG192" s="64"/>
      <c r="EH192" s="64"/>
      <c r="EI192" s="64"/>
      <c r="EJ192" s="64"/>
      <c r="EK192" s="64"/>
      <c r="EL192" s="64"/>
      <c r="EM192" s="64"/>
      <c r="EN192" s="64"/>
      <c r="EO192" s="64"/>
      <c r="EP192" s="64"/>
      <c r="EQ192" s="64"/>
      <c r="ER192" s="122"/>
    </row>
    <row r="193" spans="1:148" s="65" customFormat="1" ht="16.5" customHeight="1" x14ac:dyDescent="0.25">
      <c r="A193" s="21">
        <f t="shared" si="10"/>
        <v>171</v>
      </c>
      <c r="B193" s="54" t="s">
        <v>93</v>
      </c>
      <c r="C193" s="57">
        <v>33.200000000000003</v>
      </c>
      <c r="D193" s="57">
        <v>79.867999999999995</v>
      </c>
      <c r="E193" s="57">
        <v>31.059000000000001</v>
      </c>
      <c r="F193" s="68">
        <v>33.232999999999997</v>
      </c>
      <c r="G193" s="68">
        <v>35.558</v>
      </c>
      <c r="H193" s="68">
        <v>38.047060000000002</v>
      </c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  <c r="CA193" s="64"/>
      <c r="CB193" s="64"/>
      <c r="CC193" s="64"/>
      <c r="CD193" s="64"/>
      <c r="CE193" s="64"/>
      <c r="CF193" s="64"/>
      <c r="CG193" s="64"/>
      <c r="CH193" s="64"/>
      <c r="CI193" s="64"/>
      <c r="CJ193" s="64"/>
      <c r="CK193" s="64"/>
      <c r="CL193" s="64"/>
      <c r="CM193" s="64"/>
      <c r="CN193" s="64"/>
      <c r="CO193" s="64"/>
      <c r="CP193" s="64"/>
      <c r="CQ193" s="64"/>
      <c r="CR193" s="64"/>
      <c r="CS193" s="64"/>
      <c r="CT193" s="64"/>
      <c r="CU193" s="64"/>
      <c r="CV193" s="64"/>
      <c r="CW193" s="64"/>
      <c r="CX193" s="64"/>
      <c r="CY193" s="64"/>
      <c r="CZ193" s="64"/>
      <c r="DA193" s="64"/>
      <c r="DB193" s="64"/>
      <c r="DC193" s="64"/>
      <c r="DD193" s="64"/>
      <c r="DE193" s="64"/>
      <c r="DF193" s="64"/>
      <c r="DG193" s="64"/>
      <c r="DH193" s="64"/>
      <c r="DI193" s="64"/>
      <c r="DJ193" s="64"/>
      <c r="DK193" s="64"/>
      <c r="DL193" s="64"/>
      <c r="DM193" s="64"/>
      <c r="DN193" s="64"/>
      <c r="DO193" s="64"/>
      <c r="DP193" s="64"/>
      <c r="DQ193" s="64"/>
      <c r="DR193" s="64"/>
      <c r="DS193" s="64"/>
      <c r="DT193" s="64"/>
      <c r="DU193" s="64"/>
      <c r="DV193" s="64"/>
      <c r="DW193" s="64"/>
      <c r="DX193" s="64"/>
      <c r="DY193" s="64"/>
      <c r="DZ193" s="64"/>
      <c r="EA193" s="64"/>
      <c r="EB193" s="64"/>
      <c r="EC193" s="64"/>
      <c r="ED193" s="64"/>
      <c r="EE193" s="64"/>
      <c r="EF193" s="64"/>
      <c r="EG193" s="64"/>
      <c r="EH193" s="64"/>
      <c r="EI193" s="64"/>
      <c r="EJ193" s="64"/>
      <c r="EK193" s="64"/>
      <c r="EL193" s="64"/>
      <c r="EM193" s="64"/>
      <c r="EN193" s="64"/>
      <c r="EO193" s="64"/>
      <c r="EP193" s="64"/>
      <c r="EQ193" s="64"/>
      <c r="ER193" s="122"/>
    </row>
    <row r="194" spans="1:148" s="65" customFormat="1" ht="16.5" customHeight="1" x14ac:dyDescent="0.25">
      <c r="A194" s="21">
        <f t="shared" si="10"/>
        <v>172</v>
      </c>
      <c r="B194" s="54" t="s">
        <v>94</v>
      </c>
      <c r="C194" s="57">
        <v>0.3</v>
      </c>
      <c r="D194" s="57">
        <v>0.3</v>
      </c>
      <c r="E194" s="57"/>
      <c r="F194" s="57"/>
      <c r="G194" s="57"/>
      <c r="H194" s="57">
        <v>0</v>
      </c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  <c r="CA194" s="64"/>
      <c r="CB194" s="64"/>
      <c r="CC194" s="64"/>
      <c r="CD194" s="64"/>
      <c r="CE194" s="64"/>
      <c r="CF194" s="64"/>
      <c r="CG194" s="64"/>
      <c r="CH194" s="64"/>
      <c r="CI194" s="64"/>
      <c r="CJ194" s="64"/>
      <c r="CK194" s="64"/>
      <c r="CL194" s="64"/>
      <c r="CM194" s="64"/>
      <c r="CN194" s="64"/>
      <c r="CO194" s="64"/>
      <c r="CP194" s="64"/>
      <c r="CQ194" s="64"/>
      <c r="CR194" s="64"/>
      <c r="CS194" s="64"/>
      <c r="CT194" s="64"/>
      <c r="CU194" s="64"/>
      <c r="CV194" s="64"/>
      <c r="CW194" s="64"/>
      <c r="CX194" s="64"/>
      <c r="CY194" s="64"/>
      <c r="CZ194" s="64"/>
      <c r="DA194" s="64"/>
      <c r="DB194" s="64"/>
      <c r="DC194" s="64"/>
      <c r="DD194" s="64"/>
      <c r="DE194" s="64"/>
      <c r="DF194" s="64"/>
      <c r="DG194" s="64"/>
      <c r="DH194" s="64"/>
      <c r="DI194" s="64"/>
      <c r="DJ194" s="64"/>
      <c r="DK194" s="64"/>
      <c r="DL194" s="64"/>
      <c r="DM194" s="64"/>
      <c r="DN194" s="64"/>
      <c r="DO194" s="64"/>
      <c r="DP194" s="64"/>
      <c r="DQ194" s="64"/>
      <c r="DR194" s="64"/>
      <c r="DS194" s="64"/>
      <c r="DT194" s="64"/>
      <c r="DU194" s="64"/>
      <c r="DV194" s="64"/>
      <c r="DW194" s="64"/>
      <c r="DX194" s="64"/>
      <c r="DY194" s="64"/>
      <c r="DZ194" s="64"/>
      <c r="EA194" s="64"/>
      <c r="EB194" s="64"/>
      <c r="EC194" s="64"/>
      <c r="ED194" s="64"/>
      <c r="EE194" s="64"/>
      <c r="EF194" s="64"/>
      <c r="EG194" s="64"/>
      <c r="EH194" s="64"/>
      <c r="EI194" s="64"/>
      <c r="EJ194" s="64"/>
      <c r="EK194" s="64"/>
      <c r="EL194" s="64"/>
      <c r="EM194" s="64"/>
      <c r="EN194" s="64"/>
      <c r="EO194" s="64"/>
      <c r="EP194" s="64"/>
      <c r="EQ194" s="64"/>
      <c r="ER194" s="122"/>
    </row>
    <row r="195" spans="1:148" s="65" customFormat="1" ht="16.5" customHeight="1" x14ac:dyDescent="0.25">
      <c r="A195" s="21">
        <f t="shared" si="10"/>
        <v>173</v>
      </c>
      <c r="B195" s="54" t="s">
        <v>95</v>
      </c>
      <c r="C195" s="57"/>
      <c r="D195" s="57"/>
      <c r="E195" s="57"/>
      <c r="F195" s="57"/>
      <c r="G195" s="57"/>
      <c r="H195" s="57">
        <v>0</v>
      </c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  <c r="CH195" s="64"/>
      <c r="CI195" s="64"/>
      <c r="CJ195" s="64"/>
      <c r="CK195" s="64"/>
      <c r="CL195" s="64"/>
      <c r="CM195" s="64"/>
      <c r="CN195" s="64"/>
      <c r="CO195" s="64"/>
      <c r="CP195" s="64"/>
      <c r="CQ195" s="64"/>
      <c r="CR195" s="64"/>
      <c r="CS195" s="64"/>
      <c r="CT195" s="64"/>
      <c r="CU195" s="64"/>
      <c r="CV195" s="64"/>
      <c r="CW195" s="64"/>
      <c r="CX195" s="64"/>
      <c r="CY195" s="64"/>
      <c r="CZ195" s="64"/>
      <c r="DA195" s="64"/>
      <c r="DB195" s="64"/>
      <c r="DC195" s="64"/>
      <c r="DD195" s="64"/>
      <c r="DE195" s="64"/>
      <c r="DF195" s="64"/>
      <c r="DG195" s="64"/>
      <c r="DH195" s="64"/>
      <c r="DI195" s="64"/>
      <c r="DJ195" s="64"/>
      <c r="DK195" s="64"/>
      <c r="DL195" s="64"/>
      <c r="DM195" s="64"/>
      <c r="DN195" s="64"/>
      <c r="DO195" s="64"/>
      <c r="DP195" s="64"/>
      <c r="DQ195" s="64"/>
      <c r="DR195" s="64"/>
      <c r="DS195" s="64"/>
      <c r="DT195" s="64"/>
      <c r="DU195" s="64"/>
      <c r="DV195" s="64"/>
      <c r="DW195" s="64"/>
      <c r="DX195" s="64"/>
      <c r="DY195" s="64"/>
      <c r="DZ195" s="64"/>
      <c r="EA195" s="64"/>
      <c r="EB195" s="64"/>
      <c r="EC195" s="64"/>
      <c r="ED195" s="64"/>
      <c r="EE195" s="64"/>
      <c r="EF195" s="64"/>
      <c r="EG195" s="64"/>
      <c r="EH195" s="64"/>
      <c r="EI195" s="64"/>
      <c r="EJ195" s="64"/>
      <c r="EK195" s="64"/>
      <c r="EL195" s="64"/>
      <c r="EM195" s="64"/>
      <c r="EN195" s="64"/>
      <c r="EO195" s="64"/>
      <c r="EP195" s="64"/>
      <c r="EQ195" s="64"/>
      <c r="ER195" s="122"/>
    </row>
    <row r="196" spans="1:148" s="65" customFormat="1" ht="16.5" customHeight="1" x14ac:dyDescent="0.25">
      <c r="A196" s="21">
        <f t="shared" si="10"/>
        <v>174</v>
      </c>
      <c r="B196" s="54" t="s">
        <v>97</v>
      </c>
      <c r="C196" s="57">
        <v>29.95</v>
      </c>
      <c r="D196" s="57">
        <v>97.100000000000009</v>
      </c>
      <c r="E196" s="57">
        <v>22.2</v>
      </c>
      <c r="F196" s="57">
        <v>21.113</v>
      </c>
      <c r="G196" s="57">
        <v>19.187999999999999</v>
      </c>
      <c r="H196" s="57">
        <v>20.53116</v>
      </c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  <c r="CA196" s="64"/>
      <c r="CB196" s="64"/>
      <c r="CC196" s="64"/>
      <c r="CD196" s="64"/>
      <c r="CE196" s="64"/>
      <c r="CF196" s="64"/>
      <c r="CG196" s="64"/>
      <c r="CH196" s="64"/>
      <c r="CI196" s="64"/>
      <c r="CJ196" s="64"/>
      <c r="CK196" s="64"/>
      <c r="CL196" s="64"/>
      <c r="CM196" s="64"/>
      <c r="CN196" s="64"/>
      <c r="CO196" s="64"/>
      <c r="CP196" s="64"/>
      <c r="CQ196" s="64"/>
      <c r="CR196" s="64"/>
      <c r="CS196" s="64"/>
      <c r="CT196" s="64"/>
      <c r="CU196" s="64"/>
      <c r="CV196" s="64"/>
      <c r="CW196" s="64"/>
      <c r="CX196" s="64"/>
      <c r="CY196" s="64"/>
      <c r="CZ196" s="64"/>
      <c r="DA196" s="64"/>
      <c r="DB196" s="64"/>
      <c r="DC196" s="64"/>
      <c r="DD196" s="64"/>
      <c r="DE196" s="64"/>
      <c r="DF196" s="64"/>
      <c r="DG196" s="64"/>
      <c r="DH196" s="64"/>
      <c r="DI196" s="64"/>
      <c r="DJ196" s="64"/>
      <c r="DK196" s="64"/>
      <c r="DL196" s="64"/>
      <c r="DM196" s="64"/>
      <c r="DN196" s="64"/>
      <c r="DO196" s="64"/>
      <c r="DP196" s="64"/>
      <c r="DQ196" s="64"/>
      <c r="DR196" s="64"/>
      <c r="DS196" s="64"/>
      <c r="DT196" s="64"/>
      <c r="DU196" s="64"/>
      <c r="DV196" s="64"/>
      <c r="DW196" s="64"/>
      <c r="DX196" s="64"/>
      <c r="DY196" s="64"/>
      <c r="DZ196" s="64"/>
      <c r="EA196" s="64"/>
      <c r="EB196" s="64"/>
      <c r="EC196" s="64"/>
      <c r="ED196" s="64"/>
      <c r="EE196" s="64"/>
      <c r="EF196" s="64"/>
      <c r="EG196" s="64"/>
      <c r="EH196" s="64"/>
      <c r="EI196" s="64"/>
      <c r="EJ196" s="64"/>
      <c r="EK196" s="64"/>
      <c r="EL196" s="64"/>
      <c r="EM196" s="64"/>
      <c r="EN196" s="64"/>
      <c r="EO196" s="64"/>
      <c r="EP196" s="64"/>
      <c r="EQ196" s="64"/>
      <c r="ER196" s="122"/>
    </row>
    <row r="197" spans="1:148" s="65" customFormat="1" ht="16.5" customHeight="1" x14ac:dyDescent="0.25">
      <c r="A197" s="21">
        <f t="shared" si="10"/>
        <v>175</v>
      </c>
      <c r="B197" s="54" t="s">
        <v>98</v>
      </c>
      <c r="C197" s="57">
        <v>29.9</v>
      </c>
      <c r="D197" s="57">
        <v>29.7</v>
      </c>
      <c r="E197" s="57">
        <v>22.2</v>
      </c>
      <c r="F197" s="68">
        <v>21.113</v>
      </c>
      <c r="G197" s="68">
        <v>19.187999999999999</v>
      </c>
      <c r="H197" s="68">
        <v>20.53116</v>
      </c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  <c r="CA197" s="64"/>
      <c r="CB197" s="64"/>
      <c r="CC197" s="64"/>
      <c r="CD197" s="64"/>
      <c r="CE197" s="64"/>
      <c r="CF197" s="64"/>
      <c r="CG197" s="64"/>
      <c r="CH197" s="64"/>
      <c r="CI197" s="64"/>
      <c r="CJ197" s="64"/>
      <c r="CK197" s="64"/>
      <c r="CL197" s="64"/>
      <c r="CM197" s="64"/>
      <c r="CN197" s="64"/>
      <c r="CO197" s="64"/>
      <c r="CP197" s="64"/>
      <c r="CQ197" s="64"/>
      <c r="CR197" s="64"/>
      <c r="CS197" s="64"/>
      <c r="CT197" s="64"/>
      <c r="CU197" s="64"/>
      <c r="CV197" s="64"/>
      <c r="CW197" s="64"/>
      <c r="CX197" s="64"/>
      <c r="CY197" s="64"/>
      <c r="CZ197" s="64"/>
      <c r="DA197" s="64"/>
      <c r="DB197" s="64"/>
      <c r="DC197" s="64"/>
      <c r="DD197" s="64"/>
      <c r="DE197" s="64"/>
      <c r="DF197" s="64"/>
      <c r="DG197" s="64"/>
      <c r="DH197" s="64"/>
      <c r="DI197" s="64"/>
      <c r="DJ197" s="64"/>
      <c r="DK197" s="64"/>
      <c r="DL197" s="64"/>
      <c r="DM197" s="64"/>
      <c r="DN197" s="64"/>
      <c r="DO197" s="64"/>
      <c r="DP197" s="64"/>
      <c r="DQ197" s="64"/>
      <c r="DR197" s="64"/>
      <c r="DS197" s="64"/>
      <c r="DT197" s="64"/>
      <c r="DU197" s="64"/>
      <c r="DV197" s="64"/>
      <c r="DW197" s="64"/>
      <c r="DX197" s="64"/>
      <c r="DY197" s="64"/>
      <c r="DZ197" s="64"/>
      <c r="EA197" s="64"/>
      <c r="EB197" s="64"/>
      <c r="EC197" s="64"/>
      <c r="ED197" s="64"/>
      <c r="EE197" s="64"/>
      <c r="EF197" s="64"/>
      <c r="EG197" s="64"/>
      <c r="EH197" s="64"/>
      <c r="EI197" s="64"/>
      <c r="EJ197" s="64"/>
      <c r="EK197" s="64"/>
      <c r="EL197" s="64"/>
      <c r="EM197" s="64"/>
      <c r="EN197" s="64"/>
      <c r="EO197" s="64"/>
      <c r="EP197" s="64"/>
      <c r="EQ197" s="64"/>
      <c r="ER197" s="122"/>
    </row>
    <row r="198" spans="1:148" s="65" customFormat="1" ht="16.5" customHeight="1" x14ac:dyDescent="0.25">
      <c r="A198" s="21">
        <f t="shared" si="10"/>
        <v>176</v>
      </c>
      <c r="B198" s="54" t="s">
        <v>99</v>
      </c>
      <c r="C198" s="57">
        <v>0.05</v>
      </c>
      <c r="D198" s="57">
        <v>67.400000000000006</v>
      </c>
      <c r="E198" s="57">
        <v>0</v>
      </c>
      <c r="F198" s="68">
        <v>0</v>
      </c>
      <c r="G198" s="68">
        <v>0</v>
      </c>
      <c r="H198" s="68">
        <v>0</v>
      </c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  <c r="CA198" s="64"/>
      <c r="CB198" s="64"/>
      <c r="CC198" s="64"/>
      <c r="CD198" s="64"/>
      <c r="CE198" s="64"/>
      <c r="CF198" s="64"/>
      <c r="CG198" s="64"/>
      <c r="CH198" s="64"/>
      <c r="CI198" s="64"/>
      <c r="CJ198" s="64"/>
      <c r="CK198" s="64"/>
      <c r="CL198" s="64"/>
      <c r="CM198" s="64"/>
      <c r="CN198" s="64"/>
      <c r="CO198" s="64"/>
      <c r="CP198" s="64"/>
      <c r="CQ198" s="64"/>
      <c r="CR198" s="64"/>
      <c r="CS198" s="64"/>
      <c r="CT198" s="64"/>
      <c r="CU198" s="64"/>
      <c r="CV198" s="64"/>
      <c r="CW198" s="64"/>
      <c r="CX198" s="64"/>
      <c r="CY198" s="64"/>
      <c r="CZ198" s="64"/>
      <c r="DA198" s="64"/>
      <c r="DB198" s="64"/>
      <c r="DC198" s="64"/>
      <c r="DD198" s="64"/>
      <c r="DE198" s="64"/>
      <c r="DF198" s="64"/>
      <c r="DG198" s="64"/>
      <c r="DH198" s="64"/>
      <c r="DI198" s="64"/>
      <c r="DJ198" s="64"/>
      <c r="DK198" s="64"/>
      <c r="DL198" s="64"/>
      <c r="DM198" s="64"/>
      <c r="DN198" s="64"/>
      <c r="DO198" s="64"/>
      <c r="DP198" s="64"/>
      <c r="DQ198" s="64"/>
      <c r="DR198" s="64"/>
      <c r="DS198" s="64"/>
      <c r="DT198" s="64"/>
      <c r="DU198" s="64"/>
      <c r="DV198" s="64"/>
      <c r="DW198" s="64"/>
      <c r="DX198" s="64"/>
      <c r="DY198" s="64"/>
      <c r="DZ198" s="64"/>
      <c r="EA198" s="64"/>
      <c r="EB198" s="64"/>
      <c r="EC198" s="64"/>
      <c r="ED198" s="64"/>
      <c r="EE198" s="64"/>
      <c r="EF198" s="64"/>
      <c r="EG198" s="64"/>
      <c r="EH198" s="64"/>
      <c r="EI198" s="64"/>
      <c r="EJ198" s="64"/>
      <c r="EK198" s="64"/>
      <c r="EL198" s="64"/>
      <c r="EM198" s="64"/>
      <c r="EN198" s="64"/>
      <c r="EO198" s="64"/>
      <c r="EP198" s="64"/>
      <c r="EQ198" s="64"/>
      <c r="ER198" s="122"/>
    </row>
    <row r="199" spans="1:148" s="65" customFormat="1" ht="16.5" customHeight="1" x14ac:dyDescent="0.25">
      <c r="A199" s="21">
        <f t="shared" si="10"/>
        <v>177</v>
      </c>
      <c r="B199" s="54" t="s">
        <v>155</v>
      </c>
      <c r="C199" s="57"/>
      <c r="D199" s="57"/>
      <c r="E199" s="57"/>
      <c r="F199" s="57"/>
      <c r="G199" s="57"/>
      <c r="H199" s="57">
        <v>0</v>
      </c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  <c r="CA199" s="64"/>
      <c r="CB199" s="64"/>
      <c r="CC199" s="64"/>
      <c r="CD199" s="64"/>
      <c r="CE199" s="64"/>
      <c r="CF199" s="64"/>
      <c r="CG199" s="64"/>
      <c r="CH199" s="64"/>
      <c r="CI199" s="64"/>
      <c r="CJ199" s="64"/>
      <c r="CK199" s="64"/>
      <c r="CL199" s="64"/>
      <c r="CM199" s="64"/>
      <c r="CN199" s="64"/>
      <c r="CO199" s="64"/>
      <c r="CP199" s="64"/>
      <c r="CQ199" s="64"/>
      <c r="CR199" s="64"/>
      <c r="CS199" s="64"/>
      <c r="CT199" s="64"/>
      <c r="CU199" s="64"/>
      <c r="CV199" s="64"/>
      <c r="CW199" s="64"/>
      <c r="CX199" s="64"/>
      <c r="CY199" s="64"/>
      <c r="CZ199" s="64"/>
      <c r="DA199" s="64"/>
      <c r="DB199" s="64"/>
      <c r="DC199" s="64"/>
      <c r="DD199" s="64"/>
      <c r="DE199" s="64"/>
      <c r="DF199" s="64"/>
      <c r="DG199" s="64"/>
      <c r="DH199" s="64"/>
      <c r="DI199" s="64"/>
      <c r="DJ199" s="64"/>
      <c r="DK199" s="64"/>
      <c r="DL199" s="64"/>
      <c r="DM199" s="64"/>
      <c r="DN199" s="64"/>
      <c r="DO199" s="64"/>
      <c r="DP199" s="64"/>
      <c r="DQ199" s="64"/>
      <c r="DR199" s="64"/>
      <c r="DS199" s="64"/>
      <c r="DT199" s="64"/>
      <c r="DU199" s="64"/>
      <c r="DV199" s="64"/>
      <c r="DW199" s="64"/>
      <c r="DX199" s="64"/>
      <c r="DY199" s="64"/>
      <c r="DZ199" s="64"/>
      <c r="EA199" s="64"/>
      <c r="EB199" s="64"/>
      <c r="EC199" s="64"/>
      <c r="ED199" s="64"/>
      <c r="EE199" s="64"/>
      <c r="EF199" s="64"/>
      <c r="EG199" s="64"/>
      <c r="EH199" s="64"/>
      <c r="EI199" s="64"/>
      <c r="EJ199" s="64"/>
      <c r="EK199" s="64"/>
      <c r="EL199" s="64"/>
      <c r="EM199" s="64"/>
      <c r="EN199" s="64"/>
      <c r="EO199" s="64"/>
      <c r="EP199" s="64"/>
      <c r="EQ199" s="64"/>
      <c r="ER199" s="122"/>
    </row>
    <row r="200" spans="1:148" s="65" customFormat="1" ht="16.5" customHeight="1" x14ac:dyDescent="0.25">
      <c r="A200" s="21">
        <f t="shared" si="10"/>
        <v>178</v>
      </c>
      <c r="B200" s="54" t="s">
        <v>101</v>
      </c>
      <c r="C200" s="57"/>
      <c r="D200" s="57"/>
      <c r="E200" s="57"/>
      <c r="F200" s="57"/>
      <c r="G200" s="57"/>
      <c r="H200" s="57">
        <v>0</v>
      </c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  <c r="CA200" s="64"/>
      <c r="CB200" s="64"/>
      <c r="CC200" s="64"/>
      <c r="CD200" s="64"/>
      <c r="CE200" s="64"/>
      <c r="CF200" s="64"/>
      <c r="CG200" s="64"/>
      <c r="CH200" s="64"/>
      <c r="CI200" s="64"/>
      <c r="CJ200" s="64"/>
      <c r="CK200" s="64"/>
      <c r="CL200" s="64"/>
      <c r="CM200" s="64"/>
      <c r="CN200" s="64"/>
      <c r="CO200" s="64"/>
      <c r="CP200" s="64"/>
      <c r="CQ200" s="64"/>
      <c r="CR200" s="64"/>
      <c r="CS200" s="64"/>
      <c r="CT200" s="64"/>
      <c r="CU200" s="64"/>
      <c r="CV200" s="64"/>
      <c r="CW200" s="64"/>
      <c r="CX200" s="64"/>
      <c r="CY200" s="64"/>
      <c r="CZ200" s="64"/>
      <c r="DA200" s="64"/>
      <c r="DB200" s="64"/>
      <c r="DC200" s="64"/>
      <c r="DD200" s="64"/>
      <c r="DE200" s="64"/>
      <c r="DF200" s="64"/>
      <c r="DG200" s="64"/>
      <c r="DH200" s="64"/>
      <c r="DI200" s="64"/>
      <c r="DJ200" s="64"/>
      <c r="DK200" s="64"/>
      <c r="DL200" s="64"/>
      <c r="DM200" s="64"/>
      <c r="DN200" s="64"/>
      <c r="DO200" s="64"/>
      <c r="DP200" s="64"/>
      <c r="DQ200" s="64"/>
      <c r="DR200" s="64"/>
      <c r="DS200" s="64"/>
      <c r="DT200" s="64"/>
      <c r="DU200" s="64"/>
      <c r="DV200" s="64"/>
      <c r="DW200" s="64"/>
      <c r="DX200" s="64"/>
      <c r="DY200" s="64"/>
      <c r="DZ200" s="64"/>
      <c r="EA200" s="64"/>
      <c r="EB200" s="64"/>
      <c r="EC200" s="64"/>
      <c r="ED200" s="64"/>
      <c r="EE200" s="64"/>
      <c r="EF200" s="64"/>
      <c r="EG200" s="64"/>
      <c r="EH200" s="64"/>
      <c r="EI200" s="64"/>
      <c r="EJ200" s="64"/>
      <c r="EK200" s="64"/>
      <c r="EL200" s="64"/>
      <c r="EM200" s="64"/>
      <c r="EN200" s="64"/>
      <c r="EO200" s="64"/>
      <c r="EP200" s="64"/>
      <c r="EQ200" s="64"/>
      <c r="ER200" s="122"/>
    </row>
    <row r="201" spans="1:148" s="65" customFormat="1" ht="16.5" customHeight="1" x14ac:dyDescent="0.25">
      <c r="A201" s="21">
        <f t="shared" si="10"/>
        <v>179</v>
      </c>
      <c r="B201" s="54" t="s">
        <v>102</v>
      </c>
      <c r="C201" s="57"/>
      <c r="D201" s="57"/>
      <c r="E201" s="57"/>
      <c r="F201" s="57"/>
      <c r="G201" s="57"/>
      <c r="H201" s="57">
        <v>0</v>
      </c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  <c r="CA201" s="64"/>
      <c r="CB201" s="64"/>
      <c r="CC201" s="64"/>
      <c r="CD201" s="64"/>
      <c r="CE201" s="64"/>
      <c r="CF201" s="64"/>
      <c r="CG201" s="64"/>
      <c r="CH201" s="64"/>
      <c r="CI201" s="64"/>
      <c r="CJ201" s="64"/>
      <c r="CK201" s="64"/>
      <c r="CL201" s="64"/>
      <c r="CM201" s="64"/>
      <c r="CN201" s="64"/>
      <c r="CO201" s="64"/>
      <c r="CP201" s="64"/>
      <c r="CQ201" s="64"/>
      <c r="CR201" s="64"/>
      <c r="CS201" s="64"/>
      <c r="CT201" s="64"/>
      <c r="CU201" s="64"/>
      <c r="CV201" s="64"/>
      <c r="CW201" s="64"/>
      <c r="CX201" s="64"/>
      <c r="CY201" s="64"/>
      <c r="CZ201" s="64"/>
      <c r="DA201" s="64"/>
      <c r="DB201" s="64"/>
      <c r="DC201" s="64"/>
      <c r="DD201" s="64"/>
      <c r="DE201" s="64"/>
      <c r="DF201" s="64"/>
      <c r="DG201" s="64"/>
      <c r="DH201" s="64"/>
      <c r="DI201" s="64"/>
      <c r="DJ201" s="64"/>
      <c r="DK201" s="64"/>
      <c r="DL201" s="64"/>
      <c r="DM201" s="64"/>
      <c r="DN201" s="64"/>
      <c r="DO201" s="64"/>
      <c r="DP201" s="64"/>
      <c r="DQ201" s="64"/>
      <c r="DR201" s="64"/>
      <c r="DS201" s="64"/>
      <c r="DT201" s="64"/>
      <c r="DU201" s="64"/>
      <c r="DV201" s="64"/>
      <c r="DW201" s="64"/>
      <c r="DX201" s="64"/>
      <c r="DY201" s="64"/>
      <c r="DZ201" s="64"/>
      <c r="EA201" s="64"/>
      <c r="EB201" s="64"/>
      <c r="EC201" s="64"/>
      <c r="ED201" s="64"/>
      <c r="EE201" s="64"/>
      <c r="EF201" s="64"/>
      <c r="EG201" s="64"/>
      <c r="EH201" s="64"/>
      <c r="EI201" s="64"/>
      <c r="EJ201" s="64"/>
      <c r="EK201" s="64"/>
      <c r="EL201" s="64"/>
      <c r="EM201" s="64"/>
      <c r="EN201" s="64"/>
      <c r="EO201" s="64"/>
      <c r="EP201" s="64"/>
      <c r="EQ201" s="64"/>
      <c r="ER201" s="122"/>
    </row>
    <row r="202" spans="1:148" s="65" customFormat="1" ht="16.5" customHeight="1" x14ac:dyDescent="0.25">
      <c r="A202" s="21">
        <f t="shared" si="10"/>
        <v>180</v>
      </c>
      <c r="B202" s="54" t="s">
        <v>103</v>
      </c>
      <c r="C202" s="57">
        <v>65.3</v>
      </c>
      <c r="D202" s="57">
        <v>174.351</v>
      </c>
      <c r="E202" s="57">
        <v>73.400000000000006</v>
      </c>
      <c r="F202" s="57">
        <v>54.345999999999997</v>
      </c>
      <c r="G202" s="57">
        <v>54.746000000000002</v>
      </c>
      <c r="H202" s="57">
        <v>58.578220000000002</v>
      </c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  <c r="CA202" s="64"/>
      <c r="CB202" s="64"/>
      <c r="CC202" s="64"/>
      <c r="CD202" s="64"/>
      <c r="CE202" s="64"/>
      <c r="CF202" s="64"/>
      <c r="CG202" s="64"/>
      <c r="CH202" s="64"/>
      <c r="CI202" s="64"/>
      <c r="CJ202" s="64"/>
      <c r="CK202" s="64"/>
      <c r="CL202" s="64"/>
      <c r="CM202" s="64"/>
      <c r="CN202" s="64"/>
      <c r="CO202" s="64"/>
      <c r="CP202" s="64"/>
      <c r="CQ202" s="64"/>
      <c r="CR202" s="64"/>
      <c r="CS202" s="64"/>
      <c r="CT202" s="64"/>
      <c r="CU202" s="64"/>
      <c r="CV202" s="64"/>
      <c r="CW202" s="64"/>
      <c r="CX202" s="64"/>
      <c r="CY202" s="64"/>
      <c r="CZ202" s="64"/>
      <c r="DA202" s="64"/>
      <c r="DB202" s="64"/>
      <c r="DC202" s="64"/>
      <c r="DD202" s="64"/>
      <c r="DE202" s="64"/>
      <c r="DF202" s="64"/>
      <c r="DG202" s="64"/>
      <c r="DH202" s="64"/>
      <c r="DI202" s="64"/>
      <c r="DJ202" s="64"/>
      <c r="DK202" s="64"/>
      <c r="DL202" s="64"/>
      <c r="DM202" s="64"/>
      <c r="DN202" s="64"/>
      <c r="DO202" s="64"/>
      <c r="DP202" s="64"/>
      <c r="DQ202" s="64"/>
      <c r="DR202" s="64"/>
      <c r="DS202" s="64"/>
      <c r="DT202" s="64"/>
      <c r="DU202" s="64"/>
      <c r="DV202" s="64"/>
      <c r="DW202" s="64"/>
      <c r="DX202" s="64"/>
      <c r="DY202" s="64"/>
      <c r="DZ202" s="64"/>
      <c r="EA202" s="64"/>
      <c r="EB202" s="64"/>
      <c r="EC202" s="64"/>
      <c r="ED202" s="64"/>
      <c r="EE202" s="64"/>
      <c r="EF202" s="64"/>
      <c r="EG202" s="64"/>
      <c r="EH202" s="64"/>
      <c r="EI202" s="64"/>
      <c r="EJ202" s="64"/>
      <c r="EK202" s="64"/>
      <c r="EL202" s="64"/>
      <c r="EM202" s="64"/>
      <c r="EN202" s="64"/>
      <c r="EO202" s="64"/>
      <c r="EP202" s="64"/>
      <c r="EQ202" s="64"/>
      <c r="ER202" s="122"/>
    </row>
    <row r="203" spans="1:148" s="65" customFormat="1" ht="16.5" customHeight="1" x14ac:dyDescent="0.25">
      <c r="A203" s="21">
        <f t="shared" si="10"/>
        <v>181</v>
      </c>
      <c r="B203" s="54" t="s">
        <v>107</v>
      </c>
      <c r="C203" s="57">
        <v>99.847094801223221</v>
      </c>
      <c r="D203" s="57">
        <v>267</v>
      </c>
      <c r="E203" s="57">
        <v>42.09898423295536</v>
      </c>
      <c r="F203" s="57">
        <v>74.040871934604894</v>
      </c>
      <c r="G203" s="57">
        <v>100.73602473043096</v>
      </c>
      <c r="H203" s="57">
        <v>107</v>
      </c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  <c r="CA203" s="64"/>
      <c r="CB203" s="64"/>
      <c r="CC203" s="64"/>
      <c r="CD203" s="64"/>
      <c r="CE203" s="64"/>
      <c r="CF203" s="64"/>
      <c r="CG203" s="64"/>
      <c r="CH203" s="64"/>
      <c r="CI203" s="64"/>
      <c r="CJ203" s="64"/>
      <c r="CK203" s="64"/>
      <c r="CL203" s="64"/>
      <c r="CM203" s="64"/>
      <c r="CN203" s="64"/>
      <c r="CO203" s="64"/>
      <c r="CP203" s="64"/>
      <c r="CQ203" s="64"/>
      <c r="CR203" s="64"/>
      <c r="CS203" s="64"/>
      <c r="CT203" s="64"/>
      <c r="CU203" s="64"/>
      <c r="CV203" s="64"/>
      <c r="CW203" s="64"/>
      <c r="CX203" s="64"/>
      <c r="CY203" s="64"/>
      <c r="CZ203" s="64"/>
      <c r="DA203" s="64"/>
      <c r="DB203" s="64"/>
      <c r="DC203" s="64"/>
      <c r="DD203" s="64"/>
      <c r="DE203" s="64"/>
      <c r="DF203" s="64"/>
      <c r="DG203" s="64"/>
      <c r="DH203" s="64"/>
      <c r="DI203" s="64"/>
      <c r="DJ203" s="64"/>
      <c r="DK203" s="64"/>
      <c r="DL203" s="64"/>
      <c r="DM203" s="64"/>
      <c r="DN203" s="64"/>
      <c r="DO203" s="64"/>
      <c r="DP203" s="64"/>
      <c r="DQ203" s="64"/>
      <c r="DR203" s="64"/>
      <c r="DS203" s="64"/>
      <c r="DT203" s="64"/>
      <c r="DU203" s="64"/>
      <c r="DV203" s="64"/>
      <c r="DW203" s="64"/>
      <c r="DX203" s="64"/>
      <c r="DY203" s="64"/>
      <c r="DZ203" s="64"/>
      <c r="EA203" s="64"/>
      <c r="EB203" s="64"/>
      <c r="EC203" s="64"/>
      <c r="ED203" s="64"/>
      <c r="EE203" s="64"/>
      <c r="EF203" s="64"/>
      <c r="EG203" s="64"/>
      <c r="EH203" s="64"/>
      <c r="EI203" s="64"/>
      <c r="EJ203" s="64"/>
      <c r="EK203" s="64"/>
      <c r="EL203" s="64"/>
      <c r="EM203" s="64"/>
      <c r="EN203" s="64"/>
      <c r="EO203" s="64"/>
      <c r="EP203" s="64"/>
      <c r="EQ203" s="64"/>
      <c r="ER203" s="122"/>
    </row>
    <row r="204" spans="1:148" s="65" customFormat="1" ht="16.5" customHeight="1" x14ac:dyDescent="0.25">
      <c r="A204" s="254" t="s">
        <v>165</v>
      </c>
      <c r="B204" s="254"/>
      <c r="C204" s="254"/>
      <c r="D204" s="254"/>
      <c r="E204" s="254"/>
      <c r="F204" s="254"/>
      <c r="G204" s="254"/>
      <c r="H204" s="25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  <c r="CA204" s="64"/>
      <c r="CB204" s="64"/>
      <c r="CC204" s="64"/>
      <c r="CD204" s="64"/>
      <c r="CE204" s="64"/>
      <c r="CF204" s="64"/>
      <c r="CG204" s="64"/>
      <c r="CH204" s="64"/>
      <c r="CI204" s="64"/>
      <c r="CJ204" s="64"/>
      <c r="CK204" s="64"/>
      <c r="CL204" s="64"/>
      <c r="CM204" s="64"/>
      <c r="CN204" s="64"/>
      <c r="CO204" s="64"/>
      <c r="CP204" s="64"/>
      <c r="CQ204" s="64"/>
      <c r="CR204" s="64"/>
      <c r="CS204" s="64"/>
      <c r="CT204" s="64"/>
      <c r="CU204" s="64"/>
      <c r="CV204" s="64"/>
      <c r="CW204" s="64"/>
      <c r="CX204" s="64"/>
      <c r="CY204" s="64"/>
      <c r="CZ204" s="64"/>
      <c r="DA204" s="64"/>
      <c r="DB204" s="64"/>
      <c r="DC204" s="64"/>
      <c r="DD204" s="64"/>
      <c r="DE204" s="64"/>
      <c r="DF204" s="64"/>
      <c r="DG204" s="64"/>
      <c r="DH204" s="64"/>
      <c r="DI204" s="64"/>
      <c r="DJ204" s="64"/>
      <c r="DK204" s="64"/>
      <c r="DL204" s="64"/>
      <c r="DM204" s="64"/>
      <c r="DN204" s="64"/>
      <c r="DO204" s="64"/>
      <c r="DP204" s="64"/>
      <c r="DQ204" s="64"/>
      <c r="DR204" s="64"/>
      <c r="DS204" s="64"/>
      <c r="DT204" s="64"/>
      <c r="DU204" s="64"/>
      <c r="DV204" s="64"/>
      <c r="DW204" s="64"/>
      <c r="DX204" s="64"/>
      <c r="DY204" s="64"/>
      <c r="DZ204" s="64"/>
      <c r="EA204" s="64"/>
      <c r="EB204" s="64"/>
      <c r="EC204" s="64"/>
      <c r="ED204" s="64"/>
      <c r="EE204" s="64"/>
      <c r="EF204" s="64"/>
      <c r="EG204" s="64"/>
      <c r="EH204" s="64"/>
      <c r="EI204" s="64"/>
      <c r="EJ204" s="64"/>
      <c r="EK204" s="64"/>
      <c r="EL204" s="64"/>
      <c r="EM204" s="64"/>
      <c r="EN204" s="64"/>
      <c r="EO204" s="64"/>
      <c r="EP204" s="64"/>
      <c r="EQ204" s="64"/>
      <c r="ER204" s="122"/>
    </row>
    <row r="205" spans="1:148" s="65" customFormat="1" ht="16.5" customHeight="1" x14ac:dyDescent="0.25">
      <c r="A205" s="162">
        <v>182</v>
      </c>
      <c r="B205" s="54" t="s">
        <v>90</v>
      </c>
      <c r="C205" s="57">
        <v>53.158000000000008</v>
      </c>
      <c r="D205" s="57">
        <v>47.43</v>
      </c>
      <c r="E205" s="57">
        <v>90.088999999999999</v>
      </c>
      <c r="F205" s="57">
        <v>48.485999999999997</v>
      </c>
      <c r="G205" s="57">
        <v>48.844999999999999</v>
      </c>
      <c r="H205" s="57">
        <v>52.264150000000001</v>
      </c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  <c r="CA205" s="64"/>
      <c r="CB205" s="64"/>
      <c r="CC205" s="64"/>
      <c r="CD205" s="64"/>
      <c r="CE205" s="64"/>
      <c r="CF205" s="64"/>
      <c r="CG205" s="64"/>
      <c r="CH205" s="64"/>
      <c r="CI205" s="64"/>
      <c r="CJ205" s="64"/>
      <c r="CK205" s="64"/>
      <c r="CL205" s="64"/>
      <c r="CM205" s="64"/>
      <c r="CN205" s="64"/>
      <c r="CO205" s="64"/>
      <c r="CP205" s="64"/>
      <c r="CQ205" s="64"/>
      <c r="CR205" s="64"/>
      <c r="CS205" s="64"/>
      <c r="CT205" s="64"/>
      <c r="CU205" s="64"/>
      <c r="CV205" s="64"/>
      <c r="CW205" s="64"/>
      <c r="CX205" s="64"/>
      <c r="CY205" s="64"/>
      <c r="CZ205" s="64"/>
      <c r="DA205" s="64"/>
      <c r="DB205" s="64"/>
      <c r="DC205" s="64"/>
      <c r="DD205" s="64"/>
      <c r="DE205" s="64"/>
      <c r="DF205" s="64"/>
      <c r="DG205" s="64"/>
      <c r="DH205" s="64"/>
      <c r="DI205" s="64"/>
      <c r="DJ205" s="64"/>
      <c r="DK205" s="64"/>
      <c r="DL205" s="64"/>
      <c r="DM205" s="64"/>
      <c r="DN205" s="64"/>
      <c r="DO205" s="64"/>
      <c r="DP205" s="64"/>
      <c r="DQ205" s="64"/>
      <c r="DR205" s="64"/>
      <c r="DS205" s="64"/>
      <c r="DT205" s="64"/>
      <c r="DU205" s="64"/>
      <c r="DV205" s="64"/>
      <c r="DW205" s="64"/>
      <c r="DX205" s="64"/>
      <c r="DY205" s="64"/>
      <c r="DZ205" s="64"/>
      <c r="EA205" s="64"/>
      <c r="EB205" s="64"/>
      <c r="EC205" s="64"/>
      <c r="ED205" s="64"/>
      <c r="EE205" s="64"/>
      <c r="EF205" s="64"/>
      <c r="EG205" s="64"/>
      <c r="EH205" s="64"/>
      <c r="EI205" s="64"/>
      <c r="EJ205" s="64"/>
      <c r="EK205" s="64"/>
      <c r="EL205" s="64"/>
      <c r="EM205" s="64"/>
      <c r="EN205" s="64"/>
      <c r="EO205" s="64"/>
      <c r="EP205" s="64"/>
      <c r="EQ205" s="64"/>
      <c r="ER205" s="122"/>
    </row>
    <row r="206" spans="1:148" s="65" customFormat="1" ht="16.5" customHeight="1" x14ac:dyDescent="0.25">
      <c r="A206" s="21">
        <f t="shared" ref="A206:A218" si="11">+A205+1</f>
        <v>183</v>
      </c>
      <c r="B206" s="54" t="s">
        <v>92</v>
      </c>
      <c r="C206" s="57">
        <v>13.7</v>
      </c>
      <c r="D206" s="57">
        <v>16.5</v>
      </c>
      <c r="E206" s="57">
        <v>14.589</v>
      </c>
      <c r="F206" s="57">
        <v>15.61</v>
      </c>
      <c r="G206" s="57">
        <v>16.702000000000002</v>
      </c>
      <c r="H206" s="57">
        <v>17.87114</v>
      </c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  <c r="CA206" s="64"/>
      <c r="CB206" s="64"/>
      <c r="CC206" s="64"/>
      <c r="CD206" s="64"/>
      <c r="CE206" s="64"/>
      <c r="CF206" s="64"/>
      <c r="CG206" s="64"/>
      <c r="CH206" s="64"/>
      <c r="CI206" s="64"/>
      <c r="CJ206" s="64"/>
      <c r="CK206" s="64"/>
      <c r="CL206" s="64"/>
      <c r="CM206" s="64"/>
      <c r="CN206" s="64"/>
      <c r="CO206" s="64"/>
      <c r="CP206" s="64"/>
      <c r="CQ206" s="64"/>
      <c r="CR206" s="64"/>
      <c r="CS206" s="64"/>
      <c r="CT206" s="64"/>
      <c r="CU206" s="64"/>
      <c r="CV206" s="64"/>
      <c r="CW206" s="64"/>
      <c r="CX206" s="64"/>
      <c r="CY206" s="64"/>
      <c r="CZ206" s="64"/>
      <c r="DA206" s="64"/>
      <c r="DB206" s="64"/>
      <c r="DC206" s="64"/>
      <c r="DD206" s="64"/>
      <c r="DE206" s="64"/>
      <c r="DF206" s="64"/>
      <c r="DG206" s="64"/>
      <c r="DH206" s="64"/>
      <c r="DI206" s="64"/>
      <c r="DJ206" s="64"/>
      <c r="DK206" s="64"/>
      <c r="DL206" s="64"/>
      <c r="DM206" s="64"/>
      <c r="DN206" s="64"/>
      <c r="DO206" s="64"/>
      <c r="DP206" s="64"/>
      <c r="DQ206" s="64"/>
      <c r="DR206" s="64"/>
      <c r="DS206" s="64"/>
      <c r="DT206" s="64"/>
      <c r="DU206" s="64"/>
      <c r="DV206" s="64"/>
      <c r="DW206" s="64"/>
      <c r="DX206" s="64"/>
      <c r="DY206" s="64"/>
      <c r="DZ206" s="64"/>
      <c r="EA206" s="64"/>
      <c r="EB206" s="64"/>
      <c r="EC206" s="64"/>
      <c r="ED206" s="64"/>
      <c r="EE206" s="64"/>
      <c r="EF206" s="64"/>
      <c r="EG206" s="64"/>
      <c r="EH206" s="64"/>
      <c r="EI206" s="64"/>
      <c r="EJ206" s="64"/>
      <c r="EK206" s="64"/>
      <c r="EL206" s="64"/>
      <c r="EM206" s="64"/>
      <c r="EN206" s="64"/>
      <c r="EO206" s="64"/>
      <c r="EP206" s="64"/>
      <c r="EQ206" s="64"/>
      <c r="ER206" s="122"/>
    </row>
    <row r="207" spans="1:148" s="65" customFormat="1" ht="16.5" customHeight="1" x14ac:dyDescent="0.25">
      <c r="A207" s="21">
        <f t="shared" si="11"/>
        <v>184</v>
      </c>
      <c r="B207" s="54" t="s">
        <v>107</v>
      </c>
      <c r="C207" s="57">
        <v>161.17647058823528</v>
      </c>
      <c r="D207" s="57">
        <v>120.43795620437956</v>
      </c>
      <c r="E207" s="57">
        <v>88.418181818181822</v>
      </c>
      <c r="F207" s="57">
        <v>106.99842346973747</v>
      </c>
      <c r="G207" s="57">
        <v>106.99551569506728</v>
      </c>
      <c r="H207" s="57">
        <v>106.99999999999999</v>
      </c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  <c r="CA207" s="64"/>
      <c r="CB207" s="64"/>
      <c r="CC207" s="64"/>
      <c r="CD207" s="64"/>
      <c r="CE207" s="64"/>
      <c r="CF207" s="64"/>
      <c r="CG207" s="64"/>
      <c r="CH207" s="64"/>
      <c r="CI207" s="64"/>
      <c r="CJ207" s="64"/>
      <c r="CK207" s="64"/>
      <c r="CL207" s="64"/>
      <c r="CM207" s="64"/>
      <c r="CN207" s="64"/>
      <c r="CO207" s="64"/>
      <c r="CP207" s="64"/>
      <c r="CQ207" s="64"/>
      <c r="CR207" s="64"/>
      <c r="CS207" s="64"/>
      <c r="CT207" s="64"/>
      <c r="CU207" s="64"/>
      <c r="CV207" s="64"/>
      <c r="CW207" s="64"/>
      <c r="CX207" s="64"/>
      <c r="CY207" s="64"/>
      <c r="CZ207" s="64"/>
      <c r="DA207" s="64"/>
      <c r="DB207" s="64"/>
      <c r="DC207" s="64"/>
      <c r="DD207" s="64"/>
      <c r="DE207" s="64"/>
      <c r="DF207" s="64"/>
      <c r="DG207" s="64"/>
      <c r="DH207" s="64"/>
      <c r="DI207" s="64"/>
      <c r="DJ207" s="64"/>
      <c r="DK207" s="64"/>
      <c r="DL207" s="64"/>
      <c r="DM207" s="64"/>
      <c r="DN207" s="64"/>
      <c r="DO207" s="64"/>
      <c r="DP207" s="64"/>
      <c r="DQ207" s="64"/>
      <c r="DR207" s="64"/>
      <c r="DS207" s="64"/>
      <c r="DT207" s="64"/>
      <c r="DU207" s="64"/>
      <c r="DV207" s="64"/>
      <c r="DW207" s="64"/>
      <c r="DX207" s="64"/>
      <c r="DY207" s="64"/>
      <c r="DZ207" s="64"/>
      <c r="EA207" s="64"/>
      <c r="EB207" s="64"/>
      <c r="EC207" s="64"/>
      <c r="ED207" s="64"/>
      <c r="EE207" s="64"/>
      <c r="EF207" s="64"/>
      <c r="EG207" s="64"/>
      <c r="EH207" s="64"/>
      <c r="EI207" s="64"/>
      <c r="EJ207" s="64"/>
      <c r="EK207" s="64"/>
      <c r="EL207" s="64"/>
      <c r="EM207" s="64"/>
      <c r="EN207" s="64"/>
      <c r="EO207" s="64"/>
      <c r="EP207" s="64"/>
      <c r="EQ207" s="64"/>
      <c r="ER207" s="122"/>
    </row>
    <row r="208" spans="1:148" s="65" customFormat="1" ht="16.5" customHeight="1" x14ac:dyDescent="0.25">
      <c r="A208" s="21">
        <f t="shared" si="11"/>
        <v>185</v>
      </c>
      <c r="B208" s="54" t="s">
        <v>93</v>
      </c>
      <c r="C208" s="57">
        <v>13.7</v>
      </c>
      <c r="D208" s="57">
        <v>16.5</v>
      </c>
      <c r="E208" s="57">
        <v>14.589</v>
      </c>
      <c r="F208" s="68">
        <v>15.61</v>
      </c>
      <c r="G208" s="68">
        <v>16.702000000000002</v>
      </c>
      <c r="H208" s="68">
        <v>17.87114</v>
      </c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  <c r="CB208" s="64"/>
      <c r="CC208" s="64"/>
      <c r="CD208" s="64"/>
      <c r="CE208" s="64"/>
      <c r="CF208" s="64"/>
      <c r="CG208" s="64"/>
      <c r="CH208" s="64"/>
      <c r="CI208" s="64"/>
      <c r="CJ208" s="64"/>
      <c r="CK208" s="64"/>
      <c r="CL208" s="64"/>
      <c r="CM208" s="64"/>
      <c r="CN208" s="64"/>
      <c r="CO208" s="64"/>
      <c r="CP208" s="64"/>
      <c r="CQ208" s="64"/>
      <c r="CR208" s="64"/>
      <c r="CS208" s="64"/>
      <c r="CT208" s="64"/>
      <c r="CU208" s="64"/>
      <c r="CV208" s="64"/>
      <c r="CW208" s="64"/>
      <c r="CX208" s="64"/>
      <c r="CY208" s="64"/>
      <c r="CZ208" s="64"/>
      <c r="DA208" s="64"/>
      <c r="DB208" s="64"/>
      <c r="DC208" s="64"/>
      <c r="DD208" s="64"/>
      <c r="DE208" s="64"/>
      <c r="DF208" s="64"/>
      <c r="DG208" s="64"/>
      <c r="DH208" s="64"/>
      <c r="DI208" s="64"/>
      <c r="DJ208" s="64"/>
      <c r="DK208" s="64"/>
      <c r="DL208" s="64"/>
      <c r="DM208" s="64"/>
      <c r="DN208" s="64"/>
      <c r="DO208" s="64"/>
      <c r="DP208" s="64"/>
      <c r="DQ208" s="64"/>
      <c r="DR208" s="64"/>
      <c r="DS208" s="64"/>
      <c r="DT208" s="64"/>
      <c r="DU208" s="64"/>
      <c r="DV208" s="64"/>
      <c r="DW208" s="64"/>
      <c r="DX208" s="64"/>
      <c r="DY208" s="64"/>
      <c r="DZ208" s="64"/>
      <c r="EA208" s="64"/>
      <c r="EB208" s="64"/>
      <c r="EC208" s="64"/>
      <c r="ED208" s="64"/>
      <c r="EE208" s="64"/>
      <c r="EF208" s="64"/>
      <c r="EG208" s="64"/>
      <c r="EH208" s="64"/>
      <c r="EI208" s="64"/>
      <c r="EJ208" s="64"/>
      <c r="EK208" s="64"/>
      <c r="EL208" s="64"/>
      <c r="EM208" s="64"/>
      <c r="EN208" s="64"/>
      <c r="EO208" s="64"/>
      <c r="EP208" s="64"/>
      <c r="EQ208" s="64"/>
      <c r="ER208" s="122"/>
    </row>
    <row r="209" spans="1:148" s="65" customFormat="1" ht="16.5" customHeight="1" x14ac:dyDescent="0.25">
      <c r="A209" s="21">
        <f t="shared" si="11"/>
        <v>186</v>
      </c>
      <c r="B209" s="54" t="s">
        <v>94</v>
      </c>
      <c r="C209" s="57"/>
      <c r="D209" s="57"/>
      <c r="E209" s="57"/>
      <c r="F209" s="57"/>
      <c r="G209" s="57"/>
      <c r="H209" s="57">
        <v>0</v>
      </c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  <c r="CA209" s="64"/>
      <c r="CB209" s="64"/>
      <c r="CC209" s="64"/>
      <c r="CD209" s="64"/>
      <c r="CE209" s="64"/>
      <c r="CF209" s="64"/>
      <c r="CG209" s="64"/>
      <c r="CH209" s="64"/>
      <c r="CI209" s="64"/>
      <c r="CJ209" s="64"/>
      <c r="CK209" s="64"/>
      <c r="CL209" s="64"/>
      <c r="CM209" s="64"/>
      <c r="CN209" s="64"/>
      <c r="CO209" s="64"/>
      <c r="CP209" s="64"/>
      <c r="CQ209" s="64"/>
      <c r="CR209" s="64"/>
      <c r="CS209" s="64"/>
      <c r="CT209" s="64"/>
      <c r="CU209" s="64"/>
      <c r="CV209" s="64"/>
      <c r="CW209" s="64"/>
      <c r="CX209" s="64"/>
      <c r="CY209" s="64"/>
      <c r="CZ209" s="64"/>
      <c r="DA209" s="64"/>
      <c r="DB209" s="64"/>
      <c r="DC209" s="64"/>
      <c r="DD209" s="64"/>
      <c r="DE209" s="64"/>
      <c r="DF209" s="64"/>
      <c r="DG209" s="64"/>
      <c r="DH209" s="64"/>
      <c r="DI209" s="64"/>
      <c r="DJ209" s="64"/>
      <c r="DK209" s="64"/>
      <c r="DL209" s="64"/>
      <c r="DM209" s="64"/>
      <c r="DN209" s="64"/>
      <c r="DO209" s="64"/>
      <c r="DP209" s="64"/>
      <c r="DQ209" s="64"/>
      <c r="DR209" s="64"/>
      <c r="DS209" s="64"/>
      <c r="DT209" s="64"/>
      <c r="DU209" s="64"/>
      <c r="DV209" s="64"/>
      <c r="DW209" s="64"/>
      <c r="DX209" s="64"/>
      <c r="DY209" s="64"/>
      <c r="DZ209" s="64"/>
      <c r="EA209" s="64"/>
      <c r="EB209" s="64"/>
      <c r="EC209" s="64"/>
      <c r="ED209" s="64"/>
      <c r="EE209" s="64"/>
      <c r="EF209" s="64"/>
      <c r="EG209" s="64"/>
      <c r="EH209" s="64"/>
      <c r="EI209" s="64"/>
      <c r="EJ209" s="64"/>
      <c r="EK209" s="64"/>
      <c r="EL209" s="64"/>
      <c r="EM209" s="64"/>
      <c r="EN209" s="64"/>
      <c r="EO209" s="64"/>
      <c r="EP209" s="64"/>
      <c r="EQ209" s="64"/>
      <c r="ER209" s="122"/>
    </row>
    <row r="210" spans="1:148" s="65" customFormat="1" ht="16.5" customHeight="1" x14ac:dyDescent="0.25">
      <c r="A210" s="21">
        <f t="shared" si="11"/>
        <v>187</v>
      </c>
      <c r="B210" s="54" t="s">
        <v>95</v>
      </c>
      <c r="C210" s="57"/>
      <c r="D210" s="57"/>
      <c r="E210" s="57"/>
      <c r="F210" s="57"/>
      <c r="G210" s="57"/>
      <c r="H210" s="57">
        <v>0</v>
      </c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  <c r="CA210" s="64"/>
      <c r="CB210" s="64"/>
      <c r="CC210" s="64"/>
      <c r="CD210" s="64"/>
      <c r="CE210" s="64"/>
      <c r="CF210" s="64"/>
      <c r="CG210" s="64"/>
      <c r="CH210" s="64"/>
      <c r="CI210" s="64"/>
      <c r="CJ210" s="64"/>
      <c r="CK210" s="64"/>
      <c r="CL210" s="64"/>
      <c r="CM210" s="64"/>
      <c r="CN210" s="64"/>
      <c r="CO210" s="64"/>
      <c r="CP210" s="64"/>
      <c r="CQ210" s="64"/>
      <c r="CR210" s="64"/>
      <c r="CS210" s="64"/>
      <c r="CT210" s="64"/>
      <c r="CU210" s="64"/>
      <c r="CV210" s="64"/>
      <c r="CW210" s="64"/>
      <c r="CX210" s="64"/>
      <c r="CY210" s="64"/>
      <c r="CZ210" s="64"/>
      <c r="DA210" s="64"/>
      <c r="DB210" s="64"/>
      <c r="DC210" s="64"/>
      <c r="DD210" s="64"/>
      <c r="DE210" s="64"/>
      <c r="DF210" s="64"/>
      <c r="DG210" s="64"/>
      <c r="DH210" s="64"/>
      <c r="DI210" s="64"/>
      <c r="DJ210" s="64"/>
      <c r="DK210" s="64"/>
      <c r="DL210" s="64"/>
      <c r="DM210" s="64"/>
      <c r="DN210" s="64"/>
      <c r="DO210" s="64"/>
      <c r="DP210" s="64"/>
      <c r="DQ210" s="64"/>
      <c r="DR210" s="64"/>
      <c r="DS210" s="64"/>
      <c r="DT210" s="64"/>
      <c r="DU210" s="64"/>
      <c r="DV210" s="64"/>
      <c r="DW210" s="64"/>
      <c r="DX210" s="64"/>
      <c r="DY210" s="64"/>
      <c r="DZ210" s="64"/>
      <c r="EA210" s="64"/>
      <c r="EB210" s="64"/>
      <c r="EC210" s="64"/>
      <c r="ED210" s="64"/>
      <c r="EE210" s="64"/>
      <c r="EF210" s="64"/>
      <c r="EG210" s="64"/>
      <c r="EH210" s="64"/>
      <c r="EI210" s="64"/>
      <c r="EJ210" s="64"/>
      <c r="EK210" s="64"/>
      <c r="EL210" s="64"/>
      <c r="EM210" s="64"/>
      <c r="EN210" s="64"/>
      <c r="EO210" s="64"/>
      <c r="EP210" s="64"/>
      <c r="EQ210" s="64"/>
      <c r="ER210" s="122"/>
    </row>
    <row r="211" spans="1:148" s="65" customFormat="1" ht="16.5" customHeight="1" x14ac:dyDescent="0.25">
      <c r="A211" s="21">
        <f t="shared" si="11"/>
        <v>188</v>
      </c>
      <c r="B211" s="54" t="s">
        <v>97</v>
      </c>
      <c r="C211" s="57">
        <v>41.400000000000006</v>
      </c>
      <c r="D211" s="57">
        <v>31.43</v>
      </c>
      <c r="E211" s="57">
        <v>72.900000000000006</v>
      </c>
      <c r="F211" s="57">
        <v>32.875999999999998</v>
      </c>
      <c r="G211" s="57">
        <v>32.143000000000001</v>
      </c>
      <c r="H211" s="57">
        <v>34.393010000000004</v>
      </c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  <c r="CA211" s="64"/>
      <c r="CB211" s="64"/>
      <c r="CC211" s="64"/>
      <c r="CD211" s="64"/>
      <c r="CE211" s="64"/>
      <c r="CF211" s="64"/>
      <c r="CG211" s="64"/>
      <c r="CH211" s="64"/>
      <c r="CI211" s="64"/>
      <c r="CJ211" s="64"/>
      <c r="CK211" s="64"/>
      <c r="CL211" s="64"/>
      <c r="CM211" s="64"/>
      <c r="CN211" s="64"/>
      <c r="CO211" s="64"/>
      <c r="CP211" s="64"/>
      <c r="CQ211" s="64"/>
      <c r="CR211" s="64"/>
      <c r="CS211" s="64"/>
      <c r="CT211" s="64"/>
      <c r="CU211" s="64"/>
      <c r="CV211" s="64"/>
      <c r="CW211" s="64"/>
      <c r="CX211" s="64"/>
      <c r="CY211" s="64"/>
      <c r="CZ211" s="64"/>
      <c r="DA211" s="64"/>
      <c r="DB211" s="64"/>
      <c r="DC211" s="64"/>
      <c r="DD211" s="64"/>
      <c r="DE211" s="64"/>
      <c r="DF211" s="64"/>
      <c r="DG211" s="64"/>
      <c r="DH211" s="64"/>
      <c r="DI211" s="64"/>
      <c r="DJ211" s="64"/>
      <c r="DK211" s="64"/>
      <c r="DL211" s="64"/>
      <c r="DM211" s="64"/>
      <c r="DN211" s="64"/>
      <c r="DO211" s="64"/>
      <c r="DP211" s="64"/>
      <c r="DQ211" s="64"/>
      <c r="DR211" s="64"/>
      <c r="DS211" s="64"/>
      <c r="DT211" s="64"/>
      <c r="DU211" s="64"/>
      <c r="DV211" s="64"/>
      <c r="DW211" s="64"/>
      <c r="DX211" s="64"/>
      <c r="DY211" s="64"/>
      <c r="DZ211" s="64"/>
      <c r="EA211" s="64"/>
      <c r="EB211" s="64"/>
      <c r="EC211" s="64"/>
      <c r="ED211" s="64"/>
      <c r="EE211" s="64"/>
      <c r="EF211" s="64"/>
      <c r="EG211" s="64"/>
      <c r="EH211" s="64"/>
      <c r="EI211" s="64"/>
      <c r="EJ211" s="64"/>
      <c r="EK211" s="64"/>
      <c r="EL211" s="64"/>
      <c r="EM211" s="64"/>
      <c r="EN211" s="64"/>
      <c r="EO211" s="64"/>
      <c r="EP211" s="64"/>
      <c r="EQ211" s="64"/>
      <c r="ER211" s="122"/>
    </row>
    <row r="212" spans="1:148" s="65" customFormat="1" ht="16.5" customHeight="1" x14ac:dyDescent="0.25">
      <c r="A212" s="21">
        <f t="shared" si="11"/>
        <v>189</v>
      </c>
      <c r="B212" s="54" t="s">
        <v>98</v>
      </c>
      <c r="C212" s="57">
        <v>39.200000000000003</v>
      </c>
      <c r="D212" s="57">
        <v>29.37</v>
      </c>
      <c r="E212" s="57">
        <v>32.9</v>
      </c>
      <c r="F212" s="68">
        <v>32.875999999999998</v>
      </c>
      <c r="G212" s="68">
        <v>32.143000000000001</v>
      </c>
      <c r="H212" s="68">
        <v>34.393010000000004</v>
      </c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  <c r="CA212" s="64"/>
      <c r="CB212" s="64"/>
      <c r="CC212" s="64"/>
      <c r="CD212" s="64"/>
      <c r="CE212" s="64"/>
      <c r="CF212" s="64"/>
      <c r="CG212" s="64"/>
      <c r="CH212" s="64"/>
      <c r="CI212" s="64"/>
      <c r="CJ212" s="64"/>
      <c r="CK212" s="64"/>
      <c r="CL212" s="64"/>
      <c r="CM212" s="64"/>
      <c r="CN212" s="64"/>
      <c r="CO212" s="64"/>
      <c r="CP212" s="64"/>
      <c r="CQ212" s="64"/>
      <c r="CR212" s="64"/>
      <c r="CS212" s="64"/>
      <c r="CT212" s="64"/>
      <c r="CU212" s="64"/>
      <c r="CV212" s="64"/>
      <c r="CW212" s="64"/>
      <c r="CX212" s="64"/>
      <c r="CY212" s="64"/>
      <c r="CZ212" s="64"/>
      <c r="DA212" s="64"/>
      <c r="DB212" s="64"/>
      <c r="DC212" s="64"/>
      <c r="DD212" s="64"/>
      <c r="DE212" s="64"/>
      <c r="DF212" s="64"/>
      <c r="DG212" s="64"/>
      <c r="DH212" s="64"/>
      <c r="DI212" s="64"/>
      <c r="DJ212" s="64"/>
      <c r="DK212" s="64"/>
      <c r="DL212" s="64"/>
      <c r="DM212" s="64"/>
      <c r="DN212" s="64"/>
      <c r="DO212" s="64"/>
      <c r="DP212" s="64"/>
      <c r="DQ212" s="64"/>
      <c r="DR212" s="64"/>
      <c r="DS212" s="64"/>
      <c r="DT212" s="64"/>
      <c r="DU212" s="64"/>
      <c r="DV212" s="64"/>
      <c r="DW212" s="64"/>
      <c r="DX212" s="64"/>
      <c r="DY212" s="64"/>
      <c r="DZ212" s="64"/>
      <c r="EA212" s="64"/>
      <c r="EB212" s="64"/>
      <c r="EC212" s="64"/>
      <c r="ED212" s="64"/>
      <c r="EE212" s="64"/>
      <c r="EF212" s="64"/>
      <c r="EG212" s="64"/>
      <c r="EH212" s="64"/>
      <c r="EI212" s="64"/>
      <c r="EJ212" s="64"/>
      <c r="EK212" s="64"/>
      <c r="EL212" s="64"/>
      <c r="EM212" s="64"/>
      <c r="EN212" s="64"/>
      <c r="EO212" s="64"/>
      <c r="EP212" s="64"/>
      <c r="EQ212" s="64"/>
      <c r="ER212" s="122"/>
    </row>
    <row r="213" spans="1:148" s="65" customFormat="1" ht="16.5" customHeight="1" x14ac:dyDescent="0.25">
      <c r="A213" s="21">
        <f t="shared" si="11"/>
        <v>190</v>
      </c>
      <c r="B213" s="54" t="s">
        <v>99</v>
      </c>
      <c r="C213" s="57">
        <v>2.2000000000000002</v>
      </c>
      <c r="D213" s="57">
        <v>2.06</v>
      </c>
      <c r="E213" s="57">
        <v>40</v>
      </c>
      <c r="F213" s="68">
        <v>0</v>
      </c>
      <c r="G213" s="68">
        <v>0</v>
      </c>
      <c r="H213" s="68">
        <v>0</v>
      </c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  <c r="CA213" s="64"/>
      <c r="CB213" s="64"/>
      <c r="CC213" s="64"/>
      <c r="CD213" s="64"/>
      <c r="CE213" s="64"/>
      <c r="CF213" s="64"/>
      <c r="CG213" s="64"/>
      <c r="CH213" s="64"/>
      <c r="CI213" s="64"/>
      <c r="CJ213" s="64"/>
      <c r="CK213" s="64"/>
      <c r="CL213" s="64"/>
      <c r="CM213" s="64"/>
      <c r="CN213" s="64"/>
      <c r="CO213" s="64"/>
      <c r="CP213" s="64"/>
      <c r="CQ213" s="64"/>
      <c r="CR213" s="64"/>
      <c r="CS213" s="64"/>
      <c r="CT213" s="64"/>
      <c r="CU213" s="64"/>
      <c r="CV213" s="64"/>
      <c r="CW213" s="64"/>
      <c r="CX213" s="64"/>
      <c r="CY213" s="64"/>
      <c r="CZ213" s="64"/>
      <c r="DA213" s="64"/>
      <c r="DB213" s="64"/>
      <c r="DC213" s="64"/>
      <c r="DD213" s="64"/>
      <c r="DE213" s="64"/>
      <c r="DF213" s="64"/>
      <c r="DG213" s="64"/>
      <c r="DH213" s="64"/>
      <c r="DI213" s="64"/>
      <c r="DJ213" s="64"/>
      <c r="DK213" s="64"/>
      <c r="DL213" s="64"/>
      <c r="DM213" s="64"/>
      <c r="DN213" s="64"/>
      <c r="DO213" s="64"/>
      <c r="DP213" s="64"/>
      <c r="DQ213" s="64"/>
      <c r="DR213" s="64"/>
      <c r="DS213" s="64"/>
      <c r="DT213" s="64"/>
      <c r="DU213" s="64"/>
      <c r="DV213" s="64"/>
      <c r="DW213" s="64"/>
      <c r="DX213" s="64"/>
      <c r="DY213" s="64"/>
      <c r="DZ213" s="64"/>
      <c r="EA213" s="64"/>
      <c r="EB213" s="64"/>
      <c r="EC213" s="64"/>
      <c r="ED213" s="64"/>
      <c r="EE213" s="64"/>
      <c r="EF213" s="64"/>
      <c r="EG213" s="64"/>
      <c r="EH213" s="64"/>
      <c r="EI213" s="64"/>
      <c r="EJ213" s="64"/>
      <c r="EK213" s="64"/>
      <c r="EL213" s="64"/>
      <c r="EM213" s="64"/>
      <c r="EN213" s="64"/>
      <c r="EO213" s="64"/>
      <c r="EP213" s="64"/>
      <c r="EQ213" s="64"/>
      <c r="ER213" s="122"/>
    </row>
    <row r="214" spans="1:148" s="65" customFormat="1" ht="16.5" customHeight="1" x14ac:dyDescent="0.25">
      <c r="A214" s="21">
        <f t="shared" si="11"/>
        <v>191</v>
      </c>
      <c r="B214" s="54" t="s">
        <v>155</v>
      </c>
      <c r="C214" s="57"/>
      <c r="D214" s="57"/>
      <c r="E214" s="57"/>
      <c r="F214" s="57"/>
      <c r="G214" s="57"/>
      <c r="H214" s="57">
        <v>0</v>
      </c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  <c r="CA214" s="64"/>
      <c r="CB214" s="64"/>
      <c r="CC214" s="64"/>
      <c r="CD214" s="64"/>
      <c r="CE214" s="64"/>
      <c r="CF214" s="64"/>
      <c r="CG214" s="64"/>
      <c r="CH214" s="64"/>
      <c r="CI214" s="64"/>
      <c r="CJ214" s="64"/>
      <c r="CK214" s="64"/>
      <c r="CL214" s="64"/>
      <c r="CM214" s="64"/>
      <c r="CN214" s="64"/>
      <c r="CO214" s="64"/>
      <c r="CP214" s="64"/>
      <c r="CQ214" s="64"/>
      <c r="CR214" s="64"/>
      <c r="CS214" s="64"/>
      <c r="CT214" s="64"/>
      <c r="CU214" s="64"/>
      <c r="CV214" s="64"/>
      <c r="CW214" s="64"/>
      <c r="CX214" s="64"/>
      <c r="CY214" s="64"/>
      <c r="CZ214" s="64"/>
      <c r="DA214" s="64"/>
      <c r="DB214" s="64"/>
      <c r="DC214" s="64"/>
      <c r="DD214" s="64"/>
      <c r="DE214" s="64"/>
      <c r="DF214" s="64"/>
      <c r="DG214" s="64"/>
      <c r="DH214" s="64"/>
      <c r="DI214" s="64"/>
      <c r="DJ214" s="64"/>
      <c r="DK214" s="64"/>
      <c r="DL214" s="64"/>
      <c r="DM214" s="64"/>
      <c r="DN214" s="64"/>
      <c r="DO214" s="64"/>
      <c r="DP214" s="64"/>
      <c r="DQ214" s="64"/>
      <c r="DR214" s="64"/>
      <c r="DS214" s="64"/>
      <c r="DT214" s="64"/>
      <c r="DU214" s="64"/>
      <c r="DV214" s="64"/>
      <c r="DW214" s="64"/>
      <c r="DX214" s="64"/>
      <c r="DY214" s="64"/>
      <c r="DZ214" s="64"/>
      <c r="EA214" s="64"/>
      <c r="EB214" s="64"/>
      <c r="EC214" s="64"/>
      <c r="ED214" s="64"/>
      <c r="EE214" s="64"/>
      <c r="EF214" s="64"/>
      <c r="EG214" s="64"/>
      <c r="EH214" s="64"/>
      <c r="EI214" s="64"/>
      <c r="EJ214" s="64"/>
      <c r="EK214" s="64"/>
      <c r="EL214" s="64"/>
      <c r="EM214" s="64"/>
      <c r="EN214" s="64"/>
      <c r="EO214" s="64"/>
      <c r="EP214" s="64"/>
      <c r="EQ214" s="64"/>
      <c r="ER214" s="122"/>
    </row>
    <row r="215" spans="1:148" s="65" customFormat="1" ht="16.5" customHeight="1" x14ac:dyDescent="0.25">
      <c r="A215" s="21">
        <f t="shared" si="11"/>
        <v>192</v>
      </c>
      <c r="B215" s="54" t="s">
        <v>101</v>
      </c>
      <c r="C215" s="57"/>
      <c r="D215" s="57"/>
      <c r="E215" s="57"/>
      <c r="F215" s="57"/>
      <c r="G215" s="57"/>
      <c r="H215" s="57">
        <v>0</v>
      </c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  <c r="CA215" s="64"/>
      <c r="CB215" s="64"/>
      <c r="CC215" s="64"/>
      <c r="CD215" s="64"/>
      <c r="CE215" s="64"/>
      <c r="CF215" s="64"/>
      <c r="CG215" s="64"/>
      <c r="CH215" s="64"/>
      <c r="CI215" s="64"/>
      <c r="CJ215" s="64"/>
      <c r="CK215" s="64"/>
      <c r="CL215" s="64"/>
      <c r="CM215" s="64"/>
      <c r="CN215" s="64"/>
      <c r="CO215" s="64"/>
      <c r="CP215" s="64"/>
      <c r="CQ215" s="64"/>
      <c r="CR215" s="64"/>
      <c r="CS215" s="64"/>
      <c r="CT215" s="64"/>
      <c r="CU215" s="64"/>
      <c r="CV215" s="64"/>
      <c r="CW215" s="64"/>
      <c r="CX215" s="64"/>
      <c r="CY215" s="64"/>
      <c r="CZ215" s="64"/>
      <c r="DA215" s="64"/>
      <c r="DB215" s="64"/>
      <c r="DC215" s="64"/>
      <c r="DD215" s="64"/>
      <c r="DE215" s="64"/>
      <c r="DF215" s="64"/>
      <c r="DG215" s="64"/>
      <c r="DH215" s="64"/>
      <c r="DI215" s="64"/>
      <c r="DJ215" s="64"/>
      <c r="DK215" s="64"/>
      <c r="DL215" s="64"/>
      <c r="DM215" s="64"/>
      <c r="DN215" s="64"/>
      <c r="DO215" s="64"/>
      <c r="DP215" s="64"/>
      <c r="DQ215" s="64"/>
      <c r="DR215" s="64"/>
      <c r="DS215" s="64"/>
      <c r="DT215" s="64"/>
      <c r="DU215" s="64"/>
      <c r="DV215" s="64"/>
      <c r="DW215" s="64"/>
      <c r="DX215" s="64"/>
      <c r="DY215" s="64"/>
      <c r="DZ215" s="64"/>
      <c r="EA215" s="64"/>
      <c r="EB215" s="64"/>
      <c r="EC215" s="64"/>
      <c r="ED215" s="64"/>
      <c r="EE215" s="64"/>
      <c r="EF215" s="64"/>
      <c r="EG215" s="64"/>
      <c r="EH215" s="64"/>
      <c r="EI215" s="64"/>
      <c r="EJ215" s="64"/>
      <c r="EK215" s="64"/>
      <c r="EL215" s="64"/>
      <c r="EM215" s="64"/>
      <c r="EN215" s="64"/>
      <c r="EO215" s="64"/>
      <c r="EP215" s="64"/>
      <c r="EQ215" s="64"/>
      <c r="ER215" s="122"/>
    </row>
    <row r="216" spans="1:148" s="65" customFormat="1" ht="16.5" customHeight="1" x14ac:dyDescent="0.25">
      <c r="A216" s="21">
        <f t="shared" si="11"/>
        <v>193</v>
      </c>
      <c r="B216" s="54" t="s">
        <v>102</v>
      </c>
      <c r="C216" s="57"/>
      <c r="D216" s="57"/>
      <c r="E216" s="57"/>
      <c r="F216" s="57"/>
      <c r="G216" s="57"/>
      <c r="H216" s="57">
        <v>0</v>
      </c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  <c r="CA216" s="64"/>
      <c r="CB216" s="64"/>
      <c r="CC216" s="64"/>
      <c r="CD216" s="64"/>
      <c r="CE216" s="64"/>
      <c r="CF216" s="64"/>
      <c r="CG216" s="64"/>
      <c r="CH216" s="64"/>
      <c r="CI216" s="64"/>
      <c r="CJ216" s="64"/>
      <c r="CK216" s="64"/>
      <c r="CL216" s="64"/>
      <c r="CM216" s="64"/>
      <c r="CN216" s="64"/>
      <c r="CO216" s="64"/>
      <c r="CP216" s="64"/>
      <c r="CQ216" s="64"/>
      <c r="CR216" s="64"/>
      <c r="CS216" s="64"/>
      <c r="CT216" s="64"/>
      <c r="CU216" s="64"/>
      <c r="CV216" s="64"/>
      <c r="CW216" s="64"/>
      <c r="CX216" s="64"/>
      <c r="CY216" s="64"/>
      <c r="CZ216" s="64"/>
      <c r="DA216" s="64"/>
      <c r="DB216" s="64"/>
      <c r="DC216" s="64"/>
      <c r="DD216" s="64"/>
      <c r="DE216" s="64"/>
      <c r="DF216" s="64"/>
      <c r="DG216" s="64"/>
      <c r="DH216" s="64"/>
      <c r="DI216" s="64"/>
      <c r="DJ216" s="64"/>
      <c r="DK216" s="64"/>
      <c r="DL216" s="64"/>
      <c r="DM216" s="64"/>
      <c r="DN216" s="64"/>
      <c r="DO216" s="64"/>
      <c r="DP216" s="64"/>
      <c r="DQ216" s="64"/>
      <c r="DR216" s="64"/>
      <c r="DS216" s="64"/>
      <c r="DT216" s="64"/>
      <c r="DU216" s="64"/>
      <c r="DV216" s="64"/>
      <c r="DW216" s="64"/>
      <c r="DX216" s="64"/>
      <c r="DY216" s="64"/>
      <c r="DZ216" s="64"/>
      <c r="EA216" s="64"/>
      <c r="EB216" s="64"/>
      <c r="EC216" s="64"/>
      <c r="ED216" s="64"/>
      <c r="EE216" s="64"/>
      <c r="EF216" s="64"/>
      <c r="EG216" s="64"/>
      <c r="EH216" s="64"/>
      <c r="EI216" s="64"/>
      <c r="EJ216" s="64"/>
      <c r="EK216" s="64"/>
      <c r="EL216" s="64"/>
      <c r="EM216" s="64"/>
      <c r="EN216" s="64"/>
      <c r="EO216" s="64"/>
      <c r="EP216" s="64"/>
      <c r="EQ216" s="64"/>
      <c r="ER216" s="122"/>
    </row>
    <row r="217" spans="1:148" s="65" customFormat="1" ht="16.5" customHeight="1" x14ac:dyDescent="0.25">
      <c r="A217" s="21">
        <f t="shared" si="11"/>
        <v>194</v>
      </c>
      <c r="B217" s="54" t="s">
        <v>103</v>
      </c>
      <c r="C217" s="57">
        <v>53.2</v>
      </c>
      <c r="D217" s="57">
        <v>47.4</v>
      </c>
      <c r="E217" s="57">
        <v>90.1</v>
      </c>
      <c r="F217" s="57">
        <v>48.485999999999997</v>
      </c>
      <c r="G217" s="57">
        <v>48.844999999999999</v>
      </c>
      <c r="H217" s="57">
        <v>52.264150000000001</v>
      </c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  <c r="CA217" s="64"/>
      <c r="CB217" s="64"/>
      <c r="CC217" s="64"/>
      <c r="CD217" s="64"/>
      <c r="CE217" s="64"/>
      <c r="CF217" s="64"/>
      <c r="CG217" s="64"/>
      <c r="CH217" s="64"/>
      <c r="CI217" s="64"/>
      <c r="CJ217" s="64"/>
      <c r="CK217" s="64"/>
      <c r="CL217" s="64"/>
      <c r="CM217" s="64"/>
      <c r="CN217" s="64"/>
      <c r="CO217" s="64"/>
      <c r="CP217" s="64"/>
      <c r="CQ217" s="64"/>
      <c r="CR217" s="64"/>
      <c r="CS217" s="64"/>
      <c r="CT217" s="64"/>
      <c r="CU217" s="64"/>
      <c r="CV217" s="64"/>
      <c r="CW217" s="64"/>
      <c r="CX217" s="64"/>
      <c r="CY217" s="64"/>
      <c r="CZ217" s="64"/>
      <c r="DA217" s="64"/>
      <c r="DB217" s="64"/>
      <c r="DC217" s="64"/>
      <c r="DD217" s="64"/>
      <c r="DE217" s="64"/>
      <c r="DF217" s="64"/>
      <c r="DG217" s="64"/>
      <c r="DH217" s="64"/>
      <c r="DI217" s="64"/>
      <c r="DJ217" s="64"/>
      <c r="DK217" s="64"/>
      <c r="DL217" s="64"/>
      <c r="DM217" s="64"/>
      <c r="DN217" s="64"/>
      <c r="DO217" s="64"/>
      <c r="DP217" s="64"/>
      <c r="DQ217" s="64"/>
      <c r="DR217" s="64"/>
      <c r="DS217" s="64"/>
      <c r="DT217" s="64"/>
      <c r="DU217" s="64"/>
      <c r="DV217" s="64"/>
      <c r="DW217" s="64"/>
      <c r="DX217" s="64"/>
      <c r="DY217" s="64"/>
      <c r="DZ217" s="64"/>
      <c r="EA217" s="64"/>
      <c r="EB217" s="64"/>
      <c r="EC217" s="64"/>
      <c r="ED217" s="64"/>
      <c r="EE217" s="64"/>
      <c r="EF217" s="64"/>
      <c r="EG217" s="64"/>
      <c r="EH217" s="64"/>
      <c r="EI217" s="64"/>
      <c r="EJ217" s="64"/>
      <c r="EK217" s="64"/>
      <c r="EL217" s="64"/>
      <c r="EM217" s="64"/>
      <c r="EN217" s="64"/>
      <c r="EO217" s="64"/>
      <c r="EP217" s="64"/>
      <c r="EQ217" s="64"/>
      <c r="ER217" s="122"/>
    </row>
    <row r="218" spans="1:148" s="65" customFormat="1" ht="16.5" customHeight="1" x14ac:dyDescent="0.25">
      <c r="A218" s="21">
        <f t="shared" si="11"/>
        <v>195</v>
      </c>
      <c r="B218" s="54" t="s">
        <v>107</v>
      </c>
      <c r="C218" s="57">
        <v>98.154981549815503</v>
      </c>
      <c r="D218" s="57">
        <v>89.097744360902254</v>
      </c>
      <c r="E218" s="57">
        <v>190.08438818565401</v>
      </c>
      <c r="F218" s="57">
        <v>53.813540510543845</v>
      </c>
      <c r="G218" s="57">
        <v>100.74041991502702</v>
      </c>
      <c r="H218" s="57">
        <v>107</v>
      </c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  <c r="CA218" s="64"/>
      <c r="CB218" s="64"/>
      <c r="CC218" s="64"/>
      <c r="CD218" s="64"/>
      <c r="CE218" s="64"/>
      <c r="CF218" s="64"/>
      <c r="CG218" s="64"/>
      <c r="CH218" s="64"/>
      <c r="CI218" s="64"/>
      <c r="CJ218" s="64"/>
      <c r="CK218" s="64"/>
      <c r="CL218" s="64"/>
      <c r="CM218" s="64"/>
      <c r="CN218" s="64"/>
      <c r="CO218" s="64"/>
      <c r="CP218" s="64"/>
      <c r="CQ218" s="64"/>
      <c r="CR218" s="64"/>
      <c r="CS218" s="64"/>
      <c r="CT218" s="64"/>
      <c r="CU218" s="64"/>
      <c r="CV218" s="64"/>
      <c r="CW218" s="64"/>
      <c r="CX218" s="64"/>
      <c r="CY218" s="64"/>
      <c r="CZ218" s="64"/>
      <c r="DA218" s="64"/>
      <c r="DB218" s="64"/>
      <c r="DC218" s="64"/>
      <c r="DD218" s="64"/>
      <c r="DE218" s="64"/>
      <c r="DF218" s="64"/>
      <c r="DG218" s="64"/>
      <c r="DH218" s="64"/>
      <c r="DI218" s="64"/>
      <c r="DJ218" s="64"/>
      <c r="DK218" s="64"/>
      <c r="DL218" s="64"/>
      <c r="DM218" s="64"/>
      <c r="DN218" s="64"/>
      <c r="DO218" s="64"/>
      <c r="DP218" s="64"/>
      <c r="DQ218" s="64"/>
      <c r="DR218" s="64"/>
      <c r="DS218" s="64"/>
      <c r="DT218" s="64"/>
      <c r="DU218" s="64"/>
      <c r="DV218" s="64"/>
      <c r="DW218" s="64"/>
      <c r="DX218" s="64"/>
      <c r="DY218" s="64"/>
      <c r="DZ218" s="64"/>
      <c r="EA218" s="64"/>
      <c r="EB218" s="64"/>
      <c r="EC218" s="64"/>
      <c r="ED218" s="64"/>
      <c r="EE218" s="64"/>
      <c r="EF218" s="64"/>
      <c r="EG218" s="64"/>
      <c r="EH218" s="64"/>
      <c r="EI218" s="64"/>
      <c r="EJ218" s="64"/>
      <c r="EK218" s="64"/>
      <c r="EL218" s="64"/>
      <c r="EM218" s="64"/>
      <c r="EN218" s="64"/>
      <c r="EO218" s="64"/>
      <c r="EP218" s="64"/>
      <c r="EQ218" s="64"/>
      <c r="ER218" s="122"/>
    </row>
    <row r="219" spans="1:148" s="65" customFormat="1" ht="16.5" customHeight="1" x14ac:dyDescent="0.25">
      <c r="A219" s="254" t="s">
        <v>166</v>
      </c>
      <c r="B219" s="254"/>
      <c r="C219" s="254"/>
      <c r="D219" s="254"/>
      <c r="E219" s="254"/>
      <c r="F219" s="254"/>
      <c r="G219" s="254"/>
      <c r="H219" s="25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  <c r="CA219" s="64"/>
      <c r="CB219" s="64"/>
      <c r="CC219" s="64"/>
      <c r="CD219" s="64"/>
      <c r="CE219" s="64"/>
      <c r="CF219" s="64"/>
      <c r="CG219" s="64"/>
      <c r="CH219" s="64"/>
      <c r="CI219" s="64"/>
      <c r="CJ219" s="64"/>
      <c r="CK219" s="64"/>
      <c r="CL219" s="64"/>
      <c r="CM219" s="64"/>
      <c r="CN219" s="64"/>
      <c r="CO219" s="64"/>
      <c r="CP219" s="64"/>
      <c r="CQ219" s="64"/>
      <c r="CR219" s="64"/>
      <c r="CS219" s="64"/>
      <c r="CT219" s="64"/>
      <c r="CU219" s="64"/>
      <c r="CV219" s="64"/>
      <c r="CW219" s="64"/>
      <c r="CX219" s="64"/>
      <c r="CY219" s="64"/>
      <c r="CZ219" s="64"/>
      <c r="DA219" s="64"/>
      <c r="DB219" s="64"/>
      <c r="DC219" s="64"/>
      <c r="DD219" s="64"/>
      <c r="DE219" s="64"/>
      <c r="DF219" s="64"/>
      <c r="DG219" s="64"/>
      <c r="DH219" s="64"/>
      <c r="DI219" s="64"/>
      <c r="DJ219" s="64"/>
      <c r="DK219" s="64"/>
      <c r="DL219" s="64"/>
      <c r="DM219" s="64"/>
      <c r="DN219" s="64"/>
      <c r="DO219" s="64"/>
      <c r="DP219" s="64"/>
      <c r="DQ219" s="64"/>
      <c r="DR219" s="64"/>
      <c r="DS219" s="64"/>
      <c r="DT219" s="64"/>
      <c r="DU219" s="64"/>
      <c r="DV219" s="64"/>
      <c r="DW219" s="64"/>
      <c r="DX219" s="64"/>
      <c r="DY219" s="64"/>
      <c r="DZ219" s="64"/>
      <c r="EA219" s="64"/>
      <c r="EB219" s="64"/>
      <c r="EC219" s="64"/>
      <c r="ED219" s="64"/>
      <c r="EE219" s="64"/>
      <c r="EF219" s="64"/>
      <c r="EG219" s="64"/>
      <c r="EH219" s="64"/>
      <c r="EI219" s="64"/>
      <c r="EJ219" s="64"/>
      <c r="EK219" s="64"/>
      <c r="EL219" s="64"/>
      <c r="EM219" s="64"/>
      <c r="EN219" s="64"/>
      <c r="EO219" s="64"/>
      <c r="EP219" s="64"/>
      <c r="EQ219" s="64"/>
      <c r="ER219" s="122"/>
    </row>
    <row r="220" spans="1:148" s="65" customFormat="1" ht="16.5" customHeight="1" x14ac:dyDescent="0.25">
      <c r="A220" s="162">
        <v>196</v>
      </c>
      <c r="B220" s="54" t="s">
        <v>90</v>
      </c>
      <c r="C220" s="57">
        <v>53.387000000000008</v>
      </c>
      <c r="D220" s="57">
        <v>123.52200000000001</v>
      </c>
      <c r="E220" s="57">
        <v>88.442000000000007</v>
      </c>
      <c r="F220" s="57">
        <v>58.893999999999998</v>
      </c>
      <c r="G220" s="57">
        <v>74.984000000000009</v>
      </c>
      <c r="H220" s="57">
        <v>80.232880000000009</v>
      </c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  <c r="CA220" s="64"/>
      <c r="CB220" s="64"/>
      <c r="CC220" s="64"/>
      <c r="CD220" s="64"/>
      <c r="CE220" s="64"/>
      <c r="CF220" s="64"/>
      <c r="CG220" s="64"/>
      <c r="CH220" s="64"/>
      <c r="CI220" s="64"/>
      <c r="CJ220" s="64"/>
      <c r="CK220" s="64"/>
      <c r="CL220" s="64"/>
      <c r="CM220" s="64"/>
      <c r="CN220" s="64"/>
      <c r="CO220" s="64"/>
      <c r="CP220" s="64"/>
      <c r="CQ220" s="64"/>
      <c r="CR220" s="64"/>
      <c r="CS220" s="64"/>
      <c r="CT220" s="64"/>
      <c r="CU220" s="64"/>
      <c r="CV220" s="64"/>
      <c r="CW220" s="64"/>
      <c r="CX220" s="64"/>
      <c r="CY220" s="64"/>
      <c r="CZ220" s="64"/>
      <c r="DA220" s="64"/>
      <c r="DB220" s="64"/>
      <c r="DC220" s="64"/>
      <c r="DD220" s="64"/>
      <c r="DE220" s="64"/>
      <c r="DF220" s="64"/>
      <c r="DG220" s="64"/>
      <c r="DH220" s="64"/>
      <c r="DI220" s="64"/>
      <c r="DJ220" s="64"/>
      <c r="DK220" s="64"/>
      <c r="DL220" s="64"/>
      <c r="DM220" s="64"/>
      <c r="DN220" s="64"/>
      <c r="DO220" s="64"/>
      <c r="DP220" s="64"/>
      <c r="DQ220" s="64"/>
      <c r="DR220" s="64"/>
      <c r="DS220" s="64"/>
      <c r="DT220" s="64"/>
      <c r="DU220" s="64"/>
      <c r="DV220" s="64"/>
      <c r="DW220" s="64"/>
      <c r="DX220" s="64"/>
      <c r="DY220" s="64"/>
      <c r="DZ220" s="64"/>
      <c r="EA220" s="64"/>
      <c r="EB220" s="64"/>
      <c r="EC220" s="64"/>
      <c r="ED220" s="64"/>
      <c r="EE220" s="64"/>
      <c r="EF220" s="64"/>
      <c r="EG220" s="64"/>
      <c r="EH220" s="64"/>
      <c r="EI220" s="64"/>
      <c r="EJ220" s="64"/>
      <c r="EK220" s="64"/>
      <c r="EL220" s="64"/>
      <c r="EM220" s="64"/>
      <c r="EN220" s="64"/>
      <c r="EO220" s="64"/>
      <c r="EP220" s="64"/>
      <c r="EQ220" s="64"/>
      <c r="ER220" s="122"/>
    </row>
    <row r="221" spans="1:148" s="65" customFormat="1" ht="16.5" customHeight="1" x14ac:dyDescent="0.25">
      <c r="A221" s="21">
        <f t="shared" ref="A221:A233" si="12">+A220+1</f>
        <v>197</v>
      </c>
      <c r="B221" s="54" t="s">
        <v>92</v>
      </c>
      <c r="C221" s="57">
        <v>11.3</v>
      </c>
      <c r="D221" s="57">
        <v>11.685</v>
      </c>
      <c r="E221" s="57">
        <v>11.4</v>
      </c>
      <c r="F221" s="57">
        <v>12.199</v>
      </c>
      <c r="G221" s="57">
        <v>13.052</v>
      </c>
      <c r="H221" s="57">
        <v>13.96564</v>
      </c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  <c r="CA221" s="64"/>
      <c r="CB221" s="64"/>
      <c r="CC221" s="64"/>
      <c r="CD221" s="64"/>
      <c r="CE221" s="64"/>
      <c r="CF221" s="64"/>
      <c r="CG221" s="64"/>
      <c r="CH221" s="64"/>
      <c r="CI221" s="64"/>
      <c r="CJ221" s="64"/>
      <c r="CK221" s="64"/>
      <c r="CL221" s="64"/>
      <c r="CM221" s="64"/>
      <c r="CN221" s="64"/>
      <c r="CO221" s="64"/>
      <c r="CP221" s="64"/>
      <c r="CQ221" s="64"/>
      <c r="CR221" s="64"/>
      <c r="CS221" s="64"/>
      <c r="CT221" s="64"/>
      <c r="CU221" s="64"/>
      <c r="CV221" s="64"/>
      <c r="CW221" s="64"/>
      <c r="CX221" s="64"/>
      <c r="CY221" s="64"/>
      <c r="CZ221" s="64"/>
      <c r="DA221" s="64"/>
      <c r="DB221" s="64"/>
      <c r="DC221" s="64"/>
      <c r="DD221" s="64"/>
      <c r="DE221" s="64"/>
      <c r="DF221" s="64"/>
      <c r="DG221" s="64"/>
      <c r="DH221" s="64"/>
      <c r="DI221" s="64"/>
      <c r="DJ221" s="64"/>
      <c r="DK221" s="64"/>
      <c r="DL221" s="64"/>
      <c r="DM221" s="64"/>
      <c r="DN221" s="64"/>
      <c r="DO221" s="64"/>
      <c r="DP221" s="64"/>
      <c r="DQ221" s="64"/>
      <c r="DR221" s="64"/>
      <c r="DS221" s="64"/>
      <c r="DT221" s="64"/>
      <c r="DU221" s="64"/>
      <c r="DV221" s="64"/>
      <c r="DW221" s="64"/>
      <c r="DX221" s="64"/>
      <c r="DY221" s="64"/>
      <c r="DZ221" s="64"/>
      <c r="EA221" s="64"/>
      <c r="EB221" s="64"/>
      <c r="EC221" s="64"/>
      <c r="ED221" s="64"/>
      <c r="EE221" s="64"/>
      <c r="EF221" s="64"/>
      <c r="EG221" s="64"/>
      <c r="EH221" s="64"/>
      <c r="EI221" s="64"/>
      <c r="EJ221" s="64"/>
      <c r="EK221" s="64"/>
      <c r="EL221" s="64"/>
      <c r="EM221" s="64"/>
      <c r="EN221" s="64"/>
      <c r="EO221" s="64"/>
      <c r="EP221" s="64"/>
      <c r="EQ221" s="64"/>
      <c r="ER221" s="122"/>
    </row>
    <row r="222" spans="1:148" s="65" customFormat="1" ht="16.5" customHeight="1" x14ac:dyDescent="0.25">
      <c r="A222" s="21">
        <f t="shared" si="12"/>
        <v>198</v>
      </c>
      <c r="B222" s="54" t="s">
        <v>107</v>
      </c>
      <c r="C222" s="57">
        <v>182.25806451612905</v>
      </c>
      <c r="D222" s="57">
        <v>103.40707964601769</v>
      </c>
      <c r="E222" s="57">
        <v>97.560975609756099</v>
      </c>
      <c r="F222" s="57">
        <v>107.00877192982456</v>
      </c>
      <c r="G222" s="57">
        <v>106.99237642429706</v>
      </c>
      <c r="H222" s="57">
        <v>107</v>
      </c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  <c r="CA222" s="64"/>
      <c r="CB222" s="64"/>
      <c r="CC222" s="64"/>
      <c r="CD222" s="64"/>
      <c r="CE222" s="64"/>
      <c r="CF222" s="64"/>
      <c r="CG222" s="64"/>
      <c r="CH222" s="64"/>
      <c r="CI222" s="64"/>
      <c r="CJ222" s="64"/>
      <c r="CK222" s="64"/>
      <c r="CL222" s="64"/>
      <c r="CM222" s="64"/>
      <c r="CN222" s="64"/>
      <c r="CO222" s="64"/>
      <c r="CP222" s="64"/>
      <c r="CQ222" s="64"/>
      <c r="CR222" s="64"/>
      <c r="CS222" s="64"/>
      <c r="CT222" s="64"/>
      <c r="CU222" s="64"/>
      <c r="CV222" s="64"/>
      <c r="CW222" s="64"/>
      <c r="CX222" s="64"/>
      <c r="CY222" s="64"/>
      <c r="CZ222" s="64"/>
      <c r="DA222" s="64"/>
      <c r="DB222" s="64"/>
      <c r="DC222" s="64"/>
      <c r="DD222" s="64"/>
      <c r="DE222" s="64"/>
      <c r="DF222" s="64"/>
      <c r="DG222" s="64"/>
      <c r="DH222" s="64"/>
      <c r="DI222" s="64"/>
      <c r="DJ222" s="64"/>
      <c r="DK222" s="64"/>
      <c r="DL222" s="64"/>
      <c r="DM222" s="64"/>
      <c r="DN222" s="64"/>
      <c r="DO222" s="64"/>
      <c r="DP222" s="64"/>
      <c r="DQ222" s="64"/>
      <c r="DR222" s="64"/>
      <c r="DS222" s="64"/>
      <c r="DT222" s="64"/>
      <c r="DU222" s="64"/>
      <c r="DV222" s="64"/>
      <c r="DW222" s="64"/>
      <c r="DX222" s="64"/>
      <c r="DY222" s="64"/>
      <c r="DZ222" s="64"/>
      <c r="EA222" s="64"/>
      <c r="EB222" s="64"/>
      <c r="EC222" s="64"/>
      <c r="ED222" s="64"/>
      <c r="EE222" s="64"/>
      <c r="EF222" s="64"/>
      <c r="EG222" s="64"/>
      <c r="EH222" s="64"/>
      <c r="EI222" s="64"/>
      <c r="EJ222" s="64"/>
      <c r="EK222" s="64"/>
      <c r="EL222" s="64"/>
      <c r="EM222" s="64"/>
      <c r="EN222" s="64"/>
      <c r="EO222" s="64"/>
      <c r="EP222" s="64"/>
      <c r="EQ222" s="64"/>
      <c r="ER222" s="122"/>
    </row>
    <row r="223" spans="1:148" s="65" customFormat="1" ht="16.5" customHeight="1" x14ac:dyDescent="0.25">
      <c r="A223" s="21">
        <f t="shared" si="12"/>
        <v>199</v>
      </c>
      <c r="B223" s="54" t="s">
        <v>93</v>
      </c>
      <c r="C223" s="57">
        <v>11.3</v>
      </c>
      <c r="D223" s="57">
        <v>11.685</v>
      </c>
      <c r="E223" s="57">
        <v>11.4</v>
      </c>
      <c r="F223" s="68">
        <v>12.199</v>
      </c>
      <c r="G223" s="68">
        <v>13.052</v>
      </c>
      <c r="H223" s="68">
        <v>13.96564</v>
      </c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  <c r="CA223" s="64"/>
      <c r="CB223" s="64"/>
      <c r="CC223" s="64"/>
      <c r="CD223" s="64"/>
      <c r="CE223" s="64"/>
      <c r="CF223" s="64"/>
      <c r="CG223" s="64"/>
      <c r="CH223" s="64"/>
      <c r="CI223" s="64"/>
      <c r="CJ223" s="64"/>
      <c r="CK223" s="64"/>
      <c r="CL223" s="64"/>
      <c r="CM223" s="64"/>
      <c r="CN223" s="64"/>
      <c r="CO223" s="64"/>
      <c r="CP223" s="64"/>
      <c r="CQ223" s="64"/>
      <c r="CR223" s="64"/>
      <c r="CS223" s="64"/>
      <c r="CT223" s="64"/>
      <c r="CU223" s="64"/>
      <c r="CV223" s="64"/>
      <c r="CW223" s="64"/>
      <c r="CX223" s="64"/>
      <c r="CY223" s="64"/>
      <c r="CZ223" s="64"/>
      <c r="DA223" s="64"/>
      <c r="DB223" s="64"/>
      <c r="DC223" s="64"/>
      <c r="DD223" s="64"/>
      <c r="DE223" s="64"/>
      <c r="DF223" s="64"/>
      <c r="DG223" s="64"/>
      <c r="DH223" s="64"/>
      <c r="DI223" s="64"/>
      <c r="DJ223" s="64"/>
      <c r="DK223" s="64"/>
      <c r="DL223" s="64"/>
      <c r="DM223" s="64"/>
      <c r="DN223" s="64"/>
      <c r="DO223" s="64"/>
      <c r="DP223" s="64"/>
      <c r="DQ223" s="64"/>
      <c r="DR223" s="64"/>
      <c r="DS223" s="64"/>
      <c r="DT223" s="64"/>
      <c r="DU223" s="64"/>
      <c r="DV223" s="64"/>
      <c r="DW223" s="64"/>
      <c r="DX223" s="64"/>
      <c r="DY223" s="64"/>
      <c r="DZ223" s="64"/>
      <c r="EA223" s="64"/>
      <c r="EB223" s="64"/>
      <c r="EC223" s="64"/>
      <c r="ED223" s="64"/>
      <c r="EE223" s="64"/>
      <c r="EF223" s="64"/>
      <c r="EG223" s="64"/>
      <c r="EH223" s="64"/>
      <c r="EI223" s="64"/>
      <c r="EJ223" s="64"/>
      <c r="EK223" s="64"/>
      <c r="EL223" s="64"/>
      <c r="EM223" s="64"/>
      <c r="EN223" s="64"/>
      <c r="EO223" s="64"/>
      <c r="EP223" s="64"/>
      <c r="EQ223" s="64"/>
      <c r="ER223" s="122"/>
    </row>
    <row r="224" spans="1:148" s="65" customFormat="1" ht="16.5" customHeight="1" x14ac:dyDescent="0.25">
      <c r="A224" s="21">
        <f t="shared" si="12"/>
        <v>200</v>
      </c>
      <c r="B224" s="54" t="s">
        <v>94</v>
      </c>
      <c r="C224" s="57"/>
      <c r="D224" s="57"/>
      <c r="E224" s="57"/>
      <c r="F224" s="57"/>
      <c r="G224" s="57"/>
      <c r="H224" s="57">
        <v>0</v>
      </c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  <c r="CA224" s="64"/>
      <c r="CB224" s="64"/>
      <c r="CC224" s="64"/>
      <c r="CD224" s="64"/>
      <c r="CE224" s="64"/>
      <c r="CF224" s="64"/>
      <c r="CG224" s="64"/>
      <c r="CH224" s="64"/>
      <c r="CI224" s="64"/>
      <c r="CJ224" s="64"/>
      <c r="CK224" s="64"/>
      <c r="CL224" s="64"/>
      <c r="CM224" s="64"/>
      <c r="CN224" s="64"/>
      <c r="CO224" s="64"/>
      <c r="CP224" s="64"/>
      <c r="CQ224" s="64"/>
      <c r="CR224" s="64"/>
      <c r="CS224" s="64"/>
      <c r="CT224" s="64"/>
      <c r="CU224" s="64"/>
      <c r="CV224" s="64"/>
      <c r="CW224" s="64"/>
      <c r="CX224" s="64"/>
      <c r="CY224" s="64"/>
      <c r="CZ224" s="64"/>
      <c r="DA224" s="64"/>
      <c r="DB224" s="64"/>
      <c r="DC224" s="64"/>
      <c r="DD224" s="64"/>
      <c r="DE224" s="64"/>
      <c r="DF224" s="64"/>
      <c r="DG224" s="64"/>
      <c r="DH224" s="64"/>
      <c r="DI224" s="64"/>
      <c r="DJ224" s="64"/>
      <c r="DK224" s="64"/>
      <c r="DL224" s="64"/>
      <c r="DM224" s="64"/>
      <c r="DN224" s="64"/>
      <c r="DO224" s="64"/>
      <c r="DP224" s="64"/>
      <c r="DQ224" s="64"/>
      <c r="DR224" s="64"/>
      <c r="DS224" s="64"/>
      <c r="DT224" s="64"/>
      <c r="DU224" s="64"/>
      <c r="DV224" s="64"/>
      <c r="DW224" s="64"/>
      <c r="DX224" s="64"/>
      <c r="DY224" s="64"/>
      <c r="DZ224" s="64"/>
      <c r="EA224" s="64"/>
      <c r="EB224" s="64"/>
      <c r="EC224" s="64"/>
      <c r="ED224" s="64"/>
      <c r="EE224" s="64"/>
      <c r="EF224" s="64"/>
      <c r="EG224" s="64"/>
      <c r="EH224" s="64"/>
      <c r="EI224" s="64"/>
      <c r="EJ224" s="64"/>
      <c r="EK224" s="64"/>
      <c r="EL224" s="64"/>
      <c r="EM224" s="64"/>
      <c r="EN224" s="64"/>
      <c r="EO224" s="64"/>
      <c r="EP224" s="64"/>
      <c r="EQ224" s="64"/>
      <c r="ER224" s="122"/>
    </row>
    <row r="225" spans="1:148" s="65" customFormat="1" ht="16.5" customHeight="1" x14ac:dyDescent="0.25">
      <c r="A225" s="21">
        <f t="shared" si="12"/>
        <v>201</v>
      </c>
      <c r="B225" s="54" t="s">
        <v>95</v>
      </c>
      <c r="C225" s="57"/>
      <c r="D225" s="57"/>
      <c r="E225" s="57"/>
      <c r="F225" s="57"/>
      <c r="G225" s="57"/>
      <c r="H225" s="57">
        <v>0</v>
      </c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  <c r="CA225" s="64"/>
      <c r="CB225" s="64"/>
      <c r="CC225" s="64"/>
      <c r="CD225" s="64"/>
      <c r="CE225" s="64"/>
      <c r="CF225" s="64"/>
      <c r="CG225" s="64"/>
      <c r="CH225" s="64"/>
      <c r="CI225" s="64"/>
      <c r="CJ225" s="64"/>
      <c r="CK225" s="64"/>
      <c r="CL225" s="64"/>
      <c r="CM225" s="64"/>
      <c r="CN225" s="64"/>
      <c r="CO225" s="64"/>
      <c r="CP225" s="64"/>
      <c r="CQ225" s="64"/>
      <c r="CR225" s="64"/>
      <c r="CS225" s="64"/>
      <c r="CT225" s="64"/>
      <c r="CU225" s="64"/>
      <c r="CV225" s="64"/>
      <c r="CW225" s="64"/>
      <c r="CX225" s="64"/>
      <c r="CY225" s="64"/>
      <c r="CZ225" s="64"/>
      <c r="DA225" s="64"/>
      <c r="DB225" s="64"/>
      <c r="DC225" s="64"/>
      <c r="DD225" s="64"/>
      <c r="DE225" s="64"/>
      <c r="DF225" s="64"/>
      <c r="DG225" s="64"/>
      <c r="DH225" s="64"/>
      <c r="DI225" s="64"/>
      <c r="DJ225" s="64"/>
      <c r="DK225" s="64"/>
      <c r="DL225" s="64"/>
      <c r="DM225" s="64"/>
      <c r="DN225" s="64"/>
      <c r="DO225" s="64"/>
      <c r="DP225" s="64"/>
      <c r="DQ225" s="64"/>
      <c r="DR225" s="64"/>
      <c r="DS225" s="64"/>
      <c r="DT225" s="64"/>
      <c r="DU225" s="64"/>
      <c r="DV225" s="64"/>
      <c r="DW225" s="64"/>
      <c r="DX225" s="64"/>
      <c r="DY225" s="64"/>
      <c r="DZ225" s="64"/>
      <c r="EA225" s="64"/>
      <c r="EB225" s="64"/>
      <c r="EC225" s="64"/>
      <c r="ED225" s="64"/>
      <c r="EE225" s="64"/>
      <c r="EF225" s="64"/>
      <c r="EG225" s="64"/>
      <c r="EH225" s="64"/>
      <c r="EI225" s="64"/>
      <c r="EJ225" s="64"/>
      <c r="EK225" s="64"/>
      <c r="EL225" s="64"/>
      <c r="EM225" s="64"/>
      <c r="EN225" s="64"/>
      <c r="EO225" s="64"/>
      <c r="EP225" s="64"/>
      <c r="EQ225" s="64"/>
      <c r="ER225" s="122"/>
    </row>
    <row r="226" spans="1:148" s="65" customFormat="1" ht="16.5" customHeight="1" x14ac:dyDescent="0.25">
      <c r="A226" s="21">
        <f t="shared" si="12"/>
        <v>202</v>
      </c>
      <c r="B226" s="54" t="s">
        <v>97</v>
      </c>
      <c r="C226" s="57">
        <v>42.6</v>
      </c>
      <c r="D226" s="57">
        <v>109.988</v>
      </c>
      <c r="E226" s="57">
        <v>76.594000000000008</v>
      </c>
      <c r="F226" s="57">
        <v>46.695</v>
      </c>
      <c r="G226" s="57">
        <v>61.932000000000002</v>
      </c>
      <c r="H226" s="57">
        <v>66.267240000000001</v>
      </c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  <c r="CA226" s="64"/>
      <c r="CB226" s="64"/>
      <c r="CC226" s="64"/>
      <c r="CD226" s="64"/>
      <c r="CE226" s="64"/>
      <c r="CF226" s="64"/>
      <c r="CG226" s="64"/>
      <c r="CH226" s="64"/>
      <c r="CI226" s="64"/>
      <c r="CJ226" s="64"/>
      <c r="CK226" s="64"/>
      <c r="CL226" s="64"/>
      <c r="CM226" s="64"/>
      <c r="CN226" s="64"/>
      <c r="CO226" s="64"/>
      <c r="CP226" s="64"/>
      <c r="CQ226" s="64"/>
      <c r="CR226" s="64"/>
      <c r="CS226" s="64"/>
      <c r="CT226" s="64"/>
      <c r="CU226" s="64"/>
      <c r="CV226" s="64"/>
      <c r="CW226" s="64"/>
      <c r="CX226" s="64"/>
      <c r="CY226" s="64"/>
      <c r="CZ226" s="64"/>
      <c r="DA226" s="64"/>
      <c r="DB226" s="64"/>
      <c r="DC226" s="64"/>
      <c r="DD226" s="64"/>
      <c r="DE226" s="64"/>
      <c r="DF226" s="64"/>
      <c r="DG226" s="64"/>
      <c r="DH226" s="64"/>
      <c r="DI226" s="64"/>
      <c r="DJ226" s="64"/>
      <c r="DK226" s="64"/>
      <c r="DL226" s="64"/>
      <c r="DM226" s="64"/>
      <c r="DN226" s="64"/>
      <c r="DO226" s="64"/>
      <c r="DP226" s="64"/>
      <c r="DQ226" s="64"/>
      <c r="DR226" s="64"/>
      <c r="DS226" s="64"/>
      <c r="DT226" s="64"/>
      <c r="DU226" s="64"/>
      <c r="DV226" s="64"/>
      <c r="DW226" s="64"/>
      <c r="DX226" s="64"/>
      <c r="DY226" s="64"/>
      <c r="DZ226" s="64"/>
      <c r="EA226" s="64"/>
      <c r="EB226" s="64"/>
      <c r="EC226" s="64"/>
      <c r="ED226" s="64"/>
      <c r="EE226" s="64"/>
      <c r="EF226" s="64"/>
      <c r="EG226" s="64"/>
      <c r="EH226" s="64"/>
      <c r="EI226" s="64"/>
      <c r="EJ226" s="64"/>
      <c r="EK226" s="64"/>
      <c r="EL226" s="64"/>
      <c r="EM226" s="64"/>
      <c r="EN226" s="64"/>
      <c r="EO226" s="64"/>
      <c r="EP226" s="64"/>
      <c r="EQ226" s="64"/>
      <c r="ER226" s="122"/>
    </row>
    <row r="227" spans="1:148" s="65" customFormat="1" ht="16.5" customHeight="1" x14ac:dyDescent="0.25">
      <c r="A227" s="21">
        <f t="shared" si="12"/>
        <v>203</v>
      </c>
      <c r="B227" s="54" t="s">
        <v>98</v>
      </c>
      <c r="C227" s="57">
        <v>40.1</v>
      </c>
      <c r="D227" s="57">
        <v>38.966999999999999</v>
      </c>
      <c r="E227" s="57">
        <v>48.773000000000003</v>
      </c>
      <c r="F227" s="68">
        <v>46.695</v>
      </c>
      <c r="G227" s="68">
        <v>61.932000000000002</v>
      </c>
      <c r="H227" s="68">
        <v>66.267240000000001</v>
      </c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  <c r="CA227" s="64"/>
      <c r="CB227" s="64"/>
      <c r="CC227" s="64"/>
      <c r="CD227" s="64"/>
      <c r="CE227" s="64"/>
      <c r="CF227" s="64"/>
      <c r="CG227" s="64"/>
      <c r="CH227" s="64"/>
      <c r="CI227" s="64"/>
      <c r="CJ227" s="64"/>
      <c r="CK227" s="64"/>
      <c r="CL227" s="64"/>
      <c r="CM227" s="64"/>
      <c r="CN227" s="64"/>
      <c r="CO227" s="64"/>
      <c r="CP227" s="64"/>
      <c r="CQ227" s="64"/>
      <c r="CR227" s="64"/>
      <c r="CS227" s="64"/>
      <c r="CT227" s="64"/>
      <c r="CU227" s="64"/>
      <c r="CV227" s="64"/>
      <c r="CW227" s="64"/>
      <c r="CX227" s="64"/>
      <c r="CY227" s="64"/>
      <c r="CZ227" s="64"/>
      <c r="DA227" s="64"/>
      <c r="DB227" s="64"/>
      <c r="DC227" s="64"/>
      <c r="DD227" s="64"/>
      <c r="DE227" s="64"/>
      <c r="DF227" s="64"/>
      <c r="DG227" s="64"/>
      <c r="DH227" s="64"/>
      <c r="DI227" s="64"/>
      <c r="DJ227" s="64"/>
      <c r="DK227" s="64"/>
      <c r="DL227" s="64"/>
      <c r="DM227" s="64"/>
      <c r="DN227" s="64"/>
      <c r="DO227" s="64"/>
      <c r="DP227" s="64"/>
      <c r="DQ227" s="64"/>
      <c r="DR227" s="64"/>
      <c r="DS227" s="64"/>
      <c r="DT227" s="64"/>
      <c r="DU227" s="64"/>
      <c r="DV227" s="64"/>
      <c r="DW227" s="64"/>
      <c r="DX227" s="64"/>
      <c r="DY227" s="64"/>
      <c r="DZ227" s="64"/>
      <c r="EA227" s="64"/>
      <c r="EB227" s="64"/>
      <c r="EC227" s="64"/>
      <c r="ED227" s="64"/>
      <c r="EE227" s="64"/>
      <c r="EF227" s="64"/>
      <c r="EG227" s="64"/>
      <c r="EH227" s="64"/>
      <c r="EI227" s="64"/>
      <c r="EJ227" s="64"/>
      <c r="EK227" s="64"/>
      <c r="EL227" s="64"/>
      <c r="EM227" s="64"/>
      <c r="EN227" s="64"/>
      <c r="EO227" s="64"/>
      <c r="EP227" s="64"/>
      <c r="EQ227" s="64"/>
      <c r="ER227" s="122"/>
    </row>
    <row r="228" spans="1:148" s="65" customFormat="1" ht="16.5" customHeight="1" x14ac:dyDescent="0.25">
      <c r="A228" s="21">
        <f t="shared" si="12"/>
        <v>204</v>
      </c>
      <c r="B228" s="54" t="s">
        <v>99</v>
      </c>
      <c r="C228" s="57">
        <v>2.5</v>
      </c>
      <c r="D228" s="57">
        <v>71.021000000000001</v>
      </c>
      <c r="E228" s="57">
        <v>27.821000000000002</v>
      </c>
      <c r="F228" s="68">
        <v>0</v>
      </c>
      <c r="G228" s="68">
        <v>0</v>
      </c>
      <c r="H228" s="68">
        <v>0</v>
      </c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  <c r="CA228" s="64"/>
      <c r="CB228" s="64"/>
      <c r="CC228" s="64"/>
      <c r="CD228" s="64"/>
      <c r="CE228" s="64"/>
      <c r="CF228" s="64"/>
      <c r="CG228" s="64"/>
      <c r="CH228" s="64"/>
      <c r="CI228" s="64"/>
      <c r="CJ228" s="64"/>
      <c r="CK228" s="64"/>
      <c r="CL228" s="64"/>
      <c r="CM228" s="64"/>
      <c r="CN228" s="64"/>
      <c r="CO228" s="64"/>
      <c r="CP228" s="64"/>
      <c r="CQ228" s="64"/>
      <c r="CR228" s="64"/>
      <c r="CS228" s="64"/>
      <c r="CT228" s="64"/>
      <c r="CU228" s="64"/>
      <c r="CV228" s="64"/>
      <c r="CW228" s="64"/>
      <c r="CX228" s="64"/>
      <c r="CY228" s="64"/>
      <c r="CZ228" s="64"/>
      <c r="DA228" s="64"/>
      <c r="DB228" s="64"/>
      <c r="DC228" s="64"/>
      <c r="DD228" s="64"/>
      <c r="DE228" s="64"/>
      <c r="DF228" s="64"/>
      <c r="DG228" s="64"/>
      <c r="DH228" s="64"/>
      <c r="DI228" s="64"/>
      <c r="DJ228" s="64"/>
      <c r="DK228" s="64"/>
      <c r="DL228" s="64"/>
      <c r="DM228" s="64"/>
      <c r="DN228" s="64"/>
      <c r="DO228" s="64"/>
      <c r="DP228" s="64"/>
      <c r="DQ228" s="64"/>
      <c r="DR228" s="64"/>
      <c r="DS228" s="64"/>
      <c r="DT228" s="64"/>
      <c r="DU228" s="64"/>
      <c r="DV228" s="64"/>
      <c r="DW228" s="64"/>
      <c r="DX228" s="64"/>
      <c r="DY228" s="64"/>
      <c r="DZ228" s="64"/>
      <c r="EA228" s="64"/>
      <c r="EB228" s="64"/>
      <c r="EC228" s="64"/>
      <c r="ED228" s="64"/>
      <c r="EE228" s="64"/>
      <c r="EF228" s="64"/>
      <c r="EG228" s="64"/>
      <c r="EH228" s="64"/>
      <c r="EI228" s="64"/>
      <c r="EJ228" s="64"/>
      <c r="EK228" s="64"/>
      <c r="EL228" s="64"/>
      <c r="EM228" s="64"/>
      <c r="EN228" s="64"/>
      <c r="EO228" s="64"/>
      <c r="EP228" s="64"/>
      <c r="EQ228" s="64"/>
      <c r="ER228" s="122"/>
    </row>
    <row r="229" spans="1:148" s="65" customFormat="1" ht="16.5" customHeight="1" x14ac:dyDescent="0.25">
      <c r="A229" s="21">
        <f t="shared" si="12"/>
        <v>205</v>
      </c>
      <c r="B229" s="54" t="s">
        <v>155</v>
      </c>
      <c r="C229" s="57"/>
      <c r="D229" s="57"/>
      <c r="E229" s="57"/>
      <c r="F229" s="57"/>
      <c r="G229" s="57"/>
      <c r="H229" s="57">
        <v>0</v>
      </c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  <c r="CA229" s="64"/>
      <c r="CB229" s="64"/>
      <c r="CC229" s="64"/>
      <c r="CD229" s="64"/>
      <c r="CE229" s="64"/>
      <c r="CF229" s="64"/>
      <c r="CG229" s="64"/>
      <c r="CH229" s="64"/>
      <c r="CI229" s="64"/>
      <c r="CJ229" s="64"/>
      <c r="CK229" s="64"/>
      <c r="CL229" s="64"/>
      <c r="CM229" s="64"/>
      <c r="CN229" s="64"/>
      <c r="CO229" s="64"/>
      <c r="CP229" s="64"/>
      <c r="CQ229" s="64"/>
      <c r="CR229" s="64"/>
      <c r="CS229" s="64"/>
      <c r="CT229" s="64"/>
      <c r="CU229" s="64"/>
      <c r="CV229" s="64"/>
      <c r="CW229" s="64"/>
      <c r="CX229" s="64"/>
      <c r="CY229" s="64"/>
      <c r="CZ229" s="64"/>
      <c r="DA229" s="64"/>
      <c r="DB229" s="64"/>
      <c r="DC229" s="64"/>
      <c r="DD229" s="64"/>
      <c r="DE229" s="64"/>
      <c r="DF229" s="64"/>
      <c r="DG229" s="64"/>
      <c r="DH229" s="64"/>
      <c r="DI229" s="64"/>
      <c r="DJ229" s="64"/>
      <c r="DK229" s="64"/>
      <c r="DL229" s="64"/>
      <c r="DM229" s="64"/>
      <c r="DN229" s="64"/>
      <c r="DO229" s="64"/>
      <c r="DP229" s="64"/>
      <c r="DQ229" s="64"/>
      <c r="DR229" s="64"/>
      <c r="DS229" s="64"/>
      <c r="DT229" s="64"/>
      <c r="DU229" s="64"/>
      <c r="DV229" s="64"/>
      <c r="DW229" s="64"/>
      <c r="DX229" s="64"/>
      <c r="DY229" s="64"/>
      <c r="DZ229" s="64"/>
      <c r="EA229" s="64"/>
      <c r="EB229" s="64"/>
      <c r="EC229" s="64"/>
      <c r="ED229" s="64"/>
      <c r="EE229" s="64"/>
      <c r="EF229" s="64"/>
      <c r="EG229" s="64"/>
      <c r="EH229" s="64"/>
      <c r="EI229" s="64"/>
      <c r="EJ229" s="64"/>
      <c r="EK229" s="64"/>
      <c r="EL229" s="64"/>
      <c r="EM229" s="64"/>
      <c r="EN229" s="64"/>
      <c r="EO229" s="64"/>
      <c r="EP229" s="64"/>
      <c r="EQ229" s="64"/>
      <c r="ER229" s="122"/>
    </row>
    <row r="230" spans="1:148" s="65" customFormat="1" ht="16.5" customHeight="1" x14ac:dyDescent="0.25">
      <c r="A230" s="21">
        <f t="shared" si="12"/>
        <v>206</v>
      </c>
      <c r="B230" s="54" t="s">
        <v>101</v>
      </c>
      <c r="C230" s="57"/>
      <c r="D230" s="57"/>
      <c r="E230" s="57"/>
      <c r="F230" s="57"/>
      <c r="G230" s="57"/>
      <c r="H230" s="57">
        <v>0</v>
      </c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  <c r="CA230" s="64"/>
      <c r="CB230" s="64"/>
      <c r="CC230" s="64"/>
      <c r="CD230" s="64"/>
      <c r="CE230" s="64"/>
      <c r="CF230" s="64"/>
      <c r="CG230" s="64"/>
      <c r="CH230" s="64"/>
      <c r="CI230" s="64"/>
      <c r="CJ230" s="64"/>
      <c r="CK230" s="64"/>
      <c r="CL230" s="64"/>
      <c r="CM230" s="64"/>
      <c r="CN230" s="64"/>
      <c r="CO230" s="64"/>
      <c r="CP230" s="64"/>
      <c r="CQ230" s="64"/>
      <c r="CR230" s="64"/>
      <c r="CS230" s="64"/>
      <c r="CT230" s="64"/>
      <c r="CU230" s="64"/>
      <c r="CV230" s="64"/>
      <c r="CW230" s="64"/>
      <c r="CX230" s="64"/>
      <c r="CY230" s="64"/>
      <c r="CZ230" s="64"/>
      <c r="DA230" s="64"/>
      <c r="DB230" s="64"/>
      <c r="DC230" s="64"/>
      <c r="DD230" s="64"/>
      <c r="DE230" s="64"/>
      <c r="DF230" s="64"/>
      <c r="DG230" s="64"/>
      <c r="DH230" s="64"/>
      <c r="DI230" s="64"/>
      <c r="DJ230" s="64"/>
      <c r="DK230" s="64"/>
      <c r="DL230" s="64"/>
      <c r="DM230" s="64"/>
      <c r="DN230" s="64"/>
      <c r="DO230" s="64"/>
      <c r="DP230" s="64"/>
      <c r="DQ230" s="64"/>
      <c r="DR230" s="64"/>
      <c r="DS230" s="64"/>
      <c r="DT230" s="64"/>
      <c r="DU230" s="64"/>
      <c r="DV230" s="64"/>
      <c r="DW230" s="64"/>
      <c r="DX230" s="64"/>
      <c r="DY230" s="64"/>
      <c r="DZ230" s="64"/>
      <c r="EA230" s="64"/>
      <c r="EB230" s="64"/>
      <c r="EC230" s="64"/>
      <c r="ED230" s="64"/>
      <c r="EE230" s="64"/>
      <c r="EF230" s="64"/>
      <c r="EG230" s="64"/>
      <c r="EH230" s="64"/>
      <c r="EI230" s="64"/>
      <c r="EJ230" s="64"/>
      <c r="EK230" s="64"/>
      <c r="EL230" s="64"/>
      <c r="EM230" s="64"/>
      <c r="EN230" s="64"/>
      <c r="EO230" s="64"/>
      <c r="EP230" s="64"/>
      <c r="EQ230" s="64"/>
      <c r="ER230" s="122"/>
    </row>
    <row r="231" spans="1:148" s="65" customFormat="1" ht="16.5" customHeight="1" x14ac:dyDescent="0.25">
      <c r="A231" s="21">
        <f t="shared" si="12"/>
        <v>207</v>
      </c>
      <c r="B231" s="54" t="s">
        <v>102</v>
      </c>
      <c r="C231" s="57"/>
      <c r="D231" s="57"/>
      <c r="E231" s="57"/>
      <c r="F231" s="57"/>
      <c r="G231" s="57"/>
      <c r="H231" s="57">
        <v>0</v>
      </c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  <c r="CA231" s="64"/>
      <c r="CB231" s="64"/>
      <c r="CC231" s="64"/>
      <c r="CD231" s="64"/>
      <c r="CE231" s="64"/>
      <c r="CF231" s="64"/>
      <c r="CG231" s="64"/>
      <c r="CH231" s="64"/>
      <c r="CI231" s="64"/>
      <c r="CJ231" s="64"/>
      <c r="CK231" s="64"/>
      <c r="CL231" s="64"/>
      <c r="CM231" s="64"/>
      <c r="CN231" s="64"/>
      <c r="CO231" s="64"/>
      <c r="CP231" s="64"/>
      <c r="CQ231" s="64"/>
      <c r="CR231" s="64"/>
      <c r="CS231" s="64"/>
      <c r="CT231" s="64"/>
      <c r="CU231" s="64"/>
      <c r="CV231" s="64"/>
      <c r="CW231" s="64"/>
      <c r="CX231" s="64"/>
      <c r="CY231" s="64"/>
      <c r="CZ231" s="64"/>
      <c r="DA231" s="64"/>
      <c r="DB231" s="64"/>
      <c r="DC231" s="64"/>
      <c r="DD231" s="64"/>
      <c r="DE231" s="64"/>
      <c r="DF231" s="64"/>
      <c r="DG231" s="64"/>
      <c r="DH231" s="64"/>
      <c r="DI231" s="64"/>
      <c r="DJ231" s="64"/>
      <c r="DK231" s="64"/>
      <c r="DL231" s="64"/>
      <c r="DM231" s="64"/>
      <c r="DN231" s="64"/>
      <c r="DO231" s="64"/>
      <c r="DP231" s="64"/>
      <c r="DQ231" s="64"/>
      <c r="DR231" s="64"/>
      <c r="DS231" s="64"/>
      <c r="DT231" s="64"/>
      <c r="DU231" s="64"/>
      <c r="DV231" s="64"/>
      <c r="DW231" s="64"/>
      <c r="DX231" s="64"/>
      <c r="DY231" s="64"/>
      <c r="DZ231" s="64"/>
      <c r="EA231" s="64"/>
      <c r="EB231" s="64"/>
      <c r="EC231" s="64"/>
      <c r="ED231" s="64"/>
      <c r="EE231" s="64"/>
      <c r="EF231" s="64"/>
      <c r="EG231" s="64"/>
      <c r="EH231" s="64"/>
      <c r="EI231" s="64"/>
      <c r="EJ231" s="64"/>
      <c r="EK231" s="64"/>
      <c r="EL231" s="64"/>
      <c r="EM231" s="64"/>
      <c r="EN231" s="64"/>
      <c r="EO231" s="64"/>
      <c r="EP231" s="64"/>
      <c r="EQ231" s="64"/>
      <c r="ER231" s="122"/>
    </row>
    <row r="232" spans="1:148" s="65" customFormat="1" ht="16.5" customHeight="1" x14ac:dyDescent="0.25">
      <c r="A232" s="21">
        <f t="shared" si="12"/>
        <v>208</v>
      </c>
      <c r="B232" s="54" t="s">
        <v>103</v>
      </c>
      <c r="C232" s="57">
        <v>53.4</v>
      </c>
      <c r="D232" s="57">
        <v>123.523</v>
      </c>
      <c r="E232" s="57">
        <v>88.442999999999998</v>
      </c>
      <c r="F232" s="57">
        <v>58.893999999999998</v>
      </c>
      <c r="G232" s="57">
        <v>74.983999999999995</v>
      </c>
      <c r="H232" s="57">
        <v>80.232879999999994</v>
      </c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  <c r="CA232" s="64"/>
      <c r="CB232" s="64"/>
      <c r="CC232" s="64"/>
      <c r="CD232" s="64"/>
      <c r="CE232" s="64"/>
      <c r="CF232" s="64"/>
      <c r="CG232" s="64"/>
      <c r="CH232" s="64"/>
      <c r="CI232" s="64"/>
      <c r="CJ232" s="64"/>
      <c r="CK232" s="64"/>
      <c r="CL232" s="64"/>
      <c r="CM232" s="64"/>
      <c r="CN232" s="64"/>
      <c r="CO232" s="64"/>
      <c r="CP232" s="64"/>
      <c r="CQ232" s="64"/>
      <c r="CR232" s="64"/>
      <c r="CS232" s="64"/>
      <c r="CT232" s="64"/>
      <c r="CU232" s="64"/>
      <c r="CV232" s="64"/>
      <c r="CW232" s="64"/>
      <c r="CX232" s="64"/>
      <c r="CY232" s="64"/>
      <c r="CZ232" s="64"/>
      <c r="DA232" s="64"/>
      <c r="DB232" s="64"/>
      <c r="DC232" s="64"/>
      <c r="DD232" s="64"/>
      <c r="DE232" s="64"/>
      <c r="DF232" s="64"/>
      <c r="DG232" s="64"/>
      <c r="DH232" s="64"/>
      <c r="DI232" s="64"/>
      <c r="DJ232" s="64"/>
      <c r="DK232" s="64"/>
      <c r="DL232" s="64"/>
      <c r="DM232" s="64"/>
      <c r="DN232" s="64"/>
      <c r="DO232" s="64"/>
      <c r="DP232" s="64"/>
      <c r="DQ232" s="64"/>
      <c r="DR232" s="64"/>
      <c r="DS232" s="64"/>
      <c r="DT232" s="64"/>
      <c r="DU232" s="64"/>
      <c r="DV232" s="64"/>
      <c r="DW232" s="64"/>
      <c r="DX232" s="64"/>
      <c r="DY232" s="64"/>
      <c r="DZ232" s="64"/>
      <c r="EA232" s="64"/>
      <c r="EB232" s="64"/>
      <c r="EC232" s="64"/>
      <c r="ED232" s="64"/>
      <c r="EE232" s="64"/>
      <c r="EF232" s="64"/>
      <c r="EG232" s="64"/>
      <c r="EH232" s="64"/>
      <c r="EI232" s="64"/>
      <c r="EJ232" s="64"/>
      <c r="EK232" s="64"/>
      <c r="EL232" s="64"/>
      <c r="EM232" s="64"/>
      <c r="EN232" s="64"/>
      <c r="EO232" s="64"/>
      <c r="EP232" s="64"/>
      <c r="EQ232" s="64"/>
      <c r="ER232" s="122"/>
    </row>
    <row r="233" spans="1:148" s="65" customFormat="1" ht="16.5" customHeight="1" x14ac:dyDescent="0.25">
      <c r="A233" s="21">
        <f t="shared" si="12"/>
        <v>209</v>
      </c>
      <c r="B233" s="54" t="s">
        <v>107</v>
      </c>
      <c r="C233" s="57">
        <v>103.08880308880308</v>
      </c>
      <c r="D233" s="57">
        <v>231.31647940074905</v>
      </c>
      <c r="E233" s="57">
        <v>71.600430689021479</v>
      </c>
      <c r="F233" s="57">
        <v>66.589780988885494</v>
      </c>
      <c r="G233" s="57">
        <v>127.32027031616124</v>
      </c>
      <c r="H233" s="57">
        <v>107</v>
      </c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  <c r="CA233" s="64"/>
      <c r="CB233" s="64"/>
      <c r="CC233" s="64"/>
      <c r="CD233" s="64"/>
      <c r="CE233" s="64"/>
      <c r="CF233" s="64"/>
      <c r="CG233" s="64"/>
      <c r="CH233" s="64"/>
      <c r="CI233" s="64"/>
      <c r="CJ233" s="64"/>
      <c r="CK233" s="64"/>
      <c r="CL233" s="64"/>
      <c r="CM233" s="64"/>
      <c r="CN233" s="64"/>
      <c r="CO233" s="64"/>
      <c r="CP233" s="64"/>
      <c r="CQ233" s="64"/>
      <c r="CR233" s="64"/>
      <c r="CS233" s="64"/>
      <c r="CT233" s="64"/>
      <c r="CU233" s="64"/>
      <c r="CV233" s="64"/>
      <c r="CW233" s="64"/>
      <c r="CX233" s="64"/>
      <c r="CY233" s="64"/>
      <c r="CZ233" s="64"/>
      <c r="DA233" s="64"/>
      <c r="DB233" s="64"/>
      <c r="DC233" s="64"/>
      <c r="DD233" s="64"/>
      <c r="DE233" s="64"/>
      <c r="DF233" s="64"/>
      <c r="DG233" s="64"/>
      <c r="DH233" s="64"/>
      <c r="DI233" s="64"/>
      <c r="DJ233" s="64"/>
      <c r="DK233" s="64"/>
      <c r="DL233" s="64"/>
      <c r="DM233" s="64"/>
      <c r="DN233" s="64"/>
      <c r="DO233" s="64"/>
      <c r="DP233" s="64"/>
      <c r="DQ233" s="64"/>
      <c r="DR233" s="64"/>
      <c r="DS233" s="64"/>
      <c r="DT233" s="64"/>
      <c r="DU233" s="64"/>
      <c r="DV233" s="64"/>
      <c r="DW233" s="64"/>
      <c r="DX233" s="64"/>
      <c r="DY233" s="64"/>
      <c r="DZ233" s="64"/>
      <c r="EA233" s="64"/>
      <c r="EB233" s="64"/>
      <c r="EC233" s="64"/>
      <c r="ED233" s="64"/>
      <c r="EE233" s="64"/>
      <c r="EF233" s="64"/>
      <c r="EG233" s="64"/>
      <c r="EH233" s="64"/>
      <c r="EI233" s="64"/>
      <c r="EJ233" s="64"/>
      <c r="EK233" s="64"/>
      <c r="EL233" s="64"/>
      <c r="EM233" s="64"/>
      <c r="EN233" s="64"/>
      <c r="EO233" s="64"/>
      <c r="EP233" s="64"/>
      <c r="EQ233" s="64"/>
      <c r="ER233" s="122"/>
    </row>
    <row r="234" spans="1:148" s="65" customFormat="1" ht="16.5" customHeight="1" x14ac:dyDescent="0.25">
      <c r="A234" s="254" t="s">
        <v>167</v>
      </c>
      <c r="B234" s="254"/>
      <c r="C234" s="254"/>
      <c r="D234" s="254"/>
      <c r="E234" s="254"/>
      <c r="F234" s="254"/>
      <c r="G234" s="254"/>
      <c r="H234" s="25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  <c r="CA234" s="64"/>
      <c r="CB234" s="64"/>
      <c r="CC234" s="64"/>
      <c r="CD234" s="64"/>
      <c r="CE234" s="64"/>
      <c r="CF234" s="64"/>
      <c r="CG234" s="64"/>
      <c r="CH234" s="64"/>
      <c r="CI234" s="64"/>
      <c r="CJ234" s="64"/>
      <c r="CK234" s="64"/>
      <c r="CL234" s="64"/>
      <c r="CM234" s="64"/>
      <c r="CN234" s="64"/>
      <c r="CO234" s="64"/>
      <c r="CP234" s="64"/>
      <c r="CQ234" s="64"/>
      <c r="CR234" s="64"/>
      <c r="CS234" s="64"/>
      <c r="CT234" s="64"/>
      <c r="CU234" s="64"/>
      <c r="CV234" s="64"/>
      <c r="CW234" s="64"/>
      <c r="CX234" s="64"/>
      <c r="CY234" s="64"/>
      <c r="CZ234" s="64"/>
      <c r="DA234" s="64"/>
      <c r="DB234" s="64"/>
      <c r="DC234" s="64"/>
      <c r="DD234" s="64"/>
      <c r="DE234" s="64"/>
      <c r="DF234" s="64"/>
      <c r="DG234" s="64"/>
      <c r="DH234" s="64"/>
      <c r="DI234" s="64"/>
      <c r="DJ234" s="64"/>
      <c r="DK234" s="64"/>
      <c r="DL234" s="64"/>
      <c r="DM234" s="64"/>
      <c r="DN234" s="64"/>
      <c r="DO234" s="64"/>
      <c r="DP234" s="64"/>
      <c r="DQ234" s="64"/>
      <c r="DR234" s="64"/>
      <c r="DS234" s="64"/>
      <c r="DT234" s="64"/>
      <c r="DU234" s="64"/>
      <c r="DV234" s="64"/>
      <c r="DW234" s="64"/>
      <c r="DX234" s="64"/>
      <c r="DY234" s="64"/>
      <c r="DZ234" s="64"/>
      <c r="EA234" s="64"/>
      <c r="EB234" s="64"/>
      <c r="EC234" s="64"/>
      <c r="ED234" s="64"/>
      <c r="EE234" s="64"/>
      <c r="EF234" s="64"/>
      <c r="EG234" s="64"/>
      <c r="EH234" s="64"/>
      <c r="EI234" s="64"/>
      <c r="EJ234" s="64"/>
      <c r="EK234" s="64"/>
      <c r="EL234" s="64"/>
      <c r="EM234" s="64"/>
      <c r="EN234" s="64"/>
      <c r="EO234" s="64"/>
      <c r="EP234" s="64"/>
      <c r="EQ234" s="64"/>
      <c r="ER234" s="122"/>
    </row>
    <row r="235" spans="1:148" s="65" customFormat="1" ht="16.5" customHeight="1" x14ac:dyDescent="0.25">
      <c r="A235" s="162">
        <v>210</v>
      </c>
      <c r="B235" s="54" t="s">
        <v>90</v>
      </c>
      <c r="C235" s="57">
        <v>54.586000000000006</v>
      </c>
      <c r="D235" s="57">
        <v>43.663800000000002</v>
      </c>
      <c r="E235" s="57">
        <v>135.49700000000001</v>
      </c>
      <c r="F235" s="57">
        <v>45.939</v>
      </c>
      <c r="G235" s="57">
        <v>46.242999999999995</v>
      </c>
      <c r="H235" s="57">
        <v>49.480009999999993</v>
      </c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  <c r="CA235" s="64"/>
      <c r="CB235" s="64"/>
      <c r="CC235" s="64"/>
      <c r="CD235" s="64"/>
      <c r="CE235" s="64"/>
      <c r="CF235" s="64"/>
      <c r="CG235" s="64"/>
      <c r="CH235" s="64"/>
      <c r="CI235" s="64"/>
      <c r="CJ235" s="64"/>
      <c r="CK235" s="64"/>
      <c r="CL235" s="64"/>
      <c r="CM235" s="64"/>
      <c r="CN235" s="64"/>
      <c r="CO235" s="64"/>
      <c r="CP235" s="64"/>
      <c r="CQ235" s="64"/>
      <c r="CR235" s="64"/>
      <c r="CS235" s="64"/>
      <c r="CT235" s="64"/>
      <c r="CU235" s="64"/>
      <c r="CV235" s="64"/>
      <c r="CW235" s="64"/>
      <c r="CX235" s="64"/>
      <c r="CY235" s="64"/>
      <c r="CZ235" s="64"/>
      <c r="DA235" s="64"/>
      <c r="DB235" s="64"/>
      <c r="DC235" s="64"/>
      <c r="DD235" s="64"/>
      <c r="DE235" s="64"/>
      <c r="DF235" s="64"/>
      <c r="DG235" s="64"/>
      <c r="DH235" s="64"/>
      <c r="DI235" s="64"/>
      <c r="DJ235" s="64"/>
      <c r="DK235" s="64"/>
      <c r="DL235" s="64"/>
      <c r="DM235" s="64"/>
      <c r="DN235" s="64"/>
      <c r="DO235" s="64"/>
      <c r="DP235" s="64"/>
      <c r="DQ235" s="64"/>
      <c r="DR235" s="64"/>
      <c r="DS235" s="64"/>
      <c r="DT235" s="64"/>
      <c r="DU235" s="64"/>
      <c r="DV235" s="64"/>
      <c r="DW235" s="64"/>
      <c r="DX235" s="64"/>
      <c r="DY235" s="64"/>
      <c r="DZ235" s="64"/>
      <c r="EA235" s="64"/>
      <c r="EB235" s="64"/>
      <c r="EC235" s="64"/>
      <c r="ED235" s="64"/>
      <c r="EE235" s="64"/>
      <c r="EF235" s="64"/>
      <c r="EG235" s="64"/>
      <c r="EH235" s="64"/>
      <c r="EI235" s="64"/>
      <c r="EJ235" s="64"/>
      <c r="EK235" s="64"/>
      <c r="EL235" s="64"/>
      <c r="EM235" s="64"/>
      <c r="EN235" s="64"/>
      <c r="EO235" s="64"/>
      <c r="EP235" s="64"/>
      <c r="EQ235" s="64"/>
      <c r="ER235" s="122"/>
    </row>
    <row r="236" spans="1:148" s="65" customFormat="1" ht="16.5" customHeight="1" x14ac:dyDescent="0.25">
      <c r="A236" s="21">
        <f t="shared" ref="A236:A248" si="13">+A235+1</f>
        <v>211</v>
      </c>
      <c r="B236" s="54" t="s">
        <v>92</v>
      </c>
      <c r="C236" s="57">
        <v>17.8</v>
      </c>
      <c r="D236" s="57">
        <v>19.811799999999998</v>
      </c>
      <c r="E236" s="57">
        <v>18.898</v>
      </c>
      <c r="F236" s="57">
        <v>20.218</v>
      </c>
      <c r="G236" s="57">
        <v>21.27</v>
      </c>
      <c r="H236" s="57">
        <v>22.758900000000001</v>
      </c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  <c r="CA236" s="64"/>
      <c r="CB236" s="64"/>
      <c r="CC236" s="64"/>
      <c r="CD236" s="64"/>
      <c r="CE236" s="64"/>
      <c r="CF236" s="64"/>
      <c r="CG236" s="64"/>
      <c r="CH236" s="64"/>
      <c r="CI236" s="64"/>
      <c r="CJ236" s="64"/>
      <c r="CK236" s="64"/>
      <c r="CL236" s="64"/>
      <c r="CM236" s="64"/>
      <c r="CN236" s="64"/>
      <c r="CO236" s="64"/>
      <c r="CP236" s="64"/>
      <c r="CQ236" s="64"/>
      <c r="CR236" s="64"/>
      <c r="CS236" s="64"/>
      <c r="CT236" s="64"/>
      <c r="CU236" s="64"/>
      <c r="CV236" s="64"/>
      <c r="CW236" s="64"/>
      <c r="CX236" s="64"/>
      <c r="CY236" s="64"/>
      <c r="CZ236" s="64"/>
      <c r="DA236" s="64"/>
      <c r="DB236" s="64"/>
      <c r="DC236" s="64"/>
      <c r="DD236" s="64"/>
      <c r="DE236" s="64"/>
      <c r="DF236" s="64"/>
      <c r="DG236" s="64"/>
      <c r="DH236" s="64"/>
      <c r="DI236" s="64"/>
      <c r="DJ236" s="64"/>
      <c r="DK236" s="64"/>
      <c r="DL236" s="64"/>
      <c r="DM236" s="64"/>
      <c r="DN236" s="64"/>
      <c r="DO236" s="64"/>
      <c r="DP236" s="64"/>
      <c r="DQ236" s="64"/>
      <c r="DR236" s="64"/>
      <c r="DS236" s="64"/>
      <c r="DT236" s="64"/>
      <c r="DU236" s="64"/>
      <c r="DV236" s="64"/>
      <c r="DW236" s="64"/>
      <c r="DX236" s="64"/>
      <c r="DY236" s="64"/>
      <c r="DZ236" s="64"/>
      <c r="EA236" s="64"/>
      <c r="EB236" s="64"/>
      <c r="EC236" s="64"/>
      <c r="ED236" s="64"/>
      <c r="EE236" s="64"/>
      <c r="EF236" s="64"/>
      <c r="EG236" s="64"/>
      <c r="EH236" s="64"/>
      <c r="EI236" s="64"/>
      <c r="EJ236" s="64"/>
      <c r="EK236" s="64"/>
      <c r="EL236" s="64"/>
      <c r="EM236" s="64"/>
      <c r="EN236" s="64"/>
      <c r="EO236" s="64"/>
      <c r="EP236" s="64"/>
      <c r="EQ236" s="64"/>
      <c r="ER236" s="122"/>
    </row>
    <row r="237" spans="1:148" s="65" customFormat="1" ht="16.5" customHeight="1" x14ac:dyDescent="0.25">
      <c r="A237" s="21">
        <f t="shared" si="13"/>
        <v>212</v>
      </c>
      <c r="B237" s="54" t="s">
        <v>107</v>
      </c>
      <c r="C237" s="57">
        <v>80.542986425339365</v>
      </c>
      <c r="D237" s="57">
        <v>111.30224719101123</v>
      </c>
      <c r="E237" s="57">
        <v>95.387597290503649</v>
      </c>
      <c r="F237" s="57">
        <v>106.9848661233993</v>
      </c>
      <c r="G237" s="57">
        <v>105.20328420219607</v>
      </c>
      <c r="H237" s="57">
        <v>107</v>
      </c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  <c r="CA237" s="64"/>
      <c r="CB237" s="64"/>
      <c r="CC237" s="64"/>
      <c r="CD237" s="64"/>
      <c r="CE237" s="64"/>
      <c r="CF237" s="64"/>
      <c r="CG237" s="64"/>
      <c r="CH237" s="64"/>
      <c r="CI237" s="64"/>
      <c r="CJ237" s="64"/>
      <c r="CK237" s="64"/>
      <c r="CL237" s="64"/>
      <c r="CM237" s="64"/>
      <c r="CN237" s="64"/>
      <c r="CO237" s="64"/>
      <c r="CP237" s="64"/>
      <c r="CQ237" s="64"/>
      <c r="CR237" s="64"/>
      <c r="CS237" s="64"/>
      <c r="CT237" s="64"/>
      <c r="CU237" s="64"/>
      <c r="CV237" s="64"/>
      <c r="CW237" s="64"/>
      <c r="CX237" s="64"/>
      <c r="CY237" s="64"/>
      <c r="CZ237" s="64"/>
      <c r="DA237" s="64"/>
      <c r="DB237" s="64"/>
      <c r="DC237" s="64"/>
      <c r="DD237" s="64"/>
      <c r="DE237" s="64"/>
      <c r="DF237" s="64"/>
      <c r="DG237" s="64"/>
      <c r="DH237" s="64"/>
      <c r="DI237" s="64"/>
      <c r="DJ237" s="64"/>
      <c r="DK237" s="64"/>
      <c r="DL237" s="64"/>
      <c r="DM237" s="64"/>
      <c r="DN237" s="64"/>
      <c r="DO237" s="64"/>
      <c r="DP237" s="64"/>
      <c r="DQ237" s="64"/>
      <c r="DR237" s="64"/>
      <c r="DS237" s="64"/>
      <c r="DT237" s="64"/>
      <c r="DU237" s="64"/>
      <c r="DV237" s="64"/>
      <c r="DW237" s="64"/>
      <c r="DX237" s="64"/>
      <c r="DY237" s="64"/>
      <c r="DZ237" s="64"/>
      <c r="EA237" s="64"/>
      <c r="EB237" s="64"/>
      <c r="EC237" s="64"/>
      <c r="ED237" s="64"/>
      <c r="EE237" s="64"/>
      <c r="EF237" s="64"/>
      <c r="EG237" s="64"/>
      <c r="EH237" s="64"/>
      <c r="EI237" s="64"/>
      <c r="EJ237" s="64"/>
      <c r="EK237" s="64"/>
      <c r="EL237" s="64"/>
      <c r="EM237" s="64"/>
      <c r="EN237" s="64"/>
      <c r="EO237" s="64"/>
      <c r="EP237" s="64"/>
      <c r="EQ237" s="64"/>
      <c r="ER237" s="122"/>
    </row>
    <row r="238" spans="1:148" s="65" customFormat="1" ht="16.5" customHeight="1" x14ac:dyDescent="0.25">
      <c r="A238" s="21">
        <f t="shared" si="13"/>
        <v>213</v>
      </c>
      <c r="B238" s="54" t="s">
        <v>93</v>
      </c>
      <c r="C238" s="57">
        <v>17.8</v>
      </c>
      <c r="D238" s="57">
        <v>19.800999999999998</v>
      </c>
      <c r="E238" s="57">
        <v>18.898</v>
      </c>
      <c r="F238" s="68">
        <v>20.218</v>
      </c>
      <c r="G238" s="68">
        <v>21.27</v>
      </c>
      <c r="H238" s="68">
        <v>22.758900000000001</v>
      </c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  <c r="CA238" s="64"/>
      <c r="CB238" s="64"/>
      <c r="CC238" s="64"/>
      <c r="CD238" s="64"/>
      <c r="CE238" s="64"/>
      <c r="CF238" s="64"/>
      <c r="CG238" s="64"/>
      <c r="CH238" s="64"/>
      <c r="CI238" s="64"/>
      <c r="CJ238" s="64"/>
      <c r="CK238" s="64"/>
      <c r="CL238" s="64"/>
      <c r="CM238" s="64"/>
      <c r="CN238" s="64"/>
      <c r="CO238" s="64"/>
      <c r="CP238" s="64"/>
      <c r="CQ238" s="64"/>
      <c r="CR238" s="64"/>
      <c r="CS238" s="64"/>
      <c r="CT238" s="64"/>
      <c r="CU238" s="64"/>
      <c r="CV238" s="64"/>
      <c r="CW238" s="64"/>
      <c r="CX238" s="64"/>
      <c r="CY238" s="64"/>
      <c r="CZ238" s="64"/>
      <c r="DA238" s="64"/>
      <c r="DB238" s="64"/>
      <c r="DC238" s="64"/>
      <c r="DD238" s="64"/>
      <c r="DE238" s="64"/>
      <c r="DF238" s="64"/>
      <c r="DG238" s="64"/>
      <c r="DH238" s="64"/>
      <c r="DI238" s="64"/>
      <c r="DJ238" s="64"/>
      <c r="DK238" s="64"/>
      <c r="DL238" s="64"/>
      <c r="DM238" s="64"/>
      <c r="DN238" s="64"/>
      <c r="DO238" s="64"/>
      <c r="DP238" s="64"/>
      <c r="DQ238" s="64"/>
      <c r="DR238" s="64"/>
      <c r="DS238" s="64"/>
      <c r="DT238" s="64"/>
      <c r="DU238" s="64"/>
      <c r="DV238" s="64"/>
      <c r="DW238" s="64"/>
      <c r="DX238" s="64"/>
      <c r="DY238" s="64"/>
      <c r="DZ238" s="64"/>
      <c r="EA238" s="64"/>
      <c r="EB238" s="64"/>
      <c r="EC238" s="64"/>
      <c r="ED238" s="64"/>
      <c r="EE238" s="64"/>
      <c r="EF238" s="64"/>
      <c r="EG238" s="64"/>
      <c r="EH238" s="64"/>
      <c r="EI238" s="64"/>
      <c r="EJ238" s="64"/>
      <c r="EK238" s="64"/>
      <c r="EL238" s="64"/>
      <c r="EM238" s="64"/>
      <c r="EN238" s="64"/>
      <c r="EO238" s="64"/>
      <c r="EP238" s="64"/>
      <c r="EQ238" s="64"/>
      <c r="ER238" s="122"/>
    </row>
    <row r="239" spans="1:148" s="65" customFormat="1" ht="16.5" customHeight="1" x14ac:dyDescent="0.25">
      <c r="A239" s="21">
        <f t="shared" si="13"/>
        <v>214</v>
      </c>
      <c r="B239" s="54" t="s">
        <v>94</v>
      </c>
      <c r="C239" s="57"/>
      <c r="D239" s="57">
        <v>1.0800000000000001E-2</v>
      </c>
      <c r="E239" s="57"/>
      <c r="F239" s="57"/>
      <c r="G239" s="57"/>
      <c r="H239" s="57">
        <v>0</v>
      </c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  <c r="CA239" s="64"/>
      <c r="CB239" s="64"/>
      <c r="CC239" s="64"/>
      <c r="CD239" s="64"/>
      <c r="CE239" s="64"/>
      <c r="CF239" s="64"/>
      <c r="CG239" s="64"/>
      <c r="CH239" s="64"/>
      <c r="CI239" s="64"/>
      <c r="CJ239" s="64"/>
      <c r="CK239" s="64"/>
      <c r="CL239" s="64"/>
      <c r="CM239" s="64"/>
      <c r="CN239" s="64"/>
      <c r="CO239" s="64"/>
      <c r="CP239" s="64"/>
      <c r="CQ239" s="64"/>
      <c r="CR239" s="64"/>
      <c r="CS239" s="64"/>
      <c r="CT239" s="64"/>
      <c r="CU239" s="64"/>
      <c r="CV239" s="64"/>
      <c r="CW239" s="64"/>
      <c r="CX239" s="64"/>
      <c r="CY239" s="64"/>
      <c r="CZ239" s="64"/>
      <c r="DA239" s="64"/>
      <c r="DB239" s="64"/>
      <c r="DC239" s="64"/>
      <c r="DD239" s="64"/>
      <c r="DE239" s="64"/>
      <c r="DF239" s="64"/>
      <c r="DG239" s="64"/>
      <c r="DH239" s="64"/>
      <c r="DI239" s="64"/>
      <c r="DJ239" s="64"/>
      <c r="DK239" s="64"/>
      <c r="DL239" s="64"/>
      <c r="DM239" s="64"/>
      <c r="DN239" s="64"/>
      <c r="DO239" s="64"/>
      <c r="DP239" s="64"/>
      <c r="DQ239" s="64"/>
      <c r="DR239" s="64"/>
      <c r="DS239" s="64"/>
      <c r="DT239" s="64"/>
      <c r="DU239" s="64"/>
      <c r="DV239" s="64"/>
      <c r="DW239" s="64"/>
      <c r="DX239" s="64"/>
      <c r="DY239" s="64"/>
      <c r="DZ239" s="64"/>
      <c r="EA239" s="64"/>
      <c r="EB239" s="64"/>
      <c r="EC239" s="64"/>
      <c r="ED239" s="64"/>
      <c r="EE239" s="64"/>
      <c r="EF239" s="64"/>
      <c r="EG239" s="64"/>
      <c r="EH239" s="64"/>
      <c r="EI239" s="64"/>
      <c r="EJ239" s="64"/>
      <c r="EK239" s="64"/>
      <c r="EL239" s="64"/>
      <c r="EM239" s="64"/>
      <c r="EN239" s="64"/>
      <c r="EO239" s="64"/>
      <c r="EP239" s="64"/>
      <c r="EQ239" s="64"/>
      <c r="ER239" s="122"/>
    </row>
    <row r="240" spans="1:148" s="65" customFormat="1" ht="16.5" customHeight="1" x14ac:dyDescent="0.25">
      <c r="A240" s="21">
        <f t="shared" si="13"/>
        <v>215</v>
      </c>
      <c r="B240" s="54" t="s">
        <v>95</v>
      </c>
      <c r="C240" s="57"/>
      <c r="D240" s="57"/>
      <c r="E240" s="57"/>
      <c r="F240" s="57"/>
      <c r="G240" s="57"/>
      <c r="H240" s="57">
        <v>0</v>
      </c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  <c r="CA240" s="64"/>
      <c r="CB240" s="64"/>
      <c r="CC240" s="64"/>
      <c r="CD240" s="64"/>
      <c r="CE240" s="64"/>
      <c r="CF240" s="64"/>
      <c r="CG240" s="64"/>
      <c r="CH240" s="64"/>
      <c r="CI240" s="64"/>
      <c r="CJ240" s="64"/>
      <c r="CK240" s="64"/>
      <c r="CL240" s="64"/>
      <c r="CM240" s="64"/>
      <c r="CN240" s="64"/>
      <c r="CO240" s="64"/>
      <c r="CP240" s="64"/>
      <c r="CQ240" s="64"/>
      <c r="CR240" s="64"/>
      <c r="CS240" s="64"/>
      <c r="CT240" s="64"/>
      <c r="CU240" s="64"/>
      <c r="CV240" s="64"/>
      <c r="CW240" s="64"/>
      <c r="CX240" s="64"/>
      <c r="CY240" s="64"/>
      <c r="CZ240" s="64"/>
      <c r="DA240" s="64"/>
      <c r="DB240" s="64"/>
      <c r="DC240" s="64"/>
      <c r="DD240" s="64"/>
      <c r="DE240" s="64"/>
      <c r="DF240" s="64"/>
      <c r="DG240" s="64"/>
      <c r="DH240" s="64"/>
      <c r="DI240" s="64"/>
      <c r="DJ240" s="64"/>
      <c r="DK240" s="64"/>
      <c r="DL240" s="64"/>
      <c r="DM240" s="64"/>
      <c r="DN240" s="64"/>
      <c r="DO240" s="64"/>
      <c r="DP240" s="64"/>
      <c r="DQ240" s="64"/>
      <c r="DR240" s="64"/>
      <c r="DS240" s="64"/>
      <c r="DT240" s="64"/>
      <c r="DU240" s="64"/>
      <c r="DV240" s="64"/>
      <c r="DW240" s="64"/>
      <c r="DX240" s="64"/>
      <c r="DY240" s="64"/>
      <c r="DZ240" s="64"/>
      <c r="EA240" s="64"/>
      <c r="EB240" s="64"/>
      <c r="EC240" s="64"/>
      <c r="ED240" s="64"/>
      <c r="EE240" s="64"/>
      <c r="EF240" s="64"/>
      <c r="EG240" s="64"/>
      <c r="EH240" s="64"/>
      <c r="EI240" s="64"/>
      <c r="EJ240" s="64"/>
      <c r="EK240" s="64"/>
      <c r="EL240" s="64"/>
      <c r="EM240" s="64"/>
      <c r="EN240" s="64"/>
      <c r="EO240" s="64"/>
      <c r="EP240" s="64"/>
      <c r="EQ240" s="64"/>
      <c r="ER240" s="122"/>
    </row>
    <row r="241" spans="1:148" s="65" customFormat="1" ht="16.5" customHeight="1" x14ac:dyDescent="0.25">
      <c r="A241" s="21">
        <f t="shared" si="13"/>
        <v>216</v>
      </c>
      <c r="B241" s="54" t="s">
        <v>97</v>
      </c>
      <c r="C241" s="57">
        <v>30.9</v>
      </c>
      <c r="D241" s="57">
        <v>21.776</v>
      </c>
      <c r="E241" s="57">
        <v>115.038</v>
      </c>
      <c r="F241" s="57">
        <v>25.721</v>
      </c>
      <c r="G241" s="57">
        <v>24.972999999999999</v>
      </c>
      <c r="H241" s="57">
        <v>26.721109999999999</v>
      </c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  <c r="CA241" s="64"/>
      <c r="CB241" s="64"/>
      <c r="CC241" s="64"/>
      <c r="CD241" s="64"/>
      <c r="CE241" s="64"/>
      <c r="CF241" s="64"/>
      <c r="CG241" s="64"/>
      <c r="CH241" s="64"/>
      <c r="CI241" s="64"/>
      <c r="CJ241" s="64"/>
      <c r="CK241" s="64"/>
      <c r="CL241" s="64"/>
      <c r="CM241" s="64"/>
      <c r="CN241" s="64"/>
      <c r="CO241" s="64"/>
      <c r="CP241" s="64"/>
      <c r="CQ241" s="64"/>
      <c r="CR241" s="64"/>
      <c r="CS241" s="64"/>
      <c r="CT241" s="64"/>
      <c r="CU241" s="64"/>
      <c r="CV241" s="64"/>
      <c r="CW241" s="64"/>
      <c r="CX241" s="64"/>
      <c r="CY241" s="64"/>
      <c r="CZ241" s="64"/>
      <c r="DA241" s="64"/>
      <c r="DB241" s="64"/>
      <c r="DC241" s="64"/>
      <c r="DD241" s="64"/>
      <c r="DE241" s="64"/>
      <c r="DF241" s="64"/>
      <c r="DG241" s="64"/>
      <c r="DH241" s="64"/>
      <c r="DI241" s="64"/>
      <c r="DJ241" s="64"/>
      <c r="DK241" s="64"/>
      <c r="DL241" s="64"/>
      <c r="DM241" s="64"/>
      <c r="DN241" s="64"/>
      <c r="DO241" s="64"/>
      <c r="DP241" s="64"/>
      <c r="DQ241" s="64"/>
      <c r="DR241" s="64"/>
      <c r="DS241" s="64"/>
      <c r="DT241" s="64"/>
      <c r="DU241" s="64"/>
      <c r="DV241" s="64"/>
      <c r="DW241" s="64"/>
      <c r="DX241" s="64"/>
      <c r="DY241" s="64"/>
      <c r="DZ241" s="64"/>
      <c r="EA241" s="64"/>
      <c r="EB241" s="64"/>
      <c r="EC241" s="64"/>
      <c r="ED241" s="64"/>
      <c r="EE241" s="64"/>
      <c r="EF241" s="64"/>
      <c r="EG241" s="64"/>
      <c r="EH241" s="64"/>
      <c r="EI241" s="64"/>
      <c r="EJ241" s="64"/>
      <c r="EK241" s="64"/>
      <c r="EL241" s="64"/>
      <c r="EM241" s="64"/>
      <c r="EN241" s="64"/>
      <c r="EO241" s="64"/>
      <c r="EP241" s="64"/>
      <c r="EQ241" s="64"/>
      <c r="ER241" s="122"/>
    </row>
    <row r="242" spans="1:148" s="65" customFormat="1" ht="16.5" customHeight="1" x14ac:dyDescent="0.25">
      <c r="A242" s="21">
        <f t="shared" si="13"/>
        <v>217</v>
      </c>
      <c r="B242" s="54" t="s">
        <v>98</v>
      </c>
      <c r="C242" s="57">
        <v>26</v>
      </c>
      <c r="D242" s="57">
        <v>21.715</v>
      </c>
      <c r="E242" s="57">
        <v>26.437999999999999</v>
      </c>
      <c r="F242" s="68">
        <v>25.721</v>
      </c>
      <c r="G242" s="68">
        <v>24.972999999999999</v>
      </c>
      <c r="H242" s="68">
        <v>26.721109999999999</v>
      </c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  <c r="CA242" s="64"/>
      <c r="CB242" s="64"/>
      <c r="CC242" s="64"/>
      <c r="CD242" s="64"/>
      <c r="CE242" s="64"/>
      <c r="CF242" s="64"/>
      <c r="CG242" s="64"/>
      <c r="CH242" s="64"/>
      <c r="CI242" s="64"/>
      <c r="CJ242" s="64"/>
      <c r="CK242" s="64"/>
      <c r="CL242" s="64"/>
      <c r="CM242" s="64"/>
      <c r="CN242" s="64"/>
      <c r="CO242" s="64"/>
      <c r="CP242" s="64"/>
      <c r="CQ242" s="64"/>
      <c r="CR242" s="64"/>
      <c r="CS242" s="64"/>
      <c r="CT242" s="64"/>
      <c r="CU242" s="64"/>
      <c r="CV242" s="64"/>
      <c r="CW242" s="64"/>
      <c r="CX242" s="64"/>
      <c r="CY242" s="64"/>
      <c r="CZ242" s="64"/>
      <c r="DA242" s="64"/>
      <c r="DB242" s="64"/>
      <c r="DC242" s="64"/>
      <c r="DD242" s="64"/>
      <c r="DE242" s="64"/>
      <c r="DF242" s="64"/>
      <c r="DG242" s="64"/>
      <c r="DH242" s="64"/>
      <c r="DI242" s="64"/>
      <c r="DJ242" s="64"/>
      <c r="DK242" s="64"/>
      <c r="DL242" s="64"/>
      <c r="DM242" s="64"/>
      <c r="DN242" s="64"/>
      <c r="DO242" s="64"/>
      <c r="DP242" s="64"/>
      <c r="DQ242" s="64"/>
      <c r="DR242" s="64"/>
      <c r="DS242" s="64"/>
      <c r="DT242" s="64"/>
      <c r="DU242" s="64"/>
      <c r="DV242" s="64"/>
      <c r="DW242" s="64"/>
      <c r="DX242" s="64"/>
      <c r="DY242" s="64"/>
      <c r="DZ242" s="64"/>
      <c r="EA242" s="64"/>
      <c r="EB242" s="64"/>
      <c r="EC242" s="64"/>
      <c r="ED242" s="64"/>
      <c r="EE242" s="64"/>
      <c r="EF242" s="64"/>
      <c r="EG242" s="64"/>
      <c r="EH242" s="64"/>
      <c r="EI242" s="64"/>
      <c r="EJ242" s="64"/>
      <c r="EK242" s="64"/>
      <c r="EL242" s="64"/>
      <c r="EM242" s="64"/>
      <c r="EN242" s="64"/>
      <c r="EO242" s="64"/>
      <c r="EP242" s="64"/>
      <c r="EQ242" s="64"/>
      <c r="ER242" s="122"/>
    </row>
    <row r="243" spans="1:148" s="65" customFormat="1" ht="16.5" customHeight="1" x14ac:dyDescent="0.25">
      <c r="A243" s="21">
        <f t="shared" si="13"/>
        <v>218</v>
      </c>
      <c r="B243" s="54" t="s">
        <v>99</v>
      </c>
      <c r="C243" s="57">
        <v>4.9000000000000004</v>
      </c>
      <c r="D243" s="57">
        <v>6.0999999999999999E-2</v>
      </c>
      <c r="E243" s="57">
        <v>88.6</v>
      </c>
      <c r="F243" s="68">
        <v>0</v>
      </c>
      <c r="G243" s="68">
        <v>0</v>
      </c>
      <c r="H243" s="68">
        <v>0</v>
      </c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  <c r="CA243" s="64"/>
      <c r="CB243" s="64"/>
      <c r="CC243" s="64"/>
      <c r="CD243" s="64"/>
      <c r="CE243" s="64"/>
      <c r="CF243" s="64"/>
      <c r="CG243" s="64"/>
      <c r="CH243" s="64"/>
      <c r="CI243" s="64"/>
      <c r="CJ243" s="64"/>
      <c r="CK243" s="64"/>
      <c r="CL243" s="64"/>
      <c r="CM243" s="64"/>
      <c r="CN243" s="64"/>
      <c r="CO243" s="64"/>
      <c r="CP243" s="64"/>
      <c r="CQ243" s="64"/>
      <c r="CR243" s="64"/>
      <c r="CS243" s="64"/>
      <c r="CT243" s="64"/>
      <c r="CU243" s="64"/>
      <c r="CV243" s="64"/>
      <c r="CW243" s="64"/>
      <c r="CX243" s="64"/>
      <c r="CY243" s="64"/>
      <c r="CZ243" s="64"/>
      <c r="DA243" s="64"/>
      <c r="DB243" s="64"/>
      <c r="DC243" s="64"/>
      <c r="DD243" s="64"/>
      <c r="DE243" s="64"/>
      <c r="DF243" s="64"/>
      <c r="DG243" s="64"/>
      <c r="DH243" s="64"/>
      <c r="DI243" s="64"/>
      <c r="DJ243" s="64"/>
      <c r="DK243" s="64"/>
      <c r="DL243" s="64"/>
      <c r="DM243" s="64"/>
      <c r="DN243" s="64"/>
      <c r="DO243" s="64"/>
      <c r="DP243" s="64"/>
      <c r="DQ243" s="64"/>
      <c r="DR243" s="64"/>
      <c r="DS243" s="64"/>
      <c r="DT243" s="64"/>
      <c r="DU243" s="64"/>
      <c r="DV243" s="64"/>
      <c r="DW243" s="64"/>
      <c r="DX243" s="64"/>
      <c r="DY243" s="64"/>
      <c r="DZ243" s="64"/>
      <c r="EA243" s="64"/>
      <c r="EB243" s="64"/>
      <c r="EC243" s="64"/>
      <c r="ED243" s="64"/>
      <c r="EE243" s="64"/>
      <c r="EF243" s="64"/>
      <c r="EG243" s="64"/>
      <c r="EH243" s="64"/>
      <c r="EI243" s="64"/>
      <c r="EJ243" s="64"/>
      <c r="EK243" s="64"/>
      <c r="EL243" s="64"/>
      <c r="EM243" s="64"/>
      <c r="EN243" s="64"/>
      <c r="EO243" s="64"/>
      <c r="EP243" s="64"/>
      <c r="EQ243" s="64"/>
      <c r="ER243" s="122"/>
    </row>
    <row r="244" spans="1:148" s="65" customFormat="1" ht="16.5" customHeight="1" x14ac:dyDescent="0.25">
      <c r="A244" s="21">
        <f t="shared" si="13"/>
        <v>219</v>
      </c>
      <c r="B244" s="54" t="s">
        <v>155</v>
      </c>
      <c r="C244" s="57"/>
      <c r="D244" s="57"/>
      <c r="E244" s="57"/>
      <c r="F244" s="57"/>
      <c r="G244" s="57"/>
      <c r="H244" s="57">
        <v>0</v>
      </c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  <c r="CA244" s="64"/>
      <c r="CB244" s="64"/>
      <c r="CC244" s="64"/>
      <c r="CD244" s="64"/>
      <c r="CE244" s="64"/>
      <c r="CF244" s="64"/>
      <c r="CG244" s="64"/>
      <c r="CH244" s="64"/>
      <c r="CI244" s="64"/>
      <c r="CJ244" s="64"/>
      <c r="CK244" s="64"/>
      <c r="CL244" s="64"/>
      <c r="CM244" s="64"/>
      <c r="CN244" s="64"/>
      <c r="CO244" s="64"/>
      <c r="CP244" s="64"/>
      <c r="CQ244" s="64"/>
      <c r="CR244" s="64"/>
      <c r="CS244" s="64"/>
      <c r="CT244" s="64"/>
      <c r="CU244" s="64"/>
      <c r="CV244" s="64"/>
      <c r="CW244" s="64"/>
      <c r="CX244" s="64"/>
      <c r="CY244" s="64"/>
      <c r="CZ244" s="64"/>
      <c r="DA244" s="64"/>
      <c r="DB244" s="64"/>
      <c r="DC244" s="64"/>
      <c r="DD244" s="64"/>
      <c r="DE244" s="64"/>
      <c r="DF244" s="64"/>
      <c r="DG244" s="64"/>
      <c r="DH244" s="64"/>
      <c r="DI244" s="64"/>
      <c r="DJ244" s="64"/>
      <c r="DK244" s="64"/>
      <c r="DL244" s="64"/>
      <c r="DM244" s="64"/>
      <c r="DN244" s="64"/>
      <c r="DO244" s="64"/>
      <c r="DP244" s="64"/>
      <c r="DQ244" s="64"/>
      <c r="DR244" s="64"/>
      <c r="DS244" s="64"/>
      <c r="DT244" s="64"/>
      <c r="DU244" s="64"/>
      <c r="DV244" s="64"/>
      <c r="DW244" s="64"/>
      <c r="DX244" s="64"/>
      <c r="DY244" s="64"/>
      <c r="DZ244" s="64"/>
      <c r="EA244" s="64"/>
      <c r="EB244" s="64"/>
      <c r="EC244" s="64"/>
      <c r="ED244" s="64"/>
      <c r="EE244" s="64"/>
      <c r="EF244" s="64"/>
      <c r="EG244" s="64"/>
      <c r="EH244" s="64"/>
      <c r="EI244" s="64"/>
      <c r="EJ244" s="64"/>
      <c r="EK244" s="64"/>
      <c r="EL244" s="64"/>
      <c r="EM244" s="64"/>
      <c r="EN244" s="64"/>
      <c r="EO244" s="64"/>
      <c r="EP244" s="64"/>
      <c r="EQ244" s="64"/>
      <c r="ER244" s="122"/>
    </row>
    <row r="245" spans="1:148" s="65" customFormat="1" ht="16.5" customHeight="1" x14ac:dyDescent="0.25">
      <c r="A245" s="21">
        <f t="shared" si="13"/>
        <v>220</v>
      </c>
      <c r="B245" s="54" t="s">
        <v>101</v>
      </c>
      <c r="C245" s="57"/>
      <c r="D245" s="57"/>
      <c r="E245" s="57"/>
      <c r="F245" s="57"/>
      <c r="G245" s="57"/>
      <c r="H245" s="57">
        <v>0</v>
      </c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64"/>
      <c r="CF245" s="64"/>
      <c r="CG245" s="64"/>
      <c r="CH245" s="64"/>
      <c r="CI245" s="64"/>
      <c r="CJ245" s="64"/>
      <c r="CK245" s="64"/>
      <c r="CL245" s="64"/>
      <c r="CM245" s="64"/>
      <c r="CN245" s="64"/>
      <c r="CO245" s="64"/>
      <c r="CP245" s="64"/>
      <c r="CQ245" s="64"/>
      <c r="CR245" s="64"/>
      <c r="CS245" s="64"/>
      <c r="CT245" s="64"/>
      <c r="CU245" s="64"/>
      <c r="CV245" s="64"/>
      <c r="CW245" s="64"/>
      <c r="CX245" s="64"/>
      <c r="CY245" s="64"/>
      <c r="CZ245" s="64"/>
      <c r="DA245" s="64"/>
      <c r="DB245" s="64"/>
      <c r="DC245" s="64"/>
      <c r="DD245" s="64"/>
      <c r="DE245" s="64"/>
      <c r="DF245" s="64"/>
      <c r="DG245" s="64"/>
      <c r="DH245" s="64"/>
      <c r="DI245" s="64"/>
      <c r="DJ245" s="64"/>
      <c r="DK245" s="64"/>
      <c r="DL245" s="64"/>
      <c r="DM245" s="64"/>
      <c r="DN245" s="64"/>
      <c r="DO245" s="64"/>
      <c r="DP245" s="64"/>
      <c r="DQ245" s="64"/>
      <c r="DR245" s="64"/>
      <c r="DS245" s="64"/>
      <c r="DT245" s="64"/>
      <c r="DU245" s="64"/>
      <c r="DV245" s="64"/>
      <c r="DW245" s="64"/>
      <c r="DX245" s="64"/>
      <c r="DY245" s="64"/>
      <c r="DZ245" s="64"/>
      <c r="EA245" s="64"/>
      <c r="EB245" s="64"/>
      <c r="EC245" s="64"/>
      <c r="ED245" s="64"/>
      <c r="EE245" s="64"/>
      <c r="EF245" s="64"/>
      <c r="EG245" s="64"/>
      <c r="EH245" s="64"/>
      <c r="EI245" s="64"/>
      <c r="EJ245" s="64"/>
      <c r="EK245" s="64"/>
      <c r="EL245" s="64"/>
      <c r="EM245" s="64"/>
      <c r="EN245" s="64"/>
      <c r="EO245" s="64"/>
      <c r="EP245" s="64"/>
      <c r="EQ245" s="64"/>
      <c r="ER245" s="122"/>
    </row>
    <row r="246" spans="1:148" s="65" customFormat="1" ht="16.5" customHeight="1" x14ac:dyDescent="0.25">
      <c r="A246" s="21">
        <f t="shared" si="13"/>
        <v>221</v>
      </c>
      <c r="B246" s="54" t="s">
        <v>102</v>
      </c>
      <c r="C246" s="57"/>
      <c r="D246" s="57"/>
      <c r="E246" s="57"/>
      <c r="F246" s="57"/>
      <c r="G246" s="57"/>
      <c r="H246" s="57">
        <v>0</v>
      </c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  <c r="CA246" s="64"/>
      <c r="CB246" s="64"/>
      <c r="CC246" s="64"/>
      <c r="CD246" s="64"/>
      <c r="CE246" s="64"/>
      <c r="CF246" s="64"/>
      <c r="CG246" s="64"/>
      <c r="CH246" s="64"/>
      <c r="CI246" s="64"/>
      <c r="CJ246" s="64"/>
      <c r="CK246" s="64"/>
      <c r="CL246" s="64"/>
      <c r="CM246" s="64"/>
      <c r="CN246" s="64"/>
      <c r="CO246" s="64"/>
      <c r="CP246" s="64"/>
      <c r="CQ246" s="64"/>
      <c r="CR246" s="64"/>
      <c r="CS246" s="64"/>
      <c r="CT246" s="64"/>
      <c r="CU246" s="64"/>
      <c r="CV246" s="64"/>
      <c r="CW246" s="64"/>
      <c r="CX246" s="64"/>
      <c r="CY246" s="64"/>
      <c r="CZ246" s="64"/>
      <c r="DA246" s="64"/>
      <c r="DB246" s="64"/>
      <c r="DC246" s="64"/>
      <c r="DD246" s="64"/>
      <c r="DE246" s="64"/>
      <c r="DF246" s="64"/>
      <c r="DG246" s="64"/>
      <c r="DH246" s="64"/>
      <c r="DI246" s="64"/>
      <c r="DJ246" s="64"/>
      <c r="DK246" s="64"/>
      <c r="DL246" s="64"/>
      <c r="DM246" s="64"/>
      <c r="DN246" s="64"/>
      <c r="DO246" s="64"/>
      <c r="DP246" s="64"/>
      <c r="DQ246" s="64"/>
      <c r="DR246" s="64"/>
      <c r="DS246" s="64"/>
      <c r="DT246" s="64"/>
      <c r="DU246" s="64"/>
      <c r="DV246" s="64"/>
      <c r="DW246" s="64"/>
      <c r="DX246" s="64"/>
      <c r="DY246" s="64"/>
      <c r="DZ246" s="64"/>
      <c r="EA246" s="64"/>
      <c r="EB246" s="64"/>
      <c r="EC246" s="64"/>
      <c r="ED246" s="64"/>
      <c r="EE246" s="64"/>
      <c r="EF246" s="64"/>
      <c r="EG246" s="64"/>
      <c r="EH246" s="64"/>
      <c r="EI246" s="64"/>
      <c r="EJ246" s="64"/>
      <c r="EK246" s="64"/>
      <c r="EL246" s="64"/>
      <c r="EM246" s="64"/>
      <c r="EN246" s="64"/>
      <c r="EO246" s="64"/>
      <c r="EP246" s="64"/>
      <c r="EQ246" s="64"/>
      <c r="ER246" s="122"/>
    </row>
    <row r="247" spans="1:148" s="65" customFormat="1" ht="16.5" customHeight="1" x14ac:dyDescent="0.25">
      <c r="A247" s="21">
        <f t="shared" si="13"/>
        <v>222</v>
      </c>
      <c r="B247" s="54" t="s">
        <v>103</v>
      </c>
      <c r="C247" s="57">
        <v>54.6</v>
      </c>
      <c r="D247" s="57">
        <v>43.664000000000001</v>
      </c>
      <c r="E247" s="57">
        <v>135.49700000000001</v>
      </c>
      <c r="F247" s="57">
        <v>45.9</v>
      </c>
      <c r="G247" s="57">
        <v>46.243000000000002</v>
      </c>
      <c r="H247" s="57">
        <v>49.48001</v>
      </c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  <c r="CA247" s="64"/>
      <c r="CB247" s="64"/>
      <c r="CC247" s="64"/>
      <c r="CD247" s="64"/>
      <c r="CE247" s="64"/>
      <c r="CF247" s="64"/>
      <c r="CG247" s="64"/>
      <c r="CH247" s="64"/>
      <c r="CI247" s="64"/>
      <c r="CJ247" s="64"/>
      <c r="CK247" s="64"/>
      <c r="CL247" s="64"/>
      <c r="CM247" s="64"/>
      <c r="CN247" s="64"/>
      <c r="CO247" s="64"/>
      <c r="CP247" s="64"/>
      <c r="CQ247" s="64"/>
      <c r="CR247" s="64"/>
      <c r="CS247" s="64"/>
      <c r="CT247" s="64"/>
      <c r="CU247" s="64"/>
      <c r="CV247" s="64"/>
      <c r="CW247" s="64"/>
      <c r="CX247" s="64"/>
      <c r="CY247" s="64"/>
      <c r="CZ247" s="64"/>
      <c r="DA247" s="64"/>
      <c r="DB247" s="64"/>
      <c r="DC247" s="64"/>
      <c r="DD247" s="64"/>
      <c r="DE247" s="64"/>
      <c r="DF247" s="64"/>
      <c r="DG247" s="64"/>
      <c r="DH247" s="64"/>
      <c r="DI247" s="64"/>
      <c r="DJ247" s="64"/>
      <c r="DK247" s="64"/>
      <c r="DL247" s="64"/>
      <c r="DM247" s="64"/>
      <c r="DN247" s="64"/>
      <c r="DO247" s="64"/>
      <c r="DP247" s="64"/>
      <c r="DQ247" s="64"/>
      <c r="DR247" s="64"/>
      <c r="DS247" s="64"/>
      <c r="DT247" s="64"/>
      <c r="DU247" s="64"/>
      <c r="DV247" s="64"/>
      <c r="DW247" s="64"/>
      <c r="DX247" s="64"/>
      <c r="DY247" s="64"/>
      <c r="DZ247" s="64"/>
      <c r="EA247" s="64"/>
      <c r="EB247" s="64"/>
      <c r="EC247" s="64"/>
      <c r="ED247" s="64"/>
      <c r="EE247" s="64"/>
      <c r="EF247" s="64"/>
      <c r="EG247" s="64"/>
      <c r="EH247" s="64"/>
      <c r="EI247" s="64"/>
      <c r="EJ247" s="64"/>
      <c r="EK247" s="64"/>
      <c r="EL247" s="64"/>
      <c r="EM247" s="64"/>
      <c r="EN247" s="64"/>
      <c r="EO247" s="64"/>
      <c r="EP247" s="64"/>
      <c r="EQ247" s="64"/>
      <c r="ER247" s="122"/>
    </row>
    <row r="248" spans="1:148" s="65" customFormat="1" ht="16.5" customHeight="1" x14ac:dyDescent="0.25">
      <c r="A248" s="21">
        <f t="shared" si="13"/>
        <v>223</v>
      </c>
      <c r="B248" s="54" t="s">
        <v>107</v>
      </c>
      <c r="C248" s="57">
        <v>129.69121140142519</v>
      </c>
      <c r="D248" s="57">
        <v>79.970695970695971</v>
      </c>
      <c r="E248" s="57">
        <v>310.3174239648223</v>
      </c>
      <c r="F248" s="57">
        <v>33.875288751780481</v>
      </c>
      <c r="G248" s="57">
        <v>100.74727668845316</v>
      </c>
      <c r="H248" s="57">
        <v>107</v>
      </c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  <c r="CA248" s="64"/>
      <c r="CB248" s="64"/>
      <c r="CC248" s="64"/>
      <c r="CD248" s="64"/>
      <c r="CE248" s="64"/>
      <c r="CF248" s="64"/>
      <c r="CG248" s="64"/>
      <c r="CH248" s="64"/>
      <c r="CI248" s="64"/>
      <c r="CJ248" s="64"/>
      <c r="CK248" s="64"/>
      <c r="CL248" s="64"/>
      <c r="CM248" s="64"/>
      <c r="CN248" s="64"/>
      <c r="CO248" s="64"/>
      <c r="CP248" s="64"/>
      <c r="CQ248" s="64"/>
      <c r="CR248" s="64"/>
      <c r="CS248" s="64"/>
      <c r="CT248" s="64"/>
      <c r="CU248" s="64"/>
      <c r="CV248" s="64"/>
      <c r="CW248" s="64"/>
      <c r="CX248" s="64"/>
      <c r="CY248" s="64"/>
      <c r="CZ248" s="64"/>
      <c r="DA248" s="64"/>
      <c r="DB248" s="64"/>
      <c r="DC248" s="64"/>
      <c r="DD248" s="64"/>
      <c r="DE248" s="64"/>
      <c r="DF248" s="64"/>
      <c r="DG248" s="64"/>
      <c r="DH248" s="64"/>
      <c r="DI248" s="64"/>
      <c r="DJ248" s="64"/>
      <c r="DK248" s="64"/>
      <c r="DL248" s="64"/>
      <c r="DM248" s="64"/>
      <c r="DN248" s="64"/>
      <c r="DO248" s="64"/>
      <c r="DP248" s="64"/>
      <c r="DQ248" s="64"/>
      <c r="DR248" s="64"/>
      <c r="DS248" s="64"/>
      <c r="DT248" s="64"/>
      <c r="DU248" s="64"/>
      <c r="DV248" s="64"/>
      <c r="DW248" s="64"/>
      <c r="DX248" s="64"/>
      <c r="DY248" s="64"/>
      <c r="DZ248" s="64"/>
      <c r="EA248" s="64"/>
      <c r="EB248" s="64"/>
      <c r="EC248" s="64"/>
      <c r="ED248" s="64"/>
      <c r="EE248" s="64"/>
      <c r="EF248" s="64"/>
      <c r="EG248" s="64"/>
      <c r="EH248" s="64"/>
      <c r="EI248" s="64"/>
      <c r="EJ248" s="64"/>
      <c r="EK248" s="64"/>
      <c r="EL248" s="64"/>
      <c r="EM248" s="64"/>
      <c r="EN248" s="64"/>
      <c r="EO248" s="64"/>
      <c r="EP248" s="64"/>
      <c r="EQ248" s="64"/>
      <c r="ER248" s="122"/>
    </row>
    <row r="249" spans="1:148" s="65" customFormat="1" ht="16.5" customHeight="1" x14ac:dyDescent="0.25">
      <c r="A249" s="254" t="s">
        <v>168</v>
      </c>
      <c r="B249" s="254"/>
      <c r="C249" s="254"/>
      <c r="D249" s="254"/>
      <c r="E249" s="254"/>
      <c r="F249" s="254"/>
      <c r="G249" s="254"/>
      <c r="H249" s="25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  <c r="CA249" s="64"/>
      <c r="CB249" s="64"/>
      <c r="CC249" s="64"/>
      <c r="CD249" s="64"/>
      <c r="CE249" s="64"/>
      <c r="CF249" s="64"/>
      <c r="CG249" s="64"/>
      <c r="CH249" s="64"/>
      <c r="CI249" s="64"/>
      <c r="CJ249" s="64"/>
      <c r="CK249" s="64"/>
      <c r="CL249" s="64"/>
      <c r="CM249" s="64"/>
      <c r="CN249" s="64"/>
      <c r="CO249" s="64"/>
      <c r="CP249" s="64"/>
      <c r="CQ249" s="64"/>
      <c r="CR249" s="64"/>
      <c r="CS249" s="64"/>
      <c r="CT249" s="64"/>
      <c r="CU249" s="64"/>
      <c r="CV249" s="64"/>
      <c r="CW249" s="64"/>
      <c r="CX249" s="64"/>
      <c r="CY249" s="64"/>
      <c r="CZ249" s="64"/>
      <c r="DA249" s="64"/>
      <c r="DB249" s="64"/>
      <c r="DC249" s="64"/>
      <c r="DD249" s="64"/>
      <c r="DE249" s="64"/>
      <c r="DF249" s="64"/>
      <c r="DG249" s="64"/>
      <c r="DH249" s="64"/>
      <c r="DI249" s="64"/>
      <c r="DJ249" s="64"/>
      <c r="DK249" s="64"/>
      <c r="DL249" s="64"/>
      <c r="DM249" s="64"/>
      <c r="DN249" s="64"/>
      <c r="DO249" s="64"/>
      <c r="DP249" s="64"/>
      <c r="DQ249" s="64"/>
      <c r="DR249" s="64"/>
      <c r="DS249" s="64"/>
      <c r="DT249" s="64"/>
      <c r="DU249" s="64"/>
      <c r="DV249" s="64"/>
      <c r="DW249" s="64"/>
      <c r="DX249" s="64"/>
      <c r="DY249" s="64"/>
      <c r="DZ249" s="64"/>
      <c r="EA249" s="64"/>
      <c r="EB249" s="64"/>
      <c r="EC249" s="64"/>
      <c r="ED249" s="64"/>
      <c r="EE249" s="64"/>
      <c r="EF249" s="64"/>
      <c r="EG249" s="64"/>
      <c r="EH249" s="64"/>
      <c r="EI249" s="64"/>
      <c r="EJ249" s="64"/>
      <c r="EK249" s="64"/>
      <c r="EL249" s="64"/>
      <c r="EM249" s="64"/>
      <c r="EN249" s="64"/>
      <c r="EO249" s="64"/>
      <c r="EP249" s="64"/>
      <c r="EQ249" s="64"/>
      <c r="ER249" s="122"/>
    </row>
    <row r="250" spans="1:148" s="65" customFormat="1" ht="16.5" customHeight="1" x14ac:dyDescent="0.25">
      <c r="A250" s="162">
        <v>224</v>
      </c>
      <c r="B250" s="54" t="s">
        <v>90</v>
      </c>
      <c r="C250" s="57">
        <v>43.300000000000004</v>
      </c>
      <c r="D250" s="57">
        <v>69.388999999999996</v>
      </c>
      <c r="E250" s="57">
        <v>62.427999999999997</v>
      </c>
      <c r="F250" s="57">
        <v>46.814999999999998</v>
      </c>
      <c r="G250" s="57">
        <v>47.143000000000001</v>
      </c>
      <c r="H250" s="57">
        <v>50.443010000000001</v>
      </c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  <c r="CA250" s="64"/>
      <c r="CB250" s="64"/>
      <c r="CC250" s="64"/>
      <c r="CD250" s="64"/>
      <c r="CE250" s="64"/>
      <c r="CF250" s="64"/>
      <c r="CG250" s="64"/>
      <c r="CH250" s="64"/>
      <c r="CI250" s="64"/>
      <c r="CJ250" s="64"/>
      <c r="CK250" s="64"/>
      <c r="CL250" s="64"/>
      <c r="CM250" s="64"/>
      <c r="CN250" s="64"/>
      <c r="CO250" s="64"/>
      <c r="CP250" s="64"/>
      <c r="CQ250" s="64"/>
      <c r="CR250" s="64"/>
      <c r="CS250" s="64"/>
      <c r="CT250" s="64"/>
      <c r="CU250" s="64"/>
      <c r="CV250" s="64"/>
      <c r="CW250" s="64"/>
      <c r="CX250" s="64"/>
      <c r="CY250" s="64"/>
      <c r="CZ250" s="64"/>
      <c r="DA250" s="64"/>
      <c r="DB250" s="64"/>
      <c r="DC250" s="64"/>
      <c r="DD250" s="64"/>
      <c r="DE250" s="64"/>
      <c r="DF250" s="64"/>
      <c r="DG250" s="64"/>
      <c r="DH250" s="64"/>
      <c r="DI250" s="64"/>
      <c r="DJ250" s="64"/>
      <c r="DK250" s="64"/>
      <c r="DL250" s="64"/>
      <c r="DM250" s="64"/>
      <c r="DN250" s="64"/>
      <c r="DO250" s="64"/>
      <c r="DP250" s="64"/>
      <c r="DQ250" s="64"/>
      <c r="DR250" s="64"/>
      <c r="DS250" s="64"/>
      <c r="DT250" s="64"/>
      <c r="DU250" s="64"/>
      <c r="DV250" s="64"/>
      <c r="DW250" s="64"/>
      <c r="DX250" s="64"/>
      <c r="DY250" s="64"/>
      <c r="DZ250" s="64"/>
      <c r="EA250" s="64"/>
      <c r="EB250" s="64"/>
      <c r="EC250" s="64"/>
      <c r="ED250" s="64"/>
      <c r="EE250" s="64"/>
      <c r="EF250" s="64"/>
      <c r="EG250" s="64"/>
      <c r="EH250" s="64"/>
      <c r="EI250" s="64"/>
      <c r="EJ250" s="64"/>
      <c r="EK250" s="64"/>
      <c r="EL250" s="64"/>
      <c r="EM250" s="64"/>
      <c r="EN250" s="64"/>
      <c r="EO250" s="64"/>
      <c r="EP250" s="64"/>
      <c r="EQ250" s="64"/>
      <c r="ER250" s="122"/>
    </row>
    <row r="251" spans="1:148" s="65" customFormat="1" ht="16.5" customHeight="1" x14ac:dyDescent="0.25">
      <c r="A251" s="21">
        <f t="shared" ref="A251:A263" si="14">+A250+1</f>
        <v>225</v>
      </c>
      <c r="B251" s="54" t="s">
        <v>92</v>
      </c>
      <c r="C251" s="57">
        <v>9.1999999999999993</v>
      </c>
      <c r="D251" s="57">
        <v>10.449</v>
      </c>
      <c r="E251" s="57">
        <v>8.9</v>
      </c>
      <c r="F251" s="57">
        <v>9.6199999999999992</v>
      </c>
      <c r="G251" s="57">
        <v>10.288</v>
      </c>
      <c r="H251" s="57">
        <v>11.00816</v>
      </c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  <c r="CA251" s="64"/>
      <c r="CB251" s="64"/>
      <c r="CC251" s="64"/>
      <c r="CD251" s="64"/>
      <c r="CE251" s="64"/>
      <c r="CF251" s="64"/>
      <c r="CG251" s="64"/>
      <c r="CH251" s="64"/>
      <c r="CI251" s="64"/>
      <c r="CJ251" s="64"/>
      <c r="CK251" s="64"/>
      <c r="CL251" s="64"/>
      <c r="CM251" s="64"/>
      <c r="CN251" s="64"/>
      <c r="CO251" s="64"/>
      <c r="CP251" s="64"/>
      <c r="CQ251" s="64"/>
      <c r="CR251" s="64"/>
      <c r="CS251" s="64"/>
      <c r="CT251" s="64"/>
      <c r="CU251" s="64"/>
      <c r="CV251" s="64"/>
      <c r="CW251" s="64"/>
      <c r="CX251" s="64"/>
      <c r="CY251" s="64"/>
      <c r="CZ251" s="64"/>
      <c r="DA251" s="64"/>
      <c r="DB251" s="64"/>
      <c r="DC251" s="64"/>
      <c r="DD251" s="64"/>
      <c r="DE251" s="64"/>
      <c r="DF251" s="64"/>
      <c r="DG251" s="64"/>
      <c r="DH251" s="64"/>
      <c r="DI251" s="64"/>
      <c r="DJ251" s="64"/>
      <c r="DK251" s="64"/>
      <c r="DL251" s="64"/>
      <c r="DM251" s="64"/>
      <c r="DN251" s="64"/>
      <c r="DO251" s="64"/>
      <c r="DP251" s="64"/>
      <c r="DQ251" s="64"/>
      <c r="DR251" s="64"/>
      <c r="DS251" s="64"/>
      <c r="DT251" s="64"/>
      <c r="DU251" s="64"/>
      <c r="DV251" s="64"/>
      <c r="DW251" s="64"/>
      <c r="DX251" s="64"/>
      <c r="DY251" s="64"/>
      <c r="DZ251" s="64"/>
      <c r="EA251" s="64"/>
      <c r="EB251" s="64"/>
      <c r="EC251" s="64"/>
      <c r="ED251" s="64"/>
      <c r="EE251" s="64"/>
      <c r="EF251" s="64"/>
      <c r="EG251" s="64"/>
      <c r="EH251" s="64"/>
      <c r="EI251" s="64"/>
      <c r="EJ251" s="64"/>
      <c r="EK251" s="64"/>
      <c r="EL251" s="64"/>
      <c r="EM251" s="64"/>
      <c r="EN251" s="64"/>
      <c r="EO251" s="64"/>
      <c r="EP251" s="64"/>
      <c r="EQ251" s="64"/>
      <c r="ER251" s="122"/>
    </row>
    <row r="252" spans="1:148" s="65" customFormat="1" ht="16.5" customHeight="1" x14ac:dyDescent="0.25">
      <c r="A252" s="21">
        <f t="shared" si="14"/>
        <v>226</v>
      </c>
      <c r="B252" s="54" t="s">
        <v>107</v>
      </c>
      <c r="C252" s="57">
        <v>158.62068965517238</v>
      </c>
      <c r="D252" s="57">
        <v>113.57608695652175</v>
      </c>
      <c r="E252" s="57">
        <v>85.175614891377165</v>
      </c>
      <c r="F252" s="57">
        <v>108.08988764044942</v>
      </c>
      <c r="G252" s="57">
        <v>106.94386694386695</v>
      </c>
      <c r="H252" s="57">
        <v>107</v>
      </c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  <c r="CA252" s="64"/>
      <c r="CB252" s="64"/>
      <c r="CC252" s="64"/>
      <c r="CD252" s="64"/>
      <c r="CE252" s="64"/>
      <c r="CF252" s="64"/>
      <c r="CG252" s="64"/>
      <c r="CH252" s="64"/>
      <c r="CI252" s="64"/>
      <c r="CJ252" s="64"/>
      <c r="CK252" s="64"/>
      <c r="CL252" s="64"/>
      <c r="CM252" s="64"/>
      <c r="CN252" s="64"/>
      <c r="CO252" s="64"/>
      <c r="CP252" s="64"/>
      <c r="CQ252" s="64"/>
      <c r="CR252" s="64"/>
      <c r="CS252" s="64"/>
      <c r="CT252" s="64"/>
      <c r="CU252" s="64"/>
      <c r="CV252" s="64"/>
      <c r="CW252" s="64"/>
      <c r="CX252" s="64"/>
      <c r="CY252" s="64"/>
      <c r="CZ252" s="64"/>
      <c r="DA252" s="64"/>
      <c r="DB252" s="64"/>
      <c r="DC252" s="64"/>
      <c r="DD252" s="64"/>
      <c r="DE252" s="64"/>
      <c r="DF252" s="64"/>
      <c r="DG252" s="64"/>
      <c r="DH252" s="64"/>
      <c r="DI252" s="64"/>
      <c r="DJ252" s="64"/>
      <c r="DK252" s="64"/>
      <c r="DL252" s="64"/>
      <c r="DM252" s="64"/>
      <c r="DN252" s="64"/>
      <c r="DO252" s="64"/>
      <c r="DP252" s="64"/>
      <c r="DQ252" s="64"/>
      <c r="DR252" s="64"/>
      <c r="DS252" s="64"/>
      <c r="DT252" s="64"/>
      <c r="DU252" s="64"/>
      <c r="DV252" s="64"/>
      <c r="DW252" s="64"/>
      <c r="DX252" s="64"/>
      <c r="DY252" s="64"/>
      <c r="DZ252" s="64"/>
      <c r="EA252" s="64"/>
      <c r="EB252" s="64"/>
      <c r="EC252" s="64"/>
      <c r="ED252" s="64"/>
      <c r="EE252" s="64"/>
      <c r="EF252" s="64"/>
      <c r="EG252" s="64"/>
      <c r="EH252" s="64"/>
      <c r="EI252" s="64"/>
      <c r="EJ252" s="64"/>
      <c r="EK252" s="64"/>
      <c r="EL252" s="64"/>
      <c r="EM252" s="64"/>
      <c r="EN252" s="64"/>
      <c r="EO252" s="64"/>
      <c r="EP252" s="64"/>
      <c r="EQ252" s="64"/>
      <c r="ER252" s="122"/>
    </row>
    <row r="253" spans="1:148" s="65" customFormat="1" ht="16.5" customHeight="1" x14ac:dyDescent="0.25">
      <c r="A253" s="21">
        <f t="shared" si="14"/>
        <v>227</v>
      </c>
      <c r="B253" s="54" t="s">
        <v>93</v>
      </c>
      <c r="C253" s="57">
        <v>9.1</v>
      </c>
      <c r="D253" s="57">
        <v>10.37</v>
      </c>
      <c r="E253" s="57">
        <v>8.9</v>
      </c>
      <c r="F253" s="68">
        <v>9.6199999999999992</v>
      </c>
      <c r="G253" s="68">
        <v>10.288</v>
      </c>
      <c r="H253" s="68">
        <v>11.00816</v>
      </c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  <c r="CA253" s="64"/>
      <c r="CB253" s="64"/>
      <c r="CC253" s="64"/>
      <c r="CD253" s="64"/>
      <c r="CE253" s="64"/>
      <c r="CF253" s="64"/>
      <c r="CG253" s="64"/>
      <c r="CH253" s="64"/>
      <c r="CI253" s="64"/>
      <c r="CJ253" s="64"/>
      <c r="CK253" s="64"/>
      <c r="CL253" s="64"/>
      <c r="CM253" s="64"/>
      <c r="CN253" s="64"/>
      <c r="CO253" s="64"/>
      <c r="CP253" s="64"/>
      <c r="CQ253" s="64"/>
      <c r="CR253" s="64"/>
      <c r="CS253" s="64"/>
      <c r="CT253" s="64"/>
      <c r="CU253" s="64"/>
      <c r="CV253" s="64"/>
      <c r="CW253" s="64"/>
      <c r="CX253" s="64"/>
      <c r="CY253" s="64"/>
      <c r="CZ253" s="64"/>
      <c r="DA253" s="64"/>
      <c r="DB253" s="64"/>
      <c r="DC253" s="64"/>
      <c r="DD253" s="64"/>
      <c r="DE253" s="64"/>
      <c r="DF253" s="64"/>
      <c r="DG253" s="64"/>
      <c r="DH253" s="64"/>
      <c r="DI253" s="64"/>
      <c r="DJ253" s="64"/>
      <c r="DK253" s="64"/>
      <c r="DL253" s="64"/>
      <c r="DM253" s="64"/>
      <c r="DN253" s="64"/>
      <c r="DO253" s="64"/>
      <c r="DP253" s="64"/>
      <c r="DQ253" s="64"/>
      <c r="DR253" s="64"/>
      <c r="DS253" s="64"/>
      <c r="DT253" s="64"/>
      <c r="DU253" s="64"/>
      <c r="DV253" s="64"/>
      <c r="DW253" s="64"/>
      <c r="DX253" s="64"/>
      <c r="DY253" s="64"/>
      <c r="DZ253" s="64"/>
      <c r="EA253" s="64"/>
      <c r="EB253" s="64"/>
      <c r="EC253" s="64"/>
      <c r="ED253" s="64"/>
      <c r="EE253" s="64"/>
      <c r="EF253" s="64"/>
      <c r="EG253" s="64"/>
      <c r="EH253" s="64"/>
      <c r="EI253" s="64"/>
      <c r="EJ253" s="64"/>
      <c r="EK253" s="64"/>
      <c r="EL253" s="64"/>
      <c r="EM253" s="64"/>
      <c r="EN253" s="64"/>
      <c r="EO253" s="64"/>
      <c r="EP253" s="64"/>
      <c r="EQ253" s="64"/>
      <c r="ER253" s="122"/>
    </row>
    <row r="254" spans="1:148" s="65" customFormat="1" ht="16.5" customHeight="1" x14ac:dyDescent="0.25">
      <c r="A254" s="21">
        <f t="shared" si="14"/>
        <v>228</v>
      </c>
      <c r="B254" s="54" t="s">
        <v>94</v>
      </c>
      <c r="C254" s="57">
        <v>0.1</v>
      </c>
      <c r="D254" s="57">
        <v>7.9000000000000001E-2</v>
      </c>
      <c r="E254" s="57"/>
      <c r="F254" s="57"/>
      <c r="G254" s="57"/>
      <c r="H254" s="57">
        <v>0</v>
      </c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  <c r="CA254" s="64"/>
      <c r="CB254" s="64"/>
      <c r="CC254" s="64"/>
      <c r="CD254" s="64"/>
      <c r="CE254" s="64"/>
      <c r="CF254" s="64"/>
      <c r="CG254" s="64"/>
      <c r="CH254" s="64"/>
      <c r="CI254" s="64"/>
      <c r="CJ254" s="64"/>
      <c r="CK254" s="64"/>
      <c r="CL254" s="64"/>
      <c r="CM254" s="64"/>
      <c r="CN254" s="64"/>
      <c r="CO254" s="64"/>
      <c r="CP254" s="64"/>
      <c r="CQ254" s="64"/>
      <c r="CR254" s="64"/>
      <c r="CS254" s="64"/>
      <c r="CT254" s="64"/>
      <c r="CU254" s="64"/>
      <c r="CV254" s="64"/>
      <c r="CW254" s="64"/>
      <c r="CX254" s="64"/>
      <c r="CY254" s="64"/>
      <c r="CZ254" s="64"/>
      <c r="DA254" s="64"/>
      <c r="DB254" s="64"/>
      <c r="DC254" s="64"/>
      <c r="DD254" s="64"/>
      <c r="DE254" s="64"/>
      <c r="DF254" s="64"/>
      <c r="DG254" s="64"/>
      <c r="DH254" s="64"/>
      <c r="DI254" s="64"/>
      <c r="DJ254" s="64"/>
      <c r="DK254" s="64"/>
      <c r="DL254" s="64"/>
      <c r="DM254" s="64"/>
      <c r="DN254" s="64"/>
      <c r="DO254" s="64"/>
      <c r="DP254" s="64"/>
      <c r="DQ254" s="64"/>
      <c r="DR254" s="64"/>
      <c r="DS254" s="64"/>
      <c r="DT254" s="64"/>
      <c r="DU254" s="64"/>
      <c r="DV254" s="64"/>
      <c r="DW254" s="64"/>
      <c r="DX254" s="64"/>
      <c r="DY254" s="64"/>
      <c r="DZ254" s="64"/>
      <c r="EA254" s="64"/>
      <c r="EB254" s="64"/>
      <c r="EC254" s="64"/>
      <c r="ED254" s="64"/>
      <c r="EE254" s="64"/>
      <c r="EF254" s="64"/>
      <c r="EG254" s="64"/>
      <c r="EH254" s="64"/>
      <c r="EI254" s="64"/>
      <c r="EJ254" s="64"/>
      <c r="EK254" s="64"/>
      <c r="EL254" s="64"/>
      <c r="EM254" s="64"/>
      <c r="EN254" s="64"/>
      <c r="EO254" s="64"/>
      <c r="EP254" s="64"/>
      <c r="EQ254" s="64"/>
      <c r="ER254" s="122"/>
    </row>
    <row r="255" spans="1:148" s="65" customFormat="1" ht="16.5" customHeight="1" x14ac:dyDescent="0.25">
      <c r="A255" s="21">
        <f t="shared" si="14"/>
        <v>229</v>
      </c>
      <c r="B255" s="54" t="s">
        <v>95</v>
      </c>
      <c r="C255" s="57"/>
      <c r="D255" s="57"/>
      <c r="E255" s="57"/>
      <c r="F255" s="57"/>
      <c r="G255" s="57"/>
      <c r="H255" s="57">
        <v>0</v>
      </c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  <c r="CA255" s="64"/>
      <c r="CB255" s="64"/>
      <c r="CC255" s="64"/>
      <c r="CD255" s="64"/>
      <c r="CE255" s="64"/>
      <c r="CF255" s="64"/>
      <c r="CG255" s="64"/>
      <c r="CH255" s="64"/>
      <c r="CI255" s="64"/>
      <c r="CJ255" s="64"/>
      <c r="CK255" s="64"/>
      <c r="CL255" s="64"/>
      <c r="CM255" s="64"/>
      <c r="CN255" s="64"/>
      <c r="CO255" s="64"/>
      <c r="CP255" s="64"/>
      <c r="CQ255" s="64"/>
      <c r="CR255" s="64"/>
      <c r="CS255" s="64"/>
      <c r="CT255" s="64"/>
      <c r="CU255" s="64"/>
      <c r="CV255" s="64"/>
      <c r="CW255" s="64"/>
      <c r="CX255" s="64"/>
      <c r="CY255" s="64"/>
      <c r="CZ255" s="64"/>
      <c r="DA255" s="64"/>
      <c r="DB255" s="64"/>
      <c r="DC255" s="64"/>
      <c r="DD255" s="64"/>
      <c r="DE255" s="64"/>
      <c r="DF255" s="64"/>
      <c r="DG255" s="64"/>
      <c r="DH255" s="64"/>
      <c r="DI255" s="64"/>
      <c r="DJ255" s="64"/>
      <c r="DK255" s="64"/>
      <c r="DL255" s="64"/>
      <c r="DM255" s="64"/>
      <c r="DN255" s="64"/>
      <c r="DO255" s="64"/>
      <c r="DP255" s="64"/>
      <c r="DQ255" s="64"/>
      <c r="DR255" s="64"/>
      <c r="DS255" s="64"/>
      <c r="DT255" s="64"/>
      <c r="DU255" s="64"/>
      <c r="DV255" s="64"/>
      <c r="DW255" s="64"/>
      <c r="DX255" s="64"/>
      <c r="DY255" s="64"/>
      <c r="DZ255" s="64"/>
      <c r="EA255" s="64"/>
      <c r="EB255" s="64"/>
      <c r="EC255" s="64"/>
      <c r="ED255" s="64"/>
      <c r="EE255" s="64"/>
      <c r="EF255" s="64"/>
      <c r="EG255" s="64"/>
      <c r="EH255" s="64"/>
      <c r="EI255" s="64"/>
      <c r="EJ255" s="64"/>
      <c r="EK255" s="64"/>
      <c r="EL255" s="64"/>
      <c r="EM255" s="64"/>
      <c r="EN255" s="64"/>
      <c r="EO255" s="64"/>
      <c r="EP255" s="64"/>
      <c r="EQ255" s="64"/>
      <c r="ER255" s="122"/>
    </row>
    <row r="256" spans="1:148" s="65" customFormat="1" ht="16.5" customHeight="1" x14ac:dyDescent="0.25">
      <c r="A256" s="21">
        <f t="shared" si="14"/>
        <v>230</v>
      </c>
      <c r="B256" s="54" t="s">
        <v>97</v>
      </c>
      <c r="C256" s="57">
        <v>35.200000000000003</v>
      </c>
      <c r="D256" s="57">
        <v>56.14</v>
      </c>
      <c r="E256" s="57">
        <v>51.927999999999997</v>
      </c>
      <c r="F256" s="57">
        <v>37.195</v>
      </c>
      <c r="G256" s="57">
        <v>36.854999999999997</v>
      </c>
      <c r="H256" s="57">
        <v>39.434849999999997</v>
      </c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  <c r="CA256" s="64"/>
      <c r="CB256" s="64"/>
      <c r="CC256" s="64"/>
      <c r="CD256" s="64"/>
      <c r="CE256" s="64"/>
      <c r="CF256" s="64"/>
      <c r="CG256" s="64"/>
      <c r="CH256" s="64"/>
      <c r="CI256" s="64"/>
      <c r="CJ256" s="64"/>
      <c r="CK256" s="64"/>
      <c r="CL256" s="64"/>
      <c r="CM256" s="64"/>
      <c r="CN256" s="64"/>
      <c r="CO256" s="64"/>
      <c r="CP256" s="64"/>
      <c r="CQ256" s="64"/>
      <c r="CR256" s="64"/>
      <c r="CS256" s="64"/>
      <c r="CT256" s="64"/>
      <c r="CU256" s="64"/>
      <c r="CV256" s="64"/>
      <c r="CW256" s="64"/>
      <c r="CX256" s="64"/>
      <c r="CY256" s="64"/>
      <c r="CZ256" s="64"/>
      <c r="DA256" s="64"/>
      <c r="DB256" s="64"/>
      <c r="DC256" s="64"/>
      <c r="DD256" s="64"/>
      <c r="DE256" s="64"/>
      <c r="DF256" s="64"/>
      <c r="DG256" s="64"/>
      <c r="DH256" s="64"/>
      <c r="DI256" s="64"/>
      <c r="DJ256" s="64"/>
      <c r="DK256" s="64"/>
      <c r="DL256" s="64"/>
      <c r="DM256" s="64"/>
      <c r="DN256" s="64"/>
      <c r="DO256" s="64"/>
      <c r="DP256" s="64"/>
      <c r="DQ256" s="64"/>
      <c r="DR256" s="64"/>
      <c r="DS256" s="64"/>
      <c r="DT256" s="64"/>
      <c r="DU256" s="64"/>
      <c r="DV256" s="64"/>
      <c r="DW256" s="64"/>
      <c r="DX256" s="64"/>
      <c r="DY256" s="64"/>
      <c r="DZ256" s="64"/>
      <c r="EA256" s="64"/>
      <c r="EB256" s="64"/>
      <c r="EC256" s="64"/>
      <c r="ED256" s="64"/>
      <c r="EE256" s="64"/>
      <c r="EF256" s="64"/>
      <c r="EG256" s="64"/>
      <c r="EH256" s="64"/>
      <c r="EI256" s="64"/>
      <c r="EJ256" s="64"/>
      <c r="EK256" s="64"/>
      <c r="EL256" s="64"/>
      <c r="EM256" s="64"/>
      <c r="EN256" s="64"/>
      <c r="EO256" s="64"/>
      <c r="EP256" s="64"/>
      <c r="EQ256" s="64"/>
      <c r="ER256" s="122"/>
    </row>
    <row r="257" spans="1:148" s="65" customFormat="1" ht="16.5" customHeight="1" x14ac:dyDescent="0.25">
      <c r="A257" s="21">
        <f t="shared" si="14"/>
        <v>231</v>
      </c>
      <c r="B257" s="54" t="s">
        <v>98</v>
      </c>
      <c r="C257" s="57">
        <v>35.200000000000003</v>
      </c>
      <c r="D257" s="57">
        <v>31.08</v>
      </c>
      <c r="E257" s="57">
        <v>36.427999999999997</v>
      </c>
      <c r="F257" s="68">
        <v>37.195</v>
      </c>
      <c r="G257" s="68">
        <v>36.854999999999997</v>
      </c>
      <c r="H257" s="68">
        <v>39.434849999999997</v>
      </c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  <c r="CA257" s="64"/>
      <c r="CB257" s="64"/>
      <c r="CC257" s="64"/>
      <c r="CD257" s="64"/>
      <c r="CE257" s="64"/>
      <c r="CF257" s="64"/>
      <c r="CG257" s="64"/>
      <c r="CH257" s="64"/>
      <c r="CI257" s="64"/>
      <c r="CJ257" s="64"/>
      <c r="CK257" s="64"/>
      <c r="CL257" s="64"/>
      <c r="CM257" s="64"/>
      <c r="CN257" s="64"/>
      <c r="CO257" s="64"/>
      <c r="CP257" s="64"/>
      <c r="CQ257" s="64"/>
      <c r="CR257" s="64"/>
      <c r="CS257" s="64"/>
      <c r="CT257" s="64"/>
      <c r="CU257" s="64"/>
      <c r="CV257" s="64"/>
      <c r="CW257" s="64"/>
      <c r="CX257" s="64"/>
      <c r="CY257" s="64"/>
      <c r="CZ257" s="64"/>
      <c r="DA257" s="64"/>
      <c r="DB257" s="64"/>
      <c r="DC257" s="64"/>
      <c r="DD257" s="64"/>
      <c r="DE257" s="64"/>
      <c r="DF257" s="64"/>
      <c r="DG257" s="64"/>
      <c r="DH257" s="64"/>
      <c r="DI257" s="64"/>
      <c r="DJ257" s="64"/>
      <c r="DK257" s="64"/>
      <c r="DL257" s="64"/>
      <c r="DM257" s="64"/>
      <c r="DN257" s="64"/>
      <c r="DO257" s="64"/>
      <c r="DP257" s="64"/>
      <c r="DQ257" s="64"/>
      <c r="DR257" s="64"/>
      <c r="DS257" s="64"/>
      <c r="DT257" s="64"/>
      <c r="DU257" s="64"/>
      <c r="DV257" s="64"/>
      <c r="DW257" s="64"/>
      <c r="DX257" s="64"/>
      <c r="DY257" s="64"/>
      <c r="DZ257" s="64"/>
      <c r="EA257" s="64"/>
      <c r="EB257" s="64"/>
      <c r="EC257" s="64"/>
      <c r="ED257" s="64"/>
      <c r="EE257" s="64"/>
      <c r="EF257" s="64"/>
      <c r="EG257" s="64"/>
      <c r="EH257" s="64"/>
      <c r="EI257" s="64"/>
      <c r="EJ257" s="64"/>
      <c r="EK257" s="64"/>
      <c r="EL257" s="64"/>
      <c r="EM257" s="64"/>
      <c r="EN257" s="64"/>
      <c r="EO257" s="64"/>
      <c r="EP257" s="64"/>
      <c r="EQ257" s="64"/>
      <c r="ER257" s="122"/>
    </row>
    <row r="258" spans="1:148" s="65" customFormat="1" ht="16.5" customHeight="1" x14ac:dyDescent="0.25">
      <c r="A258" s="21">
        <f t="shared" si="14"/>
        <v>232</v>
      </c>
      <c r="B258" s="54" t="s">
        <v>99</v>
      </c>
      <c r="C258" s="57"/>
      <c r="D258" s="57">
        <v>25.06</v>
      </c>
      <c r="E258" s="57">
        <v>15.5</v>
      </c>
      <c r="F258" s="68">
        <v>0</v>
      </c>
      <c r="G258" s="68">
        <v>0</v>
      </c>
      <c r="H258" s="68">
        <v>0</v>
      </c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  <c r="CA258" s="64"/>
      <c r="CB258" s="64"/>
      <c r="CC258" s="64"/>
      <c r="CD258" s="64"/>
      <c r="CE258" s="64"/>
      <c r="CF258" s="64"/>
      <c r="CG258" s="64"/>
      <c r="CH258" s="64"/>
      <c r="CI258" s="64"/>
      <c r="CJ258" s="64"/>
      <c r="CK258" s="64"/>
      <c r="CL258" s="64"/>
      <c r="CM258" s="64"/>
      <c r="CN258" s="64"/>
      <c r="CO258" s="64"/>
      <c r="CP258" s="64"/>
      <c r="CQ258" s="64"/>
      <c r="CR258" s="64"/>
      <c r="CS258" s="64"/>
      <c r="CT258" s="64"/>
      <c r="CU258" s="64"/>
      <c r="CV258" s="64"/>
      <c r="CW258" s="64"/>
      <c r="CX258" s="64"/>
      <c r="CY258" s="64"/>
      <c r="CZ258" s="64"/>
      <c r="DA258" s="64"/>
      <c r="DB258" s="64"/>
      <c r="DC258" s="64"/>
      <c r="DD258" s="64"/>
      <c r="DE258" s="64"/>
      <c r="DF258" s="64"/>
      <c r="DG258" s="64"/>
      <c r="DH258" s="64"/>
      <c r="DI258" s="64"/>
      <c r="DJ258" s="64"/>
      <c r="DK258" s="64"/>
      <c r="DL258" s="64"/>
      <c r="DM258" s="64"/>
      <c r="DN258" s="64"/>
      <c r="DO258" s="64"/>
      <c r="DP258" s="64"/>
      <c r="DQ258" s="64"/>
      <c r="DR258" s="64"/>
      <c r="DS258" s="64"/>
      <c r="DT258" s="64"/>
      <c r="DU258" s="64"/>
      <c r="DV258" s="64"/>
      <c r="DW258" s="64"/>
      <c r="DX258" s="64"/>
      <c r="DY258" s="64"/>
      <c r="DZ258" s="64"/>
      <c r="EA258" s="64"/>
      <c r="EB258" s="64"/>
      <c r="EC258" s="64"/>
      <c r="ED258" s="64"/>
      <c r="EE258" s="64"/>
      <c r="EF258" s="64"/>
      <c r="EG258" s="64"/>
      <c r="EH258" s="64"/>
      <c r="EI258" s="64"/>
      <c r="EJ258" s="64"/>
      <c r="EK258" s="64"/>
      <c r="EL258" s="64"/>
      <c r="EM258" s="64"/>
      <c r="EN258" s="64"/>
      <c r="EO258" s="64"/>
      <c r="EP258" s="64"/>
      <c r="EQ258" s="64"/>
      <c r="ER258" s="122"/>
    </row>
    <row r="259" spans="1:148" s="65" customFormat="1" ht="16.5" customHeight="1" x14ac:dyDescent="0.25">
      <c r="A259" s="21">
        <f t="shared" si="14"/>
        <v>233</v>
      </c>
      <c r="B259" s="54" t="s">
        <v>155</v>
      </c>
      <c r="C259" s="57"/>
      <c r="D259" s="57"/>
      <c r="E259" s="57"/>
      <c r="F259" s="57"/>
      <c r="G259" s="57"/>
      <c r="H259" s="57">
        <v>0</v>
      </c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  <c r="CA259" s="64"/>
      <c r="CB259" s="64"/>
      <c r="CC259" s="64"/>
      <c r="CD259" s="64"/>
      <c r="CE259" s="64"/>
      <c r="CF259" s="64"/>
      <c r="CG259" s="64"/>
      <c r="CH259" s="64"/>
      <c r="CI259" s="64"/>
      <c r="CJ259" s="64"/>
      <c r="CK259" s="64"/>
      <c r="CL259" s="64"/>
      <c r="CM259" s="64"/>
      <c r="CN259" s="64"/>
      <c r="CO259" s="64"/>
      <c r="CP259" s="64"/>
      <c r="CQ259" s="64"/>
      <c r="CR259" s="64"/>
      <c r="CS259" s="64"/>
      <c r="CT259" s="64"/>
      <c r="CU259" s="64"/>
      <c r="CV259" s="64"/>
      <c r="CW259" s="64"/>
      <c r="CX259" s="64"/>
      <c r="CY259" s="64"/>
      <c r="CZ259" s="64"/>
      <c r="DA259" s="64"/>
      <c r="DB259" s="64"/>
      <c r="DC259" s="64"/>
      <c r="DD259" s="64"/>
      <c r="DE259" s="64"/>
      <c r="DF259" s="64"/>
      <c r="DG259" s="64"/>
      <c r="DH259" s="64"/>
      <c r="DI259" s="64"/>
      <c r="DJ259" s="64"/>
      <c r="DK259" s="64"/>
      <c r="DL259" s="64"/>
      <c r="DM259" s="64"/>
      <c r="DN259" s="64"/>
      <c r="DO259" s="64"/>
      <c r="DP259" s="64"/>
      <c r="DQ259" s="64"/>
      <c r="DR259" s="64"/>
      <c r="DS259" s="64"/>
      <c r="DT259" s="64"/>
      <c r="DU259" s="64"/>
      <c r="DV259" s="64"/>
      <c r="DW259" s="64"/>
      <c r="DX259" s="64"/>
      <c r="DY259" s="64"/>
      <c r="DZ259" s="64"/>
      <c r="EA259" s="64"/>
      <c r="EB259" s="64"/>
      <c r="EC259" s="64"/>
      <c r="ED259" s="64"/>
      <c r="EE259" s="64"/>
      <c r="EF259" s="64"/>
      <c r="EG259" s="64"/>
      <c r="EH259" s="64"/>
      <c r="EI259" s="64"/>
      <c r="EJ259" s="64"/>
      <c r="EK259" s="64"/>
      <c r="EL259" s="64"/>
      <c r="EM259" s="64"/>
      <c r="EN259" s="64"/>
      <c r="EO259" s="64"/>
      <c r="EP259" s="64"/>
      <c r="EQ259" s="64"/>
      <c r="ER259" s="122"/>
    </row>
    <row r="260" spans="1:148" s="65" customFormat="1" ht="16.5" customHeight="1" x14ac:dyDescent="0.25">
      <c r="A260" s="21">
        <f t="shared" si="14"/>
        <v>234</v>
      </c>
      <c r="B260" s="54" t="s">
        <v>101</v>
      </c>
      <c r="C260" s="57"/>
      <c r="D260" s="57"/>
      <c r="E260" s="57"/>
      <c r="F260" s="57"/>
      <c r="G260" s="57"/>
      <c r="H260" s="57">
        <v>0</v>
      </c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  <c r="CA260" s="64"/>
      <c r="CB260" s="64"/>
      <c r="CC260" s="64"/>
      <c r="CD260" s="64"/>
      <c r="CE260" s="64"/>
      <c r="CF260" s="64"/>
      <c r="CG260" s="64"/>
      <c r="CH260" s="64"/>
      <c r="CI260" s="64"/>
      <c r="CJ260" s="64"/>
      <c r="CK260" s="64"/>
      <c r="CL260" s="64"/>
      <c r="CM260" s="64"/>
      <c r="CN260" s="64"/>
      <c r="CO260" s="64"/>
      <c r="CP260" s="64"/>
      <c r="CQ260" s="64"/>
      <c r="CR260" s="64"/>
      <c r="CS260" s="64"/>
      <c r="CT260" s="64"/>
      <c r="CU260" s="64"/>
      <c r="CV260" s="64"/>
      <c r="CW260" s="64"/>
      <c r="CX260" s="64"/>
      <c r="CY260" s="64"/>
      <c r="CZ260" s="64"/>
      <c r="DA260" s="64"/>
      <c r="DB260" s="64"/>
      <c r="DC260" s="64"/>
      <c r="DD260" s="64"/>
      <c r="DE260" s="64"/>
      <c r="DF260" s="64"/>
      <c r="DG260" s="64"/>
      <c r="DH260" s="64"/>
      <c r="DI260" s="64"/>
      <c r="DJ260" s="64"/>
      <c r="DK260" s="64"/>
      <c r="DL260" s="64"/>
      <c r="DM260" s="64"/>
      <c r="DN260" s="64"/>
      <c r="DO260" s="64"/>
      <c r="DP260" s="64"/>
      <c r="DQ260" s="64"/>
      <c r="DR260" s="64"/>
      <c r="DS260" s="64"/>
      <c r="DT260" s="64"/>
      <c r="DU260" s="64"/>
      <c r="DV260" s="64"/>
      <c r="DW260" s="64"/>
      <c r="DX260" s="64"/>
      <c r="DY260" s="64"/>
      <c r="DZ260" s="64"/>
      <c r="EA260" s="64"/>
      <c r="EB260" s="64"/>
      <c r="EC260" s="64"/>
      <c r="ED260" s="64"/>
      <c r="EE260" s="64"/>
      <c r="EF260" s="64"/>
      <c r="EG260" s="64"/>
      <c r="EH260" s="64"/>
      <c r="EI260" s="64"/>
      <c r="EJ260" s="64"/>
      <c r="EK260" s="64"/>
      <c r="EL260" s="64"/>
      <c r="EM260" s="64"/>
      <c r="EN260" s="64"/>
      <c r="EO260" s="64"/>
      <c r="EP260" s="64"/>
      <c r="EQ260" s="64"/>
      <c r="ER260" s="122"/>
    </row>
    <row r="261" spans="1:148" s="65" customFormat="1" ht="16.5" customHeight="1" x14ac:dyDescent="0.25">
      <c r="A261" s="21">
        <f t="shared" si="14"/>
        <v>235</v>
      </c>
      <c r="B261" s="54" t="s">
        <v>102</v>
      </c>
      <c r="C261" s="57"/>
      <c r="D261" s="57"/>
      <c r="E261" s="57"/>
      <c r="F261" s="57"/>
      <c r="G261" s="57"/>
      <c r="H261" s="57">
        <v>0</v>
      </c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  <c r="CA261" s="64"/>
      <c r="CB261" s="64"/>
      <c r="CC261" s="64"/>
      <c r="CD261" s="64"/>
      <c r="CE261" s="64"/>
      <c r="CF261" s="64"/>
      <c r="CG261" s="64"/>
      <c r="CH261" s="64"/>
      <c r="CI261" s="64"/>
      <c r="CJ261" s="64"/>
      <c r="CK261" s="64"/>
      <c r="CL261" s="64"/>
      <c r="CM261" s="64"/>
      <c r="CN261" s="64"/>
      <c r="CO261" s="64"/>
      <c r="CP261" s="64"/>
      <c r="CQ261" s="64"/>
      <c r="CR261" s="64"/>
      <c r="CS261" s="64"/>
      <c r="CT261" s="64"/>
      <c r="CU261" s="64"/>
      <c r="CV261" s="64"/>
      <c r="CW261" s="64"/>
      <c r="CX261" s="64"/>
      <c r="CY261" s="64"/>
      <c r="CZ261" s="64"/>
      <c r="DA261" s="64"/>
      <c r="DB261" s="64"/>
      <c r="DC261" s="64"/>
      <c r="DD261" s="64"/>
      <c r="DE261" s="64"/>
      <c r="DF261" s="64"/>
      <c r="DG261" s="64"/>
      <c r="DH261" s="64"/>
      <c r="DI261" s="64"/>
      <c r="DJ261" s="64"/>
      <c r="DK261" s="64"/>
      <c r="DL261" s="64"/>
      <c r="DM261" s="64"/>
      <c r="DN261" s="64"/>
      <c r="DO261" s="64"/>
      <c r="DP261" s="64"/>
      <c r="DQ261" s="64"/>
      <c r="DR261" s="64"/>
      <c r="DS261" s="64"/>
      <c r="DT261" s="64"/>
      <c r="DU261" s="64"/>
      <c r="DV261" s="64"/>
      <c r="DW261" s="64"/>
      <c r="DX261" s="64"/>
      <c r="DY261" s="64"/>
      <c r="DZ261" s="64"/>
      <c r="EA261" s="64"/>
      <c r="EB261" s="64"/>
      <c r="EC261" s="64"/>
      <c r="ED261" s="64"/>
      <c r="EE261" s="64"/>
      <c r="EF261" s="64"/>
      <c r="EG261" s="64"/>
      <c r="EH261" s="64"/>
      <c r="EI261" s="64"/>
      <c r="EJ261" s="64"/>
      <c r="EK261" s="64"/>
      <c r="EL261" s="64"/>
      <c r="EM261" s="64"/>
      <c r="EN261" s="64"/>
      <c r="EO261" s="64"/>
      <c r="EP261" s="64"/>
      <c r="EQ261" s="64"/>
      <c r="ER261" s="122"/>
    </row>
    <row r="262" spans="1:148" s="65" customFormat="1" ht="16.5" customHeight="1" x14ac:dyDescent="0.25">
      <c r="A262" s="21">
        <f t="shared" si="14"/>
        <v>236</v>
      </c>
      <c r="B262" s="54" t="s">
        <v>103</v>
      </c>
      <c r="C262" s="57">
        <v>43.3</v>
      </c>
      <c r="D262" s="57">
        <v>69.400000000000006</v>
      </c>
      <c r="E262" s="57">
        <v>62.4</v>
      </c>
      <c r="F262" s="57">
        <v>46.814999999999998</v>
      </c>
      <c r="G262" s="57">
        <v>47.143000000000001</v>
      </c>
      <c r="H262" s="57">
        <v>50.443010000000001</v>
      </c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  <c r="CA262" s="64"/>
      <c r="CB262" s="64"/>
      <c r="CC262" s="64"/>
      <c r="CD262" s="64"/>
      <c r="CE262" s="64"/>
      <c r="CF262" s="64"/>
      <c r="CG262" s="64"/>
      <c r="CH262" s="64"/>
      <c r="CI262" s="64"/>
      <c r="CJ262" s="64"/>
      <c r="CK262" s="64"/>
      <c r="CL262" s="64"/>
      <c r="CM262" s="64"/>
      <c r="CN262" s="64"/>
      <c r="CO262" s="64"/>
      <c r="CP262" s="64"/>
      <c r="CQ262" s="64"/>
      <c r="CR262" s="64"/>
      <c r="CS262" s="64"/>
      <c r="CT262" s="64"/>
      <c r="CU262" s="64"/>
      <c r="CV262" s="64"/>
      <c r="CW262" s="64"/>
      <c r="CX262" s="64"/>
      <c r="CY262" s="64"/>
      <c r="CZ262" s="64"/>
      <c r="DA262" s="64"/>
      <c r="DB262" s="64"/>
      <c r="DC262" s="64"/>
      <c r="DD262" s="64"/>
      <c r="DE262" s="64"/>
      <c r="DF262" s="64"/>
      <c r="DG262" s="64"/>
      <c r="DH262" s="64"/>
      <c r="DI262" s="64"/>
      <c r="DJ262" s="64"/>
      <c r="DK262" s="64"/>
      <c r="DL262" s="64"/>
      <c r="DM262" s="64"/>
      <c r="DN262" s="64"/>
      <c r="DO262" s="64"/>
      <c r="DP262" s="64"/>
      <c r="DQ262" s="64"/>
      <c r="DR262" s="64"/>
      <c r="DS262" s="64"/>
      <c r="DT262" s="64"/>
      <c r="DU262" s="64"/>
      <c r="DV262" s="64"/>
      <c r="DW262" s="64"/>
      <c r="DX262" s="64"/>
      <c r="DY262" s="64"/>
      <c r="DZ262" s="64"/>
      <c r="EA262" s="64"/>
      <c r="EB262" s="64"/>
      <c r="EC262" s="64"/>
      <c r="ED262" s="64"/>
      <c r="EE262" s="64"/>
      <c r="EF262" s="64"/>
      <c r="EG262" s="64"/>
      <c r="EH262" s="64"/>
      <c r="EI262" s="64"/>
      <c r="EJ262" s="64"/>
      <c r="EK262" s="64"/>
      <c r="EL262" s="64"/>
      <c r="EM262" s="64"/>
      <c r="EN262" s="64"/>
      <c r="EO262" s="64"/>
      <c r="EP262" s="64"/>
      <c r="EQ262" s="64"/>
      <c r="ER262" s="122"/>
    </row>
    <row r="263" spans="1:148" s="65" customFormat="1" ht="16.5" customHeight="1" x14ac:dyDescent="0.25">
      <c r="A263" s="21">
        <f t="shared" si="14"/>
        <v>237</v>
      </c>
      <c r="B263" s="54" t="s">
        <v>107</v>
      </c>
      <c r="C263" s="57">
        <v>42.618110236220474</v>
      </c>
      <c r="D263" s="57">
        <v>160.27713625866053</v>
      </c>
      <c r="E263" s="57">
        <v>89.913544668587889</v>
      </c>
      <c r="F263" s="57">
        <v>75.024038461538453</v>
      </c>
      <c r="G263" s="57">
        <v>100.70063013991242</v>
      </c>
      <c r="H263" s="57">
        <v>107</v>
      </c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  <c r="CA263" s="64"/>
      <c r="CB263" s="64"/>
      <c r="CC263" s="64"/>
      <c r="CD263" s="64"/>
      <c r="CE263" s="64"/>
      <c r="CF263" s="64"/>
      <c r="CG263" s="64"/>
      <c r="CH263" s="64"/>
      <c r="CI263" s="64"/>
      <c r="CJ263" s="64"/>
      <c r="CK263" s="64"/>
      <c r="CL263" s="64"/>
      <c r="CM263" s="64"/>
      <c r="CN263" s="64"/>
      <c r="CO263" s="64"/>
      <c r="CP263" s="64"/>
      <c r="CQ263" s="64"/>
      <c r="CR263" s="64"/>
      <c r="CS263" s="64"/>
      <c r="CT263" s="64"/>
      <c r="CU263" s="64"/>
      <c r="CV263" s="64"/>
      <c r="CW263" s="64"/>
      <c r="CX263" s="64"/>
      <c r="CY263" s="64"/>
      <c r="CZ263" s="64"/>
      <c r="DA263" s="64"/>
      <c r="DB263" s="64"/>
      <c r="DC263" s="64"/>
      <c r="DD263" s="64"/>
      <c r="DE263" s="64"/>
      <c r="DF263" s="64"/>
      <c r="DG263" s="64"/>
      <c r="DH263" s="64"/>
      <c r="DI263" s="64"/>
      <c r="DJ263" s="64"/>
      <c r="DK263" s="64"/>
      <c r="DL263" s="64"/>
      <c r="DM263" s="64"/>
      <c r="DN263" s="64"/>
      <c r="DO263" s="64"/>
      <c r="DP263" s="64"/>
      <c r="DQ263" s="64"/>
      <c r="DR263" s="64"/>
      <c r="DS263" s="64"/>
      <c r="DT263" s="64"/>
      <c r="DU263" s="64"/>
      <c r="DV263" s="64"/>
      <c r="DW263" s="64"/>
      <c r="DX263" s="64"/>
      <c r="DY263" s="64"/>
      <c r="DZ263" s="64"/>
      <c r="EA263" s="64"/>
      <c r="EB263" s="64"/>
      <c r="EC263" s="64"/>
      <c r="ED263" s="64"/>
      <c r="EE263" s="64"/>
      <c r="EF263" s="64"/>
      <c r="EG263" s="64"/>
      <c r="EH263" s="64"/>
      <c r="EI263" s="64"/>
      <c r="EJ263" s="64"/>
      <c r="EK263" s="64"/>
      <c r="EL263" s="64"/>
      <c r="EM263" s="64"/>
      <c r="EN263" s="64"/>
      <c r="EO263" s="64"/>
      <c r="EP263" s="64"/>
      <c r="EQ263" s="64"/>
      <c r="ER263" s="122"/>
    </row>
    <row r="264" spans="1:148" s="65" customFormat="1" ht="16.5" customHeight="1" x14ac:dyDescent="0.25">
      <c r="A264" s="254" t="s">
        <v>169</v>
      </c>
      <c r="B264" s="254"/>
      <c r="C264" s="254"/>
      <c r="D264" s="254"/>
      <c r="E264" s="254"/>
      <c r="F264" s="254"/>
      <c r="G264" s="254"/>
      <c r="H264" s="25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  <c r="CA264" s="64"/>
      <c r="CB264" s="64"/>
      <c r="CC264" s="64"/>
      <c r="CD264" s="64"/>
      <c r="CE264" s="64"/>
      <c r="CF264" s="64"/>
      <c r="CG264" s="64"/>
      <c r="CH264" s="64"/>
      <c r="CI264" s="64"/>
      <c r="CJ264" s="64"/>
      <c r="CK264" s="64"/>
      <c r="CL264" s="64"/>
      <c r="CM264" s="64"/>
      <c r="CN264" s="64"/>
      <c r="CO264" s="64"/>
      <c r="CP264" s="64"/>
      <c r="CQ264" s="64"/>
      <c r="CR264" s="64"/>
      <c r="CS264" s="64"/>
      <c r="CT264" s="64"/>
      <c r="CU264" s="64"/>
      <c r="CV264" s="64"/>
      <c r="CW264" s="64"/>
      <c r="CX264" s="64"/>
      <c r="CY264" s="64"/>
      <c r="CZ264" s="64"/>
      <c r="DA264" s="64"/>
      <c r="DB264" s="64"/>
      <c r="DC264" s="64"/>
      <c r="DD264" s="64"/>
      <c r="DE264" s="64"/>
      <c r="DF264" s="64"/>
      <c r="DG264" s="64"/>
      <c r="DH264" s="64"/>
      <c r="DI264" s="64"/>
      <c r="DJ264" s="64"/>
      <c r="DK264" s="64"/>
      <c r="DL264" s="64"/>
      <c r="DM264" s="64"/>
      <c r="DN264" s="64"/>
      <c r="DO264" s="64"/>
      <c r="DP264" s="64"/>
      <c r="DQ264" s="64"/>
      <c r="DR264" s="64"/>
      <c r="DS264" s="64"/>
      <c r="DT264" s="64"/>
      <c r="DU264" s="64"/>
      <c r="DV264" s="64"/>
      <c r="DW264" s="64"/>
      <c r="DX264" s="64"/>
      <c r="DY264" s="64"/>
      <c r="DZ264" s="64"/>
      <c r="EA264" s="64"/>
      <c r="EB264" s="64"/>
      <c r="EC264" s="64"/>
      <c r="ED264" s="64"/>
      <c r="EE264" s="64"/>
      <c r="EF264" s="64"/>
      <c r="EG264" s="64"/>
      <c r="EH264" s="64"/>
      <c r="EI264" s="64"/>
      <c r="EJ264" s="64"/>
      <c r="EK264" s="64"/>
      <c r="EL264" s="64"/>
      <c r="EM264" s="64"/>
      <c r="EN264" s="64"/>
      <c r="EO264" s="64"/>
      <c r="EP264" s="64"/>
      <c r="EQ264" s="64"/>
      <c r="ER264" s="122"/>
    </row>
    <row r="265" spans="1:148" s="65" customFormat="1" ht="16.5" customHeight="1" x14ac:dyDescent="0.25">
      <c r="A265" s="162">
        <v>238</v>
      </c>
      <c r="B265" s="54" t="s">
        <v>90</v>
      </c>
      <c r="C265" s="57">
        <v>97.7</v>
      </c>
      <c r="D265" s="57">
        <v>44.881</v>
      </c>
      <c r="E265" s="57">
        <v>68.171999999999997</v>
      </c>
      <c r="F265" s="57">
        <v>45.969000000000001</v>
      </c>
      <c r="G265" s="57">
        <v>46.3</v>
      </c>
      <c r="H265" s="57">
        <v>49.540999999999997</v>
      </c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  <c r="CA265" s="64"/>
      <c r="CB265" s="64"/>
      <c r="CC265" s="64"/>
      <c r="CD265" s="64"/>
      <c r="CE265" s="64"/>
      <c r="CF265" s="64"/>
      <c r="CG265" s="64"/>
      <c r="CH265" s="64"/>
      <c r="CI265" s="64"/>
      <c r="CJ265" s="64"/>
      <c r="CK265" s="64"/>
      <c r="CL265" s="64"/>
      <c r="CM265" s="64"/>
      <c r="CN265" s="64"/>
      <c r="CO265" s="64"/>
      <c r="CP265" s="64"/>
      <c r="CQ265" s="64"/>
      <c r="CR265" s="64"/>
      <c r="CS265" s="64"/>
      <c r="CT265" s="64"/>
      <c r="CU265" s="64"/>
      <c r="CV265" s="64"/>
      <c r="CW265" s="64"/>
      <c r="CX265" s="64"/>
      <c r="CY265" s="64"/>
      <c r="CZ265" s="64"/>
      <c r="DA265" s="64"/>
      <c r="DB265" s="64"/>
      <c r="DC265" s="64"/>
      <c r="DD265" s="64"/>
      <c r="DE265" s="64"/>
      <c r="DF265" s="64"/>
      <c r="DG265" s="64"/>
      <c r="DH265" s="64"/>
      <c r="DI265" s="64"/>
      <c r="DJ265" s="64"/>
      <c r="DK265" s="64"/>
      <c r="DL265" s="64"/>
      <c r="DM265" s="64"/>
      <c r="DN265" s="64"/>
      <c r="DO265" s="64"/>
      <c r="DP265" s="64"/>
      <c r="DQ265" s="64"/>
      <c r="DR265" s="64"/>
      <c r="DS265" s="64"/>
      <c r="DT265" s="64"/>
      <c r="DU265" s="64"/>
      <c r="DV265" s="64"/>
      <c r="DW265" s="64"/>
      <c r="DX265" s="64"/>
      <c r="DY265" s="64"/>
      <c r="DZ265" s="64"/>
      <c r="EA265" s="64"/>
      <c r="EB265" s="64"/>
      <c r="EC265" s="64"/>
      <c r="ED265" s="64"/>
      <c r="EE265" s="64"/>
      <c r="EF265" s="64"/>
      <c r="EG265" s="64"/>
      <c r="EH265" s="64"/>
      <c r="EI265" s="64"/>
      <c r="EJ265" s="64"/>
      <c r="EK265" s="64"/>
      <c r="EL265" s="64"/>
      <c r="EM265" s="64"/>
      <c r="EN265" s="64"/>
      <c r="EO265" s="64"/>
      <c r="EP265" s="64"/>
      <c r="EQ265" s="64"/>
      <c r="ER265" s="122"/>
    </row>
    <row r="266" spans="1:148" s="65" customFormat="1" ht="16.5" customHeight="1" x14ac:dyDescent="0.25">
      <c r="A266" s="21">
        <f t="shared" ref="A266:A278" si="15">+A265+1</f>
        <v>239</v>
      </c>
      <c r="B266" s="54" t="s">
        <v>92</v>
      </c>
      <c r="C266" s="57">
        <v>5.2</v>
      </c>
      <c r="D266" s="57">
        <v>8.2720000000000002</v>
      </c>
      <c r="E266" s="57">
        <v>7.1879999999999997</v>
      </c>
      <c r="F266" s="57">
        <v>7.69</v>
      </c>
      <c r="G266" s="57">
        <v>8.1999999999999993</v>
      </c>
      <c r="H266" s="57">
        <v>8.7739999999999991</v>
      </c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  <c r="CA266" s="64"/>
      <c r="CB266" s="64"/>
      <c r="CC266" s="64"/>
      <c r="CD266" s="64"/>
      <c r="CE266" s="64"/>
      <c r="CF266" s="64"/>
      <c r="CG266" s="64"/>
      <c r="CH266" s="64"/>
      <c r="CI266" s="64"/>
      <c r="CJ266" s="64"/>
      <c r="CK266" s="64"/>
      <c r="CL266" s="64"/>
      <c r="CM266" s="64"/>
      <c r="CN266" s="64"/>
      <c r="CO266" s="64"/>
      <c r="CP266" s="64"/>
      <c r="CQ266" s="64"/>
      <c r="CR266" s="64"/>
      <c r="CS266" s="64"/>
      <c r="CT266" s="64"/>
      <c r="CU266" s="64"/>
      <c r="CV266" s="64"/>
      <c r="CW266" s="64"/>
      <c r="CX266" s="64"/>
      <c r="CY266" s="64"/>
      <c r="CZ266" s="64"/>
      <c r="DA266" s="64"/>
      <c r="DB266" s="64"/>
      <c r="DC266" s="64"/>
      <c r="DD266" s="64"/>
      <c r="DE266" s="64"/>
      <c r="DF266" s="64"/>
      <c r="DG266" s="64"/>
      <c r="DH266" s="64"/>
      <c r="DI266" s="64"/>
      <c r="DJ266" s="64"/>
      <c r="DK266" s="64"/>
      <c r="DL266" s="64"/>
      <c r="DM266" s="64"/>
      <c r="DN266" s="64"/>
      <c r="DO266" s="64"/>
      <c r="DP266" s="64"/>
      <c r="DQ266" s="64"/>
      <c r="DR266" s="64"/>
      <c r="DS266" s="64"/>
      <c r="DT266" s="64"/>
      <c r="DU266" s="64"/>
      <c r="DV266" s="64"/>
      <c r="DW266" s="64"/>
      <c r="DX266" s="64"/>
      <c r="DY266" s="64"/>
      <c r="DZ266" s="64"/>
      <c r="EA266" s="64"/>
      <c r="EB266" s="64"/>
      <c r="EC266" s="64"/>
      <c r="ED266" s="64"/>
      <c r="EE266" s="64"/>
      <c r="EF266" s="64"/>
      <c r="EG266" s="64"/>
      <c r="EH266" s="64"/>
      <c r="EI266" s="64"/>
      <c r="EJ266" s="64"/>
      <c r="EK266" s="64"/>
      <c r="EL266" s="64"/>
      <c r="EM266" s="64"/>
      <c r="EN266" s="64"/>
      <c r="EO266" s="64"/>
      <c r="EP266" s="64"/>
      <c r="EQ266" s="64"/>
      <c r="ER266" s="122"/>
    </row>
    <row r="267" spans="1:148" s="65" customFormat="1" ht="16.5" customHeight="1" x14ac:dyDescent="0.25">
      <c r="A267" s="21">
        <f t="shared" si="15"/>
        <v>240</v>
      </c>
      <c r="B267" s="54" t="s">
        <v>107</v>
      </c>
      <c r="C267" s="57">
        <v>83.870967741935488</v>
      </c>
      <c r="D267" s="57">
        <v>159.07692307692307</v>
      </c>
      <c r="E267" s="57">
        <v>86.895551257253373</v>
      </c>
      <c r="F267" s="57">
        <v>106.98386199220924</v>
      </c>
      <c r="G267" s="57">
        <v>106.63198959687905</v>
      </c>
      <c r="H267" s="57">
        <v>107</v>
      </c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  <c r="CA267" s="64"/>
      <c r="CB267" s="64"/>
      <c r="CC267" s="64"/>
      <c r="CD267" s="64"/>
      <c r="CE267" s="64"/>
      <c r="CF267" s="64"/>
      <c r="CG267" s="64"/>
      <c r="CH267" s="64"/>
      <c r="CI267" s="64"/>
      <c r="CJ267" s="64"/>
      <c r="CK267" s="64"/>
      <c r="CL267" s="64"/>
      <c r="CM267" s="64"/>
      <c r="CN267" s="64"/>
      <c r="CO267" s="64"/>
      <c r="CP267" s="64"/>
      <c r="CQ267" s="64"/>
      <c r="CR267" s="64"/>
      <c r="CS267" s="64"/>
      <c r="CT267" s="64"/>
      <c r="CU267" s="64"/>
      <c r="CV267" s="64"/>
      <c r="CW267" s="64"/>
      <c r="CX267" s="64"/>
      <c r="CY267" s="64"/>
      <c r="CZ267" s="64"/>
      <c r="DA267" s="64"/>
      <c r="DB267" s="64"/>
      <c r="DC267" s="64"/>
      <c r="DD267" s="64"/>
      <c r="DE267" s="64"/>
      <c r="DF267" s="64"/>
      <c r="DG267" s="64"/>
      <c r="DH267" s="64"/>
      <c r="DI267" s="64"/>
      <c r="DJ267" s="64"/>
      <c r="DK267" s="64"/>
      <c r="DL267" s="64"/>
      <c r="DM267" s="64"/>
      <c r="DN267" s="64"/>
      <c r="DO267" s="64"/>
      <c r="DP267" s="64"/>
      <c r="DQ267" s="64"/>
      <c r="DR267" s="64"/>
      <c r="DS267" s="64"/>
      <c r="DT267" s="64"/>
      <c r="DU267" s="64"/>
      <c r="DV267" s="64"/>
      <c r="DW267" s="64"/>
      <c r="DX267" s="64"/>
      <c r="DY267" s="64"/>
      <c r="DZ267" s="64"/>
      <c r="EA267" s="64"/>
      <c r="EB267" s="64"/>
      <c r="EC267" s="64"/>
      <c r="ED267" s="64"/>
      <c r="EE267" s="64"/>
      <c r="EF267" s="64"/>
      <c r="EG267" s="64"/>
      <c r="EH267" s="64"/>
      <c r="EI267" s="64"/>
      <c r="EJ267" s="64"/>
      <c r="EK267" s="64"/>
      <c r="EL267" s="64"/>
      <c r="EM267" s="64"/>
      <c r="EN267" s="64"/>
      <c r="EO267" s="64"/>
      <c r="EP267" s="64"/>
      <c r="EQ267" s="64"/>
      <c r="ER267" s="122"/>
    </row>
    <row r="268" spans="1:148" s="65" customFormat="1" ht="16.5" customHeight="1" x14ac:dyDescent="0.25">
      <c r="A268" s="21">
        <f t="shared" si="15"/>
        <v>241</v>
      </c>
      <c r="B268" s="54" t="s">
        <v>93</v>
      </c>
      <c r="C268" s="57">
        <v>5.2</v>
      </c>
      <c r="D268" s="57">
        <v>8.2720000000000002</v>
      </c>
      <c r="E268" s="57">
        <v>7.1879999999999997</v>
      </c>
      <c r="F268" s="68">
        <v>7.69</v>
      </c>
      <c r="G268" s="68">
        <v>8.1999999999999993</v>
      </c>
      <c r="H268" s="68">
        <v>8.7739999999999991</v>
      </c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  <c r="CA268" s="64"/>
      <c r="CB268" s="64"/>
      <c r="CC268" s="64"/>
      <c r="CD268" s="64"/>
      <c r="CE268" s="64"/>
      <c r="CF268" s="64"/>
      <c r="CG268" s="64"/>
      <c r="CH268" s="64"/>
      <c r="CI268" s="64"/>
      <c r="CJ268" s="64"/>
      <c r="CK268" s="64"/>
      <c r="CL268" s="64"/>
      <c r="CM268" s="64"/>
      <c r="CN268" s="64"/>
      <c r="CO268" s="64"/>
      <c r="CP268" s="64"/>
      <c r="CQ268" s="64"/>
      <c r="CR268" s="64"/>
      <c r="CS268" s="64"/>
      <c r="CT268" s="64"/>
      <c r="CU268" s="64"/>
      <c r="CV268" s="64"/>
      <c r="CW268" s="64"/>
      <c r="CX268" s="64"/>
      <c r="CY268" s="64"/>
      <c r="CZ268" s="64"/>
      <c r="DA268" s="64"/>
      <c r="DB268" s="64"/>
      <c r="DC268" s="64"/>
      <c r="DD268" s="64"/>
      <c r="DE268" s="64"/>
      <c r="DF268" s="64"/>
      <c r="DG268" s="64"/>
      <c r="DH268" s="64"/>
      <c r="DI268" s="64"/>
      <c r="DJ268" s="64"/>
      <c r="DK268" s="64"/>
      <c r="DL268" s="64"/>
      <c r="DM268" s="64"/>
      <c r="DN268" s="64"/>
      <c r="DO268" s="64"/>
      <c r="DP268" s="64"/>
      <c r="DQ268" s="64"/>
      <c r="DR268" s="64"/>
      <c r="DS268" s="64"/>
      <c r="DT268" s="64"/>
      <c r="DU268" s="64"/>
      <c r="DV268" s="64"/>
      <c r="DW268" s="64"/>
      <c r="DX268" s="64"/>
      <c r="DY268" s="64"/>
      <c r="DZ268" s="64"/>
      <c r="EA268" s="64"/>
      <c r="EB268" s="64"/>
      <c r="EC268" s="64"/>
      <c r="ED268" s="64"/>
      <c r="EE268" s="64"/>
      <c r="EF268" s="64"/>
      <c r="EG268" s="64"/>
      <c r="EH268" s="64"/>
      <c r="EI268" s="64"/>
      <c r="EJ268" s="64"/>
      <c r="EK268" s="64"/>
      <c r="EL268" s="64"/>
      <c r="EM268" s="64"/>
      <c r="EN268" s="64"/>
      <c r="EO268" s="64"/>
      <c r="EP268" s="64"/>
      <c r="EQ268" s="64"/>
      <c r="ER268" s="122"/>
    </row>
    <row r="269" spans="1:148" s="65" customFormat="1" ht="16.5" customHeight="1" x14ac:dyDescent="0.25">
      <c r="A269" s="21">
        <f t="shared" si="15"/>
        <v>242</v>
      </c>
      <c r="B269" s="54" t="s">
        <v>94</v>
      </c>
      <c r="C269" s="57"/>
      <c r="D269" s="57"/>
      <c r="E269" s="57"/>
      <c r="F269" s="57"/>
      <c r="G269" s="57"/>
      <c r="H269" s="57">
        <v>0</v>
      </c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  <c r="CA269" s="64"/>
      <c r="CB269" s="64"/>
      <c r="CC269" s="64"/>
      <c r="CD269" s="64"/>
      <c r="CE269" s="64"/>
      <c r="CF269" s="64"/>
      <c r="CG269" s="64"/>
      <c r="CH269" s="64"/>
      <c r="CI269" s="64"/>
      <c r="CJ269" s="64"/>
      <c r="CK269" s="64"/>
      <c r="CL269" s="64"/>
      <c r="CM269" s="64"/>
      <c r="CN269" s="64"/>
      <c r="CO269" s="64"/>
      <c r="CP269" s="64"/>
      <c r="CQ269" s="64"/>
      <c r="CR269" s="64"/>
      <c r="CS269" s="64"/>
      <c r="CT269" s="64"/>
      <c r="CU269" s="64"/>
      <c r="CV269" s="64"/>
      <c r="CW269" s="64"/>
      <c r="CX269" s="64"/>
      <c r="CY269" s="64"/>
      <c r="CZ269" s="64"/>
      <c r="DA269" s="64"/>
      <c r="DB269" s="64"/>
      <c r="DC269" s="64"/>
      <c r="DD269" s="64"/>
      <c r="DE269" s="64"/>
      <c r="DF269" s="64"/>
      <c r="DG269" s="64"/>
      <c r="DH269" s="64"/>
      <c r="DI269" s="64"/>
      <c r="DJ269" s="64"/>
      <c r="DK269" s="64"/>
      <c r="DL269" s="64"/>
      <c r="DM269" s="64"/>
      <c r="DN269" s="64"/>
      <c r="DO269" s="64"/>
      <c r="DP269" s="64"/>
      <c r="DQ269" s="64"/>
      <c r="DR269" s="64"/>
      <c r="DS269" s="64"/>
      <c r="DT269" s="64"/>
      <c r="DU269" s="64"/>
      <c r="DV269" s="64"/>
      <c r="DW269" s="64"/>
      <c r="DX269" s="64"/>
      <c r="DY269" s="64"/>
      <c r="DZ269" s="64"/>
      <c r="EA269" s="64"/>
      <c r="EB269" s="64"/>
      <c r="EC269" s="64"/>
      <c r="ED269" s="64"/>
      <c r="EE269" s="64"/>
      <c r="EF269" s="64"/>
      <c r="EG269" s="64"/>
      <c r="EH269" s="64"/>
      <c r="EI269" s="64"/>
      <c r="EJ269" s="64"/>
      <c r="EK269" s="64"/>
      <c r="EL269" s="64"/>
      <c r="EM269" s="64"/>
      <c r="EN269" s="64"/>
      <c r="EO269" s="64"/>
      <c r="EP269" s="64"/>
      <c r="EQ269" s="64"/>
      <c r="ER269" s="122"/>
    </row>
    <row r="270" spans="1:148" s="65" customFormat="1" ht="16.5" customHeight="1" x14ac:dyDescent="0.25">
      <c r="A270" s="21">
        <f t="shared" si="15"/>
        <v>243</v>
      </c>
      <c r="B270" s="54" t="s">
        <v>95</v>
      </c>
      <c r="C270" s="57"/>
      <c r="D270" s="57"/>
      <c r="E270" s="57"/>
      <c r="F270" s="57"/>
      <c r="G270" s="57"/>
      <c r="H270" s="57">
        <v>0</v>
      </c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  <c r="CA270" s="64"/>
      <c r="CB270" s="64"/>
      <c r="CC270" s="64"/>
      <c r="CD270" s="64"/>
      <c r="CE270" s="64"/>
      <c r="CF270" s="64"/>
      <c r="CG270" s="64"/>
      <c r="CH270" s="64"/>
      <c r="CI270" s="64"/>
      <c r="CJ270" s="64"/>
      <c r="CK270" s="64"/>
      <c r="CL270" s="64"/>
      <c r="CM270" s="64"/>
      <c r="CN270" s="64"/>
      <c r="CO270" s="64"/>
      <c r="CP270" s="64"/>
      <c r="CQ270" s="64"/>
      <c r="CR270" s="64"/>
      <c r="CS270" s="64"/>
      <c r="CT270" s="64"/>
      <c r="CU270" s="64"/>
      <c r="CV270" s="64"/>
      <c r="CW270" s="64"/>
      <c r="CX270" s="64"/>
      <c r="CY270" s="64"/>
      <c r="CZ270" s="64"/>
      <c r="DA270" s="64"/>
      <c r="DB270" s="64"/>
      <c r="DC270" s="64"/>
      <c r="DD270" s="64"/>
      <c r="DE270" s="64"/>
      <c r="DF270" s="64"/>
      <c r="DG270" s="64"/>
      <c r="DH270" s="64"/>
      <c r="DI270" s="64"/>
      <c r="DJ270" s="64"/>
      <c r="DK270" s="64"/>
      <c r="DL270" s="64"/>
      <c r="DM270" s="64"/>
      <c r="DN270" s="64"/>
      <c r="DO270" s="64"/>
      <c r="DP270" s="64"/>
      <c r="DQ270" s="64"/>
      <c r="DR270" s="64"/>
      <c r="DS270" s="64"/>
      <c r="DT270" s="64"/>
      <c r="DU270" s="64"/>
      <c r="DV270" s="64"/>
      <c r="DW270" s="64"/>
      <c r="DX270" s="64"/>
      <c r="DY270" s="64"/>
      <c r="DZ270" s="64"/>
      <c r="EA270" s="64"/>
      <c r="EB270" s="64"/>
      <c r="EC270" s="64"/>
      <c r="ED270" s="64"/>
      <c r="EE270" s="64"/>
      <c r="EF270" s="64"/>
      <c r="EG270" s="64"/>
      <c r="EH270" s="64"/>
      <c r="EI270" s="64"/>
      <c r="EJ270" s="64"/>
      <c r="EK270" s="64"/>
      <c r="EL270" s="64"/>
      <c r="EM270" s="64"/>
      <c r="EN270" s="64"/>
      <c r="EO270" s="64"/>
      <c r="EP270" s="64"/>
      <c r="EQ270" s="64"/>
      <c r="ER270" s="122"/>
    </row>
    <row r="271" spans="1:148" s="65" customFormat="1" ht="16.5" customHeight="1" x14ac:dyDescent="0.25">
      <c r="A271" s="21">
        <f t="shared" si="15"/>
        <v>244</v>
      </c>
      <c r="B271" s="54" t="s">
        <v>97</v>
      </c>
      <c r="C271" s="57">
        <v>89.5</v>
      </c>
      <c r="D271" s="57">
        <v>38.819000000000003</v>
      </c>
      <c r="E271" s="57">
        <v>58.019999999999996</v>
      </c>
      <c r="F271" s="57">
        <v>38.279000000000003</v>
      </c>
      <c r="G271" s="57">
        <v>38.1</v>
      </c>
      <c r="H271" s="57">
        <v>40.767000000000003</v>
      </c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  <c r="CA271" s="64"/>
      <c r="CB271" s="64"/>
      <c r="CC271" s="64"/>
      <c r="CD271" s="64"/>
      <c r="CE271" s="64"/>
      <c r="CF271" s="64"/>
      <c r="CG271" s="64"/>
      <c r="CH271" s="64"/>
      <c r="CI271" s="64"/>
      <c r="CJ271" s="64"/>
      <c r="CK271" s="64"/>
      <c r="CL271" s="64"/>
      <c r="CM271" s="64"/>
      <c r="CN271" s="64"/>
      <c r="CO271" s="64"/>
      <c r="CP271" s="64"/>
      <c r="CQ271" s="64"/>
      <c r="CR271" s="64"/>
      <c r="CS271" s="64"/>
      <c r="CT271" s="64"/>
      <c r="CU271" s="64"/>
      <c r="CV271" s="64"/>
      <c r="CW271" s="64"/>
      <c r="CX271" s="64"/>
      <c r="CY271" s="64"/>
      <c r="CZ271" s="64"/>
      <c r="DA271" s="64"/>
      <c r="DB271" s="64"/>
      <c r="DC271" s="64"/>
      <c r="DD271" s="64"/>
      <c r="DE271" s="64"/>
      <c r="DF271" s="64"/>
      <c r="DG271" s="64"/>
      <c r="DH271" s="64"/>
      <c r="DI271" s="64"/>
      <c r="DJ271" s="64"/>
      <c r="DK271" s="64"/>
      <c r="DL271" s="64"/>
      <c r="DM271" s="64"/>
      <c r="DN271" s="64"/>
      <c r="DO271" s="64"/>
      <c r="DP271" s="64"/>
      <c r="DQ271" s="64"/>
      <c r="DR271" s="64"/>
      <c r="DS271" s="64"/>
      <c r="DT271" s="64"/>
      <c r="DU271" s="64"/>
      <c r="DV271" s="64"/>
      <c r="DW271" s="64"/>
      <c r="DX271" s="64"/>
      <c r="DY271" s="64"/>
      <c r="DZ271" s="64"/>
      <c r="EA271" s="64"/>
      <c r="EB271" s="64"/>
      <c r="EC271" s="64"/>
      <c r="ED271" s="64"/>
      <c r="EE271" s="64"/>
      <c r="EF271" s="64"/>
      <c r="EG271" s="64"/>
      <c r="EH271" s="64"/>
      <c r="EI271" s="64"/>
      <c r="EJ271" s="64"/>
      <c r="EK271" s="64"/>
      <c r="EL271" s="64"/>
      <c r="EM271" s="64"/>
      <c r="EN271" s="64"/>
      <c r="EO271" s="64"/>
      <c r="EP271" s="64"/>
      <c r="EQ271" s="64"/>
      <c r="ER271" s="122"/>
    </row>
    <row r="272" spans="1:148" s="65" customFormat="1" ht="16.5" customHeight="1" x14ac:dyDescent="0.25">
      <c r="A272" s="21">
        <f t="shared" si="15"/>
        <v>245</v>
      </c>
      <c r="B272" s="54" t="s">
        <v>98</v>
      </c>
      <c r="C272" s="57">
        <v>34.6</v>
      </c>
      <c r="D272" s="57">
        <v>35.758000000000003</v>
      </c>
      <c r="E272" s="57">
        <v>38.299999999999997</v>
      </c>
      <c r="F272" s="68">
        <v>38.279000000000003</v>
      </c>
      <c r="G272" s="68">
        <v>38.1</v>
      </c>
      <c r="H272" s="68">
        <v>40.767000000000003</v>
      </c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  <c r="CA272" s="64"/>
      <c r="CB272" s="64"/>
      <c r="CC272" s="64"/>
      <c r="CD272" s="64"/>
      <c r="CE272" s="64"/>
      <c r="CF272" s="64"/>
      <c r="CG272" s="64"/>
      <c r="CH272" s="64"/>
      <c r="CI272" s="64"/>
      <c r="CJ272" s="64"/>
      <c r="CK272" s="64"/>
      <c r="CL272" s="64"/>
      <c r="CM272" s="64"/>
      <c r="CN272" s="64"/>
      <c r="CO272" s="64"/>
      <c r="CP272" s="64"/>
      <c r="CQ272" s="64"/>
      <c r="CR272" s="64"/>
      <c r="CS272" s="64"/>
      <c r="CT272" s="64"/>
      <c r="CU272" s="64"/>
      <c r="CV272" s="64"/>
      <c r="CW272" s="64"/>
      <c r="CX272" s="64"/>
      <c r="CY272" s="64"/>
      <c r="CZ272" s="64"/>
      <c r="DA272" s="64"/>
      <c r="DB272" s="64"/>
      <c r="DC272" s="64"/>
      <c r="DD272" s="64"/>
      <c r="DE272" s="64"/>
      <c r="DF272" s="64"/>
      <c r="DG272" s="64"/>
      <c r="DH272" s="64"/>
      <c r="DI272" s="64"/>
      <c r="DJ272" s="64"/>
      <c r="DK272" s="64"/>
      <c r="DL272" s="64"/>
      <c r="DM272" s="64"/>
      <c r="DN272" s="64"/>
      <c r="DO272" s="64"/>
      <c r="DP272" s="64"/>
      <c r="DQ272" s="64"/>
      <c r="DR272" s="64"/>
      <c r="DS272" s="64"/>
      <c r="DT272" s="64"/>
      <c r="DU272" s="64"/>
      <c r="DV272" s="64"/>
      <c r="DW272" s="64"/>
      <c r="DX272" s="64"/>
      <c r="DY272" s="64"/>
      <c r="DZ272" s="64"/>
      <c r="EA272" s="64"/>
      <c r="EB272" s="64"/>
      <c r="EC272" s="64"/>
      <c r="ED272" s="64"/>
      <c r="EE272" s="64"/>
      <c r="EF272" s="64"/>
      <c r="EG272" s="64"/>
      <c r="EH272" s="64"/>
      <c r="EI272" s="64"/>
      <c r="EJ272" s="64"/>
      <c r="EK272" s="64"/>
      <c r="EL272" s="64"/>
      <c r="EM272" s="64"/>
      <c r="EN272" s="64"/>
      <c r="EO272" s="64"/>
      <c r="EP272" s="64"/>
      <c r="EQ272" s="64"/>
      <c r="ER272" s="122"/>
    </row>
    <row r="273" spans="1:148" s="65" customFormat="1" ht="16.5" customHeight="1" x14ac:dyDescent="0.25">
      <c r="A273" s="21">
        <f t="shared" si="15"/>
        <v>246</v>
      </c>
      <c r="B273" s="54" t="s">
        <v>99</v>
      </c>
      <c r="C273" s="57">
        <v>54.9</v>
      </c>
      <c r="D273" s="57">
        <v>3.0609999999999999</v>
      </c>
      <c r="E273" s="57">
        <v>19.72</v>
      </c>
      <c r="F273" s="68">
        <v>0</v>
      </c>
      <c r="G273" s="68">
        <v>0</v>
      </c>
      <c r="H273" s="68">
        <v>0</v>
      </c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  <c r="CA273" s="64"/>
      <c r="CB273" s="64"/>
      <c r="CC273" s="64"/>
      <c r="CD273" s="64"/>
      <c r="CE273" s="64"/>
      <c r="CF273" s="64"/>
      <c r="CG273" s="64"/>
      <c r="CH273" s="64"/>
      <c r="CI273" s="64"/>
      <c r="CJ273" s="64"/>
      <c r="CK273" s="64"/>
      <c r="CL273" s="64"/>
      <c r="CM273" s="64"/>
      <c r="CN273" s="64"/>
      <c r="CO273" s="64"/>
      <c r="CP273" s="64"/>
      <c r="CQ273" s="64"/>
      <c r="CR273" s="64"/>
      <c r="CS273" s="64"/>
      <c r="CT273" s="64"/>
      <c r="CU273" s="64"/>
      <c r="CV273" s="64"/>
      <c r="CW273" s="64"/>
      <c r="CX273" s="64"/>
      <c r="CY273" s="64"/>
      <c r="CZ273" s="64"/>
      <c r="DA273" s="64"/>
      <c r="DB273" s="64"/>
      <c r="DC273" s="64"/>
      <c r="DD273" s="64"/>
      <c r="DE273" s="64"/>
      <c r="DF273" s="64"/>
      <c r="DG273" s="64"/>
      <c r="DH273" s="64"/>
      <c r="DI273" s="64"/>
      <c r="DJ273" s="64"/>
      <c r="DK273" s="64"/>
      <c r="DL273" s="64"/>
      <c r="DM273" s="64"/>
      <c r="DN273" s="64"/>
      <c r="DO273" s="64"/>
      <c r="DP273" s="64"/>
      <c r="DQ273" s="64"/>
      <c r="DR273" s="64"/>
      <c r="DS273" s="64"/>
      <c r="DT273" s="64"/>
      <c r="DU273" s="64"/>
      <c r="DV273" s="64"/>
      <c r="DW273" s="64"/>
      <c r="DX273" s="64"/>
      <c r="DY273" s="64"/>
      <c r="DZ273" s="64"/>
      <c r="EA273" s="64"/>
      <c r="EB273" s="64"/>
      <c r="EC273" s="64"/>
      <c r="ED273" s="64"/>
      <c r="EE273" s="64"/>
      <c r="EF273" s="64"/>
      <c r="EG273" s="64"/>
      <c r="EH273" s="64"/>
      <c r="EI273" s="64"/>
      <c r="EJ273" s="64"/>
      <c r="EK273" s="64"/>
      <c r="EL273" s="64"/>
      <c r="EM273" s="64"/>
      <c r="EN273" s="64"/>
      <c r="EO273" s="64"/>
      <c r="EP273" s="64"/>
      <c r="EQ273" s="64"/>
      <c r="ER273" s="122"/>
    </row>
    <row r="274" spans="1:148" s="65" customFormat="1" ht="16.5" customHeight="1" x14ac:dyDescent="0.25">
      <c r="A274" s="21">
        <f t="shared" si="15"/>
        <v>247</v>
      </c>
      <c r="B274" s="54" t="s">
        <v>155</v>
      </c>
      <c r="C274" s="57"/>
      <c r="D274" s="57"/>
      <c r="E274" s="57"/>
      <c r="F274" s="57"/>
      <c r="G274" s="57"/>
      <c r="H274" s="57">
        <v>0</v>
      </c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  <c r="CB274" s="64"/>
      <c r="CC274" s="64"/>
      <c r="CD274" s="64"/>
      <c r="CE274" s="64"/>
      <c r="CF274" s="64"/>
      <c r="CG274" s="64"/>
      <c r="CH274" s="64"/>
      <c r="CI274" s="64"/>
      <c r="CJ274" s="64"/>
      <c r="CK274" s="64"/>
      <c r="CL274" s="64"/>
      <c r="CM274" s="64"/>
      <c r="CN274" s="64"/>
      <c r="CO274" s="64"/>
      <c r="CP274" s="64"/>
      <c r="CQ274" s="64"/>
      <c r="CR274" s="64"/>
      <c r="CS274" s="64"/>
      <c r="CT274" s="64"/>
      <c r="CU274" s="64"/>
      <c r="CV274" s="64"/>
      <c r="CW274" s="64"/>
      <c r="CX274" s="64"/>
      <c r="CY274" s="64"/>
      <c r="CZ274" s="64"/>
      <c r="DA274" s="64"/>
      <c r="DB274" s="64"/>
      <c r="DC274" s="64"/>
      <c r="DD274" s="64"/>
      <c r="DE274" s="64"/>
      <c r="DF274" s="64"/>
      <c r="DG274" s="64"/>
      <c r="DH274" s="64"/>
      <c r="DI274" s="64"/>
      <c r="DJ274" s="64"/>
      <c r="DK274" s="64"/>
      <c r="DL274" s="64"/>
      <c r="DM274" s="64"/>
      <c r="DN274" s="64"/>
      <c r="DO274" s="64"/>
      <c r="DP274" s="64"/>
      <c r="DQ274" s="64"/>
      <c r="DR274" s="64"/>
      <c r="DS274" s="64"/>
      <c r="DT274" s="64"/>
      <c r="DU274" s="64"/>
      <c r="DV274" s="64"/>
      <c r="DW274" s="64"/>
      <c r="DX274" s="64"/>
      <c r="DY274" s="64"/>
      <c r="DZ274" s="64"/>
      <c r="EA274" s="64"/>
      <c r="EB274" s="64"/>
      <c r="EC274" s="64"/>
      <c r="ED274" s="64"/>
      <c r="EE274" s="64"/>
      <c r="EF274" s="64"/>
      <c r="EG274" s="64"/>
      <c r="EH274" s="64"/>
      <c r="EI274" s="64"/>
      <c r="EJ274" s="64"/>
      <c r="EK274" s="64"/>
      <c r="EL274" s="64"/>
      <c r="EM274" s="64"/>
      <c r="EN274" s="64"/>
      <c r="EO274" s="64"/>
      <c r="EP274" s="64"/>
      <c r="EQ274" s="64"/>
      <c r="ER274" s="122"/>
    </row>
    <row r="275" spans="1:148" s="65" customFormat="1" ht="16.5" customHeight="1" x14ac:dyDescent="0.25">
      <c r="A275" s="21">
        <f t="shared" si="15"/>
        <v>248</v>
      </c>
      <c r="B275" s="54" t="s">
        <v>101</v>
      </c>
      <c r="C275" s="57"/>
      <c r="D275" s="57"/>
      <c r="E275" s="57"/>
      <c r="F275" s="57"/>
      <c r="G275" s="57"/>
      <c r="H275" s="57">
        <v>0</v>
      </c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  <c r="CA275" s="64"/>
      <c r="CB275" s="64"/>
      <c r="CC275" s="64"/>
      <c r="CD275" s="64"/>
      <c r="CE275" s="64"/>
      <c r="CF275" s="64"/>
      <c r="CG275" s="64"/>
      <c r="CH275" s="64"/>
      <c r="CI275" s="64"/>
      <c r="CJ275" s="64"/>
      <c r="CK275" s="64"/>
      <c r="CL275" s="64"/>
      <c r="CM275" s="64"/>
      <c r="CN275" s="64"/>
      <c r="CO275" s="64"/>
      <c r="CP275" s="64"/>
      <c r="CQ275" s="64"/>
      <c r="CR275" s="64"/>
      <c r="CS275" s="64"/>
      <c r="CT275" s="64"/>
      <c r="CU275" s="64"/>
      <c r="CV275" s="64"/>
      <c r="CW275" s="64"/>
      <c r="CX275" s="64"/>
      <c r="CY275" s="64"/>
      <c r="CZ275" s="64"/>
      <c r="DA275" s="64"/>
      <c r="DB275" s="64"/>
      <c r="DC275" s="64"/>
      <c r="DD275" s="64"/>
      <c r="DE275" s="64"/>
      <c r="DF275" s="64"/>
      <c r="DG275" s="64"/>
      <c r="DH275" s="64"/>
      <c r="DI275" s="64"/>
      <c r="DJ275" s="64"/>
      <c r="DK275" s="64"/>
      <c r="DL275" s="64"/>
      <c r="DM275" s="64"/>
      <c r="DN275" s="64"/>
      <c r="DO275" s="64"/>
      <c r="DP275" s="64"/>
      <c r="DQ275" s="64"/>
      <c r="DR275" s="64"/>
      <c r="DS275" s="64"/>
      <c r="DT275" s="64"/>
      <c r="DU275" s="64"/>
      <c r="DV275" s="64"/>
      <c r="DW275" s="64"/>
      <c r="DX275" s="64"/>
      <c r="DY275" s="64"/>
      <c r="DZ275" s="64"/>
      <c r="EA275" s="64"/>
      <c r="EB275" s="64"/>
      <c r="EC275" s="64"/>
      <c r="ED275" s="64"/>
      <c r="EE275" s="64"/>
      <c r="EF275" s="64"/>
      <c r="EG275" s="64"/>
      <c r="EH275" s="64"/>
      <c r="EI275" s="64"/>
      <c r="EJ275" s="64"/>
      <c r="EK275" s="64"/>
      <c r="EL275" s="64"/>
      <c r="EM275" s="64"/>
      <c r="EN275" s="64"/>
      <c r="EO275" s="64"/>
      <c r="EP275" s="64"/>
      <c r="EQ275" s="64"/>
      <c r="ER275" s="122"/>
    </row>
    <row r="276" spans="1:148" s="65" customFormat="1" ht="16.5" customHeight="1" x14ac:dyDescent="0.25">
      <c r="A276" s="21">
        <f t="shared" si="15"/>
        <v>249</v>
      </c>
      <c r="B276" s="54" t="s">
        <v>102</v>
      </c>
      <c r="C276" s="57"/>
      <c r="D276" s="57"/>
      <c r="E276" s="57"/>
      <c r="F276" s="57"/>
      <c r="G276" s="57"/>
      <c r="H276" s="57">
        <v>0</v>
      </c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  <c r="CA276" s="64"/>
      <c r="CB276" s="64"/>
      <c r="CC276" s="64"/>
      <c r="CD276" s="64"/>
      <c r="CE276" s="64"/>
      <c r="CF276" s="64"/>
      <c r="CG276" s="64"/>
      <c r="CH276" s="64"/>
      <c r="CI276" s="64"/>
      <c r="CJ276" s="64"/>
      <c r="CK276" s="64"/>
      <c r="CL276" s="64"/>
      <c r="CM276" s="64"/>
      <c r="CN276" s="64"/>
      <c r="CO276" s="64"/>
      <c r="CP276" s="64"/>
      <c r="CQ276" s="64"/>
      <c r="CR276" s="64"/>
      <c r="CS276" s="64"/>
      <c r="CT276" s="64"/>
      <c r="CU276" s="64"/>
      <c r="CV276" s="64"/>
      <c r="CW276" s="64"/>
      <c r="CX276" s="64"/>
      <c r="CY276" s="64"/>
      <c r="CZ276" s="64"/>
      <c r="DA276" s="64"/>
      <c r="DB276" s="64"/>
      <c r="DC276" s="64"/>
      <c r="DD276" s="64"/>
      <c r="DE276" s="64"/>
      <c r="DF276" s="64"/>
      <c r="DG276" s="64"/>
      <c r="DH276" s="64"/>
      <c r="DI276" s="64"/>
      <c r="DJ276" s="64"/>
      <c r="DK276" s="64"/>
      <c r="DL276" s="64"/>
      <c r="DM276" s="64"/>
      <c r="DN276" s="64"/>
      <c r="DO276" s="64"/>
      <c r="DP276" s="64"/>
      <c r="DQ276" s="64"/>
      <c r="DR276" s="64"/>
      <c r="DS276" s="64"/>
      <c r="DT276" s="64"/>
      <c r="DU276" s="64"/>
      <c r="DV276" s="64"/>
      <c r="DW276" s="64"/>
      <c r="DX276" s="64"/>
      <c r="DY276" s="64"/>
      <c r="DZ276" s="64"/>
      <c r="EA276" s="64"/>
      <c r="EB276" s="64"/>
      <c r="EC276" s="64"/>
      <c r="ED276" s="64"/>
      <c r="EE276" s="64"/>
      <c r="EF276" s="64"/>
      <c r="EG276" s="64"/>
      <c r="EH276" s="64"/>
      <c r="EI276" s="64"/>
      <c r="EJ276" s="64"/>
      <c r="EK276" s="64"/>
      <c r="EL276" s="64"/>
      <c r="EM276" s="64"/>
      <c r="EN276" s="64"/>
      <c r="EO276" s="64"/>
      <c r="EP276" s="64"/>
      <c r="EQ276" s="64"/>
      <c r="ER276" s="122"/>
    </row>
    <row r="277" spans="1:148" s="65" customFormat="1" ht="16.5" customHeight="1" x14ac:dyDescent="0.25">
      <c r="A277" s="21">
        <f t="shared" si="15"/>
        <v>250</v>
      </c>
      <c r="B277" s="54" t="s">
        <v>103</v>
      </c>
      <c r="C277" s="57">
        <v>97.7</v>
      </c>
      <c r="D277" s="57">
        <v>44.88</v>
      </c>
      <c r="E277" s="57">
        <v>68.198999999999998</v>
      </c>
      <c r="F277" s="57">
        <v>45.969000000000001</v>
      </c>
      <c r="G277" s="57">
        <v>46.3</v>
      </c>
      <c r="H277" s="57">
        <v>49.540999999999997</v>
      </c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  <c r="CA277" s="64"/>
      <c r="CB277" s="64"/>
      <c r="CC277" s="64"/>
      <c r="CD277" s="64"/>
      <c r="CE277" s="64"/>
      <c r="CF277" s="64"/>
      <c r="CG277" s="64"/>
      <c r="CH277" s="64"/>
      <c r="CI277" s="64"/>
      <c r="CJ277" s="64"/>
      <c r="CK277" s="64"/>
      <c r="CL277" s="64"/>
      <c r="CM277" s="64"/>
      <c r="CN277" s="64"/>
      <c r="CO277" s="64"/>
      <c r="CP277" s="64"/>
      <c r="CQ277" s="64"/>
      <c r="CR277" s="64"/>
      <c r="CS277" s="64"/>
      <c r="CT277" s="64"/>
      <c r="CU277" s="64"/>
      <c r="CV277" s="64"/>
      <c r="CW277" s="64"/>
      <c r="CX277" s="64"/>
      <c r="CY277" s="64"/>
      <c r="CZ277" s="64"/>
      <c r="DA277" s="64"/>
      <c r="DB277" s="64"/>
      <c r="DC277" s="64"/>
      <c r="DD277" s="64"/>
      <c r="DE277" s="64"/>
      <c r="DF277" s="64"/>
      <c r="DG277" s="64"/>
      <c r="DH277" s="64"/>
      <c r="DI277" s="64"/>
      <c r="DJ277" s="64"/>
      <c r="DK277" s="64"/>
      <c r="DL277" s="64"/>
      <c r="DM277" s="64"/>
      <c r="DN277" s="64"/>
      <c r="DO277" s="64"/>
      <c r="DP277" s="64"/>
      <c r="DQ277" s="64"/>
      <c r="DR277" s="64"/>
      <c r="DS277" s="64"/>
      <c r="DT277" s="64"/>
      <c r="DU277" s="64"/>
      <c r="DV277" s="64"/>
      <c r="DW277" s="64"/>
      <c r="DX277" s="64"/>
      <c r="DY277" s="64"/>
      <c r="DZ277" s="64"/>
      <c r="EA277" s="64"/>
      <c r="EB277" s="64"/>
      <c r="EC277" s="64"/>
      <c r="ED277" s="64"/>
      <c r="EE277" s="64"/>
      <c r="EF277" s="64"/>
      <c r="EG277" s="64"/>
      <c r="EH277" s="64"/>
      <c r="EI277" s="64"/>
      <c r="EJ277" s="64"/>
      <c r="EK277" s="64"/>
      <c r="EL277" s="64"/>
      <c r="EM277" s="64"/>
      <c r="EN277" s="64"/>
      <c r="EO277" s="64"/>
      <c r="EP277" s="64"/>
      <c r="EQ277" s="64"/>
      <c r="ER277" s="122"/>
    </row>
    <row r="278" spans="1:148" s="65" customFormat="1" ht="16.5" customHeight="1" x14ac:dyDescent="0.25">
      <c r="A278" s="21">
        <f t="shared" si="15"/>
        <v>251</v>
      </c>
      <c r="B278" s="54" t="s">
        <v>107</v>
      </c>
      <c r="C278" s="57">
        <v>205.68421052631578</v>
      </c>
      <c r="D278" s="57">
        <v>45.936540429887415</v>
      </c>
      <c r="E278" s="57">
        <v>151.9585561497326</v>
      </c>
      <c r="F278" s="57">
        <v>67.404214138037219</v>
      </c>
      <c r="G278" s="57">
        <v>100.72005046879417</v>
      </c>
      <c r="H278" s="57">
        <v>107</v>
      </c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  <c r="CA278" s="64"/>
      <c r="CB278" s="64"/>
      <c r="CC278" s="64"/>
      <c r="CD278" s="64"/>
      <c r="CE278" s="64"/>
      <c r="CF278" s="64"/>
      <c r="CG278" s="64"/>
      <c r="CH278" s="64"/>
      <c r="CI278" s="64"/>
      <c r="CJ278" s="64"/>
      <c r="CK278" s="64"/>
      <c r="CL278" s="64"/>
      <c r="CM278" s="64"/>
      <c r="CN278" s="64"/>
      <c r="CO278" s="64"/>
      <c r="CP278" s="64"/>
      <c r="CQ278" s="64"/>
      <c r="CR278" s="64"/>
      <c r="CS278" s="64"/>
      <c r="CT278" s="64"/>
      <c r="CU278" s="64"/>
      <c r="CV278" s="64"/>
      <c r="CW278" s="64"/>
      <c r="CX278" s="64"/>
      <c r="CY278" s="64"/>
      <c r="CZ278" s="64"/>
      <c r="DA278" s="64"/>
      <c r="DB278" s="64"/>
      <c r="DC278" s="64"/>
      <c r="DD278" s="64"/>
      <c r="DE278" s="64"/>
      <c r="DF278" s="64"/>
      <c r="DG278" s="64"/>
      <c r="DH278" s="64"/>
      <c r="DI278" s="64"/>
      <c r="DJ278" s="64"/>
      <c r="DK278" s="64"/>
      <c r="DL278" s="64"/>
      <c r="DM278" s="64"/>
      <c r="DN278" s="64"/>
      <c r="DO278" s="64"/>
      <c r="DP278" s="64"/>
      <c r="DQ278" s="64"/>
      <c r="DR278" s="64"/>
      <c r="DS278" s="64"/>
      <c r="DT278" s="64"/>
      <c r="DU278" s="64"/>
      <c r="DV278" s="64"/>
      <c r="DW278" s="64"/>
      <c r="DX278" s="64"/>
      <c r="DY278" s="64"/>
      <c r="DZ278" s="64"/>
      <c r="EA278" s="64"/>
      <c r="EB278" s="64"/>
      <c r="EC278" s="64"/>
      <c r="ED278" s="64"/>
      <c r="EE278" s="64"/>
      <c r="EF278" s="64"/>
      <c r="EG278" s="64"/>
      <c r="EH278" s="64"/>
      <c r="EI278" s="64"/>
      <c r="EJ278" s="64"/>
      <c r="EK278" s="64"/>
      <c r="EL278" s="64"/>
      <c r="EM278" s="64"/>
      <c r="EN278" s="64"/>
      <c r="EO278" s="64"/>
      <c r="EP278" s="64"/>
      <c r="EQ278" s="64"/>
      <c r="ER278" s="122"/>
    </row>
    <row r="279" spans="1:148" s="65" customFormat="1" ht="16.5" customHeight="1" x14ac:dyDescent="0.25">
      <c r="A279" s="254" t="s">
        <v>170</v>
      </c>
      <c r="B279" s="254"/>
      <c r="C279" s="254"/>
      <c r="D279" s="254"/>
      <c r="E279" s="254"/>
      <c r="F279" s="254"/>
      <c r="G279" s="254"/>
      <c r="H279" s="25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  <c r="CA279" s="64"/>
      <c r="CB279" s="64"/>
      <c r="CC279" s="64"/>
      <c r="CD279" s="64"/>
      <c r="CE279" s="64"/>
      <c r="CF279" s="64"/>
      <c r="CG279" s="64"/>
      <c r="CH279" s="64"/>
      <c r="CI279" s="64"/>
      <c r="CJ279" s="64"/>
      <c r="CK279" s="64"/>
      <c r="CL279" s="64"/>
      <c r="CM279" s="64"/>
      <c r="CN279" s="64"/>
      <c r="CO279" s="64"/>
      <c r="CP279" s="64"/>
      <c r="CQ279" s="64"/>
      <c r="CR279" s="64"/>
      <c r="CS279" s="64"/>
      <c r="CT279" s="64"/>
      <c r="CU279" s="64"/>
      <c r="CV279" s="64"/>
      <c r="CW279" s="64"/>
      <c r="CX279" s="64"/>
      <c r="CY279" s="64"/>
      <c r="CZ279" s="64"/>
      <c r="DA279" s="64"/>
      <c r="DB279" s="64"/>
      <c r="DC279" s="64"/>
      <c r="DD279" s="64"/>
      <c r="DE279" s="64"/>
      <c r="DF279" s="64"/>
      <c r="DG279" s="64"/>
      <c r="DH279" s="64"/>
      <c r="DI279" s="64"/>
      <c r="DJ279" s="64"/>
      <c r="DK279" s="64"/>
      <c r="DL279" s="64"/>
      <c r="DM279" s="64"/>
      <c r="DN279" s="64"/>
      <c r="DO279" s="64"/>
      <c r="DP279" s="64"/>
      <c r="DQ279" s="64"/>
      <c r="DR279" s="64"/>
      <c r="DS279" s="64"/>
      <c r="DT279" s="64"/>
      <c r="DU279" s="64"/>
      <c r="DV279" s="64"/>
      <c r="DW279" s="64"/>
      <c r="DX279" s="64"/>
      <c r="DY279" s="64"/>
      <c r="DZ279" s="64"/>
      <c r="EA279" s="64"/>
      <c r="EB279" s="64"/>
      <c r="EC279" s="64"/>
      <c r="ED279" s="64"/>
      <c r="EE279" s="64"/>
      <c r="EF279" s="64"/>
      <c r="EG279" s="64"/>
      <c r="EH279" s="64"/>
      <c r="EI279" s="64"/>
      <c r="EJ279" s="64"/>
      <c r="EK279" s="64"/>
      <c r="EL279" s="64"/>
      <c r="EM279" s="64"/>
      <c r="EN279" s="64"/>
      <c r="EO279" s="64"/>
      <c r="EP279" s="64"/>
      <c r="EQ279" s="64"/>
      <c r="ER279" s="122"/>
    </row>
    <row r="280" spans="1:148" s="65" customFormat="1" ht="16.5" customHeight="1" x14ac:dyDescent="0.25">
      <c r="A280" s="162">
        <v>252</v>
      </c>
      <c r="B280" s="54" t="s">
        <v>90</v>
      </c>
      <c r="C280" s="57">
        <v>43.63</v>
      </c>
      <c r="D280" s="57">
        <v>41.006000000000007</v>
      </c>
      <c r="E280" s="57">
        <v>46.372999999999998</v>
      </c>
      <c r="F280" s="57">
        <v>44.2</v>
      </c>
      <c r="G280" s="57">
        <v>44.5</v>
      </c>
      <c r="H280" s="57">
        <v>47.615000000000002</v>
      </c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  <c r="CA280" s="64"/>
      <c r="CB280" s="64"/>
      <c r="CC280" s="64"/>
      <c r="CD280" s="64"/>
      <c r="CE280" s="64"/>
      <c r="CF280" s="64"/>
      <c r="CG280" s="64"/>
      <c r="CH280" s="64"/>
      <c r="CI280" s="64"/>
      <c r="CJ280" s="64"/>
      <c r="CK280" s="64"/>
      <c r="CL280" s="64"/>
      <c r="CM280" s="64"/>
      <c r="CN280" s="64"/>
      <c r="CO280" s="64"/>
      <c r="CP280" s="64"/>
      <c r="CQ280" s="64"/>
      <c r="CR280" s="64"/>
      <c r="CS280" s="64"/>
      <c r="CT280" s="64"/>
      <c r="CU280" s="64"/>
      <c r="CV280" s="64"/>
      <c r="CW280" s="64"/>
      <c r="CX280" s="64"/>
      <c r="CY280" s="64"/>
      <c r="CZ280" s="64"/>
      <c r="DA280" s="64"/>
      <c r="DB280" s="64"/>
      <c r="DC280" s="64"/>
      <c r="DD280" s="64"/>
      <c r="DE280" s="64"/>
      <c r="DF280" s="64"/>
      <c r="DG280" s="64"/>
      <c r="DH280" s="64"/>
      <c r="DI280" s="64"/>
      <c r="DJ280" s="64"/>
      <c r="DK280" s="64"/>
      <c r="DL280" s="64"/>
      <c r="DM280" s="64"/>
      <c r="DN280" s="64"/>
      <c r="DO280" s="64"/>
      <c r="DP280" s="64"/>
      <c r="DQ280" s="64"/>
      <c r="DR280" s="64"/>
      <c r="DS280" s="64"/>
      <c r="DT280" s="64"/>
      <c r="DU280" s="64"/>
      <c r="DV280" s="64"/>
      <c r="DW280" s="64"/>
      <c r="DX280" s="64"/>
      <c r="DY280" s="64"/>
      <c r="DZ280" s="64"/>
      <c r="EA280" s="64"/>
      <c r="EB280" s="64"/>
      <c r="EC280" s="64"/>
      <c r="ED280" s="64"/>
      <c r="EE280" s="64"/>
      <c r="EF280" s="64"/>
      <c r="EG280" s="64"/>
      <c r="EH280" s="64"/>
      <c r="EI280" s="64"/>
      <c r="EJ280" s="64"/>
      <c r="EK280" s="64"/>
      <c r="EL280" s="64"/>
      <c r="EM280" s="64"/>
      <c r="EN280" s="64"/>
      <c r="EO280" s="64"/>
      <c r="EP280" s="64"/>
      <c r="EQ280" s="64"/>
      <c r="ER280" s="122"/>
    </row>
    <row r="281" spans="1:148" s="65" customFormat="1" ht="16.5" customHeight="1" x14ac:dyDescent="0.25">
      <c r="A281" s="21">
        <f t="shared" ref="A281:A293" si="16">+A280+1</f>
        <v>253</v>
      </c>
      <c r="B281" s="54" t="s">
        <v>92</v>
      </c>
      <c r="C281" s="57">
        <v>7.33</v>
      </c>
      <c r="D281" s="57">
        <v>9.4920000000000009</v>
      </c>
      <c r="E281" s="57">
        <v>7.5190000000000001</v>
      </c>
      <c r="F281" s="57">
        <v>8</v>
      </c>
      <c r="G281" s="57">
        <v>8.6</v>
      </c>
      <c r="H281" s="57">
        <v>9.202</v>
      </c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  <c r="CA281" s="64"/>
      <c r="CB281" s="64"/>
      <c r="CC281" s="64"/>
      <c r="CD281" s="64"/>
      <c r="CE281" s="64"/>
      <c r="CF281" s="64"/>
      <c r="CG281" s="64"/>
      <c r="CH281" s="64"/>
      <c r="CI281" s="64"/>
      <c r="CJ281" s="64"/>
      <c r="CK281" s="64"/>
      <c r="CL281" s="64"/>
      <c r="CM281" s="64"/>
      <c r="CN281" s="64"/>
      <c r="CO281" s="64"/>
      <c r="CP281" s="64"/>
      <c r="CQ281" s="64"/>
      <c r="CR281" s="64"/>
      <c r="CS281" s="64"/>
      <c r="CT281" s="64"/>
      <c r="CU281" s="64"/>
      <c r="CV281" s="64"/>
      <c r="CW281" s="64"/>
      <c r="CX281" s="64"/>
      <c r="CY281" s="64"/>
      <c r="CZ281" s="64"/>
      <c r="DA281" s="64"/>
      <c r="DB281" s="64"/>
      <c r="DC281" s="64"/>
      <c r="DD281" s="64"/>
      <c r="DE281" s="64"/>
      <c r="DF281" s="64"/>
      <c r="DG281" s="64"/>
      <c r="DH281" s="64"/>
      <c r="DI281" s="64"/>
      <c r="DJ281" s="64"/>
      <c r="DK281" s="64"/>
      <c r="DL281" s="64"/>
      <c r="DM281" s="64"/>
      <c r="DN281" s="64"/>
      <c r="DO281" s="64"/>
      <c r="DP281" s="64"/>
      <c r="DQ281" s="64"/>
      <c r="DR281" s="64"/>
      <c r="DS281" s="64"/>
      <c r="DT281" s="64"/>
      <c r="DU281" s="64"/>
      <c r="DV281" s="64"/>
      <c r="DW281" s="64"/>
      <c r="DX281" s="64"/>
      <c r="DY281" s="64"/>
      <c r="DZ281" s="64"/>
      <c r="EA281" s="64"/>
      <c r="EB281" s="64"/>
      <c r="EC281" s="64"/>
      <c r="ED281" s="64"/>
      <c r="EE281" s="64"/>
      <c r="EF281" s="64"/>
      <c r="EG281" s="64"/>
      <c r="EH281" s="64"/>
      <c r="EI281" s="64"/>
      <c r="EJ281" s="64"/>
      <c r="EK281" s="64"/>
      <c r="EL281" s="64"/>
      <c r="EM281" s="64"/>
      <c r="EN281" s="64"/>
      <c r="EO281" s="64"/>
      <c r="EP281" s="64"/>
      <c r="EQ281" s="64"/>
      <c r="ER281" s="122"/>
    </row>
    <row r="282" spans="1:148" s="65" customFormat="1" ht="16.5" customHeight="1" x14ac:dyDescent="0.25">
      <c r="A282" s="21">
        <f t="shared" si="16"/>
        <v>254</v>
      </c>
      <c r="B282" s="54" t="s">
        <v>107</v>
      </c>
      <c r="C282" s="57">
        <v>129.49522510231927</v>
      </c>
      <c r="D282" s="57">
        <v>129.49522510231927</v>
      </c>
      <c r="E282" s="57">
        <v>79.214075010535183</v>
      </c>
      <c r="F282" s="57">
        <v>106.3971272775635</v>
      </c>
      <c r="G282" s="57">
        <v>107.5</v>
      </c>
      <c r="H282" s="57">
        <v>107</v>
      </c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  <c r="CA282" s="64"/>
      <c r="CB282" s="64"/>
      <c r="CC282" s="64"/>
      <c r="CD282" s="64"/>
      <c r="CE282" s="64"/>
      <c r="CF282" s="64"/>
      <c r="CG282" s="64"/>
      <c r="CH282" s="64"/>
      <c r="CI282" s="64"/>
      <c r="CJ282" s="64"/>
      <c r="CK282" s="64"/>
      <c r="CL282" s="64"/>
      <c r="CM282" s="64"/>
      <c r="CN282" s="64"/>
      <c r="CO282" s="64"/>
      <c r="CP282" s="64"/>
      <c r="CQ282" s="64"/>
      <c r="CR282" s="64"/>
      <c r="CS282" s="64"/>
      <c r="CT282" s="64"/>
      <c r="CU282" s="64"/>
      <c r="CV282" s="64"/>
      <c r="CW282" s="64"/>
      <c r="CX282" s="64"/>
      <c r="CY282" s="64"/>
      <c r="CZ282" s="64"/>
      <c r="DA282" s="64"/>
      <c r="DB282" s="64"/>
      <c r="DC282" s="64"/>
      <c r="DD282" s="64"/>
      <c r="DE282" s="64"/>
      <c r="DF282" s="64"/>
      <c r="DG282" s="64"/>
      <c r="DH282" s="64"/>
      <c r="DI282" s="64"/>
      <c r="DJ282" s="64"/>
      <c r="DK282" s="64"/>
      <c r="DL282" s="64"/>
      <c r="DM282" s="64"/>
      <c r="DN282" s="64"/>
      <c r="DO282" s="64"/>
      <c r="DP282" s="64"/>
      <c r="DQ282" s="64"/>
      <c r="DR282" s="64"/>
      <c r="DS282" s="64"/>
      <c r="DT282" s="64"/>
      <c r="DU282" s="64"/>
      <c r="DV282" s="64"/>
      <c r="DW282" s="64"/>
      <c r="DX282" s="64"/>
      <c r="DY282" s="64"/>
      <c r="DZ282" s="64"/>
      <c r="EA282" s="64"/>
      <c r="EB282" s="64"/>
      <c r="EC282" s="64"/>
      <c r="ED282" s="64"/>
      <c r="EE282" s="64"/>
      <c r="EF282" s="64"/>
      <c r="EG282" s="64"/>
      <c r="EH282" s="64"/>
      <c r="EI282" s="64"/>
      <c r="EJ282" s="64"/>
      <c r="EK282" s="64"/>
      <c r="EL282" s="64"/>
      <c r="EM282" s="64"/>
      <c r="EN282" s="64"/>
      <c r="EO282" s="64"/>
      <c r="EP282" s="64"/>
      <c r="EQ282" s="64"/>
      <c r="ER282" s="122"/>
    </row>
    <row r="283" spans="1:148" s="65" customFormat="1" ht="16.5" customHeight="1" x14ac:dyDescent="0.25">
      <c r="A283" s="21">
        <f t="shared" si="16"/>
        <v>255</v>
      </c>
      <c r="B283" s="54" t="s">
        <v>93</v>
      </c>
      <c r="C283" s="57">
        <v>7.3</v>
      </c>
      <c r="D283" s="57">
        <v>9.4920000000000009</v>
      </c>
      <c r="E283" s="57">
        <v>7.5190000000000001</v>
      </c>
      <c r="F283" s="68">
        <v>8</v>
      </c>
      <c r="G283" s="68">
        <v>8.6</v>
      </c>
      <c r="H283" s="68">
        <v>9.202</v>
      </c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  <c r="CA283" s="64"/>
      <c r="CB283" s="64"/>
      <c r="CC283" s="64"/>
      <c r="CD283" s="64"/>
      <c r="CE283" s="64"/>
      <c r="CF283" s="64"/>
      <c r="CG283" s="64"/>
      <c r="CH283" s="64"/>
      <c r="CI283" s="64"/>
      <c r="CJ283" s="64"/>
      <c r="CK283" s="64"/>
      <c r="CL283" s="64"/>
      <c r="CM283" s="64"/>
      <c r="CN283" s="64"/>
      <c r="CO283" s="64"/>
      <c r="CP283" s="64"/>
      <c r="CQ283" s="64"/>
      <c r="CR283" s="64"/>
      <c r="CS283" s="64"/>
      <c r="CT283" s="64"/>
      <c r="CU283" s="64"/>
      <c r="CV283" s="64"/>
      <c r="CW283" s="64"/>
      <c r="CX283" s="64"/>
      <c r="CY283" s="64"/>
      <c r="CZ283" s="64"/>
      <c r="DA283" s="64"/>
      <c r="DB283" s="64"/>
      <c r="DC283" s="64"/>
      <c r="DD283" s="64"/>
      <c r="DE283" s="64"/>
      <c r="DF283" s="64"/>
      <c r="DG283" s="64"/>
      <c r="DH283" s="64"/>
      <c r="DI283" s="64"/>
      <c r="DJ283" s="64"/>
      <c r="DK283" s="64"/>
      <c r="DL283" s="64"/>
      <c r="DM283" s="64"/>
      <c r="DN283" s="64"/>
      <c r="DO283" s="64"/>
      <c r="DP283" s="64"/>
      <c r="DQ283" s="64"/>
      <c r="DR283" s="64"/>
      <c r="DS283" s="64"/>
      <c r="DT283" s="64"/>
      <c r="DU283" s="64"/>
      <c r="DV283" s="64"/>
      <c r="DW283" s="64"/>
      <c r="DX283" s="64"/>
      <c r="DY283" s="64"/>
      <c r="DZ283" s="64"/>
      <c r="EA283" s="64"/>
      <c r="EB283" s="64"/>
      <c r="EC283" s="64"/>
      <c r="ED283" s="64"/>
      <c r="EE283" s="64"/>
      <c r="EF283" s="64"/>
      <c r="EG283" s="64"/>
      <c r="EH283" s="64"/>
      <c r="EI283" s="64"/>
      <c r="EJ283" s="64"/>
      <c r="EK283" s="64"/>
      <c r="EL283" s="64"/>
      <c r="EM283" s="64"/>
      <c r="EN283" s="64"/>
      <c r="EO283" s="64"/>
      <c r="EP283" s="64"/>
      <c r="EQ283" s="64"/>
      <c r="ER283" s="122"/>
    </row>
    <row r="284" spans="1:148" s="65" customFormat="1" ht="16.5" customHeight="1" x14ac:dyDescent="0.25">
      <c r="A284" s="21">
        <f t="shared" si="16"/>
        <v>256</v>
      </c>
      <c r="B284" s="54" t="s">
        <v>94</v>
      </c>
      <c r="C284" s="57">
        <v>0.03</v>
      </c>
      <c r="D284" s="57"/>
      <c r="E284" s="57"/>
      <c r="F284" s="57"/>
      <c r="G284" s="57"/>
      <c r="H284" s="57">
        <v>0</v>
      </c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  <c r="CA284" s="64"/>
      <c r="CB284" s="64"/>
      <c r="CC284" s="64"/>
      <c r="CD284" s="64"/>
      <c r="CE284" s="64"/>
      <c r="CF284" s="64"/>
      <c r="CG284" s="64"/>
      <c r="CH284" s="64"/>
      <c r="CI284" s="64"/>
      <c r="CJ284" s="64"/>
      <c r="CK284" s="64"/>
      <c r="CL284" s="64"/>
      <c r="CM284" s="64"/>
      <c r="CN284" s="64"/>
      <c r="CO284" s="64"/>
      <c r="CP284" s="64"/>
      <c r="CQ284" s="64"/>
      <c r="CR284" s="64"/>
      <c r="CS284" s="64"/>
      <c r="CT284" s="64"/>
      <c r="CU284" s="64"/>
      <c r="CV284" s="64"/>
      <c r="CW284" s="64"/>
      <c r="CX284" s="64"/>
      <c r="CY284" s="64"/>
      <c r="CZ284" s="64"/>
      <c r="DA284" s="64"/>
      <c r="DB284" s="64"/>
      <c r="DC284" s="64"/>
      <c r="DD284" s="64"/>
      <c r="DE284" s="64"/>
      <c r="DF284" s="64"/>
      <c r="DG284" s="64"/>
      <c r="DH284" s="64"/>
      <c r="DI284" s="64"/>
      <c r="DJ284" s="64"/>
      <c r="DK284" s="64"/>
      <c r="DL284" s="64"/>
      <c r="DM284" s="64"/>
      <c r="DN284" s="64"/>
      <c r="DO284" s="64"/>
      <c r="DP284" s="64"/>
      <c r="DQ284" s="64"/>
      <c r="DR284" s="64"/>
      <c r="DS284" s="64"/>
      <c r="DT284" s="64"/>
      <c r="DU284" s="64"/>
      <c r="DV284" s="64"/>
      <c r="DW284" s="64"/>
      <c r="DX284" s="64"/>
      <c r="DY284" s="64"/>
      <c r="DZ284" s="64"/>
      <c r="EA284" s="64"/>
      <c r="EB284" s="64"/>
      <c r="EC284" s="64"/>
      <c r="ED284" s="64"/>
      <c r="EE284" s="64"/>
      <c r="EF284" s="64"/>
      <c r="EG284" s="64"/>
      <c r="EH284" s="64"/>
      <c r="EI284" s="64"/>
      <c r="EJ284" s="64"/>
      <c r="EK284" s="64"/>
      <c r="EL284" s="64"/>
      <c r="EM284" s="64"/>
      <c r="EN284" s="64"/>
      <c r="EO284" s="64"/>
      <c r="EP284" s="64"/>
      <c r="EQ284" s="64"/>
      <c r="ER284" s="122"/>
    </row>
    <row r="285" spans="1:148" s="65" customFormat="1" ht="16.5" customHeight="1" x14ac:dyDescent="0.25">
      <c r="A285" s="21">
        <f t="shared" si="16"/>
        <v>257</v>
      </c>
      <c r="B285" s="54" t="s">
        <v>95</v>
      </c>
      <c r="C285" s="57"/>
      <c r="D285" s="57"/>
      <c r="E285" s="57"/>
      <c r="F285" s="57"/>
      <c r="G285" s="57"/>
      <c r="H285" s="57">
        <v>0</v>
      </c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  <c r="CA285" s="64"/>
      <c r="CB285" s="64"/>
      <c r="CC285" s="64"/>
      <c r="CD285" s="64"/>
      <c r="CE285" s="64"/>
      <c r="CF285" s="64"/>
      <c r="CG285" s="64"/>
      <c r="CH285" s="64"/>
      <c r="CI285" s="64"/>
      <c r="CJ285" s="64"/>
      <c r="CK285" s="64"/>
      <c r="CL285" s="64"/>
      <c r="CM285" s="64"/>
      <c r="CN285" s="64"/>
      <c r="CO285" s="64"/>
      <c r="CP285" s="64"/>
      <c r="CQ285" s="64"/>
      <c r="CR285" s="64"/>
      <c r="CS285" s="64"/>
      <c r="CT285" s="64"/>
      <c r="CU285" s="64"/>
      <c r="CV285" s="64"/>
      <c r="CW285" s="64"/>
      <c r="CX285" s="64"/>
      <c r="CY285" s="64"/>
      <c r="CZ285" s="64"/>
      <c r="DA285" s="64"/>
      <c r="DB285" s="64"/>
      <c r="DC285" s="64"/>
      <c r="DD285" s="64"/>
      <c r="DE285" s="64"/>
      <c r="DF285" s="64"/>
      <c r="DG285" s="64"/>
      <c r="DH285" s="64"/>
      <c r="DI285" s="64"/>
      <c r="DJ285" s="64"/>
      <c r="DK285" s="64"/>
      <c r="DL285" s="64"/>
      <c r="DM285" s="64"/>
      <c r="DN285" s="64"/>
      <c r="DO285" s="64"/>
      <c r="DP285" s="64"/>
      <c r="DQ285" s="64"/>
      <c r="DR285" s="64"/>
      <c r="DS285" s="64"/>
      <c r="DT285" s="64"/>
      <c r="DU285" s="64"/>
      <c r="DV285" s="64"/>
      <c r="DW285" s="64"/>
      <c r="DX285" s="64"/>
      <c r="DY285" s="64"/>
      <c r="DZ285" s="64"/>
      <c r="EA285" s="64"/>
      <c r="EB285" s="64"/>
      <c r="EC285" s="64"/>
      <c r="ED285" s="64"/>
      <c r="EE285" s="64"/>
      <c r="EF285" s="64"/>
      <c r="EG285" s="64"/>
      <c r="EH285" s="64"/>
      <c r="EI285" s="64"/>
      <c r="EJ285" s="64"/>
      <c r="EK285" s="64"/>
      <c r="EL285" s="64"/>
      <c r="EM285" s="64"/>
      <c r="EN285" s="64"/>
      <c r="EO285" s="64"/>
      <c r="EP285" s="64"/>
      <c r="EQ285" s="64"/>
      <c r="ER285" s="122"/>
    </row>
    <row r="286" spans="1:148" s="65" customFormat="1" ht="16.5" customHeight="1" x14ac:dyDescent="0.25">
      <c r="A286" s="21">
        <f t="shared" si="16"/>
        <v>258</v>
      </c>
      <c r="B286" s="54" t="s">
        <v>97</v>
      </c>
      <c r="C286" s="57">
        <v>31.700000000000003</v>
      </c>
      <c r="D286" s="57">
        <v>32.03</v>
      </c>
      <c r="E286" s="57">
        <v>36.173999999999999</v>
      </c>
      <c r="F286" s="57">
        <v>36.200000000000003</v>
      </c>
      <c r="G286" s="57">
        <v>35.9</v>
      </c>
      <c r="H286" s="57">
        <v>38.412999999999997</v>
      </c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  <c r="CA286" s="64"/>
      <c r="CB286" s="64"/>
      <c r="CC286" s="64"/>
      <c r="CD286" s="64"/>
      <c r="CE286" s="64"/>
      <c r="CF286" s="64"/>
      <c r="CG286" s="64"/>
      <c r="CH286" s="64"/>
      <c r="CI286" s="64"/>
      <c r="CJ286" s="64"/>
      <c r="CK286" s="64"/>
      <c r="CL286" s="64"/>
      <c r="CM286" s="64"/>
      <c r="CN286" s="64"/>
      <c r="CO286" s="64"/>
      <c r="CP286" s="64"/>
      <c r="CQ286" s="64"/>
      <c r="CR286" s="64"/>
      <c r="CS286" s="64"/>
      <c r="CT286" s="64"/>
      <c r="CU286" s="64"/>
      <c r="CV286" s="64"/>
      <c r="CW286" s="64"/>
      <c r="CX286" s="64"/>
      <c r="CY286" s="64"/>
      <c r="CZ286" s="64"/>
      <c r="DA286" s="64"/>
      <c r="DB286" s="64"/>
      <c r="DC286" s="64"/>
      <c r="DD286" s="64"/>
      <c r="DE286" s="64"/>
      <c r="DF286" s="64"/>
      <c r="DG286" s="64"/>
      <c r="DH286" s="64"/>
      <c r="DI286" s="64"/>
      <c r="DJ286" s="64"/>
      <c r="DK286" s="64"/>
      <c r="DL286" s="64"/>
      <c r="DM286" s="64"/>
      <c r="DN286" s="64"/>
      <c r="DO286" s="64"/>
      <c r="DP286" s="64"/>
      <c r="DQ286" s="64"/>
      <c r="DR286" s="64"/>
      <c r="DS286" s="64"/>
      <c r="DT286" s="64"/>
      <c r="DU286" s="64"/>
      <c r="DV286" s="64"/>
      <c r="DW286" s="64"/>
      <c r="DX286" s="64"/>
      <c r="DY286" s="64"/>
      <c r="DZ286" s="64"/>
      <c r="EA286" s="64"/>
      <c r="EB286" s="64"/>
      <c r="EC286" s="64"/>
      <c r="ED286" s="64"/>
      <c r="EE286" s="64"/>
      <c r="EF286" s="64"/>
      <c r="EG286" s="64"/>
      <c r="EH286" s="64"/>
      <c r="EI286" s="64"/>
      <c r="EJ286" s="64"/>
      <c r="EK286" s="64"/>
      <c r="EL286" s="64"/>
      <c r="EM286" s="64"/>
      <c r="EN286" s="64"/>
      <c r="EO286" s="64"/>
      <c r="EP286" s="64"/>
      <c r="EQ286" s="64"/>
      <c r="ER286" s="122"/>
    </row>
    <row r="287" spans="1:148" s="65" customFormat="1" ht="16.5" customHeight="1" x14ac:dyDescent="0.25">
      <c r="A287" s="21">
        <f t="shared" si="16"/>
        <v>259</v>
      </c>
      <c r="B287" s="54" t="s">
        <v>98</v>
      </c>
      <c r="C287" s="57">
        <v>31.1</v>
      </c>
      <c r="D287" s="57">
        <v>31.969000000000001</v>
      </c>
      <c r="E287" s="57">
        <v>36.173999999999999</v>
      </c>
      <c r="F287" s="68">
        <v>36.200000000000003</v>
      </c>
      <c r="G287" s="68">
        <v>35.9</v>
      </c>
      <c r="H287" s="68">
        <v>38.412999999999997</v>
      </c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  <c r="CA287" s="64"/>
      <c r="CB287" s="64"/>
      <c r="CC287" s="64"/>
      <c r="CD287" s="64"/>
      <c r="CE287" s="64"/>
      <c r="CF287" s="64"/>
      <c r="CG287" s="64"/>
      <c r="CH287" s="64"/>
      <c r="CI287" s="64"/>
      <c r="CJ287" s="64"/>
      <c r="CK287" s="64"/>
      <c r="CL287" s="64"/>
      <c r="CM287" s="64"/>
      <c r="CN287" s="64"/>
      <c r="CO287" s="64"/>
      <c r="CP287" s="64"/>
      <c r="CQ287" s="64"/>
      <c r="CR287" s="64"/>
      <c r="CS287" s="64"/>
      <c r="CT287" s="64"/>
      <c r="CU287" s="64"/>
      <c r="CV287" s="64"/>
      <c r="CW287" s="64"/>
      <c r="CX287" s="64"/>
      <c r="CY287" s="64"/>
      <c r="CZ287" s="64"/>
      <c r="DA287" s="64"/>
      <c r="DB287" s="64"/>
      <c r="DC287" s="64"/>
      <c r="DD287" s="64"/>
      <c r="DE287" s="64"/>
      <c r="DF287" s="64"/>
      <c r="DG287" s="64"/>
      <c r="DH287" s="64"/>
      <c r="DI287" s="64"/>
      <c r="DJ287" s="64"/>
      <c r="DK287" s="64"/>
      <c r="DL287" s="64"/>
      <c r="DM287" s="64"/>
      <c r="DN287" s="64"/>
      <c r="DO287" s="64"/>
      <c r="DP287" s="64"/>
      <c r="DQ287" s="64"/>
      <c r="DR287" s="64"/>
      <c r="DS287" s="64"/>
      <c r="DT287" s="64"/>
      <c r="DU287" s="64"/>
      <c r="DV287" s="64"/>
      <c r="DW287" s="64"/>
      <c r="DX287" s="64"/>
      <c r="DY287" s="64"/>
      <c r="DZ287" s="64"/>
      <c r="EA287" s="64"/>
      <c r="EB287" s="64"/>
      <c r="EC287" s="64"/>
      <c r="ED287" s="64"/>
      <c r="EE287" s="64"/>
      <c r="EF287" s="64"/>
      <c r="EG287" s="64"/>
      <c r="EH287" s="64"/>
      <c r="EI287" s="64"/>
      <c r="EJ287" s="64"/>
      <c r="EK287" s="64"/>
      <c r="EL287" s="64"/>
      <c r="EM287" s="64"/>
      <c r="EN287" s="64"/>
      <c r="EO287" s="64"/>
      <c r="EP287" s="64"/>
      <c r="EQ287" s="64"/>
      <c r="ER287" s="122"/>
    </row>
    <row r="288" spans="1:148" s="65" customFormat="1" ht="16.5" customHeight="1" x14ac:dyDescent="0.25">
      <c r="A288" s="21">
        <f t="shared" si="16"/>
        <v>260</v>
      </c>
      <c r="B288" s="54" t="s">
        <v>99</v>
      </c>
      <c r="C288" s="57">
        <v>0.6</v>
      </c>
      <c r="D288" s="57">
        <v>6.0999999999999999E-2</v>
      </c>
      <c r="E288" s="57">
        <v>0</v>
      </c>
      <c r="F288" s="68">
        <v>0</v>
      </c>
      <c r="G288" s="68">
        <v>0</v>
      </c>
      <c r="H288" s="68">
        <v>0</v>
      </c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  <c r="CB288" s="64"/>
      <c r="CC288" s="64"/>
      <c r="CD288" s="64"/>
      <c r="CE288" s="64"/>
      <c r="CF288" s="64"/>
      <c r="CG288" s="64"/>
      <c r="CH288" s="64"/>
      <c r="CI288" s="64"/>
      <c r="CJ288" s="64"/>
      <c r="CK288" s="64"/>
      <c r="CL288" s="64"/>
      <c r="CM288" s="64"/>
      <c r="CN288" s="64"/>
      <c r="CO288" s="64"/>
      <c r="CP288" s="64"/>
      <c r="CQ288" s="64"/>
      <c r="CR288" s="64"/>
      <c r="CS288" s="64"/>
      <c r="CT288" s="64"/>
      <c r="CU288" s="64"/>
      <c r="CV288" s="64"/>
      <c r="CW288" s="64"/>
      <c r="CX288" s="64"/>
      <c r="CY288" s="64"/>
      <c r="CZ288" s="64"/>
      <c r="DA288" s="64"/>
      <c r="DB288" s="64"/>
      <c r="DC288" s="64"/>
      <c r="DD288" s="64"/>
      <c r="DE288" s="64"/>
      <c r="DF288" s="64"/>
      <c r="DG288" s="64"/>
      <c r="DH288" s="64"/>
      <c r="DI288" s="64"/>
      <c r="DJ288" s="64"/>
      <c r="DK288" s="64"/>
      <c r="DL288" s="64"/>
      <c r="DM288" s="64"/>
      <c r="DN288" s="64"/>
      <c r="DO288" s="64"/>
      <c r="DP288" s="64"/>
      <c r="DQ288" s="64"/>
      <c r="DR288" s="64"/>
      <c r="DS288" s="64"/>
      <c r="DT288" s="64"/>
      <c r="DU288" s="64"/>
      <c r="DV288" s="64"/>
      <c r="DW288" s="64"/>
      <c r="DX288" s="64"/>
      <c r="DY288" s="64"/>
      <c r="DZ288" s="64"/>
      <c r="EA288" s="64"/>
      <c r="EB288" s="64"/>
      <c r="EC288" s="64"/>
      <c r="ED288" s="64"/>
      <c r="EE288" s="64"/>
      <c r="EF288" s="64"/>
      <c r="EG288" s="64"/>
      <c r="EH288" s="64"/>
      <c r="EI288" s="64"/>
      <c r="EJ288" s="64"/>
      <c r="EK288" s="64"/>
      <c r="EL288" s="64"/>
      <c r="EM288" s="64"/>
      <c r="EN288" s="64"/>
      <c r="EO288" s="64"/>
      <c r="EP288" s="64"/>
      <c r="EQ288" s="64"/>
      <c r="ER288" s="122"/>
    </row>
    <row r="289" spans="1:148" s="65" customFormat="1" ht="16.5" customHeight="1" x14ac:dyDescent="0.25">
      <c r="A289" s="21">
        <f t="shared" si="16"/>
        <v>261</v>
      </c>
      <c r="B289" s="54" t="s">
        <v>155</v>
      </c>
      <c r="C289" s="57"/>
      <c r="D289" s="57"/>
      <c r="E289" s="57"/>
      <c r="F289" s="57"/>
      <c r="G289" s="57"/>
      <c r="H289" s="57">
        <v>0</v>
      </c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  <c r="CB289" s="64"/>
      <c r="CC289" s="64"/>
      <c r="CD289" s="64"/>
      <c r="CE289" s="64"/>
      <c r="CF289" s="64"/>
      <c r="CG289" s="64"/>
      <c r="CH289" s="64"/>
      <c r="CI289" s="64"/>
      <c r="CJ289" s="64"/>
      <c r="CK289" s="64"/>
      <c r="CL289" s="64"/>
      <c r="CM289" s="64"/>
      <c r="CN289" s="64"/>
      <c r="CO289" s="64"/>
      <c r="CP289" s="64"/>
      <c r="CQ289" s="64"/>
      <c r="CR289" s="64"/>
      <c r="CS289" s="64"/>
      <c r="CT289" s="64"/>
      <c r="CU289" s="64"/>
      <c r="CV289" s="64"/>
      <c r="CW289" s="64"/>
      <c r="CX289" s="64"/>
      <c r="CY289" s="64"/>
      <c r="CZ289" s="64"/>
      <c r="DA289" s="64"/>
      <c r="DB289" s="64"/>
      <c r="DC289" s="64"/>
      <c r="DD289" s="64"/>
      <c r="DE289" s="64"/>
      <c r="DF289" s="64"/>
      <c r="DG289" s="64"/>
      <c r="DH289" s="64"/>
      <c r="DI289" s="64"/>
      <c r="DJ289" s="64"/>
      <c r="DK289" s="64"/>
      <c r="DL289" s="64"/>
      <c r="DM289" s="64"/>
      <c r="DN289" s="64"/>
      <c r="DO289" s="64"/>
      <c r="DP289" s="64"/>
      <c r="DQ289" s="64"/>
      <c r="DR289" s="64"/>
      <c r="DS289" s="64"/>
      <c r="DT289" s="64"/>
      <c r="DU289" s="64"/>
      <c r="DV289" s="64"/>
      <c r="DW289" s="64"/>
      <c r="DX289" s="64"/>
      <c r="DY289" s="64"/>
      <c r="DZ289" s="64"/>
      <c r="EA289" s="64"/>
      <c r="EB289" s="64"/>
      <c r="EC289" s="64"/>
      <c r="ED289" s="64"/>
      <c r="EE289" s="64"/>
      <c r="EF289" s="64"/>
      <c r="EG289" s="64"/>
      <c r="EH289" s="64"/>
      <c r="EI289" s="64"/>
      <c r="EJ289" s="64"/>
      <c r="EK289" s="64"/>
      <c r="EL289" s="64"/>
      <c r="EM289" s="64"/>
      <c r="EN289" s="64"/>
      <c r="EO289" s="64"/>
      <c r="EP289" s="64"/>
      <c r="EQ289" s="64"/>
      <c r="ER289" s="122"/>
    </row>
    <row r="290" spans="1:148" s="65" customFormat="1" ht="16.5" customHeight="1" x14ac:dyDescent="0.25">
      <c r="A290" s="21">
        <f t="shared" si="16"/>
        <v>262</v>
      </c>
      <c r="B290" s="54" t="s">
        <v>101</v>
      </c>
      <c r="C290" s="57"/>
      <c r="D290" s="57"/>
      <c r="E290" s="57"/>
      <c r="F290" s="57"/>
      <c r="G290" s="57"/>
      <c r="H290" s="57">
        <v>0</v>
      </c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  <c r="CB290" s="64"/>
      <c r="CC290" s="64"/>
      <c r="CD290" s="64"/>
      <c r="CE290" s="64"/>
      <c r="CF290" s="64"/>
      <c r="CG290" s="64"/>
      <c r="CH290" s="64"/>
      <c r="CI290" s="64"/>
      <c r="CJ290" s="64"/>
      <c r="CK290" s="64"/>
      <c r="CL290" s="64"/>
      <c r="CM290" s="64"/>
      <c r="CN290" s="64"/>
      <c r="CO290" s="64"/>
      <c r="CP290" s="64"/>
      <c r="CQ290" s="64"/>
      <c r="CR290" s="64"/>
      <c r="CS290" s="64"/>
      <c r="CT290" s="64"/>
      <c r="CU290" s="64"/>
      <c r="CV290" s="64"/>
      <c r="CW290" s="64"/>
      <c r="CX290" s="64"/>
      <c r="CY290" s="64"/>
      <c r="CZ290" s="64"/>
      <c r="DA290" s="64"/>
      <c r="DB290" s="64"/>
      <c r="DC290" s="64"/>
      <c r="DD290" s="64"/>
      <c r="DE290" s="64"/>
      <c r="DF290" s="64"/>
      <c r="DG290" s="64"/>
      <c r="DH290" s="64"/>
      <c r="DI290" s="64"/>
      <c r="DJ290" s="64"/>
      <c r="DK290" s="64"/>
      <c r="DL290" s="64"/>
      <c r="DM290" s="64"/>
      <c r="DN290" s="64"/>
      <c r="DO290" s="64"/>
      <c r="DP290" s="64"/>
      <c r="DQ290" s="64"/>
      <c r="DR290" s="64"/>
      <c r="DS290" s="64"/>
      <c r="DT290" s="64"/>
      <c r="DU290" s="64"/>
      <c r="DV290" s="64"/>
      <c r="DW290" s="64"/>
      <c r="DX290" s="64"/>
      <c r="DY290" s="64"/>
      <c r="DZ290" s="64"/>
      <c r="EA290" s="64"/>
      <c r="EB290" s="64"/>
      <c r="EC290" s="64"/>
      <c r="ED290" s="64"/>
      <c r="EE290" s="64"/>
      <c r="EF290" s="64"/>
      <c r="EG290" s="64"/>
      <c r="EH290" s="64"/>
      <c r="EI290" s="64"/>
      <c r="EJ290" s="64"/>
      <c r="EK290" s="64"/>
      <c r="EL290" s="64"/>
      <c r="EM290" s="64"/>
      <c r="EN290" s="64"/>
      <c r="EO290" s="64"/>
      <c r="EP290" s="64"/>
      <c r="EQ290" s="64"/>
      <c r="ER290" s="122"/>
    </row>
    <row r="291" spans="1:148" s="65" customFormat="1" ht="16.5" customHeight="1" x14ac:dyDescent="0.25">
      <c r="A291" s="21">
        <f t="shared" si="16"/>
        <v>263</v>
      </c>
      <c r="B291" s="54" t="s">
        <v>102</v>
      </c>
      <c r="C291" s="57"/>
      <c r="D291" s="57"/>
      <c r="E291" s="57"/>
      <c r="F291" s="57"/>
      <c r="G291" s="57"/>
      <c r="H291" s="57">
        <v>0</v>
      </c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  <c r="CB291" s="64"/>
      <c r="CC291" s="64"/>
      <c r="CD291" s="64"/>
      <c r="CE291" s="64"/>
      <c r="CF291" s="64"/>
      <c r="CG291" s="64"/>
      <c r="CH291" s="64"/>
      <c r="CI291" s="64"/>
      <c r="CJ291" s="64"/>
      <c r="CK291" s="64"/>
      <c r="CL291" s="64"/>
      <c r="CM291" s="64"/>
      <c r="CN291" s="64"/>
      <c r="CO291" s="64"/>
      <c r="CP291" s="64"/>
      <c r="CQ291" s="64"/>
      <c r="CR291" s="64"/>
      <c r="CS291" s="64"/>
      <c r="CT291" s="64"/>
      <c r="CU291" s="64"/>
      <c r="CV291" s="64"/>
      <c r="CW291" s="64"/>
      <c r="CX291" s="64"/>
      <c r="CY291" s="64"/>
      <c r="CZ291" s="64"/>
      <c r="DA291" s="64"/>
      <c r="DB291" s="64"/>
      <c r="DC291" s="64"/>
      <c r="DD291" s="64"/>
      <c r="DE291" s="64"/>
      <c r="DF291" s="64"/>
      <c r="DG291" s="64"/>
      <c r="DH291" s="64"/>
      <c r="DI291" s="64"/>
      <c r="DJ291" s="64"/>
      <c r="DK291" s="64"/>
      <c r="DL291" s="64"/>
      <c r="DM291" s="64"/>
      <c r="DN291" s="64"/>
      <c r="DO291" s="64"/>
      <c r="DP291" s="64"/>
      <c r="DQ291" s="64"/>
      <c r="DR291" s="64"/>
      <c r="DS291" s="64"/>
      <c r="DT291" s="64"/>
      <c r="DU291" s="64"/>
      <c r="DV291" s="64"/>
      <c r="DW291" s="64"/>
      <c r="DX291" s="64"/>
      <c r="DY291" s="64"/>
      <c r="DZ291" s="64"/>
      <c r="EA291" s="64"/>
      <c r="EB291" s="64"/>
      <c r="EC291" s="64"/>
      <c r="ED291" s="64"/>
      <c r="EE291" s="64"/>
      <c r="EF291" s="64"/>
      <c r="EG291" s="64"/>
      <c r="EH291" s="64"/>
      <c r="EI291" s="64"/>
      <c r="EJ291" s="64"/>
      <c r="EK291" s="64"/>
      <c r="EL291" s="64"/>
      <c r="EM291" s="64"/>
      <c r="EN291" s="64"/>
      <c r="EO291" s="64"/>
      <c r="EP291" s="64"/>
      <c r="EQ291" s="64"/>
      <c r="ER291" s="122"/>
    </row>
    <row r="292" spans="1:148" s="65" customFormat="1" ht="16.5" customHeight="1" x14ac:dyDescent="0.25">
      <c r="A292" s="21">
        <f t="shared" si="16"/>
        <v>264</v>
      </c>
      <c r="B292" s="54" t="s">
        <v>103</v>
      </c>
      <c r="C292" s="57">
        <v>43.6</v>
      </c>
      <c r="D292" s="57">
        <v>41.006</v>
      </c>
      <c r="E292" s="57">
        <v>46.372999999999998</v>
      </c>
      <c r="F292" s="57">
        <v>44.2</v>
      </c>
      <c r="G292" s="57">
        <v>44.5</v>
      </c>
      <c r="H292" s="57">
        <v>47.615000000000002</v>
      </c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  <c r="CB292" s="64"/>
      <c r="CC292" s="64"/>
      <c r="CD292" s="64"/>
      <c r="CE292" s="64"/>
      <c r="CF292" s="64"/>
      <c r="CG292" s="64"/>
      <c r="CH292" s="64"/>
      <c r="CI292" s="64"/>
      <c r="CJ292" s="64"/>
      <c r="CK292" s="64"/>
      <c r="CL292" s="64"/>
      <c r="CM292" s="64"/>
      <c r="CN292" s="64"/>
      <c r="CO292" s="64"/>
      <c r="CP292" s="64"/>
      <c r="CQ292" s="64"/>
      <c r="CR292" s="64"/>
      <c r="CS292" s="64"/>
      <c r="CT292" s="64"/>
      <c r="CU292" s="64"/>
      <c r="CV292" s="64"/>
      <c r="CW292" s="64"/>
      <c r="CX292" s="64"/>
      <c r="CY292" s="64"/>
      <c r="CZ292" s="64"/>
      <c r="DA292" s="64"/>
      <c r="DB292" s="64"/>
      <c r="DC292" s="64"/>
      <c r="DD292" s="64"/>
      <c r="DE292" s="64"/>
      <c r="DF292" s="64"/>
      <c r="DG292" s="64"/>
      <c r="DH292" s="64"/>
      <c r="DI292" s="64"/>
      <c r="DJ292" s="64"/>
      <c r="DK292" s="64"/>
      <c r="DL292" s="64"/>
      <c r="DM292" s="64"/>
      <c r="DN292" s="64"/>
      <c r="DO292" s="64"/>
      <c r="DP292" s="64"/>
      <c r="DQ292" s="64"/>
      <c r="DR292" s="64"/>
      <c r="DS292" s="64"/>
      <c r="DT292" s="64"/>
      <c r="DU292" s="64"/>
      <c r="DV292" s="64"/>
      <c r="DW292" s="64"/>
      <c r="DX292" s="64"/>
      <c r="DY292" s="64"/>
      <c r="DZ292" s="64"/>
      <c r="EA292" s="64"/>
      <c r="EB292" s="64"/>
      <c r="EC292" s="64"/>
      <c r="ED292" s="64"/>
      <c r="EE292" s="64"/>
      <c r="EF292" s="64"/>
      <c r="EG292" s="64"/>
      <c r="EH292" s="64"/>
      <c r="EI292" s="64"/>
      <c r="EJ292" s="64"/>
      <c r="EK292" s="64"/>
      <c r="EL292" s="64"/>
      <c r="EM292" s="64"/>
      <c r="EN292" s="64"/>
      <c r="EO292" s="64"/>
      <c r="EP292" s="64"/>
      <c r="EQ292" s="64"/>
      <c r="ER292" s="122"/>
    </row>
    <row r="293" spans="1:148" s="65" customFormat="1" ht="16.5" customHeight="1" x14ac:dyDescent="0.25">
      <c r="A293" s="21">
        <f t="shared" si="16"/>
        <v>265</v>
      </c>
      <c r="B293" s="54" t="s">
        <v>107</v>
      </c>
      <c r="C293" s="57">
        <v>94.050458715596335</v>
      </c>
      <c r="D293" s="57">
        <v>94.050458715596335</v>
      </c>
      <c r="E293" s="57">
        <v>113.08832853728723</v>
      </c>
      <c r="F293" s="57">
        <v>95.314083626248049</v>
      </c>
      <c r="G293" s="57">
        <v>100.6787330316742</v>
      </c>
      <c r="H293" s="57">
        <v>107</v>
      </c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  <c r="CB293" s="64"/>
      <c r="CC293" s="64"/>
      <c r="CD293" s="64"/>
      <c r="CE293" s="64"/>
      <c r="CF293" s="64"/>
      <c r="CG293" s="64"/>
      <c r="CH293" s="64"/>
      <c r="CI293" s="64"/>
      <c r="CJ293" s="64"/>
      <c r="CK293" s="64"/>
      <c r="CL293" s="64"/>
      <c r="CM293" s="64"/>
      <c r="CN293" s="64"/>
      <c r="CO293" s="64"/>
      <c r="CP293" s="64"/>
      <c r="CQ293" s="64"/>
      <c r="CR293" s="64"/>
      <c r="CS293" s="64"/>
      <c r="CT293" s="64"/>
      <c r="CU293" s="64"/>
      <c r="CV293" s="64"/>
      <c r="CW293" s="64"/>
      <c r="CX293" s="64"/>
      <c r="CY293" s="64"/>
      <c r="CZ293" s="64"/>
      <c r="DA293" s="64"/>
      <c r="DB293" s="64"/>
      <c r="DC293" s="64"/>
      <c r="DD293" s="64"/>
      <c r="DE293" s="64"/>
      <c r="DF293" s="64"/>
      <c r="DG293" s="64"/>
      <c r="DH293" s="64"/>
      <c r="DI293" s="64"/>
      <c r="DJ293" s="64"/>
      <c r="DK293" s="64"/>
      <c r="DL293" s="64"/>
      <c r="DM293" s="64"/>
      <c r="DN293" s="64"/>
      <c r="DO293" s="64"/>
      <c r="DP293" s="64"/>
      <c r="DQ293" s="64"/>
      <c r="DR293" s="64"/>
      <c r="DS293" s="64"/>
      <c r="DT293" s="64"/>
      <c r="DU293" s="64"/>
      <c r="DV293" s="64"/>
      <c r="DW293" s="64"/>
      <c r="DX293" s="64"/>
      <c r="DY293" s="64"/>
      <c r="DZ293" s="64"/>
      <c r="EA293" s="64"/>
      <c r="EB293" s="64"/>
      <c r="EC293" s="64"/>
      <c r="ED293" s="64"/>
      <c r="EE293" s="64"/>
      <c r="EF293" s="64"/>
      <c r="EG293" s="64"/>
      <c r="EH293" s="64"/>
      <c r="EI293" s="64"/>
      <c r="EJ293" s="64"/>
      <c r="EK293" s="64"/>
      <c r="EL293" s="64"/>
      <c r="EM293" s="64"/>
      <c r="EN293" s="64"/>
      <c r="EO293" s="64"/>
      <c r="EP293" s="64"/>
      <c r="EQ293" s="64"/>
      <c r="ER293" s="122"/>
    </row>
    <row r="294" spans="1:148" s="65" customFormat="1" ht="16.5" customHeight="1" x14ac:dyDescent="0.25">
      <c r="A294" s="254" t="s">
        <v>171</v>
      </c>
      <c r="B294" s="254"/>
      <c r="C294" s="254"/>
      <c r="D294" s="254"/>
      <c r="E294" s="254"/>
      <c r="F294" s="254"/>
      <c r="G294" s="254"/>
      <c r="H294" s="25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  <c r="CB294" s="64"/>
      <c r="CC294" s="64"/>
      <c r="CD294" s="64"/>
      <c r="CE294" s="64"/>
      <c r="CF294" s="64"/>
      <c r="CG294" s="64"/>
      <c r="CH294" s="64"/>
      <c r="CI294" s="64"/>
      <c r="CJ294" s="64"/>
      <c r="CK294" s="64"/>
      <c r="CL294" s="64"/>
      <c r="CM294" s="64"/>
      <c r="CN294" s="64"/>
      <c r="CO294" s="64"/>
      <c r="CP294" s="64"/>
      <c r="CQ294" s="64"/>
      <c r="CR294" s="64"/>
      <c r="CS294" s="64"/>
      <c r="CT294" s="64"/>
      <c r="CU294" s="64"/>
      <c r="CV294" s="64"/>
      <c r="CW294" s="64"/>
      <c r="CX294" s="64"/>
      <c r="CY294" s="64"/>
      <c r="CZ294" s="64"/>
      <c r="DA294" s="64"/>
      <c r="DB294" s="64"/>
      <c r="DC294" s="64"/>
      <c r="DD294" s="64"/>
      <c r="DE294" s="64"/>
      <c r="DF294" s="64"/>
      <c r="DG294" s="64"/>
      <c r="DH294" s="64"/>
      <c r="DI294" s="64"/>
      <c r="DJ294" s="64"/>
      <c r="DK294" s="64"/>
      <c r="DL294" s="64"/>
      <c r="DM294" s="64"/>
      <c r="DN294" s="64"/>
      <c r="DO294" s="64"/>
      <c r="DP294" s="64"/>
      <c r="DQ294" s="64"/>
      <c r="DR294" s="64"/>
      <c r="DS294" s="64"/>
      <c r="DT294" s="64"/>
      <c r="DU294" s="64"/>
      <c r="DV294" s="64"/>
      <c r="DW294" s="64"/>
      <c r="DX294" s="64"/>
      <c r="DY294" s="64"/>
      <c r="DZ294" s="64"/>
      <c r="EA294" s="64"/>
      <c r="EB294" s="64"/>
      <c r="EC294" s="64"/>
      <c r="ED294" s="64"/>
      <c r="EE294" s="64"/>
      <c r="EF294" s="64"/>
      <c r="EG294" s="64"/>
      <c r="EH294" s="64"/>
      <c r="EI294" s="64"/>
      <c r="EJ294" s="64"/>
      <c r="EK294" s="64"/>
      <c r="EL294" s="64"/>
      <c r="EM294" s="64"/>
      <c r="EN294" s="64"/>
      <c r="EO294" s="64"/>
      <c r="EP294" s="64"/>
      <c r="EQ294" s="64"/>
      <c r="ER294" s="122"/>
    </row>
    <row r="295" spans="1:148" s="65" customFormat="1" ht="16.5" customHeight="1" x14ac:dyDescent="0.25">
      <c r="A295" s="162">
        <v>266</v>
      </c>
      <c r="B295" s="54" t="s">
        <v>90</v>
      </c>
      <c r="C295" s="57">
        <v>39.65</v>
      </c>
      <c r="D295" s="57">
        <v>44.911999999999999</v>
      </c>
      <c r="E295" s="57">
        <v>44.924999999999997</v>
      </c>
      <c r="F295" s="57">
        <v>44.290000000000006</v>
      </c>
      <c r="G295" s="57">
        <v>44.668999999999997</v>
      </c>
      <c r="H295" s="57">
        <v>47.795829999999995</v>
      </c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  <c r="CA295" s="64"/>
      <c r="CB295" s="64"/>
      <c r="CC295" s="64"/>
      <c r="CD295" s="64"/>
      <c r="CE295" s="64"/>
      <c r="CF295" s="64"/>
      <c r="CG295" s="64"/>
      <c r="CH295" s="64"/>
      <c r="CI295" s="64"/>
      <c r="CJ295" s="64"/>
      <c r="CK295" s="64"/>
      <c r="CL295" s="64"/>
      <c r="CM295" s="64"/>
      <c r="CN295" s="64"/>
      <c r="CO295" s="64"/>
      <c r="CP295" s="64"/>
      <c r="CQ295" s="64"/>
      <c r="CR295" s="64"/>
      <c r="CS295" s="64"/>
      <c r="CT295" s="64"/>
      <c r="CU295" s="64"/>
      <c r="CV295" s="64"/>
      <c r="CW295" s="64"/>
      <c r="CX295" s="64"/>
      <c r="CY295" s="64"/>
      <c r="CZ295" s="64"/>
      <c r="DA295" s="64"/>
      <c r="DB295" s="64"/>
      <c r="DC295" s="64"/>
      <c r="DD295" s="64"/>
      <c r="DE295" s="64"/>
      <c r="DF295" s="64"/>
      <c r="DG295" s="64"/>
      <c r="DH295" s="64"/>
      <c r="DI295" s="64"/>
      <c r="DJ295" s="64"/>
      <c r="DK295" s="64"/>
      <c r="DL295" s="64"/>
      <c r="DM295" s="64"/>
      <c r="DN295" s="64"/>
      <c r="DO295" s="64"/>
      <c r="DP295" s="64"/>
      <c r="DQ295" s="64"/>
      <c r="DR295" s="64"/>
      <c r="DS295" s="64"/>
      <c r="DT295" s="64"/>
      <c r="DU295" s="64"/>
      <c r="DV295" s="64"/>
      <c r="DW295" s="64"/>
      <c r="DX295" s="64"/>
      <c r="DY295" s="64"/>
      <c r="DZ295" s="64"/>
      <c r="EA295" s="64"/>
      <c r="EB295" s="64"/>
      <c r="EC295" s="64"/>
      <c r="ED295" s="64"/>
      <c r="EE295" s="64"/>
      <c r="EF295" s="64"/>
      <c r="EG295" s="64"/>
      <c r="EH295" s="64"/>
      <c r="EI295" s="64"/>
      <c r="EJ295" s="64"/>
      <c r="EK295" s="64"/>
      <c r="EL295" s="64"/>
      <c r="EM295" s="64"/>
      <c r="EN295" s="64"/>
      <c r="EO295" s="64"/>
      <c r="EP295" s="64"/>
      <c r="EQ295" s="64"/>
      <c r="ER295" s="122"/>
    </row>
    <row r="296" spans="1:148" s="65" customFormat="1" ht="16.5" customHeight="1" x14ac:dyDescent="0.25">
      <c r="A296" s="21">
        <f t="shared" ref="A296:A308" si="17">+A295+1</f>
        <v>267</v>
      </c>
      <c r="B296" s="54" t="s">
        <v>92</v>
      </c>
      <c r="C296" s="57">
        <v>7.6</v>
      </c>
      <c r="D296" s="57">
        <v>8.0559999999999992</v>
      </c>
      <c r="E296" s="57">
        <v>7.8</v>
      </c>
      <c r="F296" s="57">
        <v>8.3000000000000007</v>
      </c>
      <c r="G296" s="57">
        <v>28.1</v>
      </c>
      <c r="H296" s="57">
        <v>30.067</v>
      </c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  <c r="CA296" s="64"/>
      <c r="CB296" s="64"/>
      <c r="CC296" s="64"/>
      <c r="CD296" s="64"/>
      <c r="CE296" s="64"/>
      <c r="CF296" s="64"/>
      <c r="CG296" s="64"/>
      <c r="CH296" s="64"/>
      <c r="CI296" s="64"/>
      <c r="CJ296" s="64"/>
      <c r="CK296" s="64"/>
      <c r="CL296" s="64"/>
      <c r="CM296" s="64"/>
      <c r="CN296" s="64"/>
      <c r="CO296" s="64"/>
      <c r="CP296" s="64"/>
      <c r="CQ296" s="64"/>
      <c r="CR296" s="64"/>
      <c r="CS296" s="64"/>
      <c r="CT296" s="64"/>
      <c r="CU296" s="64"/>
      <c r="CV296" s="64"/>
      <c r="CW296" s="64"/>
      <c r="CX296" s="64"/>
      <c r="CY296" s="64"/>
      <c r="CZ296" s="64"/>
      <c r="DA296" s="64"/>
      <c r="DB296" s="64"/>
      <c r="DC296" s="64"/>
      <c r="DD296" s="64"/>
      <c r="DE296" s="64"/>
      <c r="DF296" s="64"/>
      <c r="DG296" s="64"/>
      <c r="DH296" s="64"/>
      <c r="DI296" s="64"/>
      <c r="DJ296" s="64"/>
      <c r="DK296" s="64"/>
      <c r="DL296" s="64"/>
      <c r="DM296" s="64"/>
      <c r="DN296" s="64"/>
      <c r="DO296" s="64"/>
      <c r="DP296" s="64"/>
      <c r="DQ296" s="64"/>
      <c r="DR296" s="64"/>
      <c r="DS296" s="64"/>
      <c r="DT296" s="64"/>
      <c r="DU296" s="64"/>
      <c r="DV296" s="64"/>
      <c r="DW296" s="64"/>
      <c r="DX296" s="64"/>
      <c r="DY296" s="64"/>
      <c r="DZ296" s="64"/>
      <c r="EA296" s="64"/>
      <c r="EB296" s="64"/>
      <c r="EC296" s="64"/>
      <c r="ED296" s="64"/>
      <c r="EE296" s="64"/>
      <c r="EF296" s="64"/>
      <c r="EG296" s="64"/>
      <c r="EH296" s="64"/>
      <c r="EI296" s="64"/>
      <c r="EJ296" s="64"/>
      <c r="EK296" s="64"/>
      <c r="EL296" s="64"/>
      <c r="EM296" s="64"/>
      <c r="EN296" s="64"/>
      <c r="EO296" s="64"/>
      <c r="EP296" s="64"/>
      <c r="EQ296" s="64"/>
      <c r="ER296" s="122"/>
    </row>
    <row r="297" spans="1:148" s="65" customFormat="1" ht="16.5" customHeight="1" x14ac:dyDescent="0.25">
      <c r="A297" s="21">
        <f t="shared" si="17"/>
        <v>268</v>
      </c>
      <c r="B297" s="54" t="s">
        <v>107</v>
      </c>
      <c r="C297" s="57">
        <v>176.74418604651163</v>
      </c>
      <c r="D297" s="57">
        <v>105.99999999999999</v>
      </c>
      <c r="E297" s="57">
        <v>96.822244289970214</v>
      </c>
      <c r="F297" s="57">
        <v>106.41025641025644</v>
      </c>
      <c r="G297" s="57">
        <v>338.55421686746985</v>
      </c>
      <c r="H297" s="57">
        <v>107</v>
      </c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  <c r="CA297" s="64"/>
      <c r="CB297" s="64"/>
      <c r="CC297" s="64"/>
      <c r="CD297" s="64"/>
      <c r="CE297" s="64"/>
      <c r="CF297" s="64"/>
      <c r="CG297" s="64"/>
      <c r="CH297" s="64"/>
      <c r="CI297" s="64"/>
      <c r="CJ297" s="64"/>
      <c r="CK297" s="64"/>
      <c r="CL297" s="64"/>
      <c r="CM297" s="64"/>
      <c r="CN297" s="64"/>
      <c r="CO297" s="64"/>
      <c r="CP297" s="64"/>
      <c r="CQ297" s="64"/>
      <c r="CR297" s="64"/>
      <c r="CS297" s="64"/>
      <c r="CT297" s="64"/>
      <c r="CU297" s="64"/>
      <c r="CV297" s="64"/>
      <c r="CW297" s="64"/>
      <c r="CX297" s="64"/>
      <c r="CY297" s="64"/>
      <c r="CZ297" s="64"/>
      <c r="DA297" s="64"/>
      <c r="DB297" s="64"/>
      <c r="DC297" s="64"/>
      <c r="DD297" s="64"/>
      <c r="DE297" s="64"/>
      <c r="DF297" s="64"/>
      <c r="DG297" s="64"/>
      <c r="DH297" s="64"/>
      <c r="DI297" s="64"/>
      <c r="DJ297" s="64"/>
      <c r="DK297" s="64"/>
      <c r="DL297" s="64"/>
      <c r="DM297" s="64"/>
      <c r="DN297" s="64"/>
      <c r="DO297" s="64"/>
      <c r="DP297" s="64"/>
      <c r="DQ297" s="64"/>
      <c r="DR297" s="64"/>
      <c r="DS297" s="64"/>
      <c r="DT297" s="64"/>
      <c r="DU297" s="64"/>
      <c r="DV297" s="64"/>
      <c r="DW297" s="64"/>
      <c r="DX297" s="64"/>
      <c r="DY297" s="64"/>
      <c r="DZ297" s="64"/>
      <c r="EA297" s="64"/>
      <c r="EB297" s="64"/>
      <c r="EC297" s="64"/>
      <c r="ED297" s="64"/>
      <c r="EE297" s="64"/>
      <c r="EF297" s="64"/>
      <c r="EG297" s="64"/>
      <c r="EH297" s="64"/>
      <c r="EI297" s="64"/>
      <c r="EJ297" s="64"/>
      <c r="EK297" s="64"/>
      <c r="EL297" s="64"/>
      <c r="EM297" s="64"/>
      <c r="EN297" s="64"/>
      <c r="EO297" s="64"/>
      <c r="EP297" s="64"/>
      <c r="EQ297" s="64"/>
      <c r="ER297" s="122"/>
    </row>
    <row r="298" spans="1:148" s="65" customFormat="1" ht="16.5" customHeight="1" x14ac:dyDescent="0.25">
      <c r="A298" s="21">
        <f t="shared" si="17"/>
        <v>269</v>
      </c>
      <c r="B298" s="54" t="s">
        <v>93</v>
      </c>
      <c r="C298" s="57">
        <v>7.6</v>
      </c>
      <c r="D298" s="57">
        <v>8.0559999999999992</v>
      </c>
      <c r="E298" s="57">
        <v>7.8</v>
      </c>
      <c r="F298" s="68">
        <v>8.3000000000000007</v>
      </c>
      <c r="G298" s="68">
        <v>28.1</v>
      </c>
      <c r="H298" s="68">
        <v>30.067</v>
      </c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  <c r="CA298" s="64"/>
      <c r="CB298" s="64"/>
      <c r="CC298" s="64"/>
      <c r="CD298" s="64"/>
      <c r="CE298" s="64"/>
      <c r="CF298" s="64"/>
      <c r="CG298" s="64"/>
      <c r="CH298" s="64"/>
      <c r="CI298" s="64"/>
      <c r="CJ298" s="64"/>
      <c r="CK298" s="64"/>
      <c r="CL298" s="64"/>
      <c r="CM298" s="64"/>
      <c r="CN298" s="64"/>
      <c r="CO298" s="64"/>
      <c r="CP298" s="64"/>
      <c r="CQ298" s="64"/>
      <c r="CR298" s="64"/>
      <c r="CS298" s="64"/>
      <c r="CT298" s="64"/>
      <c r="CU298" s="64"/>
      <c r="CV298" s="64"/>
      <c r="CW298" s="64"/>
      <c r="CX298" s="64"/>
      <c r="CY298" s="64"/>
      <c r="CZ298" s="64"/>
      <c r="DA298" s="64"/>
      <c r="DB298" s="64"/>
      <c r="DC298" s="64"/>
      <c r="DD298" s="64"/>
      <c r="DE298" s="64"/>
      <c r="DF298" s="64"/>
      <c r="DG298" s="64"/>
      <c r="DH298" s="64"/>
      <c r="DI298" s="64"/>
      <c r="DJ298" s="64"/>
      <c r="DK298" s="64"/>
      <c r="DL298" s="64"/>
      <c r="DM298" s="64"/>
      <c r="DN298" s="64"/>
      <c r="DO298" s="64"/>
      <c r="DP298" s="64"/>
      <c r="DQ298" s="64"/>
      <c r="DR298" s="64"/>
      <c r="DS298" s="64"/>
      <c r="DT298" s="64"/>
      <c r="DU298" s="64"/>
      <c r="DV298" s="64"/>
      <c r="DW298" s="64"/>
      <c r="DX298" s="64"/>
      <c r="DY298" s="64"/>
      <c r="DZ298" s="64"/>
      <c r="EA298" s="64"/>
      <c r="EB298" s="64"/>
      <c r="EC298" s="64"/>
      <c r="ED298" s="64"/>
      <c r="EE298" s="64"/>
      <c r="EF298" s="64"/>
      <c r="EG298" s="64"/>
      <c r="EH298" s="64"/>
      <c r="EI298" s="64"/>
      <c r="EJ298" s="64"/>
      <c r="EK298" s="64"/>
      <c r="EL298" s="64"/>
      <c r="EM298" s="64"/>
      <c r="EN298" s="64"/>
      <c r="EO298" s="64"/>
      <c r="EP298" s="64"/>
      <c r="EQ298" s="64"/>
      <c r="ER298" s="122"/>
    </row>
    <row r="299" spans="1:148" s="65" customFormat="1" ht="16.5" customHeight="1" x14ac:dyDescent="0.25">
      <c r="A299" s="21">
        <f t="shared" si="17"/>
        <v>270</v>
      </c>
      <c r="B299" s="54" t="s">
        <v>94</v>
      </c>
      <c r="C299" s="57"/>
      <c r="D299" s="57"/>
      <c r="E299" s="57"/>
      <c r="F299" s="57"/>
      <c r="G299" s="57"/>
      <c r="H299" s="57">
        <v>0</v>
      </c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  <c r="CA299" s="64"/>
      <c r="CB299" s="64"/>
      <c r="CC299" s="64"/>
      <c r="CD299" s="64"/>
      <c r="CE299" s="64"/>
      <c r="CF299" s="64"/>
      <c r="CG299" s="64"/>
      <c r="CH299" s="64"/>
      <c r="CI299" s="64"/>
      <c r="CJ299" s="64"/>
      <c r="CK299" s="64"/>
      <c r="CL299" s="64"/>
      <c r="CM299" s="64"/>
      <c r="CN299" s="64"/>
      <c r="CO299" s="64"/>
      <c r="CP299" s="64"/>
      <c r="CQ299" s="64"/>
      <c r="CR299" s="64"/>
      <c r="CS299" s="64"/>
      <c r="CT299" s="64"/>
      <c r="CU299" s="64"/>
      <c r="CV299" s="64"/>
      <c r="CW299" s="64"/>
      <c r="CX299" s="64"/>
      <c r="CY299" s="64"/>
      <c r="CZ299" s="64"/>
      <c r="DA299" s="64"/>
      <c r="DB299" s="64"/>
      <c r="DC299" s="64"/>
      <c r="DD299" s="64"/>
      <c r="DE299" s="64"/>
      <c r="DF299" s="64"/>
      <c r="DG299" s="64"/>
      <c r="DH299" s="64"/>
      <c r="DI299" s="64"/>
      <c r="DJ299" s="64"/>
      <c r="DK299" s="64"/>
      <c r="DL299" s="64"/>
      <c r="DM299" s="64"/>
      <c r="DN299" s="64"/>
      <c r="DO299" s="64"/>
      <c r="DP299" s="64"/>
      <c r="DQ299" s="64"/>
      <c r="DR299" s="64"/>
      <c r="DS299" s="64"/>
      <c r="DT299" s="64"/>
      <c r="DU299" s="64"/>
      <c r="DV299" s="64"/>
      <c r="DW299" s="64"/>
      <c r="DX299" s="64"/>
      <c r="DY299" s="64"/>
      <c r="DZ299" s="64"/>
      <c r="EA299" s="64"/>
      <c r="EB299" s="64"/>
      <c r="EC299" s="64"/>
      <c r="ED299" s="64"/>
      <c r="EE299" s="64"/>
      <c r="EF299" s="64"/>
      <c r="EG299" s="64"/>
      <c r="EH299" s="64"/>
      <c r="EI299" s="64"/>
      <c r="EJ299" s="64"/>
      <c r="EK299" s="64"/>
      <c r="EL299" s="64"/>
      <c r="EM299" s="64"/>
      <c r="EN299" s="64"/>
      <c r="EO299" s="64"/>
      <c r="EP299" s="64"/>
      <c r="EQ299" s="64"/>
      <c r="ER299" s="122"/>
    </row>
    <row r="300" spans="1:148" s="65" customFormat="1" ht="16.5" customHeight="1" x14ac:dyDescent="0.25">
      <c r="A300" s="21">
        <f t="shared" si="17"/>
        <v>271</v>
      </c>
      <c r="B300" s="54" t="s">
        <v>95</v>
      </c>
      <c r="C300" s="57"/>
      <c r="D300" s="57"/>
      <c r="E300" s="57"/>
      <c r="F300" s="57"/>
      <c r="G300" s="57"/>
      <c r="H300" s="57">
        <v>0</v>
      </c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  <c r="CA300" s="64"/>
      <c r="CB300" s="64"/>
      <c r="CC300" s="64"/>
      <c r="CD300" s="64"/>
      <c r="CE300" s="64"/>
      <c r="CF300" s="64"/>
      <c r="CG300" s="64"/>
      <c r="CH300" s="64"/>
      <c r="CI300" s="64"/>
      <c r="CJ300" s="64"/>
      <c r="CK300" s="64"/>
      <c r="CL300" s="64"/>
      <c r="CM300" s="64"/>
      <c r="CN300" s="64"/>
      <c r="CO300" s="64"/>
      <c r="CP300" s="64"/>
      <c r="CQ300" s="64"/>
      <c r="CR300" s="64"/>
      <c r="CS300" s="64"/>
      <c r="CT300" s="64"/>
      <c r="CU300" s="64"/>
      <c r="CV300" s="64"/>
      <c r="CW300" s="64"/>
      <c r="CX300" s="64"/>
      <c r="CY300" s="64"/>
      <c r="CZ300" s="64"/>
      <c r="DA300" s="64"/>
      <c r="DB300" s="64"/>
      <c r="DC300" s="64"/>
      <c r="DD300" s="64"/>
      <c r="DE300" s="64"/>
      <c r="DF300" s="64"/>
      <c r="DG300" s="64"/>
      <c r="DH300" s="64"/>
      <c r="DI300" s="64"/>
      <c r="DJ300" s="64"/>
      <c r="DK300" s="64"/>
      <c r="DL300" s="64"/>
      <c r="DM300" s="64"/>
      <c r="DN300" s="64"/>
      <c r="DO300" s="64"/>
      <c r="DP300" s="64"/>
      <c r="DQ300" s="64"/>
      <c r="DR300" s="64"/>
      <c r="DS300" s="64"/>
      <c r="DT300" s="64"/>
      <c r="DU300" s="64"/>
      <c r="DV300" s="64"/>
      <c r="DW300" s="64"/>
      <c r="DX300" s="64"/>
      <c r="DY300" s="64"/>
      <c r="DZ300" s="64"/>
      <c r="EA300" s="64"/>
      <c r="EB300" s="64"/>
      <c r="EC300" s="64"/>
      <c r="ED300" s="64"/>
      <c r="EE300" s="64"/>
      <c r="EF300" s="64"/>
      <c r="EG300" s="64"/>
      <c r="EH300" s="64"/>
      <c r="EI300" s="64"/>
      <c r="EJ300" s="64"/>
      <c r="EK300" s="64"/>
      <c r="EL300" s="64"/>
      <c r="EM300" s="64"/>
      <c r="EN300" s="64"/>
      <c r="EO300" s="64"/>
      <c r="EP300" s="64"/>
      <c r="EQ300" s="64"/>
      <c r="ER300" s="122"/>
    </row>
    <row r="301" spans="1:148" s="65" customFormat="1" ht="16.5" customHeight="1" x14ac:dyDescent="0.25">
      <c r="A301" s="21">
        <f t="shared" si="17"/>
        <v>272</v>
      </c>
      <c r="B301" s="54" t="s">
        <v>97</v>
      </c>
      <c r="C301" s="57">
        <v>34.65</v>
      </c>
      <c r="D301" s="57">
        <v>32.624000000000002</v>
      </c>
      <c r="E301" s="57">
        <v>36.924999999999997</v>
      </c>
      <c r="F301" s="57">
        <v>35.99</v>
      </c>
      <c r="G301" s="57">
        <v>16.568999999999999</v>
      </c>
      <c r="H301" s="57">
        <v>17.728829999999999</v>
      </c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  <c r="AK301" s="64"/>
      <c r="AL301" s="64"/>
      <c r="AM301" s="64"/>
      <c r="AN301" s="64"/>
      <c r="AO301" s="64"/>
      <c r="AP301" s="64"/>
      <c r="AQ301" s="64"/>
      <c r="AR301" s="64"/>
      <c r="AS301" s="64"/>
      <c r="AT301" s="64"/>
      <c r="AU301" s="64"/>
      <c r="AV301" s="64"/>
      <c r="AW301" s="64"/>
      <c r="AX301" s="64"/>
      <c r="AY301" s="64"/>
      <c r="AZ301" s="64"/>
      <c r="BA301" s="64"/>
      <c r="BB301" s="64"/>
      <c r="BC301" s="64"/>
      <c r="BD301" s="64"/>
      <c r="BE301" s="64"/>
      <c r="BF301" s="64"/>
      <c r="BG301" s="64"/>
      <c r="BH301" s="64"/>
      <c r="BI301" s="64"/>
      <c r="BJ301" s="64"/>
      <c r="BK301" s="64"/>
      <c r="BL301" s="64"/>
      <c r="BM301" s="64"/>
      <c r="BN301" s="64"/>
      <c r="BO301" s="64"/>
      <c r="BP301" s="64"/>
      <c r="BQ301" s="64"/>
      <c r="BR301" s="64"/>
      <c r="BS301" s="64"/>
      <c r="BT301" s="64"/>
      <c r="BU301" s="64"/>
      <c r="BV301" s="64"/>
      <c r="BW301" s="64"/>
      <c r="BX301" s="64"/>
      <c r="BY301" s="64"/>
      <c r="BZ301" s="64"/>
      <c r="CA301" s="64"/>
      <c r="CB301" s="64"/>
      <c r="CC301" s="64"/>
      <c r="CD301" s="64"/>
      <c r="CE301" s="64"/>
      <c r="CF301" s="64"/>
      <c r="CG301" s="64"/>
      <c r="CH301" s="64"/>
      <c r="CI301" s="64"/>
      <c r="CJ301" s="64"/>
      <c r="CK301" s="64"/>
      <c r="CL301" s="64"/>
      <c r="CM301" s="64"/>
      <c r="CN301" s="64"/>
      <c r="CO301" s="64"/>
      <c r="CP301" s="64"/>
      <c r="CQ301" s="64"/>
      <c r="CR301" s="64"/>
      <c r="CS301" s="64"/>
      <c r="CT301" s="64"/>
      <c r="CU301" s="64"/>
      <c r="CV301" s="64"/>
      <c r="CW301" s="64"/>
      <c r="CX301" s="64"/>
      <c r="CY301" s="64"/>
      <c r="CZ301" s="64"/>
      <c r="DA301" s="64"/>
      <c r="DB301" s="64"/>
      <c r="DC301" s="64"/>
      <c r="DD301" s="64"/>
      <c r="DE301" s="64"/>
      <c r="DF301" s="64"/>
      <c r="DG301" s="64"/>
      <c r="DH301" s="64"/>
      <c r="DI301" s="64"/>
      <c r="DJ301" s="64"/>
      <c r="DK301" s="64"/>
      <c r="DL301" s="64"/>
      <c r="DM301" s="64"/>
      <c r="DN301" s="64"/>
      <c r="DO301" s="64"/>
      <c r="DP301" s="64"/>
      <c r="DQ301" s="64"/>
      <c r="DR301" s="64"/>
      <c r="DS301" s="64"/>
      <c r="DT301" s="64"/>
      <c r="DU301" s="64"/>
      <c r="DV301" s="64"/>
      <c r="DW301" s="64"/>
      <c r="DX301" s="64"/>
      <c r="DY301" s="64"/>
      <c r="DZ301" s="64"/>
      <c r="EA301" s="64"/>
      <c r="EB301" s="64"/>
      <c r="EC301" s="64"/>
      <c r="ED301" s="64"/>
      <c r="EE301" s="64"/>
      <c r="EF301" s="64"/>
      <c r="EG301" s="64"/>
      <c r="EH301" s="64"/>
      <c r="EI301" s="64"/>
      <c r="EJ301" s="64"/>
      <c r="EK301" s="64"/>
      <c r="EL301" s="64"/>
      <c r="EM301" s="64"/>
      <c r="EN301" s="64"/>
      <c r="EO301" s="64"/>
      <c r="EP301" s="64"/>
      <c r="EQ301" s="64"/>
      <c r="ER301" s="122"/>
    </row>
    <row r="302" spans="1:148" s="65" customFormat="1" ht="16.5" customHeight="1" x14ac:dyDescent="0.25">
      <c r="A302" s="21">
        <f t="shared" si="17"/>
        <v>273</v>
      </c>
      <c r="B302" s="54" t="s">
        <v>98</v>
      </c>
      <c r="C302" s="57">
        <v>34.6</v>
      </c>
      <c r="D302" s="57">
        <v>32.563000000000002</v>
      </c>
      <c r="E302" s="57">
        <v>35.924999999999997</v>
      </c>
      <c r="F302" s="68">
        <v>35.99</v>
      </c>
      <c r="G302" s="68">
        <v>16.568999999999999</v>
      </c>
      <c r="H302" s="68">
        <v>17.728829999999999</v>
      </c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  <c r="AK302" s="64"/>
      <c r="AL302" s="64"/>
      <c r="AM302" s="64"/>
      <c r="AN302" s="64"/>
      <c r="AO302" s="64"/>
      <c r="AP302" s="64"/>
      <c r="AQ302" s="64"/>
      <c r="AR302" s="64"/>
      <c r="AS302" s="64"/>
      <c r="AT302" s="64"/>
      <c r="AU302" s="64"/>
      <c r="AV302" s="64"/>
      <c r="AW302" s="64"/>
      <c r="AX302" s="64"/>
      <c r="AY302" s="64"/>
      <c r="AZ302" s="64"/>
      <c r="BA302" s="64"/>
      <c r="BB302" s="64"/>
      <c r="BC302" s="64"/>
      <c r="BD302" s="64"/>
      <c r="BE302" s="64"/>
      <c r="BF302" s="64"/>
      <c r="BG302" s="64"/>
      <c r="BH302" s="64"/>
      <c r="BI302" s="64"/>
      <c r="BJ302" s="64"/>
      <c r="BK302" s="64"/>
      <c r="BL302" s="64"/>
      <c r="BM302" s="64"/>
      <c r="BN302" s="64"/>
      <c r="BO302" s="64"/>
      <c r="BP302" s="64"/>
      <c r="BQ302" s="64"/>
      <c r="BR302" s="64"/>
      <c r="BS302" s="64"/>
      <c r="BT302" s="64"/>
      <c r="BU302" s="64"/>
      <c r="BV302" s="64"/>
      <c r="BW302" s="64"/>
      <c r="BX302" s="64"/>
      <c r="BY302" s="64"/>
      <c r="BZ302" s="64"/>
      <c r="CA302" s="64"/>
      <c r="CB302" s="64"/>
      <c r="CC302" s="64"/>
      <c r="CD302" s="64"/>
      <c r="CE302" s="64"/>
      <c r="CF302" s="64"/>
      <c r="CG302" s="64"/>
      <c r="CH302" s="64"/>
      <c r="CI302" s="64"/>
      <c r="CJ302" s="64"/>
      <c r="CK302" s="64"/>
      <c r="CL302" s="64"/>
      <c r="CM302" s="64"/>
      <c r="CN302" s="64"/>
      <c r="CO302" s="64"/>
      <c r="CP302" s="64"/>
      <c r="CQ302" s="64"/>
      <c r="CR302" s="64"/>
      <c r="CS302" s="64"/>
      <c r="CT302" s="64"/>
      <c r="CU302" s="64"/>
      <c r="CV302" s="64"/>
      <c r="CW302" s="64"/>
      <c r="CX302" s="64"/>
      <c r="CY302" s="64"/>
      <c r="CZ302" s="64"/>
      <c r="DA302" s="64"/>
      <c r="DB302" s="64"/>
      <c r="DC302" s="64"/>
      <c r="DD302" s="64"/>
      <c r="DE302" s="64"/>
      <c r="DF302" s="64"/>
      <c r="DG302" s="64"/>
      <c r="DH302" s="64"/>
      <c r="DI302" s="64"/>
      <c r="DJ302" s="64"/>
      <c r="DK302" s="64"/>
      <c r="DL302" s="64"/>
      <c r="DM302" s="64"/>
      <c r="DN302" s="64"/>
      <c r="DO302" s="64"/>
      <c r="DP302" s="64"/>
      <c r="DQ302" s="64"/>
      <c r="DR302" s="64"/>
      <c r="DS302" s="64"/>
      <c r="DT302" s="64"/>
      <c r="DU302" s="64"/>
      <c r="DV302" s="64"/>
      <c r="DW302" s="64"/>
      <c r="DX302" s="64"/>
      <c r="DY302" s="64"/>
      <c r="DZ302" s="64"/>
      <c r="EA302" s="64"/>
      <c r="EB302" s="64"/>
      <c r="EC302" s="64"/>
      <c r="ED302" s="64"/>
      <c r="EE302" s="64"/>
      <c r="EF302" s="64"/>
      <c r="EG302" s="64"/>
      <c r="EH302" s="64"/>
      <c r="EI302" s="64"/>
      <c r="EJ302" s="64"/>
      <c r="EK302" s="64"/>
      <c r="EL302" s="64"/>
      <c r="EM302" s="64"/>
      <c r="EN302" s="64"/>
      <c r="EO302" s="64"/>
      <c r="EP302" s="64"/>
      <c r="EQ302" s="64"/>
      <c r="ER302" s="122"/>
    </row>
    <row r="303" spans="1:148" s="65" customFormat="1" ht="16.5" customHeight="1" x14ac:dyDescent="0.25">
      <c r="A303" s="21">
        <f t="shared" si="17"/>
        <v>274</v>
      </c>
      <c r="B303" s="54" t="s">
        <v>99</v>
      </c>
      <c r="C303" s="57">
        <v>0.05</v>
      </c>
      <c r="D303" s="57">
        <v>6.0999999999999999E-2</v>
      </c>
      <c r="E303" s="57">
        <v>1</v>
      </c>
      <c r="F303" s="68">
        <v>0</v>
      </c>
      <c r="G303" s="68">
        <v>0</v>
      </c>
      <c r="H303" s="68">
        <v>0</v>
      </c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  <c r="AK303" s="64"/>
      <c r="AL303" s="64"/>
      <c r="AM303" s="64"/>
      <c r="AN303" s="64"/>
      <c r="AO303" s="64"/>
      <c r="AP303" s="64"/>
      <c r="AQ303" s="64"/>
      <c r="AR303" s="64"/>
      <c r="AS303" s="64"/>
      <c r="AT303" s="64"/>
      <c r="AU303" s="64"/>
      <c r="AV303" s="64"/>
      <c r="AW303" s="64"/>
      <c r="AX303" s="64"/>
      <c r="AY303" s="64"/>
      <c r="AZ303" s="64"/>
      <c r="BA303" s="64"/>
      <c r="BB303" s="64"/>
      <c r="BC303" s="64"/>
      <c r="BD303" s="64"/>
      <c r="BE303" s="64"/>
      <c r="BF303" s="64"/>
      <c r="BG303" s="64"/>
      <c r="BH303" s="64"/>
      <c r="BI303" s="64"/>
      <c r="BJ303" s="64"/>
      <c r="BK303" s="64"/>
      <c r="BL303" s="64"/>
      <c r="BM303" s="64"/>
      <c r="BN303" s="64"/>
      <c r="BO303" s="64"/>
      <c r="BP303" s="64"/>
      <c r="BQ303" s="64"/>
      <c r="BR303" s="64"/>
      <c r="BS303" s="64"/>
      <c r="BT303" s="64"/>
      <c r="BU303" s="64"/>
      <c r="BV303" s="64"/>
      <c r="BW303" s="64"/>
      <c r="BX303" s="64"/>
      <c r="BY303" s="64"/>
      <c r="BZ303" s="64"/>
      <c r="CA303" s="64"/>
      <c r="CB303" s="64"/>
      <c r="CC303" s="64"/>
      <c r="CD303" s="64"/>
      <c r="CE303" s="64"/>
      <c r="CF303" s="64"/>
      <c r="CG303" s="64"/>
      <c r="CH303" s="64"/>
      <c r="CI303" s="64"/>
      <c r="CJ303" s="64"/>
      <c r="CK303" s="64"/>
      <c r="CL303" s="64"/>
      <c r="CM303" s="64"/>
      <c r="CN303" s="64"/>
      <c r="CO303" s="64"/>
      <c r="CP303" s="64"/>
      <c r="CQ303" s="64"/>
      <c r="CR303" s="64"/>
      <c r="CS303" s="64"/>
      <c r="CT303" s="64"/>
      <c r="CU303" s="64"/>
      <c r="CV303" s="64"/>
      <c r="CW303" s="64"/>
      <c r="CX303" s="64"/>
      <c r="CY303" s="64"/>
      <c r="CZ303" s="64"/>
      <c r="DA303" s="64"/>
      <c r="DB303" s="64"/>
      <c r="DC303" s="64"/>
      <c r="DD303" s="64"/>
      <c r="DE303" s="64"/>
      <c r="DF303" s="64"/>
      <c r="DG303" s="64"/>
      <c r="DH303" s="64"/>
      <c r="DI303" s="64"/>
      <c r="DJ303" s="64"/>
      <c r="DK303" s="64"/>
      <c r="DL303" s="64"/>
      <c r="DM303" s="64"/>
      <c r="DN303" s="64"/>
      <c r="DO303" s="64"/>
      <c r="DP303" s="64"/>
      <c r="DQ303" s="64"/>
      <c r="DR303" s="64"/>
      <c r="DS303" s="64"/>
      <c r="DT303" s="64"/>
      <c r="DU303" s="64"/>
      <c r="DV303" s="64"/>
      <c r="DW303" s="64"/>
      <c r="DX303" s="64"/>
      <c r="DY303" s="64"/>
      <c r="DZ303" s="64"/>
      <c r="EA303" s="64"/>
      <c r="EB303" s="64"/>
      <c r="EC303" s="64"/>
      <c r="ED303" s="64"/>
      <c r="EE303" s="64"/>
      <c r="EF303" s="64"/>
      <c r="EG303" s="64"/>
      <c r="EH303" s="64"/>
      <c r="EI303" s="64"/>
      <c r="EJ303" s="64"/>
      <c r="EK303" s="64"/>
      <c r="EL303" s="64"/>
      <c r="EM303" s="64"/>
      <c r="EN303" s="64"/>
      <c r="EO303" s="64"/>
      <c r="EP303" s="64"/>
      <c r="EQ303" s="64"/>
      <c r="ER303" s="122"/>
    </row>
    <row r="304" spans="1:148" s="65" customFormat="1" ht="16.5" customHeight="1" x14ac:dyDescent="0.25">
      <c r="A304" s="21">
        <f t="shared" si="17"/>
        <v>275</v>
      </c>
      <c r="B304" s="54" t="s">
        <v>155</v>
      </c>
      <c r="C304" s="57"/>
      <c r="D304" s="57"/>
      <c r="E304" s="57"/>
      <c r="F304" s="57"/>
      <c r="G304" s="57"/>
      <c r="H304" s="57">
        <v>0</v>
      </c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  <c r="AK304" s="64"/>
      <c r="AL304" s="64"/>
      <c r="AM304" s="64"/>
      <c r="AN304" s="64"/>
      <c r="AO304" s="64"/>
      <c r="AP304" s="64"/>
      <c r="AQ304" s="64"/>
      <c r="AR304" s="64"/>
      <c r="AS304" s="64"/>
      <c r="AT304" s="64"/>
      <c r="AU304" s="64"/>
      <c r="AV304" s="64"/>
      <c r="AW304" s="64"/>
      <c r="AX304" s="64"/>
      <c r="AY304" s="64"/>
      <c r="AZ304" s="64"/>
      <c r="BA304" s="64"/>
      <c r="BB304" s="64"/>
      <c r="BC304" s="64"/>
      <c r="BD304" s="64"/>
      <c r="BE304" s="64"/>
      <c r="BF304" s="64"/>
      <c r="BG304" s="64"/>
      <c r="BH304" s="64"/>
      <c r="BI304" s="64"/>
      <c r="BJ304" s="64"/>
      <c r="BK304" s="64"/>
      <c r="BL304" s="64"/>
      <c r="BM304" s="64"/>
      <c r="BN304" s="64"/>
      <c r="BO304" s="64"/>
      <c r="BP304" s="64"/>
      <c r="BQ304" s="64"/>
      <c r="BR304" s="64"/>
      <c r="BS304" s="64"/>
      <c r="BT304" s="64"/>
      <c r="BU304" s="64"/>
      <c r="BV304" s="64"/>
      <c r="BW304" s="64"/>
      <c r="BX304" s="64"/>
      <c r="BY304" s="64"/>
      <c r="BZ304" s="64"/>
      <c r="CA304" s="64"/>
      <c r="CB304" s="64"/>
      <c r="CC304" s="64"/>
      <c r="CD304" s="64"/>
      <c r="CE304" s="64"/>
      <c r="CF304" s="64"/>
      <c r="CG304" s="64"/>
      <c r="CH304" s="64"/>
      <c r="CI304" s="64"/>
      <c r="CJ304" s="64"/>
      <c r="CK304" s="64"/>
      <c r="CL304" s="64"/>
      <c r="CM304" s="64"/>
      <c r="CN304" s="64"/>
      <c r="CO304" s="64"/>
      <c r="CP304" s="64"/>
      <c r="CQ304" s="64"/>
      <c r="CR304" s="64"/>
      <c r="CS304" s="64"/>
      <c r="CT304" s="64"/>
      <c r="CU304" s="64"/>
      <c r="CV304" s="64"/>
      <c r="CW304" s="64"/>
      <c r="CX304" s="64"/>
      <c r="CY304" s="64"/>
      <c r="CZ304" s="64"/>
      <c r="DA304" s="64"/>
      <c r="DB304" s="64"/>
      <c r="DC304" s="64"/>
      <c r="DD304" s="64"/>
      <c r="DE304" s="64"/>
      <c r="DF304" s="64"/>
      <c r="DG304" s="64"/>
      <c r="DH304" s="64"/>
      <c r="DI304" s="64"/>
      <c r="DJ304" s="64"/>
      <c r="DK304" s="64"/>
      <c r="DL304" s="64"/>
      <c r="DM304" s="64"/>
      <c r="DN304" s="64"/>
      <c r="DO304" s="64"/>
      <c r="DP304" s="64"/>
      <c r="DQ304" s="64"/>
      <c r="DR304" s="64"/>
      <c r="DS304" s="64"/>
      <c r="DT304" s="64"/>
      <c r="DU304" s="64"/>
      <c r="DV304" s="64"/>
      <c r="DW304" s="64"/>
      <c r="DX304" s="64"/>
      <c r="DY304" s="64"/>
      <c r="DZ304" s="64"/>
      <c r="EA304" s="64"/>
      <c r="EB304" s="64"/>
      <c r="EC304" s="64"/>
      <c r="ED304" s="64"/>
      <c r="EE304" s="64"/>
      <c r="EF304" s="64"/>
      <c r="EG304" s="64"/>
      <c r="EH304" s="64"/>
      <c r="EI304" s="64"/>
      <c r="EJ304" s="64"/>
      <c r="EK304" s="64"/>
      <c r="EL304" s="64"/>
      <c r="EM304" s="64"/>
      <c r="EN304" s="64"/>
      <c r="EO304" s="64"/>
      <c r="EP304" s="64"/>
      <c r="EQ304" s="64"/>
      <c r="ER304" s="122"/>
    </row>
    <row r="305" spans="1:148" s="65" customFormat="1" ht="16.5" customHeight="1" x14ac:dyDescent="0.25">
      <c r="A305" s="21">
        <f t="shared" si="17"/>
        <v>276</v>
      </c>
      <c r="B305" s="54" t="s">
        <v>101</v>
      </c>
      <c r="C305" s="57"/>
      <c r="D305" s="57"/>
      <c r="E305" s="57"/>
      <c r="F305" s="57"/>
      <c r="G305" s="57"/>
      <c r="H305" s="57">
        <v>0</v>
      </c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  <c r="AK305" s="64"/>
      <c r="AL305" s="64"/>
      <c r="AM305" s="64"/>
      <c r="AN305" s="64"/>
      <c r="AO305" s="64"/>
      <c r="AP305" s="64"/>
      <c r="AQ305" s="64"/>
      <c r="AR305" s="64"/>
      <c r="AS305" s="64"/>
      <c r="AT305" s="64"/>
      <c r="AU305" s="64"/>
      <c r="AV305" s="64"/>
      <c r="AW305" s="64"/>
      <c r="AX305" s="64"/>
      <c r="AY305" s="64"/>
      <c r="AZ305" s="64"/>
      <c r="BA305" s="64"/>
      <c r="BB305" s="64"/>
      <c r="BC305" s="64"/>
      <c r="BD305" s="64"/>
      <c r="BE305" s="64"/>
      <c r="BF305" s="64"/>
      <c r="BG305" s="64"/>
      <c r="BH305" s="64"/>
      <c r="BI305" s="64"/>
      <c r="BJ305" s="64"/>
      <c r="BK305" s="64"/>
      <c r="BL305" s="64"/>
      <c r="BM305" s="64"/>
      <c r="BN305" s="64"/>
      <c r="BO305" s="64"/>
      <c r="BP305" s="64"/>
      <c r="BQ305" s="64"/>
      <c r="BR305" s="64"/>
      <c r="BS305" s="64"/>
      <c r="BT305" s="64"/>
      <c r="BU305" s="64"/>
      <c r="BV305" s="64"/>
      <c r="BW305" s="64"/>
      <c r="BX305" s="64"/>
      <c r="BY305" s="64"/>
      <c r="BZ305" s="64"/>
      <c r="CA305" s="64"/>
      <c r="CB305" s="64"/>
      <c r="CC305" s="64"/>
      <c r="CD305" s="64"/>
      <c r="CE305" s="64"/>
      <c r="CF305" s="64"/>
      <c r="CG305" s="64"/>
      <c r="CH305" s="64"/>
      <c r="CI305" s="64"/>
      <c r="CJ305" s="64"/>
      <c r="CK305" s="64"/>
      <c r="CL305" s="64"/>
      <c r="CM305" s="64"/>
      <c r="CN305" s="64"/>
      <c r="CO305" s="64"/>
      <c r="CP305" s="64"/>
      <c r="CQ305" s="64"/>
      <c r="CR305" s="64"/>
      <c r="CS305" s="64"/>
      <c r="CT305" s="64"/>
      <c r="CU305" s="64"/>
      <c r="CV305" s="64"/>
      <c r="CW305" s="64"/>
      <c r="CX305" s="64"/>
      <c r="CY305" s="64"/>
      <c r="CZ305" s="64"/>
      <c r="DA305" s="64"/>
      <c r="DB305" s="64"/>
      <c r="DC305" s="64"/>
      <c r="DD305" s="64"/>
      <c r="DE305" s="64"/>
      <c r="DF305" s="64"/>
      <c r="DG305" s="64"/>
      <c r="DH305" s="64"/>
      <c r="DI305" s="64"/>
      <c r="DJ305" s="64"/>
      <c r="DK305" s="64"/>
      <c r="DL305" s="64"/>
      <c r="DM305" s="64"/>
      <c r="DN305" s="64"/>
      <c r="DO305" s="64"/>
      <c r="DP305" s="64"/>
      <c r="DQ305" s="64"/>
      <c r="DR305" s="64"/>
      <c r="DS305" s="64"/>
      <c r="DT305" s="64"/>
      <c r="DU305" s="64"/>
      <c r="DV305" s="64"/>
      <c r="DW305" s="64"/>
      <c r="DX305" s="64"/>
      <c r="DY305" s="64"/>
      <c r="DZ305" s="64"/>
      <c r="EA305" s="64"/>
      <c r="EB305" s="64"/>
      <c r="EC305" s="64"/>
      <c r="ED305" s="64"/>
      <c r="EE305" s="64"/>
      <c r="EF305" s="64"/>
      <c r="EG305" s="64"/>
      <c r="EH305" s="64"/>
      <c r="EI305" s="64"/>
      <c r="EJ305" s="64"/>
      <c r="EK305" s="64"/>
      <c r="EL305" s="64"/>
      <c r="EM305" s="64"/>
      <c r="EN305" s="64"/>
      <c r="EO305" s="64"/>
      <c r="EP305" s="64"/>
      <c r="EQ305" s="64"/>
      <c r="ER305" s="122"/>
    </row>
    <row r="306" spans="1:148" s="65" customFormat="1" ht="16.5" customHeight="1" x14ac:dyDescent="0.25">
      <c r="A306" s="21">
        <f t="shared" si="17"/>
        <v>277</v>
      </c>
      <c r="B306" s="54" t="s">
        <v>102</v>
      </c>
      <c r="C306" s="57"/>
      <c r="D306" s="57"/>
      <c r="E306" s="57"/>
      <c r="F306" s="57"/>
      <c r="G306" s="57"/>
      <c r="H306" s="57">
        <v>0</v>
      </c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  <c r="AK306" s="64"/>
      <c r="AL306" s="64"/>
      <c r="AM306" s="64"/>
      <c r="AN306" s="64"/>
      <c r="AO306" s="64"/>
      <c r="AP306" s="64"/>
      <c r="AQ306" s="64"/>
      <c r="AR306" s="64"/>
      <c r="AS306" s="64"/>
      <c r="AT306" s="64"/>
      <c r="AU306" s="64"/>
      <c r="AV306" s="64"/>
      <c r="AW306" s="64"/>
      <c r="AX306" s="64"/>
      <c r="AY306" s="64"/>
      <c r="AZ306" s="64"/>
      <c r="BA306" s="64"/>
      <c r="BB306" s="64"/>
      <c r="BC306" s="64"/>
      <c r="BD306" s="64"/>
      <c r="BE306" s="64"/>
      <c r="BF306" s="64"/>
      <c r="BG306" s="64"/>
      <c r="BH306" s="64"/>
      <c r="BI306" s="64"/>
      <c r="BJ306" s="64"/>
      <c r="BK306" s="64"/>
      <c r="BL306" s="64"/>
      <c r="BM306" s="64"/>
      <c r="BN306" s="64"/>
      <c r="BO306" s="64"/>
      <c r="BP306" s="64"/>
      <c r="BQ306" s="64"/>
      <c r="BR306" s="64"/>
      <c r="BS306" s="64"/>
      <c r="BT306" s="64"/>
      <c r="BU306" s="64"/>
      <c r="BV306" s="64"/>
      <c r="BW306" s="64"/>
      <c r="BX306" s="64"/>
      <c r="BY306" s="64"/>
      <c r="BZ306" s="64"/>
      <c r="CA306" s="64"/>
      <c r="CB306" s="64"/>
      <c r="CC306" s="64"/>
      <c r="CD306" s="64"/>
      <c r="CE306" s="64"/>
      <c r="CF306" s="64"/>
      <c r="CG306" s="64"/>
      <c r="CH306" s="64"/>
      <c r="CI306" s="64"/>
      <c r="CJ306" s="64"/>
      <c r="CK306" s="64"/>
      <c r="CL306" s="64"/>
      <c r="CM306" s="64"/>
      <c r="CN306" s="64"/>
      <c r="CO306" s="64"/>
      <c r="CP306" s="64"/>
      <c r="CQ306" s="64"/>
      <c r="CR306" s="64"/>
      <c r="CS306" s="64"/>
      <c r="CT306" s="64"/>
      <c r="CU306" s="64"/>
      <c r="CV306" s="64"/>
      <c r="CW306" s="64"/>
      <c r="CX306" s="64"/>
      <c r="CY306" s="64"/>
      <c r="CZ306" s="64"/>
      <c r="DA306" s="64"/>
      <c r="DB306" s="64"/>
      <c r="DC306" s="64"/>
      <c r="DD306" s="64"/>
      <c r="DE306" s="64"/>
      <c r="DF306" s="64"/>
      <c r="DG306" s="64"/>
      <c r="DH306" s="64"/>
      <c r="DI306" s="64"/>
      <c r="DJ306" s="64"/>
      <c r="DK306" s="64"/>
      <c r="DL306" s="64"/>
      <c r="DM306" s="64"/>
      <c r="DN306" s="64"/>
      <c r="DO306" s="64"/>
      <c r="DP306" s="64"/>
      <c r="DQ306" s="64"/>
      <c r="DR306" s="64"/>
      <c r="DS306" s="64"/>
      <c r="DT306" s="64"/>
      <c r="DU306" s="64"/>
      <c r="DV306" s="64"/>
      <c r="DW306" s="64"/>
      <c r="DX306" s="64"/>
      <c r="DY306" s="64"/>
      <c r="DZ306" s="64"/>
      <c r="EA306" s="64"/>
      <c r="EB306" s="64"/>
      <c r="EC306" s="64"/>
      <c r="ED306" s="64"/>
      <c r="EE306" s="64"/>
      <c r="EF306" s="64"/>
      <c r="EG306" s="64"/>
      <c r="EH306" s="64"/>
      <c r="EI306" s="64"/>
      <c r="EJ306" s="64"/>
      <c r="EK306" s="64"/>
      <c r="EL306" s="64"/>
      <c r="EM306" s="64"/>
      <c r="EN306" s="64"/>
      <c r="EO306" s="64"/>
      <c r="EP306" s="64"/>
      <c r="EQ306" s="64"/>
      <c r="ER306" s="122"/>
    </row>
    <row r="307" spans="1:148" s="65" customFormat="1" ht="16.5" customHeight="1" x14ac:dyDescent="0.25">
      <c r="A307" s="21">
        <f t="shared" si="17"/>
        <v>278</v>
      </c>
      <c r="B307" s="54" t="s">
        <v>103</v>
      </c>
      <c r="C307" s="57">
        <v>39.700000000000003</v>
      </c>
      <c r="D307" s="57">
        <v>44.911999999999999</v>
      </c>
      <c r="E307" s="57">
        <v>44.9</v>
      </c>
      <c r="F307" s="57">
        <v>44.3</v>
      </c>
      <c r="G307" s="57">
        <v>44.677999999999997</v>
      </c>
      <c r="H307" s="57">
        <v>47.805459999999997</v>
      </c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  <c r="AK307" s="64"/>
      <c r="AL307" s="64"/>
      <c r="AM307" s="64"/>
      <c r="AN307" s="64"/>
      <c r="AO307" s="64"/>
      <c r="AP307" s="64"/>
      <c r="AQ307" s="64"/>
      <c r="AR307" s="64"/>
      <c r="AS307" s="64"/>
      <c r="AT307" s="64"/>
      <c r="AU307" s="64"/>
      <c r="AV307" s="64"/>
      <c r="AW307" s="64"/>
      <c r="AX307" s="64"/>
      <c r="AY307" s="64"/>
      <c r="AZ307" s="64"/>
      <c r="BA307" s="64"/>
      <c r="BB307" s="64"/>
      <c r="BC307" s="64"/>
      <c r="BD307" s="64"/>
      <c r="BE307" s="64"/>
      <c r="BF307" s="64"/>
      <c r="BG307" s="64"/>
      <c r="BH307" s="64"/>
      <c r="BI307" s="64"/>
      <c r="BJ307" s="64"/>
      <c r="BK307" s="64"/>
      <c r="BL307" s="64"/>
      <c r="BM307" s="64"/>
      <c r="BN307" s="64"/>
      <c r="BO307" s="64"/>
      <c r="BP307" s="64"/>
      <c r="BQ307" s="64"/>
      <c r="BR307" s="64"/>
      <c r="BS307" s="64"/>
      <c r="BT307" s="64"/>
      <c r="BU307" s="64"/>
      <c r="BV307" s="64"/>
      <c r="BW307" s="64"/>
      <c r="BX307" s="64"/>
      <c r="BY307" s="64"/>
      <c r="BZ307" s="64"/>
      <c r="CA307" s="64"/>
      <c r="CB307" s="64"/>
      <c r="CC307" s="64"/>
      <c r="CD307" s="64"/>
      <c r="CE307" s="64"/>
      <c r="CF307" s="64"/>
      <c r="CG307" s="64"/>
      <c r="CH307" s="64"/>
      <c r="CI307" s="64"/>
      <c r="CJ307" s="64"/>
      <c r="CK307" s="64"/>
      <c r="CL307" s="64"/>
      <c r="CM307" s="64"/>
      <c r="CN307" s="64"/>
      <c r="CO307" s="64"/>
      <c r="CP307" s="64"/>
      <c r="CQ307" s="64"/>
      <c r="CR307" s="64"/>
      <c r="CS307" s="64"/>
      <c r="CT307" s="64"/>
      <c r="CU307" s="64"/>
      <c r="CV307" s="64"/>
      <c r="CW307" s="64"/>
      <c r="CX307" s="64"/>
      <c r="CY307" s="64"/>
      <c r="CZ307" s="64"/>
      <c r="DA307" s="64"/>
      <c r="DB307" s="64"/>
      <c r="DC307" s="64"/>
      <c r="DD307" s="64"/>
      <c r="DE307" s="64"/>
      <c r="DF307" s="64"/>
      <c r="DG307" s="64"/>
      <c r="DH307" s="64"/>
      <c r="DI307" s="64"/>
      <c r="DJ307" s="64"/>
      <c r="DK307" s="64"/>
      <c r="DL307" s="64"/>
      <c r="DM307" s="64"/>
      <c r="DN307" s="64"/>
      <c r="DO307" s="64"/>
      <c r="DP307" s="64"/>
      <c r="DQ307" s="64"/>
      <c r="DR307" s="64"/>
      <c r="DS307" s="64"/>
      <c r="DT307" s="64"/>
      <c r="DU307" s="64"/>
      <c r="DV307" s="64"/>
      <c r="DW307" s="64"/>
      <c r="DX307" s="64"/>
      <c r="DY307" s="64"/>
      <c r="DZ307" s="64"/>
      <c r="EA307" s="64"/>
      <c r="EB307" s="64"/>
      <c r="EC307" s="64"/>
      <c r="ED307" s="64"/>
      <c r="EE307" s="64"/>
      <c r="EF307" s="64"/>
      <c r="EG307" s="64"/>
      <c r="EH307" s="64"/>
      <c r="EI307" s="64"/>
      <c r="EJ307" s="64"/>
      <c r="EK307" s="64"/>
      <c r="EL307" s="64"/>
      <c r="EM307" s="64"/>
      <c r="EN307" s="64"/>
      <c r="EO307" s="64"/>
      <c r="EP307" s="64"/>
      <c r="EQ307" s="64"/>
      <c r="ER307" s="122"/>
    </row>
    <row r="308" spans="1:148" s="65" customFormat="1" ht="16.5" customHeight="1" x14ac:dyDescent="0.25">
      <c r="A308" s="21">
        <f t="shared" si="17"/>
        <v>279</v>
      </c>
      <c r="B308" s="54" t="s">
        <v>107</v>
      </c>
      <c r="C308" s="57">
        <v>58.21114369501467</v>
      </c>
      <c r="D308" s="57">
        <v>113.12846347607052</v>
      </c>
      <c r="E308" s="57">
        <v>99.973281083006768</v>
      </c>
      <c r="F308" s="57">
        <v>98.663697104677055</v>
      </c>
      <c r="G308" s="57">
        <v>100.85327313769751</v>
      </c>
      <c r="H308" s="57">
        <v>107</v>
      </c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4"/>
      <c r="AE308" s="64"/>
      <c r="AF308" s="64"/>
      <c r="AG308" s="64"/>
      <c r="AH308" s="64"/>
      <c r="AI308" s="64"/>
      <c r="AJ308" s="64"/>
      <c r="AK308" s="64"/>
      <c r="AL308" s="64"/>
      <c r="AM308" s="64"/>
      <c r="AN308" s="64"/>
      <c r="AO308" s="64"/>
      <c r="AP308" s="64"/>
      <c r="AQ308" s="64"/>
      <c r="AR308" s="64"/>
      <c r="AS308" s="64"/>
      <c r="AT308" s="64"/>
      <c r="AU308" s="64"/>
      <c r="AV308" s="64"/>
      <c r="AW308" s="64"/>
      <c r="AX308" s="64"/>
      <c r="AY308" s="64"/>
      <c r="AZ308" s="64"/>
      <c r="BA308" s="64"/>
      <c r="BB308" s="64"/>
      <c r="BC308" s="64"/>
      <c r="BD308" s="64"/>
      <c r="BE308" s="64"/>
      <c r="BF308" s="64"/>
      <c r="BG308" s="64"/>
      <c r="BH308" s="64"/>
      <c r="BI308" s="64"/>
      <c r="BJ308" s="64"/>
      <c r="BK308" s="64"/>
      <c r="BL308" s="64"/>
      <c r="BM308" s="64"/>
      <c r="BN308" s="64"/>
      <c r="BO308" s="64"/>
      <c r="BP308" s="64"/>
      <c r="BQ308" s="64"/>
      <c r="BR308" s="64"/>
      <c r="BS308" s="64"/>
      <c r="BT308" s="64"/>
      <c r="BU308" s="64"/>
      <c r="BV308" s="64"/>
      <c r="BW308" s="64"/>
      <c r="BX308" s="64"/>
      <c r="BY308" s="64"/>
      <c r="BZ308" s="64"/>
      <c r="CA308" s="64"/>
      <c r="CB308" s="64"/>
      <c r="CC308" s="64"/>
      <c r="CD308" s="64"/>
      <c r="CE308" s="64"/>
      <c r="CF308" s="64"/>
      <c r="CG308" s="64"/>
      <c r="CH308" s="64"/>
      <c r="CI308" s="64"/>
      <c r="CJ308" s="64"/>
      <c r="CK308" s="64"/>
      <c r="CL308" s="64"/>
      <c r="CM308" s="64"/>
      <c r="CN308" s="64"/>
      <c r="CO308" s="64"/>
      <c r="CP308" s="64"/>
      <c r="CQ308" s="64"/>
      <c r="CR308" s="64"/>
      <c r="CS308" s="64"/>
      <c r="CT308" s="64"/>
      <c r="CU308" s="64"/>
      <c r="CV308" s="64"/>
      <c r="CW308" s="64"/>
      <c r="CX308" s="64"/>
      <c r="CY308" s="64"/>
      <c r="CZ308" s="64"/>
      <c r="DA308" s="64"/>
      <c r="DB308" s="64"/>
      <c r="DC308" s="64"/>
      <c r="DD308" s="64"/>
      <c r="DE308" s="64"/>
      <c r="DF308" s="64"/>
      <c r="DG308" s="64"/>
      <c r="DH308" s="64"/>
      <c r="DI308" s="64"/>
      <c r="DJ308" s="64"/>
      <c r="DK308" s="64"/>
      <c r="DL308" s="64"/>
      <c r="DM308" s="64"/>
      <c r="DN308" s="64"/>
      <c r="DO308" s="64"/>
      <c r="DP308" s="64"/>
      <c r="DQ308" s="64"/>
      <c r="DR308" s="64"/>
      <c r="DS308" s="64"/>
      <c r="DT308" s="64"/>
      <c r="DU308" s="64"/>
      <c r="DV308" s="64"/>
      <c r="DW308" s="64"/>
      <c r="DX308" s="64"/>
      <c r="DY308" s="64"/>
      <c r="DZ308" s="64"/>
      <c r="EA308" s="64"/>
      <c r="EB308" s="64"/>
      <c r="EC308" s="64"/>
      <c r="ED308" s="64"/>
      <c r="EE308" s="64"/>
      <c r="EF308" s="64"/>
      <c r="EG308" s="64"/>
      <c r="EH308" s="64"/>
      <c r="EI308" s="64"/>
      <c r="EJ308" s="64"/>
      <c r="EK308" s="64"/>
      <c r="EL308" s="64"/>
      <c r="EM308" s="64"/>
      <c r="EN308" s="64"/>
      <c r="EO308" s="64"/>
      <c r="EP308" s="64"/>
      <c r="EQ308" s="64"/>
      <c r="ER308" s="122"/>
    </row>
    <row r="309" spans="1:148" ht="18.75" customHeight="1" x14ac:dyDescent="0.25">
      <c r="A309" s="254" t="s">
        <v>172</v>
      </c>
      <c r="B309" s="254"/>
      <c r="C309" s="254"/>
      <c r="D309" s="254"/>
      <c r="E309" s="254"/>
      <c r="F309" s="254"/>
      <c r="G309" s="254"/>
      <c r="H309" s="254"/>
    </row>
    <row r="310" spans="1:148" x14ac:dyDescent="0.25">
      <c r="A310" s="162">
        <v>280</v>
      </c>
      <c r="B310" s="54" t="s">
        <v>90</v>
      </c>
      <c r="C310" s="57">
        <v>40.253</v>
      </c>
      <c r="D310" s="57">
        <v>87.831999999999994</v>
      </c>
      <c r="E310" s="57">
        <v>47.056999999999995</v>
      </c>
      <c r="F310" s="57">
        <v>47.1</v>
      </c>
      <c r="G310" s="57">
        <v>47.529000000000003</v>
      </c>
      <c r="H310" s="57">
        <v>50.856030000000004</v>
      </c>
    </row>
    <row r="311" spans="1:148" x14ac:dyDescent="0.25">
      <c r="A311" s="21">
        <f t="shared" ref="A311:A323" si="18">+A310+1</f>
        <v>281</v>
      </c>
      <c r="B311" s="54" t="s">
        <v>92</v>
      </c>
      <c r="C311" s="57">
        <v>6.1</v>
      </c>
      <c r="D311" s="57">
        <v>6.5910000000000002</v>
      </c>
      <c r="E311" s="57">
        <v>6.1740000000000004</v>
      </c>
      <c r="F311" s="57">
        <v>6.6</v>
      </c>
      <c r="G311" s="57">
        <v>7.06</v>
      </c>
      <c r="H311" s="57">
        <v>7.5541999999999998</v>
      </c>
    </row>
    <row r="312" spans="1:148" x14ac:dyDescent="0.25">
      <c r="A312" s="21">
        <f t="shared" si="18"/>
        <v>282</v>
      </c>
      <c r="B312" s="54" t="s">
        <v>107</v>
      </c>
      <c r="C312" s="57">
        <v>100</v>
      </c>
      <c r="D312" s="57">
        <v>108.04918032786885</v>
      </c>
      <c r="E312" s="57">
        <v>93.673190714610826</v>
      </c>
      <c r="F312" s="57">
        <v>106.89990281827015</v>
      </c>
      <c r="G312" s="57">
        <v>106.96969696969695</v>
      </c>
      <c r="H312" s="57">
        <v>107</v>
      </c>
    </row>
    <row r="313" spans="1:148" x14ac:dyDescent="0.25">
      <c r="A313" s="21">
        <f t="shared" si="18"/>
        <v>283</v>
      </c>
      <c r="B313" s="54" t="s">
        <v>93</v>
      </c>
      <c r="C313" s="57">
        <v>6.1</v>
      </c>
      <c r="D313" s="57">
        <v>6.5910000000000002</v>
      </c>
      <c r="E313" s="57">
        <v>6.1740000000000004</v>
      </c>
      <c r="F313" s="68">
        <v>6.6</v>
      </c>
      <c r="G313" s="68">
        <v>7.06</v>
      </c>
      <c r="H313" s="68">
        <v>7.5541999999999998</v>
      </c>
    </row>
    <row r="314" spans="1:148" x14ac:dyDescent="0.25">
      <c r="A314" s="21">
        <f t="shared" si="18"/>
        <v>284</v>
      </c>
      <c r="B314" s="54" t="s">
        <v>94</v>
      </c>
      <c r="C314" s="57"/>
      <c r="D314" s="57"/>
      <c r="E314" s="57"/>
      <c r="F314" s="57"/>
      <c r="G314" s="57"/>
      <c r="H314" s="57">
        <v>0</v>
      </c>
    </row>
    <row r="315" spans="1:148" x14ac:dyDescent="0.25">
      <c r="A315" s="21">
        <f t="shared" si="18"/>
        <v>285</v>
      </c>
      <c r="B315" s="54" t="s">
        <v>95</v>
      </c>
      <c r="C315" s="57"/>
      <c r="D315" s="57"/>
      <c r="E315" s="57"/>
      <c r="F315" s="57"/>
      <c r="G315" s="57"/>
      <c r="H315" s="57">
        <v>0</v>
      </c>
    </row>
    <row r="316" spans="1:148" x14ac:dyDescent="0.25">
      <c r="A316" s="21">
        <f t="shared" si="18"/>
        <v>286</v>
      </c>
      <c r="B316" s="54" t="s">
        <v>97</v>
      </c>
      <c r="C316" s="57">
        <v>33.552999999999997</v>
      </c>
      <c r="D316" s="57">
        <v>81.269000000000005</v>
      </c>
      <c r="E316" s="57">
        <v>40.299999999999997</v>
      </c>
      <c r="F316" s="57">
        <v>40.5</v>
      </c>
      <c r="G316" s="57">
        <v>40.469000000000001</v>
      </c>
      <c r="H316" s="57">
        <v>43.301830000000002</v>
      </c>
    </row>
    <row r="317" spans="1:148" x14ac:dyDescent="0.25">
      <c r="A317" s="21">
        <f t="shared" si="18"/>
        <v>287</v>
      </c>
      <c r="B317" s="54" t="s">
        <v>98</v>
      </c>
      <c r="C317" s="57">
        <v>33.5</v>
      </c>
      <c r="D317" s="57">
        <v>35.718000000000004</v>
      </c>
      <c r="E317" s="57">
        <v>40.299999999999997</v>
      </c>
      <c r="F317" s="68">
        <v>40.5</v>
      </c>
      <c r="G317" s="68">
        <v>40.469000000000001</v>
      </c>
      <c r="H317" s="68">
        <v>43.301830000000002</v>
      </c>
    </row>
    <row r="318" spans="1:148" x14ac:dyDescent="0.25">
      <c r="A318" s="21">
        <f t="shared" si="18"/>
        <v>288</v>
      </c>
      <c r="B318" s="54" t="s">
        <v>99</v>
      </c>
      <c r="C318" s="57">
        <v>5.2999999999999999E-2</v>
      </c>
      <c r="D318" s="57">
        <v>45.551000000000002</v>
      </c>
      <c r="E318" s="57">
        <v>0</v>
      </c>
      <c r="F318" s="68">
        <v>0</v>
      </c>
      <c r="G318" s="68">
        <v>0</v>
      </c>
      <c r="H318" s="68">
        <v>0</v>
      </c>
    </row>
    <row r="319" spans="1:148" x14ac:dyDescent="0.25">
      <c r="A319" s="21">
        <f t="shared" si="18"/>
        <v>289</v>
      </c>
      <c r="B319" s="54" t="s">
        <v>155</v>
      </c>
      <c r="C319" s="57"/>
      <c r="D319" s="57"/>
      <c r="E319" s="57"/>
      <c r="F319" s="57"/>
      <c r="G319" s="57"/>
      <c r="H319" s="57">
        <v>0</v>
      </c>
    </row>
    <row r="320" spans="1:148" x14ac:dyDescent="0.25">
      <c r="A320" s="21">
        <f t="shared" si="18"/>
        <v>290</v>
      </c>
      <c r="B320" s="54" t="s">
        <v>101</v>
      </c>
      <c r="C320" s="57"/>
      <c r="D320" s="57"/>
      <c r="E320" s="57"/>
      <c r="F320" s="57"/>
      <c r="G320" s="57"/>
      <c r="H320" s="57">
        <v>0</v>
      </c>
    </row>
    <row r="321" spans="1:8" ht="37.5" x14ac:dyDescent="0.25">
      <c r="A321" s="21">
        <f t="shared" si="18"/>
        <v>291</v>
      </c>
      <c r="B321" s="54" t="s">
        <v>102</v>
      </c>
      <c r="C321" s="57"/>
      <c r="D321" s="57"/>
      <c r="E321" s="57"/>
      <c r="F321" s="57"/>
      <c r="G321" s="57"/>
      <c r="H321" s="57">
        <v>0</v>
      </c>
    </row>
    <row r="322" spans="1:8" x14ac:dyDescent="0.25">
      <c r="A322" s="21">
        <f t="shared" si="18"/>
        <v>292</v>
      </c>
      <c r="B322" s="54" t="s">
        <v>103</v>
      </c>
      <c r="C322" s="57">
        <v>40.299999999999997</v>
      </c>
      <c r="D322" s="57">
        <v>87.831000000000003</v>
      </c>
      <c r="E322" s="57">
        <v>47.1</v>
      </c>
      <c r="F322" s="57">
        <v>47.1</v>
      </c>
      <c r="G322" s="57">
        <v>47.536999999999999</v>
      </c>
      <c r="H322" s="57">
        <v>50.86459</v>
      </c>
    </row>
    <row r="323" spans="1:8" x14ac:dyDescent="0.25">
      <c r="A323" s="21">
        <f t="shared" si="18"/>
        <v>293</v>
      </c>
      <c r="B323" s="54" t="s">
        <v>107</v>
      </c>
      <c r="C323" s="57">
        <v>97.815533980582515</v>
      </c>
      <c r="D323" s="57">
        <v>217.94292803970228</v>
      </c>
      <c r="E323" s="57">
        <v>53.625713017044099</v>
      </c>
      <c r="F323" s="57">
        <v>100</v>
      </c>
      <c r="G323" s="57">
        <v>100.92781316348194</v>
      </c>
      <c r="H323" s="57">
        <v>107</v>
      </c>
    </row>
    <row r="324" spans="1:8" ht="18.75" customHeight="1" x14ac:dyDescent="0.25">
      <c r="A324" s="254" t="s">
        <v>173</v>
      </c>
      <c r="B324" s="254"/>
      <c r="C324" s="254"/>
      <c r="D324" s="254"/>
      <c r="E324" s="254"/>
      <c r="F324" s="254"/>
      <c r="G324" s="254"/>
      <c r="H324" s="254"/>
    </row>
    <row r="325" spans="1:8" x14ac:dyDescent="0.25">
      <c r="A325" s="162">
        <v>294</v>
      </c>
      <c r="B325" s="54" t="s">
        <v>90</v>
      </c>
      <c r="C325" s="57">
        <v>54.6</v>
      </c>
      <c r="D325" s="57">
        <v>44.438760000000002</v>
      </c>
      <c r="E325" s="57">
        <v>65.991</v>
      </c>
      <c r="F325" s="57">
        <v>45.259</v>
      </c>
      <c r="G325" s="57">
        <v>45.641999999999996</v>
      </c>
      <c r="H325" s="57">
        <v>48.836939999999998</v>
      </c>
    </row>
    <row r="326" spans="1:8" x14ac:dyDescent="0.25">
      <c r="A326" s="21">
        <f t="shared" ref="A326:A338" si="19">+A325+1</f>
        <v>295</v>
      </c>
      <c r="B326" s="54" t="s">
        <v>92</v>
      </c>
      <c r="C326" s="57">
        <v>2.8</v>
      </c>
      <c r="D326" s="57">
        <v>2.98176</v>
      </c>
      <c r="E326" s="57">
        <v>2.5</v>
      </c>
      <c r="F326" s="57">
        <v>2.6749999999999998</v>
      </c>
      <c r="G326" s="57">
        <v>2.8610000000000002</v>
      </c>
      <c r="H326" s="57">
        <v>3.0612700000000004</v>
      </c>
    </row>
    <row r="327" spans="1:8" x14ac:dyDescent="0.25">
      <c r="A327" s="21">
        <f t="shared" si="19"/>
        <v>296</v>
      </c>
      <c r="B327" s="54" t="s">
        <v>107</v>
      </c>
      <c r="C327" s="57">
        <v>106.49142857142857</v>
      </c>
      <c r="D327" s="57">
        <v>106.49142857142857</v>
      </c>
      <c r="E327" s="57">
        <v>83.843099377548839</v>
      </c>
      <c r="F327" s="57">
        <v>106.99999999999999</v>
      </c>
      <c r="G327" s="57">
        <v>106.95327102803741</v>
      </c>
      <c r="H327" s="57">
        <v>107</v>
      </c>
    </row>
    <row r="328" spans="1:8" x14ac:dyDescent="0.25">
      <c r="A328" s="21">
        <f t="shared" si="19"/>
        <v>297</v>
      </c>
      <c r="B328" s="54" t="s">
        <v>93</v>
      </c>
      <c r="C328" s="57">
        <v>2.8</v>
      </c>
      <c r="D328" s="57">
        <v>2.98</v>
      </c>
      <c r="E328" s="57">
        <v>2.5</v>
      </c>
      <c r="F328" s="68">
        <v>2.6749999999999998</v>
      </c>
      <c r="G328" s="68">
        <v>2.8610000000000002</v>
      </c>
      <c r="H328" s="68">
        <v>3.0612700000000004</v>
      </c>
    </row>
    <row r="329" spans="1:8" x14ac:dyDescent="0.25">
      <c r="A329" s="21">
        <f t="shared" si="19"/>
        <v>298</v>
      </c>
      <c r="B329" s="54" t="s">
        <v>94</v>
      </c>
      <c r="C329" s="57"/>
      <c r="D329" s="57">
        <v>1.7600000000000001E-3</v>
      </c>
      <c r="E329" s="57"/>
      <c r="F329" s="57"/>
      <c r="G329" s="57"/>
      <c r="H329" s="57">
        <v>0</v>
      </c>
    </row>
    <row r="330" spans="1:8" x14ac:dyDescent="0.25">
      <c r="A330" s="21">
        <f t="shared" si="19"/>
        <v>299</v>
      </c>
      <c r="B330" s="54" t="s">
        <v>95</v>
      </c>
      <c r="C330" s="57"/>
      <c r="D330" s="57"/>
      <c r="E330" s="57"/>
      <c r="F330" s="57"/>
      <c r="G330" s="57"/>
      <c r="H330" s="57">
        <v>0</v>
      </c>
    </row>
    <row r="331" spans="1:8" x14ac:dyDescent="0.25">
      <c r="A331" s="21">
        <f t="shared" si="19"/>
        <v>300</v>
      </c>
      <c r="B331" s="54" t="s">
        <v>97</v>
      </c>
      <c r="C331" s="57">
        <v>52.7</v>
      </c>
      <c r="D331" s="57">
        <v>40.280999999999999</v>
      </c>
      <c r="E331" s="57">
        <v>63.224000000000004</v>
      </c>
      <c r="F331" s="57">
        <v>42.584000000000003</v>
      </c>
      <c r="G331" s="57">
        <v>42.780999999999999</v>
      </c>
      <c r="H331" s="57">
        <v>45.775669999999998</v>
      </c>
    </row>
    <row r="332" spans="1:8" x14ac:dyDescent="0.25">
      <c r="A332" s="21">
        <f t="shared" si="19"/>
        <v>301</v>
      </c>
      <c r="B332" s="54" t="s">
        <v>98</v>
      </c>
      <c r="C332" s="57">
        <v>35.5</v>
      </c>
      <c r="D332" s="57">
        <v>36.920999999999999</v>
      </c>
      <c r="E332" s="57">
        <v>42.292999999999999</v>
      </c>
      <c r="F332" s="68">
        <v>42.584000000000003</v>
      </c>
      <c r="G332" s="68">
        <v>42.780999999999999</v>
      </c>
      <c r="H332" s="68">
        <v>45.775669999999998</v>
      </c>
    </row>
    <row r="333" spans="1:8" x14ac:dyDescent="0.25">
      <c r="A333" s="21">
        <f t="shared" si="19"/>
        <v>302</v>
      </c>
      <c r="B333" s="54" t="s">
        <v>99</v>
      </c>
      <c r="C333" s="57">
        <v>17.2</v>
      </c>
      <c r="D333" s="57">
        <v>3.36</v>
      </c>
      <c r="E333" s="57">
        <v>20.931000000000001</v>
      </c>
      <c r="F333" s="68">
        <v>0</v>
      </c>
      <c r="G333" s="68">
        <v>0</v>
      </c>
      <c r="H333" s="68">
        <v>0</v>
      </c>
    </row>
    <row r="334" spans="1:8" x14ac:dyDescent="0.25">
      <c r="A334" s="21">
        <f t="shared" si="19"/>
        <v>303</v>
      </c>
      <c r="B334" s="54" t="s">
        <v>155</v>
      </c>
      <c r="C334" s="57"/>
      <c r="D334" s="57"/>
      <c r="E334" s="57"/>
      <c r="F334" s="57"/>
      <c r="G334" s="57"/>
      <c r="H334" s="57">
        <v>0</v>
      </c>
    </row>
    <row r="335" spans="1:8" x14ac:dyDescent="0.25">
      <c r="A335" s="21">
        <f t="shared" si="19"/>
        <v>304</v>
      </c>
      <c r="B335" s="54" t="s">
        <v>101</v>
      </c>
      <c r="C335" s="57"/>
      <c r="D335" s="57"/>
      <c r="E335" s="57"/>
      <c r="F335" s="57"/>
      <c r="G335" s="57"/>
      <c r="H335" s="57">
        <v>0</v>
      </c>
    </row>
    <row r="336" spans="1:8" ht="37.5" x14ac:dyDescent="0.25">
      <c r="A336" s="21">
        <f t="shared" si="19"/>
        <v>305</v>
      </c>
      <c r="B336" s="54" t="s">
        <v>102</v>
      </c>
      <c r="C336" s="57"/>
      <c r="D336" s="57"/>
      <c r="E336" s="57"/>
      <c r="F336" s="57"/>
      <c r="G336" s="57"/>
      <c r="H336" s="57">
        <v>0</v>
      </c>
    </row>
    <row r="337" spans="1:8" x14ac:dyDescent="0.25">
      <c r="A337" s="21">
        <f t="shared" si="19"/>
        <v>306</v>
      </c>
      <c r="B337" s="54" t="s">
        <v>103</v>
      </c>
      <c r="C337" s="57">
        <v>54.6</v>
      </c>
      <c r="D337" s="57">
        <v>44.438000000000002</v>
      </c>
      <c r="E337" s="57">
        <v>65.991</v>
      </c>
      <c r="F337" s="57">
        <v>45.259</v>
      </c>
      <c r="G337" s="57">
        <v>45.642000000000003</v>
      </c>
      <c r="H337" s="57">
        <v>48.836940000000006</v>
      </c>
    </row>
    <row r="338" spans="1:8" x14ac:dyDescent="0.25">
      <c r="A338" s="21">
        <f t="shared" si="19"/>
        <v>307</v>
      </c>
      <c r="B338" s="54" t="s">
        <v>107</v>
      </c>
      <c r="C338" s="57">
        <v>81.388278388278394</v>
      </c>
      <c r="D338" s="57">
        <v>81.388278388278394</v>
      </c>
      <c r="E338" s="57">
        <v>148.50128268598945</v>
      </c>
      <c r="F338" s="57">
        <v>68.583594732615055</v>
      </c>
      <c r="G338" s="57">
        <v>100.84624052674607</v>
      </c>
      <c r="H338" s="57">
        <v>107</v>
      </c>
    </row>
    <row r="339" spans="1:8" ht="18.75" customHeight="1" x14ac:dyDescent="0.25">
      <c r="A339" s="254" t="s">
        <v>174</v>
      </c>
      <c r="B339" s="254"/>
      <c r="C339" s="254"/>
      <c r="D339" s="254"/>
      <c r="E339" s="254"/>
      <c r="F339" s="254"/>
      <c r="G339" s="254"/>
      <c r="H339" s="254"/>
    </row>
    <row r="340" spans="1:8" x14ac:dyDescent="0.25">
      <c r="A340" s="162">
        <v>308</v>
      </c>
      <c r="B340" s="54" t="s">
        <v>90</v>
      </c>
      <c r="C340" s="57">
        <v>50.15</v>
      </c>
      <c r="D340" s="57">
        <v>49.265000000000001</v>
      </c>
      <c r="E340" s="57">
        <v>87.566000000000003</v>
      </c>
      <c r="F340" s="57">
        <v>53.692999999999998</v>
      </c>
      <c r="G340" s="57">
        <v>54.300999999999995</v>
      </c>
      <c r="H340" s="57">
        <v>58.102069999999998</v>
      </c>
    </row>
    <row r="341" spans="1:8" x14ac:dyDescent="0.25">
      <c r="A341" s="21">
        <f t="shared" ref="A341:A353" si="20">+A340+1</f>
        <v>309</v>
      </c>
      <c r="B341" s="54" t="s">
        <v>92</v>
      </c>
      <c r="C341" s="57">
        <v>7.5</v>
      </c>
      <c r="D341" s="57">
        <v>9.0169999999999995</v>
      </c>
      <c r="E341" s="57">
        <v>8.0730000000000004</v>
      </c>
      <c r="F341" s="57">
        <v>12.042999999999999</v>
      </c>
      <c r="G341" s="57">
        <v>12.885</v>
      </c>
      <c r="H341" s="57">
        <v>13.786949999999999</v>
      </c>
    </row>
    <row r="342" spans="1:8" x14ac:dyDescent="0.25">
      <c r="A342" s="21">
        <f t="shared" si="20"/>
        <v>310</v>
      </c>
      <c r="B342" s="54" t="s">
        <v>107</v>
      </c>
      <c r="C342" s="57">
        <v>150</v>
      </c>
      <c r="D342" s="57">
        <v>120.22666666666666</v>
      </c>
      <c r="E342" s="57">
        <v>89.53088610402574</v>
      </c>
      <c r="F342" s="57">
        <v>149.17626656757091</v>
      </c>
      <c r="G342" s="57">
        <v>106.99161338536909</v>
      </c>
      <c r="H342" s="57">
        <v>107</v>
      </c>
    </row>
    <row r="343" spans="1:8" x14ac:dyDescent="0.25">
      <c r="A343" s="21">
        <f t="shared" si="20"/>
        <v>311</v>
      </c>
      <c r="B343" s="54" t="s">
        <v>93</v>
      </c>
      <c r="C343" s="57">
        <v>7.5</v>
      </c>
      <c r="D343" s="57">
        <v>9.0169999999999995</v>
      </c>
      <c r="E343" s="57">
        <v>8.0730000000000004</v>
      </c>
      <c r="F343" s="68">
        <v>12.042999999999999</v>
      </c>
      <c r="G343" s="68">
        <v>12.885</v>
      </c>
      <c r="H343" s="68">
        <v>13.786949999999999</v>
      </c>
    </row>
    <row r="344" spans="1:8" x14ac:dyDescent="0.25">
      <c r="A344" s="21">
        <f t="shared" si="20"/>
        <v>312</v>
      </c>
      <c r="B344" s="54" t="s">
        <v>94</v>
      </c>
      <c r="C344" s="57"/>
      <c r="D344" s="57"/>
      <c r="E344" s="57"/>
      <c r="F344" s="57"/>
      <c r="G344" s="57"/>
      <c r="H344" s="57">
        <v>0</v>
      </c>
    </row>
    <row r="345" spans="1:8" x14ac:dyDescent="0.25">
      <c r="A345" s="21">
        <f t="shared" si="20"/>
        <v>313</v>
      </c>
      <c r="B345" s="54" t="s">
        <v>95</v>
      </c>
      <c r="C345" s="57"/>
      <c r="D345" s="57"/>
      <c r="E345" s="57"/>
      <c r="F345" s="57"/>
      <c r="G345" s="57"/>
      <c r="H345" s="57">
        <v>0</v>
      </c>
    </row>
    <row r="346" spans="1:8" x14ac:dyDescent="0.25">
      <c r="A346" s="21">
        <f t="shared" si="20"/>
        <v>314</v>
      </c>
      <c r="B346" s="54" t="s">
        <v>97</v>
      </c>
      <c r="C346" s="57">
        <v>42.699999999999996</v>
      </c>
      <c r="D346" s="57">
        <v>40.533000000000001</v>
      </c>
      <c r="E346" s="57">
        <v>78</v>
      </c>
      <c r="F346" s="57">
        <v>41.65</v>
      </c>
      <c r="G346" s="57">
        <v>41.415999999999997</v>
      </c>
      <c r="H346" s="57">
        <v>44.315119999999993</v>
      </c>
    </row>
    <row r="347" spans="1:8" x14ac:dyDescent="0.25">
      <c r="A347" s="21">
        <f t="shared" si="20"/>
        <v>315</v>
      </c>
      <c r="B347" s="54" t="s">
        <v>98</v>
      </c>
      <c r="C347" s="57">
        <v>40.299999999999997</v>
      </c>
      <c r="D347" s="57">
        <v>40.472000000000001</v>
      </c>
      <c r="E347" s="57">
        <v>44.6</v>
      </c>
      <c r="F347" s="68">
        <v>41.65</v>
      </c>
      <c r="G347" s="68">
        <v>41.415999999999997</v>
      </c>
      <c r="H347" s="68">
        <v>44.315119999999993</v>
      </c>
    </row>
    <row r="348" spans="1:8" x14ac:dyDescent="0.25">
      <c r="A348" s="21">
        <f t="shared" si="20"/>
        <v>316</v>
      </c>
      <c r="B348" s="54" t="s">
        <v>99</v>
      </c>
      <c r="C348" s="57">
        <v>2.4</v>
      </c>
      <c r="D348" s="57">
        <v>6.0999999999999999E-2</v>
      </c>
      <c r="E348" s="57">
        <v>33.4</v>
      </c>
      <c r="F348" s="68">
        <v>0</v>
      </c>
      <c r="G348" s="68">
        <v>0</v>
      </c>
      <c r="H348" s="68">
        <v>0</v>
      </c>
    </row>
    <row r="349" spans="1:8" x14ac:dyDescent="0.25">
      <c r="A349" s="21">
        <f t="shared" si="20"/>
        <v>317</v>
      </c>
      <c r="B349" s="54" t="s">
        <v>155</v>
      </c>
      <c r="C349" s="57"/>
      <c r="D349" s="57"/>
      <c r="E349" s="57"/>
      <c r="F349" s="57"/>
      <c r="G349" s="57"/>
      <c r="H349" s="57">
        <v>0</v>
      </c>
    </row>
    <row r="350" spans="1:8" x14ac:dyDescent="0.25">
      <c r="A350" s="21">
        <f t="shared" si="20"/>
        <v>318</v>
      </c>
      <c r="B350" s="54" t="s">
        <v>101</v>
      </c>
      <c r="C350" s="57"/>
      <c r="D350" s="57"/>
      <c r="E350" s="57"/>
      <c r="F350" s="57"/>
      <c r="G350" s="57"/>
      <c r="H350" s="57">
        <v>0</v>
      </c>
    </row>
    <row r="351" spans="1:8" ht="37.5" x14ac:dyDescent="0.25">
      <c r="A351" s="21">
        <f t="shared" si="20"/>
        <v>319</v>
      </c>
      <c r="B351" s="54" t="s">
        <v>102</v>
      </c>
      <c r="C351" s="57"/>
      <c r="D351" s="57"/>
      <c r="E351" s="57"/>
      <c r="F351" s="57"/>
      <c r="G351" s="57"/>
      <c r="H351" s="57">
        <v>0</v>
      </c>
    </row>
    <row r="352" spans="1:8" x14ac:dyDescent="0.25">
      <c r="A352" s="21">
        <f t="shared" si="20"/>
        <v>320</v>
      </c>
      <c r="B352" s="54" t="s">
        <v>103</v>
      </c>
      <c r="C352" s="57">
        <v>50.3</v>
      </c>
      <c r="D352" s="57">
        <v>49.289000000000001</v>
      </c>
      <c r="E352" s="57">
        <v>87.581999999999994</v>
      </c>
      <c r="F352" s="57">
        <v>53.692999999999998</v>
      </c>
      <c r="G352" s="57">
        <v>54.301000000000002</v>
      </c>
      <c r="H352" s="57">
        <v>58.102070000000005</v>
      </c>
    </row>
    <row r="353" spans="1:8" x14ac:dyDescent="0.25">
      <c r="A353" s="21">
        <f t="shared" si="20"/>
        <v>321</v>
      </c>
      <c r="B353" s="54" t="s">
        <v>107</v>
      </c>
      <c r="C353" s="57">
        <v>92.293577981651381</v>
      </c>
      <c r="D353" s="57">
        <v>97.990059642147116</v>
      </c>
      <c r="E353" s="57">
        <v>177.69076264480915</v>
      </c>
      <c r="F353" s="57">
        <v>61.305976113813344</v>
      </c>
      <c r="G353" s="57">
        <v>101.13236362281863</v>
      </c>
      <c r="H353" s="57">
        <v>107</v>
      </c>
    </row>
    <row r="354" spans="1:8" ht="18.75" customHeight="1" x14ac:dyDescent="0.25">
      <c r="A354" s="254" t="s">
        <v>175</v>
      </c>
      <c r="B354" s="254"/>
      <c r="C354" s="254"/>
      <c r="D354" s="254"/>
      <c r="E354" s="254"/>
      <c r="F354" s="254"/>
      <c r="G354" s="254"/>
      <c r="H354" s="254"/>
    </row>
    <row r="355" spans="1:8" x14ac:dyDescent="0.25">
      <c r="A355" s="162">
        <v>322</v>
      </c>
      <c r="B355" s="54" t="s">
        <v>90</v>
      </c>
      <c r="C355" s="57">
        <v>59.534000000000006</v>
      </c>
      <c r="D355" s="57">
        <v>62.9</v>
      </c>
      <c r="E355" s="57">
        <v>78.387</v>
      </c>
      <c r="F355" s="57">
        <v>48.475999999999999</v>
      </c>
      <c r="G355" s="57">
        <v>48.8</v>
      </c>
      <c r="H355" s="57">
        <v>52.215999999999994</v>
      </c>
    </row>
    <row r="356" spans="1:8" x14ac:dyDescent="0.25">
      <c r="A356" s="21">
        <f t="shared" ref="A356:A368" si="21">+A355+1</f>
        <v>323</v>
      </c>
      <c r="B356" s="54" t="s">
        <v>92</v>
      </c>
      <c r="C356" s="57">
        <v>6.6</v>
      </c>
      <c r="D356" s="57">
        <v>6.7480000000000002</v>
      </c>
      <c r="E356" s="57">
        <v>5.2450000000000001</v>
      </c>
      <c r="F356" s="57">
        <v>5.6</v>
      </c>
      <c r="G356" s="57">
        <v>6</v>
      </c>
      <c r="H356" s="57">
        <v>6.42</v>
      </c>
    </row>
    <row r="357" spans="1:8" x14ac:dyDescent="0.25">
      <c r="A357" s="21">
        <f t="shared" si="21"/>
        <v>324</v>
      </c>
      <c r="B357" s="54" t="s">
        <v>107</v>
      </c>
      <c r="C357" s="57">
        <v>100</v>
      </c>
      <c r="D357" s="57">
        <v>102.24242424242425</v>
      </c>
      <c r="E357" s="57">
        <v>77.726733847065802</v>
      </c>
      <c r="F357" s="57">
        <v>106.76835081029552</v>
      </c>
      <c r="G357" s="57">
        <v>107.14285714285714</v>
      </c>
      <c r="H357" s="57">
        <v>107</v>
      </c>
    </row>
    <row r="358" spans="1:8" x14ac:dyDescent="0.25">
      <c r="A358" s="21">
        <f t="shared" si="21"/>
        <v>325</v>
      </c>
      <c r="B358" s="54" t="s">
        <v>93</v>
      </c>
      <c r="C358" s="57">
        <v>6.6</v>
      </c>
      <c r="D358" s="57">
        <v>6.7480000000000002</v>
      </c>
      <c r="E358" s="57">
        <v>5.2450000000000001</v>
      </c>
      <c r="F358" s="68">
        <v>5.6</v>
      </c>
      <c r="G358" s="68">
        <v>6</v>
      </c>
      <c r="H358" s="68">
        <v>6.42</v>
      </c>
    </row>
    <row r="359" spans="1:8" x14ac:dyDescent="0.25">
      <c r="A359" s="21">
        <f t="shared" si="21"/>
        <v>326</v>
      </c>
      <c r="B359" s="54" t="s">
        <v>94</v>
      </c>
      <c r="C359" s="57"/>
      <c r="D359" s="57"/>
      <c r="E359" s="57">
        <v>0</v>
      </c>
      <c r="F359" s="57"/>
      <c r="G359" s="57"/>
      <c r="H359" s="57">
        <v>0</v>
      </c>
    </row>
    <row r="360" spans="1:8" x14ac:dyDescent="0.25">
      <c r="A360" s="21">
        <f t="shared" si="21"/>
        <v>327</v>
      </c>
      <c r="B360" s="54" t="s">
        <v>95</v>
      </c>
      <c r="C360" s="57"/>
      <c r="D360" s="57"/>
      <c r="E360" s="57"/>
      <c r="F360" s="57"/>
      <c r="G360" s="57"/>
      <c r="H360" s="57">
        <v>0</v>
      </c>
    </row>
    <row r="361" spans="1:8" x14ac:dyDescent="0.25">
      <c r="A361" s="21">
        <f t="shared" si="21"/>
        <v>328</v>
      </c>
      <c r="B361" s="54" t="s">
        <v>97</v>
      </c>
      <c r="C361" s="57">
        <v>52.800000000000004</v>
      </c>
      <c r="D361" s="57">
        <v>54.86</v>
      </c>
      <c r="E361" s="57">
        <v>72.944999999999993</v>
      </c>
      <c r="F361" s="57">
        <v>42.875999999999998</v>
      </c>
      <c r="G361" s="57">
        <v>42.8</v>
      </c>
      <c r="H361" s="57">
        <v>45.795999999999999</v>
      </c>
    </row>
    <row r="362" spans="1:8" x14ac:dyDescent="0.25">
      <c r="A362" s="21">
        <f t="shared" si="21"/>
        <v>329</v>
      </c>
      <c r="B362" s="54" t="s">
        <v>98</v>
      </c>
      <c r="C362" s="57">
        <v>36.200000000000003</v>
      </c>
      <c r="D362" s="57">
        <v>35.799999999999997</v>
      </c>
      <c r="E362" s="57">
        <v>42.945</v>
      </c>
      <c r="F362" s="68">
        <v>42.875999999999998</v>
      </c>
      <c r="G362" s="68">
        <v>42.8</v>
      </c>
      <c r="H362" s="68">
        <v>45.795999999999999</v>
      </c>
    </row>
    <row r="363" spans="1:8" x14ac:dyDescent="0.25">
      <c r="A363" s="21">
        <f t="shared" si="21"/>
        <v>330</v>
      </c>
      <c r="B363" s="54" t="s">
        <v>99</v>
      </c>
      <c r="C363" s="57">
        <v>16.600000000000001</v>
      </c>
      <c r="D363" s="57">
        <v>19.059999999999999</v>
      </c>
      <c r="E363" s="57">
        <v>30</v>
      </c>
      <c r="F363" s="68">
        <v>0</v>
      </c>
      <c r="G363" s="68">
        <v>0</v>
      </c>
      <c r="H363" s="68">
        <v>0</v>
      </c>
    </row>
    <row r="364" spans="1:8" x14ac:dyDescent="0.25">
      <c r="A364" s="21">
        <f t="shared" si="21"/>
        <v>331</v>
      </c>
      <c r="B364" s="54" t="s">
        <v>155</v>
      </c>
      <c r="C364" s="57"/>
      <c r="D364" s="57"/>
      <c r="E364" s="57"/>
      <c r="F364" s="57"/>
      <c r="G364" s="57"/>
      <c r="H364" s="57">
        <v>0</v>
      </c>
    </row>
    <row r="365" spans="1:8" x14ac:dyDescent="0.25">
      <c r="A365" s="21">
        <f t="shared" si="21"/>
        <v>332</v>
      </c>
      <c r="B365" s="54" t="s">
        <v>101</v>
      </c>
      <c r="C365" s="57"/>
      <c r="D365" s="57"/>
      <c r="E365" s="57"/>
      <c r="F365" s="57"/>
      <c r="G365" s="57"/>
      <c r="H365" s="57">
        <v>0</v>
      </c>
    </row>
    <row r="366" spans="1:8" ht="37.5" x14ac:dyDescent="0.25">
      <c r="A366" s="21">
        <f t="shared" si="21"/>
        <v>333</v>
      </c>
      <c r="B366" s="54" t="s">
        <v>102</v>
      </c>
      <c r="C366" s="57"/>
      <c r="D366" s="57"/>
      <c r="E366" s="57"/>
      <c r="F366" s="57"/>
      <c r="G366" s="57"/>
      <c r="H366" s="57">
        <v>0</v>
      </c>
    </row>
    <row r="367" spans="1:8" x14ac:dyDescent="0.25">
      <c r="A367" s="21">
        <f t="shared" si="21"/>
        <v>334</v>
      </c>
      <c r="B367" s="54" t="s">
        <v>103</v>
      </c>
      <c r="C367" s="57">
        <v>59.5</v>
      </c>
      <c r="D367" s="57">
        <v>62.9</v>
      </c>
      <c r="E367" s="57">
        <v>78.387</v>
      </c>
      <c r="F367" s="57">
        <v>48.5</v>
      </c>
      <c r="G367" s="57">
        <v>48.8</v>
      </c>
      <c r="H367" s="57">
        <v>52.215999999999994</v>
      </c>
    </row>
    <row r="368" spans="1:8" x14ac:dyDescent="0.25">
      <c r="A368" s="21">
        <f t="shared" si="21"/>
        <v>335</v>
      </c>
      <c r="B368" s="54" t="s">
        <v>107</v>
      </c>
      <c r="C368" s="57">
        <v>100</v>
      </c>
      <c r="D368" s="57">
        <v>105.71428571428572</v>
      </c>
      <c r="E368" s="57">
        <v>124.62162162162163</v>
      </c>
      <c r="F368" s="57">
        <v>61.872504369346956</v>
      </c>
      <c r="G368" s="57">
        <v>100.61855670103093</v>
      </c>
      <c r="H368" s="57">
        <v>106.99999999999999</v>
      </c>
    </row>
    <row r="369" spans="1:8" ht="18.75" customHeight="1" x14ac:dyDescent="0.25">
      <c r="A369" s="254" t="s">
        <v>176</v>
      </c>
      <c r="B369" s="254"/>
      <c r="C369" s="254"/>
      <c r="D369" s="254"/>
      <c r="E369" s="254"/>
      <c r="F369" s="254"/>
      <c r="G369" s="254"/>
      <c r="H369" s="254"/>
    </row>
    <row r="370" spans="1:8" x14ac:dyDescent="0.25">
      <c r="A370" s="162">
        <v>336</v>
      </c>
      <c r="B370" s="54" t="s">
        <v>90</v>
      </c>
      <c r="C370" s="57">
        <v>71.796000000000006</v>
      </c>
      <c r="D370" s="57">
        <v>41.418000000000006</v>
      </c>
      <c r="E370" s="57">
        <v>53.899000000000001</v>
      </c>
      <c r="F370" s="57">
        <v>46.124000000000002</v>
      </c>
      <c r="G370" s="57">
        <v>46.4</v>
      </c>
      <c r="H370" s="57">
        <v>49.647999999999996</v>
      </c>
    </row>
    <row r="371" spans="1:8" x14ac:dyDescent="0.25">
      <c r="A371" s="21">
        <f t="shared" ref="A371:A383" si="22">+A370+1</f>
        <v>337</v>
      </c>
      <c r="B371" s="54" t="s">
        <v>92</v>
      </c>
      <c r="C371" s="57">
        <v>5.6</v>
      </c>
      <c r="D371" s="57">
        <v>6.1520000000000001</v>
      </c>
      <c r="E371" s="57">
        <v>4.234</v>
      </c>
      <c r="F371" s="57">
        <v>4.5309999999999997</v>
      </c>
      <c r="G371" s="57">
        <v>4.8</v>
      </c>
      <c r="H371" s="57">
        <v>5.1360000000000001</v>
      </c>
    </row>
    <row r="372" spans="1:8" x14ac:dyDescent="0.25">
      <c r="A372" s="21">
        <f t="shared" si="22"/>
        <v>338</v>
      </c>
      <c r="B372" s="54" t="s">
        <v>107</v>
      </c>
      <c r="C372" s="57">
        <v>109.80392156862746</v>
      </c>
      <c r="D372" s="57">
        <v>109.85714285714288</v>
      </c>
      <c r="E372" s="57">
        <v>68.82314694408322</v>
      </c>
      <c r="F372" s="57">
        <v>107.01464336324989</v>
      </c>
      <c r="G372" s="57">
        <v>105.93687927609798</v>
      </c>
      <c r="H372" s="57">
        <v>107</v>
      </c>
    </row>
    <row r="373" spans="1:8" x14ac:dyDescent="0.25">
      <c r="A373" s="21">
        <f t="shared" si="22"/>
        <v>339</v>
      </c>
      <c r="B373" s="54" t="s">
        <v>93</v>
      </c>
      <c r="C373" s="57">
        <v>5.6</v>
      </c>
      <c r="D373" s="57">
        <v>6.1520000000000001</v>
      </c>
      <c r="E373" s="57">
        <v>4.234</v>
      </c>
      <c r="F373" s="68">
        <v>4.5309999999999997</v>
      </c>
      <c r="G373" s="68">
        <v>4.8</v>
      </c>
      <c r="H373" s="68">
        <v>5.1360000000000001</v>
      </c>
    </row>
    <row r="374" spans="1:8" x14ac:dyDescent="0.25">
      <c r="A374" s="21">
        <f t="shared" si="22"/>
        <v>340</v>
      </c>
      <c r="B374" s="54" t="s">
        <v>94</v>
      </c>
      <c r="C374" s="57"/>
      <c r="D374" s="57"/>
      <c r="E374" s="57"/>
      <c r="F374" s="57"/>
      <c r="G374" s="57"/>
      <c r="H374" s="57">
        <v>0</v>
      </c>
    </row>
    <row r="375" spans="1:8" x14ac:dyDescent="0.25">
      <c r="A375" s="21">
        <f t="shared" si="22"/>
        <v>341</v>
      </c>
      <c r="B375" s="54" t="s">
        <v>95</v>
      </c>
      <c r="C375" s="57"/>
      <c r="D375" s="57"/>
      <c r="E375" s="57"/>
      <c r="F375" s="57"/>
      <c r="G375" s="57"/>
      <c r="H375" s="57">
        <v>0</v>
      </c>
    </row>
    <row r="376" spans="1:8" x14ac:dyDescent="0.25">
      <c r="A376" s="21">
        <f t="shared" si="22"/>
        <v>342</v>
      </c>
      <c r="B376" s="54" t="s">
        <v>97</v>
      </c>
      <c r="C376" s="57">
        <v>66.900000000000006</v>
      </c>
      <c r="D376" s="57">
        <v>34.749000000000002</v>
      </c>
      <c r="E376" s="57">
        <v>48.944000000000003</v>
      </c>
      <c r="F376" s="57">
        <v>41.593000000000004</v>
      </c>
      <c r="G376" s="57">
        <v>41.6</v>
      </c>
      <c r="H376" s="57">
        <v>44.512</v>
      </c>
    </row>
    <row r="377" spans="1:8" x14ac:dyDescent="0.25">
      <c r="A377" s="21">
        <f t="shared" si="22"/>
        <v>343</v>
      </c>
      <c r="B377" s="54" t="s">
        <v>98</v>
      </c>
      <c r="C377" s="57">
        <v>35.299999999999997</v>
      </c>
      <c r="D377" s="57">
        <v>34.688000000000002</v>
      </c>
      <c r="E377" s="57">
        <v>40.963999999999999</v>
      </c>
      <c r="F377" s="68">
        <v>41.593000000000004</v>
      </c>
      <c r="G377" s="68">
        <v>41.6</v>
      </c>
      <c r="H377" s="68">
        <v>44.512</v>
      </c>
    </row>
    <row r="378" spans="1:8" x14ac:dyDescent="0.25">
      <c r="A378" s="21">
        <f t="shared" si="22"/>
        <v>344</v>
      </c>
      <c r="B378" s="54" t="s">
        <v>99</v>
      </c>
      <c r="C378" s="57">
        <v>31.6</v>
      </c>
      <c r="D378" s="57">
        <v>6.0999999999999999E-2</v>
      </c>
      <c r="E378" s="57">
        <v>7.98</v>
      </c>
      <c r="F378" s="68">
        <v>0</v>
      </c>
      <c r="G378" s="68">
        <v>0</v>
      </c>
      <c r="H378" s="68">
        <v>0</v>
      </c>
    </row>
    <row r="379" spans="1:8" x14ac:dyDescent="0.25">
      <c r="A379" s="21">
        <f t="shared" si="22"/>
        <v>345</v>
      </c>
      <c r="B379" s="54" t="s">
        <v>155</v>
      </c>
      <c r="C379" s="57"/>
      <c r="D379" s="57"/>
      <c r="E379" s="57"/>
      <c r="F379" s="57"/>
      <c r="G379" s="57"/>
      <c r="H379" s="57">
        <v>0</v>
      </c>
    </row>
    <row r="380" spans="1:8" x14ac:dyDescent="0.25">
      <c r="A380" s="21">
        <f t="shared" si="22"/>
        <v>346</v>
      </c>
      <c r="B380" s="54" t="s">
        <v>101</v>
      </c>
      <c r="C380" s="57"/>
      <c r="D380" s="57"/>
      <c r="E380" s="57"/>
      <c r="F380" s="57"/>
      <c r="G380" s="57"/>
      <c r="H380" s="57">
        <v>0</v>
      </c>
    </row>
    <row r="381" spans="1:8" ht="37.5" x14ac:dyDescent="0.25">
      <c r="A381" s="21">
        <f t="shared" si="22"/>
        <v>347</v>
      </c>
      <c r="B381" s="54" t="s">
        <v>102</v>
      </c>
      <c r="C381" s="57"/>
      <c r="D381" s="57"/>
      <c r="E381" s="57"/>
      <c r="F381" s="57"/>
      <c r="G381" s="57"/>
      <c r="H381" s="57">
        <v>0</v>
      </c>
    </row>
    <row r="382" spans="1:8" x14ac:dyDescent="0.25">
      <c r="A382" s="21">
        <f t="shared" si="22"/>
        <v>348</v>
      </c>
      <c r="B382" s="54" t="s">
        <v>103</v>
      </c>
      <c r="C382" s="57">
        <v>71.8</v>
      </c>
      <c r="D382" s="57">
        <v>41.418999999999997</v>
      </c>
      <c r="E382" s="57">
        <v>53.899000000000001</v>
      </c>
      <c r="F382" s="57">
        <v>46.1</v>
      </c>
      <c r="G382" s="57">
        <v>46.4</v>
      </c>
      <c r="H382" s="57">
        <v>49.647999999999996</v>
      </c>
    </row>
    <row r="383" spans="1:8" x14ac:dyDescent="0.25">
      <c r="A383" s="21">
        <f t="shared" si="22"/>
        <v>349</v>
      </c>
      <c r="B383" s="54" t="s">
        <v>107</v>
      </c>
      <c r="C383" s="57">
        <v>190.95744680851064</v>
      </c>
      <c r="D383" s="57">
        <v>57.686629526462397</v>
      </c>
      <c r="E383" s="57">
        <v>130.13109925396557</v>
      </c>
      <c r="F383" s="57">
        <v>85.530343791164952</v>
      </c>
      <c r="G383" s="57">
        <v>100.65075921908893</v>
      </c>
      <c r="H383" s="57">
        <v>106.99999999999999</v>
      </c>
    </row>
    <row r="384" spans="1:8" ht="18.75" customHeight="1" x14ac:dyDescent="0.25">
      <c r="A384" s="254" t="s">
        <v>177</v>
      </c>
      <c r="B384" s="254"/>
      <c r="C384" s="254"/>
      <c r="D384" s="254"/>
      <c r="E384" s="254"/>
      <c r="F384" s="254"/>
      <c r="G384" s="254"/>
      <c r="H384" s="254"/>
    </row>
    <row r="385" spans="1:8" x14ac:dyDescent="0.25">
      <c r="A385" s="162">
        <v>350</v>
      </c>
      <c r="B385" s="54" t="s">
        <v>90</v>
      </c>
      <c r="C385" s="57">
        <v>78.381</v>
      </c>
      <c r="D385" s="57">
        <v>40.190999999999995</v>
      </c>
      <c r="E385" s="57">
        <v>79.224999999999994</v>
      </c>
      <c r="F385" s="57">
        <v>42.896999999999998</v>
      </c>
      <c r="G385" s="57">
        <v>43.271999999999998</v>
      </c>
      <c r="H385" s="57">
        <v>46.30104</v>
      </c>
    </row>
    <row r="386" spans="1:8" x14ac:dyDescent="0.25">
      <c r="A386" s="21">
        <f t="shared" ref="A386:A398" si="23">+A385+1</f>
        <v>351</v>
      </c>
      <c r="B386" s="54" t="s">
        <v>92</v>
      </c>
      <c r="C386" s="57">
        <v>4.5999999999999996</v>
      </c>
      <c r="D386" s="57">
        <v>4.8209999999999997</v>
      </c>
      <c r="E386" s="57">
        <v>3.5539999999999998</v>
      </c>
      <c r="F386" s="57">
        <v>3.8</v>
      </c>
      <c r="G386" s="57">
        <v>4.0650000000000004</v>
      </c>
      <c r="H386" s="57">
        <v>4.3495500000000007</v>
      </c>
    </row>
    <row r="387" spans="1:8" x14ac:dyDescent="0.25">
      <c r="A387" s="21">
        <f t="shared" si="23"/>
        <v>352</v>
      </c>
      <c r="B387" s="54" t="s">
        <v>107</v>
      </c>
      <c r="C387" s="57">
        <v>158.62068965517238</v>
      </c>
      <c r="D387" s="57">
        <v>104.80434782608697</v>
      </c>
      <c r="E387" s="57">
        <v>73.719145405517523</v>
      </c>
      <c r="F387" s="57">
        <v>106.92177827799662</v>
      </c>
      <c r="G387" s="57">
        <v>106.97368421052633</v>
      </c>
      <c r="H387" s="57">
        <v>107</v>
      </c>
    </row>
    <row r="388" spans="1:8" x14ac:dyDescent="0.25">
      <c r="A388" s="21">
        <f t="shared" si="23"/>
        <v>353</v>
      </c>
      <c r="B388" s="54" t="s">
        <v>93</v>
      </c>
      <c r="C388" s="57">
        <v>4.5999999999999996</v>
      </c>
      <c r="D388" s="57">
        <v>4.8209999999999997</v>
      </c>
      <c r="E388" s="57">
        <v>3.5539999999999998</v>
      </c>
      <c r="F388" s="68">
        <v>3.8</v>
      </c>
      <c r="G388" s="68">
        <v>4.0650000000000004</v>
      </c>
      <c r="H388" s="68">
        <v>4.3495500000000007</v>
      </c>
    </row>
    <row r="389" spans="1:8" x14ac:dyDescent="0.25">
      <c r="A389" s="21">
        <f t="shared" si="23"/>
        <v>354</v>
      </c>
      <c r="B389" s="54" t="s">
        <v>94</v>
      </c>
      <c r="C389" s="57"/>
      <c r="D389" s="57"/>
      <c r="E389" s="57"/>
      <c r="F389" s="57"/>
      <c r="G389" s="57"/>
      <c r="H389" s="57">
        <v>0</v>
      </c>
    </row>
    <row r="390" spans="1:8" x14ac:dyDescent="0.25">
      <c r="A390" s="21">
        <f t="shared" si="23"/>
        <v>355</v>
      </c>
      <c r="B390" s="54" t="s">
        <v>95</v>
      </c>
      <c r="C390" s="57"/>
      <c r="D390" s="57"/>
      <c r="E390" s="57"/>
      <c r="F390" s="57"/>
      <c r="G390" s="57"/>
      <c r="H390" s="57">
        <v>0</v>
      </c>
    </row>
    <row r="391" spans="1:8" x14ac:dyDescent="0.25">
      <c r="A391" s="21">
        <f t="shared" si="23"/>
        <v>356</v>
      </c>
      <c r="B391" s="54" t="s">
        <v>97</v>
      </c>
      <c r="C391" s="57">
        <v>73.5</v>
      </c>
      <c r="D391" s="57">
        <v>34.545999999999999</v>
      </c>
      <c r="E391" s="57">
        <v>75.346999999999994</v>
      </c>
      <c r="F391" s="57">
        <v>39.097000000000001</v>
      </c>
      <c r="G391" s="57">
        <v>39.207000000000001</v>
      </c>
      <c r="H391" s="57">
        <v>41.95149</v>
      </c>
    </row>
    <row r="392" spans="1:8" x14ac:dyDescent="0.25">
      <c r="A392" s="21">
        <f t="shared" si="23"/>
        <v>357</v>
      </c>
      <c r="B392" s="54" t="s">
        <v>98</v>
      </c>
      <c r="C392" s="57">
        <v>32</v>
      </c>
      <c r="D392" s="57">
        <v>33.36</v>
      </c>
      <c r="E392" s="57">
        <v>39.308999999999997</v>
      </c>
      <c r="F392" s="68">
        <v>39.097000000000001</v>
      </c>
      <c r="G392" s="68">
        <v>39.207000000000001</v>
      </c>
      <c r="H392" s="68">
        <v>41.95149</v>
      </c>
    </row>
    <row r="393" spans="1:8" x14ac:dyDescent="0.25">
      <c r="A393" s="21">
        <f t="shared" si="23"/>
        <v>358</v>
      </c>
      <c r="B393" s="54" t="s">
        <v>99</v>
      </c>
      <c r="C393" s="57">
        <v>41.5</v>
      </c>
      <c r="D393" s="57">
        <v>1.1859999999999999</v>
      </c>
      <c r="E393" s="57">
        <v>36.037999999999997</v>
      </c>
      <c r="F393" s="68">
        <v>0</v>
      </c>
      <c r="G393" s="68">
        <v>0</v>
      </c>
      <c r="H393" s="68">
        <v>0</v>
      </c>
    </row>
    <row r="394" spans="1:8" x14ac:dyDescent="0.25">
      <c r="A394" s="21">
        <f t="shared" si="23"/>
        <v>359</v>
      </c>
      <c r="B394" s="54" t="s">
        <v>155</v>
      </c>
      <c r="C394" s="57"/>
      <c r="D394" s="57"/>
      <c r="E394" s="57"/>
      <c r="F394" s="57"/>
      <c r="G394" s="57"/>
      <c r="H394" s="57">
        <v>0</v>
      </c>
    </row>
    <row r="395" spans="1:8" x14ac:dyDescent="0.25">
      <c r="A395" s="21">
        <f t="shared" si="23"/>
        <v>360</v>
      </c>
      <c r="B395" s="54" t="s">
        <v>101</v>
      </c>
      <c r="C395" s="57"/>
      <c r="D395" s="57"/>
      <c r="E395" s="57"/>
      <c r="F395" s="57"/>
      <c r="G395" s="57"/>
      <c r="H395" s="57">
        <v>0</v>
      </c>
    </row>
    <row r="396" spans="1:8" ht="37.5" x14ac:dyDescent="0.25">
      <c r="A396" s="21">
        <f t="shared" si="23"/>
        <v>361</v>
      </c>
      <c r="B396" s="54" t="s">
        <v>102</v>
      </c>
      <c r="C396" s="57"/>
      <c r="D396" s="57"/>
      <c r="E396" s="57"/>
      <c r="F396" s="57"/>
      <c r="G396" s="57"/>
      <c r="H396" s="57">
        <v>0</v>
      </c>
    </row>
    <row r="397" spans="1:8" x14ac:dyDescent="0.25">
      <c r="A397" s="21">
        <f t="shared" si="23"/>
        <v>362</v>
      </c>
      <c r="B397" s="54" t="s">
        <v>103</v>
      </c>
      <c r="C397" s="57">
        <v>78.400000000000006</v>
      </c>
      <c r="D397" s="57">
        <v>40.197000000000003</v>
      </c>
      <c r="E397" s="57">
        <v>79.224999999999994</v>
      </c>
      <c r="F397" s="57">
        <v>42.899000000000001</v>
      </c>
      <c r="G397" s="57">
        <v>43.271999999999998</v>
      </c>
      <c r="H397" s="57">
        <v>46.30104</v>
      </c>
    </row>
    <row r="398" spans="1:8" x14ac:dyDescent="0.25">
      <c r="A398" s="21">
        <f t="shared" si="23"/>
        <v>363</v>
      </c>
      <c r="B398" s="54" t="s">
        <v>107</v>
      </c>
      <c r="C398" s="57">
        <v>188.46153846153845</v>
      </c>
      <c r="D398" s="57">
        <v>51.27168367346939</v>
      </c>
      <c r="E398" s="57">
        <v>197.09182277284373</v>
      </c>
      <c r="F398" s="57">
        <v>54.148311770274539</v>
      </c>
      <c r="G398" s="57">
        <v>100.86948413715938</v>
      </c>
      <c r="H398" s="57">
        <v>107</v>
      </c>
    </row>
    <row r="399" spans="1:8" ht="18.75" customHeight="1" x14ac:dyDescent="0.25">
      <c r="A399" s="254" t="s">
        <v>178</v>
      </c>
      <c r="B399" s="254"/>
      <c r="C399" s="254"/>
      <c r="D399" s="254"/>
      <c r="E399" s="254"/>
      <c r="F399" s="254"/>
      <c r="G399" s="254"/>
      <c r="H399" s="254"/>
    </row>
    <row r="400" spans="1:8" x14ac:dyDescent="0.25">
      <c r="A400" s="162">
        <v>364</v>
      </c>
      <c r="B400" s="54" t="s">
        <v>90</v>
      </c>
      <c r="C400" s="57">
        <v>58.154000000000003</v>
      </c>
      <c r="D400" s="57">
        <v>42.768000000000001</v>
      </c>
      <c r="E400" s="57">
        <v>81.045000000000002</v>
      </c>
      <c r="F400" s="57">
        <v>46.400000000000006</v>
      </c>
      <c r="G400" s="57">
        <v>46.687999999999995</v>
      </c>
      <c r="H400" s="57">
        <v>49.956159999999997</v>
      </c>
    </row>
    <row r="401" spans="1:8" x14ac:dyDescent="0.25">
      <c r="A401" s="21">
        <f t="shared" ref="A401:A413" si="24">+A400+1</f>
        <v>365</v>
      </c>
      <c r="B401" s="54" t="s">
        <v>92</v>
      </c>
      <c r="C401" s="57">
        <v>11.6</v>
      </c>
      <c r="D401" s="57">
        <v>12.1</v>
      </c>
      <c r="E401" s="57">
        <v>8.2899999999999991</v>
      </c>
      <c r="F401" s="57">
        <v>8.8000000000000007</v>
      </c>
      <c r="G401" s="57">
        <v>9.4</v>
      </c>
      <c r="H401" s="57">
        <v>10.058</v>
      </c>
    </row>
    <row r="402" spans="1:8" x14ac:dyDescent="0.25">
      <c r="A402" s="21">
        <f t="shared" si="24"/>
        <v>366</v>
      </c>
      <c r="B402" s="54" t="s">
        <v>107</v>
      </c>
      <c r="C402" s="57">
        <v>231.99999999999997</v>
      </c>
      <c r="D402" s="57">
        <v>104.31034482758621</v>
      </c>
      <c r="E402" s="57">
        <v>68.512396694214871</v>
      </c>
      <c r="F402" s="57">
        <v>106.15199034981909</v>
      </c>
      <c r="G402" s="57">
        <v>106.81818181818181</v>
      </c>
      <c r="H402" s="57">
        <v>106.99999999999999</v>
      </c>
    </row>
    <row r="403" spans="1:8" x14ac:dyDescent="0.25">
      <c r="A403" s="21">
        <f t="shared" si="24"/>
        <v>367</v>
      </c>
      <c r="B403" s="54" t="s">
        <v>93</v>
      </c>
      <c r="C403" s="57">
        <v>11.6</v>
      </c>
      <c r="D403" s="57">
        <v>12.1</v>
      </c>
      <c r="E403" s="57">
        <v>8.2899999999999991</v>
      </c>
      <c r="F403" s="68">
        <v>8.8000000000000007</v>
      </c>
      <c r="G403" s="68">
        <v>9.4</v>
      </c>
      <c r="H403" s="68">
        <v>10.058</v>
      </c>
    </row>
    <row r="404" spans="1:8" x14ac:dyDescent="0.25">
      <c r="A404" s="21">
        <f t="shared" si="24"/>
        <v>368</v>
      </c>
      <c r="B404" s="54" t="s">
        <v>94</v>
      </c>
      <c r="C404" s="57"/>
      <c r="D404" s="57"/>
      <c r="E404" s="57"/>
      <c r="F404" s="57"/>
      <c r="G404" s="57"/>
      <c r="H404" s="57">
        <v>0</v>
      </c>
    </row>
    <row r="405" spans="1:8" x14ac:dyDescent="0.25">
      <c r="A405" s="21">
        <f t="shared" si="24"/>
        <v>369</v>
      </c>
      <c r="B405" s="54" t="s">
        <v>95</v>
      </c>
      <c r="C405" s="57"/>
      <c r="D405" s="57"/>
      <c r="E405" s="57"/>
      <c r="F405" s="57"/>
      <c r="G405" s="57"/>
      <c r="H405" s="57">
        <v>0</v>
      </c>
    </row>
    <row r="406" spans="1:8" x14ac:dyDescent="0.25">
      <c r="A406" s="21">
        <f t="shared" si="24"/>
        <v>370</v>
      </c>
      <c r="B406" s="54" t="s">
        <v>97</v>
      </c>
      <c r="C406" s="57">
        <v>45.2</v>
      </c>
      <c r="D406" s="57">
        <v>30.378</v>
      </c>
      <c r="E406" s="57">
        <v>72.158000000000001</v>
      </c>
      <c r="F406" s="57">
        <v>37.6</v>
      </c>
      <c r="G406" s="57">
        <v>37.287999999999997</v>
      </c>
      <c r="H406" s="57">
        <v>39.898159999999997</v>
      </c>
    </row>
    <row r="407" spans="1:8" x14ac:dyDescent="0.25">
      <c r="A407" s="21">
        <f t="shared" si="24"/>
        <v>371</v>
      </c>
      <c r="B407" s="54" t="s">
        <v>98</v>
      </c>
      <c r="C407" s="57">
        <v>33</v>
      </c>
      <c r="D407" s="57">
        <v>30.317</v>
      </c>
      <c r="E407" s="57">
        <v>37.158000000000001</v>
      </c>
      <c r="F407" s="68">
        <v>37.6</v>
      </c>
      <c r="G407" s="68">
        <v>37.287999999999997</v>
      </c>
      <c r="H407" s="68">
        <v>39.898159999999997</v>
      </c>
    </row>
    <row r="408" spans="1:8" x14ac:dyDescent="0.25">
      <c r="A408" s="21">
        <f t="shared" si="24"/>
        <v>372</v>
      </c>
      <c r="B408" s="54" t="s">
        <v>99</v>
      </c>
      <c r="C408" s="57">
        <v>12.2</v>
      </c>
      <c r="D408" s="57">
        <v>6.0999999999999999E-2</v>
      </c>
      <c r="E408" s="57">
        <v>35</v>
      </c>
      <c r="F408" s="68">
        <v>0</v>
      </c>
      <c r="G408" s="68">
        <v>0</v>
      </c>
      <c r="H408" s="68">
        <v>0</v>
      </c>
    </row>
    <row r="409" spans="1:8" x14ac:dyDescent="0.25">
      <c r="A409" s="21">
        <f t="shared" si="24"/>
        <v>373</v>
      </c>
      <c r="B409" s="54" t="s">
        <v>155</v>
      </c>
      <c r="C409" s="57"/>
      <c r="D409" s="57"/>
      <c r="E409" s="57"/>
      <c r="F409" s="57"/>
      <c r="G409" s="57"/>
      <c r="H409" s="57">
        <v>0</v>
      </c>
    </row>
    <row r="410" spans="1:8" x14ac:dyDescent="0.25">
      <c r="A410" s="21">
        <f t="shared" si="24"/>
        <v>374</v>
      </c>
      <c r="B410" s="54" t="s">
        <v>101</v>
      </c>
      <c r="C410" s="57"/>
      <c r="D410" s="57"/>
      <c r="E410" s="57"/>
      <c r="F410" s="57"/>
      <c r="G410" s="57"/>
      <c r="H410" s="57">
        <v>0</v>
      </c>
    </row>
    <row r="411" spans="1:8" ht="37.5" x14ac:dyDescent="0.25">
      <c r="A411" s="21">
        <f t="shared" si="24"/>
        <v>375</v>
      </c>
      <c r="B411" s="54" t="s">
        <v>102</v>
      </c>
      <c r="C411" s="57"/>
      <c r="D411" s="57"/>
      <c r="E411" s="57"/>
      <c r="F411" s="57"/>
      <c r="G411" s="57"/>
      <c r="H411" s="57">
        <v>0</v>
      </c>
    </row>
    <row r="412" spans="1:8" x14ac:dyDescent="0.25">
      <c r="A412" s="21">
        <f t="shared" si="24"/>
        <v>376</v>
      </c>
      <c r="B412" s="54" t="s">
        <v>103</v>
      </c>
      <c r="C412" s="57">
        <v>58.2</v>
      </c>
      <c r="D412" s="57">
        <v>42.768000000000001</v>
      </c>
      <c r="E412" s="57">
        <v>81.045000000000002</v>
      </c>
      <c r="F412" s="57">
        <v>46.4</v>
      </c>
      <c r="G412" s="57">
        <v>46.7</v>
      </c>
      <c r="H412" s="57">
        <v>49.969000000000001</v>
      </c>
    </row>
    <row r="413" spans="1:8" x14ac:dyDescent="0.25">
      <c r="A413" s="21">
        <f t="shared" si="24"/>
        <v>377</v>
      </c>
      <c r="B413" s="54" t="s">
        <v>107</v>
      </c>
      <c r="C413" s="57">
        <v>157.29729729729732</v>
      </c>
      <c r="D413" s="57">
        <v>73.484536082474222</v>
      </c>
      <c r="E413" s="57">
        <v>189.49915824915823</v>
      </c>
      <c r="F413" s="57">
        <v>57.252143870689117</v>
      </c>
      <c r="G413" s="57">
        <v>100.64655172413795</v>
      </c>
      <c r="H413" s="57">
        <v>107</v>
      </c>
    </row>
  </sheetData>
  <mergeCells count="34">
    <mergeCell ref="A369:H369"/>
    <mergeCell ref="A384:H384"/>
    <mergeCell ref="A399:H399"/>
    <mergeCell ref="A279:H279"/>
    <mergeCell ref="A294:H294"/>
    <mergeCell ref="A309:H309"/>
    <mergeCell ref="A324:H324"/>
    <mergeCell ref="A339:H339"/>
    <mergeCell ref="A354:H354"/>
    <mergeCell ref="A264:H264"/>
    <mergeCell ref="A99:H99"/>
    <mergeCell ref="A114:H114"/>
    <mergeCell ref="A129:H129"/>
    <mergeCell ref="A144:H144"/>
    <mergeCell ref="A159:H159"/>
    <mergeCell ref="A174:H174"/>
    <mergeCell ref="A189:H189"/>
    <mergeCell ref="A204:H204"/>
    <mergeCell ref="A219:H219"/>
    <mergeCell ref="A234:H234"/>
    <mergeCell ref="A249:H249"/>
    <mergeCell ref="K9:M9"/>
    <mergeCell ref="A11:H11"/>
    <mergeCell ref="A33:H33"/>
    <mergeCell ref="A54:H54"/>
    <mergeCell ref="A69:H69"/>
    <mergeCell ref="A84:H84"/>
    <mergeCell ref="A5:H5"/>
    <mergeCell ref="A6:H6"/>
    <mergeCell ref="A8:A9"/>
    <mergeCell ref="B8:B9"/>
    <mergeCell ref="C8:C9"/>
    <mergeCell ref="D8:D9"/>
    <mergeCell ref="F9:H9"/>
  </mergeCells>
  <pageMargins left="0.35433070866141736" right="0.35433070866141736" top="0.98425196850393704" bottom="0.98425196850393704" header="0.51181102362204722" footer="0.51181102362204722"/>
  <pageSetup paperSize="9" scale="82" fitToHeight="65" orientation="landscape" r:id="rId1"/>
  <headerFooter>
    <oddFooter>&amp;C&amp;P</oddFooter>
  </headerFooter>
  <rowBreaks count="13" manualBreakCount="13">
    <brk id="30" max="7" man="1"/>
    <brk id="59" max="7" man="1"/>
    <brk id="89" max="7" man="1"/>
    <brk id="119" max="7" man="1"/>
    <brk id="179" max="7" man="1"/>
    <brk id="209" max="7" man="1"/>
    <brk id="239" max="7" man="1"/>
    <brk id="269" max="7" man="1"/>
    <brk id="299" max="7" man="1"/>
    <brk id="326" max="7" man="1"/>
    <brk id="377" max="7" man="1"/>
    <brk id="402" max="7" man="1"/>
    <brk id="422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EEE00-92CC-49F9-92A7-919D37ADC3CF}">
  <sheetPr>
    <tabColor rgb="FF00B050"/>
  </sheetPr>
  <dimension ref="A1:AJ48"/>
  <sheetViews>
    <sheetView view="pageBreakPreview" topLeftCell="A2" zoomScaleNormal="100" zoomScaleSheetLayoutView="100" workbookViewId="0">
      <selection activeCell="K33" sqref="K33"/>
    </sheetView>
  </sheetViews>
  <sheetFormatPr defaultRowHeight="18.75" x14ac:dyDescent="0.3"/>
  <cols>
    <col min="1" max="1" width="5" style="28" customWidth="1"/>
    <col min="2" max="2" width="48.42578125" style="4" customWidth="1"/>
    <col min="3" max="3" width="19.42578125" style="4" customWidth="1"/>
    <col min="4" max="4" width="13.42578125" style="4" customWidth="1"/>
    <col min="5" max="5" width="13.7109375" style="4" customWidth="1"/>
    <col min="6" max="6" width="13.28515625" style="4" customWidth="1"/>
    <col min="7" max="16384" width="9.140625" style="4"/>
  </cols>
  <sheetData>
    <row r="1" spans="1:36" s="1" customFormat="1" ht="36.75" hidden="1" customHeight="1" x14ac:dyDescent="0.3">
      <c r="A1" s="3"/>
      <c r="B1" s="4"/>
      <c r="C1" s="259" t="s">
        <v>82</v>
      </c>
      <c r="D1" s="259"/>
      <c r="E1" s="259"/>
      <c r="F1" s="259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36" s="1" customFormat="1" ht="15" customHeight="1" x14ac:dyDescent="0.3">
      <c r="A2" s="3"/>
      <c r="B2" s="4"/>
      <c r="C2" s="5"/>
      <c r="D2" s="6"/>
      <c r="E2" s="6"/>
      <c r="F2" s="6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</row>
    <row r="3" spans="1:36" s="1" customFormat="1" ht="15" customHeight="1" x14ac:dyDescent="0.3">
      <c r="A3" s="3"/>
      <c r="B3" s="4"/>
      <c r="C3" s="5"/>
      <c r="D3" s="6"/>
      <c r="E3" s="260" t="s">
        <v>68</v>
      </c>
      <c r="F3" s="260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 s="1" customFormat="1" ht="15" customHeight="1" x14ac:dyDescent="0.3">
      <c r="A4" s="7"/>
      <c r="B4" s="4"/>
      <c r="C4" s="5"/>
      <c r="D4" s="5"/>
      <c r="E4" s="5"/>
      <c r="F4" s="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 s="1" customFormat="1" ht="15" customHeight="1" x14ac:dyDescent="0.25">
      <c r="A5" s="261" t="s">
        <v>77</v>
      </c>
      <c r="B5" s="261"/>
      <c r="C5" s="261"/>
      <c r="D5" s="261"/>
      <c r="E5" s="261"/>
      <c r="F5" s="261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s="1" customFormat="1" ht="36" customHeight="1" x14ac:dyDescent="0.25">
      <c r="A6" s="261"/>
      <c r="B6" s="261"/>
      <c r="C6" s="261"/>
      <c r="D6" s="261"/>
      <c r="E6" s="261"/>
      <c r="F6" s="261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s="1" customFormat="1" ht="15" customHeight="1" x14ac:dyDescent="0.25">
      <c r="A7" s="20"/>
      <c r="B7" s="20"/>
      <c r="C7" s="20"/>
      <c r="D7" s="20"/>
      <c r="E7" s="20"/>
      <c r="F7" s="20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s="24" customFormat="1" ht="15" customHeight="1" x14ac:dyDescent="0.3">
      <c r="A8" s="3"/>
      <c r="B8" s="4"/>
      <c r="C8" s="8"/>
      <c r="D8" s="9"/>
      <c r="E8" s="260" t="s">
        <v>316</v>
      </c>
      <c r="F8" s="260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s="24" customFormat="1" ht="15" customHeight="1" x14ac:dyDescent="0.3">
      <c r="A9" s="3"/>
      <c r="B9" s="4"/>
      <c r="C9" s="8"/>
      <c r="D9" s="9"/>
      <c r="E9" s="9"/>
      <c r="F9" s="23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ht="36.75" customHeight="1" x14ac:dyDescent="0.3">
      <c r="A10" s="297" t="s">
        <v>0</v>
      </c>
      <c r="B10" s="262" t="s">
        <v>9</v>
      </c>
      <c r="C10" s="262" t="s">
        <v>11</v>
      </c>
      <c r="D10" s="265" t="s">
        <v>61</v>
      </c>
      <c r="E10" s="266"/>
      <c r="F10" s="267"/>
    </row>
    <row r="11" spans="1:36" ht="31.5" customHeight="1" x14ac:dyDescent="0.3">
      <c r="A11" s="298"/>
      <c r="B11" s="263"/>
      <c r="C11" s="263"/>
      <c r="D11" s="25" t="s">
        <v>12</v>
      </c>
      <c r="E11" s="25" t="s">
        <v>13</v>
      </c>
      <c r="F11" s="25" t="s">
        <v>315</v>
      </c>
    </row>
    <row r="12" spans="1:36" ht="18.75" customHeight="1" x14ac:dyDescent="0.3">
      <c r="A12" s="299"/>
      <c r="B12" s="264"/>
      <c r="C12" s="25" t="s">
        <v>10</v>
      </c>
      <c r="D12" s="265" t="s">
        <v>60</v>
      </c>
      <c r="E12" s="266"/>
      <c r="F12" s="267"/>
    </row>
    <row r="13" spans="1:36" x14ac:dyDescent="0.3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</row>
    <row r="14" spans="1:36" ht="18.75" customHeight="1" x14ac:dyDescent="0.3">
      <c r="A14" s="284" t="s">
        <v>70</v>
      </c>
      <c r="B14" s="285"/>
      <c r="C14" s="285"/>
      <c r="D14" s="285"/>
      <c r="E14" s="285"/>
      <c r="F14" s="285"/>
    </row>
    <row r="15" spans="1:36" ht="56.25" x14ac:dyDescent="0.3">
      <c r="A15" s="21">
        <v>1</v>
      </c>
      <c r="B15" s="51" t="s">
        <v>71</v>
      </c>
      <c r="C15" s="196">
        <v>54171.9</v>
      </c>
      <c r="D15" s="17">
        <v>54279.655240874345</v>
      </c>
      <c r="E15" s="17">
        <v>54387.410481748688</v>
      </c>
      <c r="F15" s="17">
        <v>54495.165722623031</v>
      </c>
    </row>
    <row r="16" spans="1:36" x14ac:dyDescent="0.3">
      <c r="A16" s="21">
        <v>2</v>
      </c>
      <c r="B16" s="51" t="s">
        <v>63</v>
      </c>
      <c r="C16" s="13">
        <v>105.8</v>
      </c>
      <c r="D16" s="17">
        <v>105.9</v>
      </c>
      <c r="E16" s="17">
        <v>106</v>
      </c>
      <c r="F16" s="17">
        <v>106.1</v>
      </c>
    </row>
    <row r="17" spans="1:6" x14ac:dyDescent="0.3">
      <c r="A17" s="21">
        <v>3</v>
      </c>
      <c r="B17" s="51" t="s">
        <v>64</v>
      </c>
      <c r="C17" s="11">
        <v>17200</v>
      </c>
      <c r="D17" s="11">
        <v>20300</v>
      </c>
      <c r="E17" s="11">
        <v>23800</v>
      </c>
      <c r="F17" s="11">
        <v>27000</v>
      </c>
    </row>
    <row r="18" spans="1:6" x14ac:dyDescent="0.3">
      <c r="A18" s="21">
        <v>4</v>
      </c>
      <c r="B18" s="51" t="s">
        <v>63</v>
      </c>
      <c r="C18" s="12">
        <v>120</v>
      </c>
      <c r="D18" s="12">
        <v>105</v>
      </c>
      <c r="E18" s="12">
        <v>106.5</v>
      </c>
      <c r="F18" s="12">
        <v>107.5</v>
      </c>
    </row>
    <row r="19" spans="1:6" ht="39.75" customHeight="1" x14ac:dyDescent="0.3">
      <c r="A19" s="21">
        <v>5</v>
      </c>
      <c r="B19" s="51" t="s">
        <v>65</v>
      </c>
      <c r="C19" s="183">
        <v>1900</v>
      </c>
      <c r="D19" s="183">
        <v>2900</v>
      </c>
      <c r="E19" s="183">
        <v>3650</v>
      </c>
      <c r="F19" s="183">
        <v>4700</v>
      </c>
    </row>
    <row r="20" spans="1:6" ht="24" customHeight="1" x14ac:dyDescent="0.3">
      <c r="A20" s="21">
        <v>6</v>
      </c>
      <c r="B20" s="51" t="s">
        <v>63</v>
      </c>
      <c r="C20" s="184">
        <v>105</v>
      </c>
      <c r="D20" s="184">
        <v>103</v>
      </c>
      <c r="E20" s="184">
        <v>104.2</v>
      </c>
      <c r="F20" s="184">
        <v>104.9</v>
      </c>
    </row>
    <row r="21" spans="1:6" x14ac:dyDescent="0.3">
      <c r="A21" s="21">
        <v>7</v>
      </c>
      <c r="B21" s="51" t="s">
        <v>66</v>
      </c>
      <c r="C21" s="183">
        <v>3200</v>
      </c>
      <c r="D21" s="183">
        <v>3700</v>
      </c>
      <c r="E21" s="183">
        <v>4500</v>
      </c>
      <c r="F21" s="183">
        <v>5500</v>
      </c>
    </row>
    <row r="22" spans="1:6" x14ac:dyDescent="0.3">
      <c r="A22" s="21">
        <v>8</v>
      </c>
      <c r="B22" s="51" t="s">
        <v>63</v>
      </c>
      <c r="C22" s="184">
        <v>110</v>
      </c>
      <c r="D22" s="184">
        <v>105.8</v>
      </c>
      <c r="E22" s="184">
        <v>106.4</v>
      </c>
      <c r="F22" s="184">
        <v>106.9</v>
      </c>
    </row>
    <row r="23" spans="1:6" ht="75" x14ac:dyDescent="0.3">
      <c r="A23" s="21">
        <v>9</v>
      </c>
      <c r="B23" s="51" t="s">
        <v>72</v>
      </c>
      <c r="C23" s="183">
        <v>11900</v>
      </c>
      <c r="D23" s="183">
        <v>13500</v>
      </c>
      <c r="E23" s="183">
        <v>15300</v>
      </c>
      <c r="F23" s="183">
        <v>16400</v>
      </c>
    </row>
    <row r="24" spans="1:6" x14ac:dyDescent="0.3">
      <c r="A24" s="21">
        <v>10</v>
      </c>
      <c r="B24" s="51" t="s">
        <v>63</v>
      </c>
      <c r="C24" s="184">
        <v>108</v>
      </c>
      <c r="D24" s="184">
        <v>103.5</v>
      </c>
      <c r="E24" s="184">
        <v>104.8</v>
      </c>
      <c r="F24" s="184">
        <v>105.6</v>
      </c>
    </row>
    <row r="25" spans="1:6" ht="75" x14ac:dyDescent="0.3">
      <c r="A25" s="21">
        <v>11</v>
      </c>
      <c r="B25" s="51" t="s">
        <v>73</v>
      </c>
      <c r="C25" s="183">
        <v>220</v>
      </c>
      <c r="D25" s="183">
        <v>280</v>
      </c>
      <c r="E25" s="183">
        <v>350</v>
      </c>
      <c r="F25" s="183">
        <v>400</v>
      </c>
    </row>
    <row r="26" spans="1:6" s="30" customFormat="1" x14ac:dyDescent="0.3">
      <c r="A26" s="31">
        <v>12</v>
      </c>
      <c r="B26" s="51" t="s">
        <v>63</v>
      </c>
      <c r="C26" s="184">
        <v>108.5</v>
      </c>
      <c r="D26" s="184">
        <v>103.5</v>
      </c>
      <c r="E26" s="184">
        <v>103.9</v>
      </c>
      <c r="F26" s="184">
        <v>104.5</v>
      </c>
    </row>
    <row r="27" spans="1:6" x14ac:dyDescent="0.3">
      <c r="A27" s="21">
        <v>13</v>
      </c>
      <c r="B27" s="51" t="s">
        <v>67</v>
      </c>
      <c r="C27" s="184">
        <v>23023</v>
      </c>
      <c r="D27" s="184">
        <v>24000</v>
      </c>
      <c r="E27" s="184">
        <v>24400</v>
      </c>
      <c r="F27" s="184">
        <v>25000</v>
      </c>
    </row>
    <row r="28" spans="1:6" x14ac:dyDescent="0.3">
      <c r="A28" s="21">
        <v>14</v>
      </c>
      <c r="B28" s="51" t="s">
        <v>63</v>
      </c>
      <c r="C28" s="187">
        <v>107.2</v>
      </c>
      <c r="D28" s="190">
        <v>105</v>
      </c>
      <c r="E28" s="187">
        <v>102.4</v>
      </c>
      <c r="F28" s="190">
        <v>103.2</v>
      </c>
    </row>
    <row r="29" spans="1:6" x14ac:dyDescent="0.3">
      <c r="A29" s="21">
        <v>15</v>
      </c>
      <c r="B29" s="51" t="s">
        <v>74</v>
      </c>
      <c r="C29" s="17">
        <v>6730</v>
      </c>
      <c r="D29" s="17">
        <v>8300</v>
      </c>
      <c r="E29" s="17">
        <v>8700</v>
      </c>
      <c r="F29" s="17">
        <v>8700</v>
      </c>
    </row>
    <row r="30" spans="1:6" x14ac:dyDescent="0.3">
      <c r="A30" s="21">
        <v>16</v>
      </c>
      <c r="B30" s="51" t="s">
        <v>63</v>
      </c>
      <c r="C30" s="17">
        <v>100</v>
      </c>
      <c r="D30" s="17">
        <v>102.5</v>
      </c>
      <c r="E30" s="17">
        <v>103.1</v>
      </c>
      <c r="F30" s="17">
        <v>103.1</v>
      </c>
    </row>
    <row r="31" spans="1:6" x14ac:dyDescent="0.3">
      <c r="A31" s="21">
        <v>17</v>
      </c>
      <c r="B31" s="51" t="s">
        <v>75</v>
      </c>
      <c r="C31" s="17">
        <v>1850</v>
      </c>
      <c r="D31" s="17">
        <v>2600</v>
      </c>
      <c r="E31" s="17">
        <v>2850</v>
      </c>
      <c r="F31" s="17">
        <v>2850</v>
      </c>
    </row>
    <row r="32" spans="1:6" x14ac:dyDescent="0.3">
      <c r="A32" s="21">
        <v>18</v>
      </c>
      <c r="B32" s="51" t="s">
        <v>63</v>
      </c>
      <c r="C32" s="17">
        <v>100.9</v>
      </c>
      <c r="D32" s="17">
        <v>101</v>
      </c>
      <c r="E32" s="17">
        <v>102</v>
      </c>
      <c r="F32" s="17">
        <v>102</v>
      </c>
    </row>
    <row r="33" spans="1:6" ht="18.75" customHeight="1" x14ac:dyDescent="0.3">
      <c r="A33" s="257" t="s">
        <v>48</v>
      </c>
      <c r="B33" s="257"/>
      <c r="C33" s="257"/>
      <c r="D33" s="257"/>
      <c r="E33" s="257"/>
      <c r="F33" s="257"/>
    </row>
    <row r="34" spans="1:6" ht="37.5" x14ac:dyDescent="0.3">
      <c r="A34" s="21">
        <v>19</v>
      </c>
      <c r="B34" s="51" t="s">
        <v>49</v>
      </c>
      <c r="C34" s="189">
        <v>50.4</v>
      </c>
      <c r="D34" s="189">
        <v>50.6</v>
      </c>
      <c r="E34" s="189">
        <v>50.7</v>
      </c>
      <c r="F34" s="189">
        <v>50.8</v>
      </c>
    </row>
    <row r="35" spans="1:6" x14ac:dyDescent="0.3">
      <c r="A35" s="21">
        <v>20</v>
      </c>
      <c r="B35" s="51" t="s">
        <v>50</v>
      </c>
      <c r="C35" s="189">
        <v>25.4</v>
      </c>
      <c r="D35" s="189">
        <v>25.5</v>
      </c>
      <c r="E35" s="189">
        <v>25.6</v>
      </c>
      <c r="F35" s="189">
        <v>25.6</v>
      </c>
    </row>
    <row r="36" spans="1:6" x14ac:dyDescent="0.3">
      <c r="A36" s="21">
        <v>21</v>
      </c>
      <c r="B36" s="51" t="s">
        <v>51</v>
      </c>
      <c r="C36" s="13">
        <f>C34-C35</f>
        <v>25</v>
      </c>
      <c r="D36" s="13">
        <f t="shared" ref="D36:F36" si="0">D34-D35</f>
        <v>25.1</v>
      </c>
      <c r="E36" s="13">
        <f t="shared" si="0"/>
        <v>25.1</v>
      </c>
      <c r="F36" s="13">
        <f t="shared" si="0"/>
        <v>25.199999999999996</v>
      </c>
    </row>
    <row r="37" spans="1:6" ht="37.5" x14ac:dyDescent="0.3">
      <c r="A37" s="21">
        <v>22</v>
      </c>
      <c r="B37" s="51" t="s">
        <v>52</v>
      </c>
      <c r="C37" s="180">
        <v>22.971</v>
      </c>
      <c r="D37" s="180">
        <v>23.018000000000001</v>
      </c>
      <c r="E37" s="180">
        <v>23.065000000000001</v>
      </c>
      <c r="F37" s="180">
        <v>23.111999999999998</v>
      </c>
    </row>
    <row r="38" spans="1:6" x14ac:dyDescent="0.3">
      <c r="A38" s="21">
        <v>23</v>
      </c>
      <c r="B38" s="51" t="s">
        <v>50</v>
      </c>
      <c r="C38" s="180">
        <v>12.696999999999999</v>
      </c>
      <c r="D38" s="180">
        <v>12.734</v>
      </c>
      <c r="E38" s="180">
        <v>12.771000000000001</v>
      </c>
      <c r="F38" s="180">
        <v>12.808</v>
      </c>
    </row>
    <row r="39" spans="1:6" x14ac:dyDescent="0.3">
      <c r="A39" s="21">
        <v>24</v>
      </c>
      <c r="B39" s="51" t="s">
        <v>51</v>
      </c>
      <c r="C39" s="180">
        <v>10.273999999999999</v>
      </c>
      <c r="D39" s="180">
        <v>10.284000000000001</v>
      </c>
      <c r="E39" s="180">
        <v>10.294</v>
      </c>
      <c r="F39" s="180">
        <v>10.304</v>
      </c>
    </row>
    <row r="40" spans="1:6" ht="37.5" x14ac:dyDescent="0.3">
      <c r="A40" s="21">
        <v>25</v>
      </c>
      <c r="B40" s="51" t="s">
        <v>53</v>
      </c>
      <c r="C40" s="180">
        <v>1.3520000000000001</v>
      </c>
      <c r="D40" s="180">
        <v>1.343</v>
      </c>
      <c r="E40" s="180">
        <v>1.34</v>
      </c>
      <c r="F40" s="180">
        <v>1.337</v>
      </c>
    </row>
    <row r="41" spans="1:6" x14ac:dyDescent="0.3">
      <c r="A41" s="21">
        <v>26</v>
      </c>
      <c r="B41" s="51" t="s">
        <v>50</v>
      </c>
      <c r="C41" s="180">
        <v>0.83299999999999996</v>
      </c>
      <c r="D41" s="180">
        <v>0.83099999999999996</v>
      </c>
      <c r="E41" s="180">
        <v>0.82899999999999996</v>
      </c>
      <c r="F41" s="180">
        <v>0.82699999999999996</v>
      </c>
    </row>
    <row r="42" spans="1:6" x14ac:dyDescent="0.3">
      <c r="A42" s="21">
        <v>27</v>
      </c>
      <c r="B42" s="51" t="s">
        <v>51</v>
      </c>
      <c r="C42" s="180">
        <v>0.51900000000000002</v>
      </c>
      <c r="D42" s="180">
        <v>0.51200000000000001</v>
      </c>
      <c r="E42" s="180">
        <v>0.51100000000000001</v>
      </c>
      <c r="F42" s="180">
        <v>0.51</v>
      </c>
    </row>
    <row r="43" spans="1:6" x14ac:dyDescent="0.3">
      <c r="A43" s="21">
        <v>28</v>
      </c>
      <c r="B43" s="51" t="s">
        <v>54</v>
      </c>
      <c r="C43" s="180">
        <v>5.8856819468024906</v>
      </c>
      <c r="D43" s="180">
        <v>5.8345642540620384</v>
      </c>
      <c r="E43" s="180">
        <v>5.8096683286364623</v>
      </c>
      <c r="F43" s="180">
        <v>5.7848736587054344</v>
      </c>
    </row>
    <row r="44" spans="1:6" x14ac:dyDescent="0.3">
      <c r="A44" s="21">
        <v>29</v>
      </c>
      <c r="B44" s="51" t="s">
        <v>50</v>
      </c>
      <c r="C44" s="180">
        <v>6.5606048672914863</v>
      </c>
      <c r="D44" s="180">
        <v>6.5258363436469295</v>
      </c>
      <c r="E44" s="180">
        <v>6.4912692819669564</v>
      </c>
      <c r="F44" s="180">
        <v>6.4569019362898192</v>
      </c>
    </row>
    <row r="45" spans="1:6" x14ac:dyDescent="0.3">
      <c r="A45" s="21">
        <v>30</v>
      </c>
      <c r="B45" s="51" t="s">
        <v>51</v>
      </c>
      <c r="C45" s="180">
        <v>5.0515865291025888</v>
      </c>
      <c r="D45" s="180">
        <v>4.9786075457020615</v>
      </c>
      <c r="E45" s="180">
        <v>4.964056732076938</v>
      </c>
      <c r="F45" s="180">
        <v>4.9495341614906829</v>
      </c>
    </row>
    <row r="46" spans="1:6" ht="37.5" x14ac:dyDescent="0.3">
      <c r="A46" s="21">
        <v>31</v>
      </c>
      <c r="B46" s="51" t="s">
        <v>57</v>
      </c>
      <c r="C46" s="181">
        <v>336048</v>
      </c>
      <c r="D46" s="181">
        <f t="shared" ref="D46:F46" si="1">C46*102.9%</f>
        <v>345793.39200000005</v>
      </c>
      <c r="E46" s="181">
        <f t="shared" si="1"/>
        <v>355821.40036800009</v>
      </c>
      <c r="F46" s="181">
        <f t="shared" si="1"/>
        <v>366140.22097867215</v>
      </c>
    </row>
    <row r="47" spans="1:6" ht="37.5" x14ac:dyDescent="0.3">
      <c r="A47" s="21">
        <v>32</v>
      </c>
      <c r="B47" s="51" t="s">
        <v>58</v>
      </c>
      <c r="C47" s="13">
        <v>104.8</v>
      </c>
      <c r="D47" s="13">
        <v>105.1</v>
      </c>
      <c r="E47" s="13">
        <v>103.6</v>
      </c>
      <c r="F47" s="13">
        <v>103</v>
      </c>
    </row>
    <row r="48" spans="1:6" ht="28.5" customHeight="1" x14ac:dyDescent="0.3">
      <c r="A48" s="21">
        <v>33</v>
      </c>
      <c r="B48" s="51" t="s">
        <v>59</v>
      </c>
      <c r="C48" s="182">
        <v>7.6</v>
      </c>
      <c r="D48" s="182">
        <v>7.69</v>
      </c>
      <c r="E48" s="182">
        <v>7.79</v>
      </c>
      <c r="F48" s="182">
        <v>7.8</v>
      </c>
    </row>
  </sheetData>
  <mergeCells count="11">
    <mergeCell ref="A5:F6"/>
    <mergeCell ref="C1:F1"/>
    <mergeCell ref="E3:F3"/>
    <mergeCell ref="E8:F8"/>
    <mergeCell ref="A33:F33"/>
    <mergeCell ref="A10:A12"/>
    <mergeCell ref="B10:B12"/>
    <mergeCell ref="C10:C11"/>
    <mergeCell ref="D10:F10"/>
    <mergeCell ref="D12:F12"/>
    <mergeCell ref="A14:F14"/>
  </mergeCells>
  <pageMargins left="0.35433070866141736" right="0.35433070866141736" top="0.98425196850393704" bottom="0.98425196850393704" header="0.51181102362204722" footer="0.51181102362204722"/>
  <pageSetup paperSize="9" scale="85" orientation="portrait" verticalDpi="0" r:id="rId1"/>
  <headerFooter>
    <oddFooter>&amp;C&amp;P</oddFooter>
  </headerFooter>
  <rowBreaks count="1" manualBreakCount="1">
    <brk id="3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D424-876B-4393-BD8A-9EFC06285EE3}">
  <sheetPr>
    <tabColor rgb="FF0070C0"/>
  </sheetPr>
  <dimension ref="A1:AL280"/>
  <sheetViews>
    <sheetView view="pageBreakPreview" topLeftCell="A211" zoomScale="90" zoomScaleNormal="100" zoomScaleSheetLayoutView="90" workbookViewId="0">
      <selection activeCell="N26" sqref="N26"/>
    </sheetView>
  </sheetViews>
  <sheetFormatPr defaultRowHeight="18.75" x14ac:dyDescent="0.3"/>
  <cols>
    <col min="1" max="1" width="7.5703125" style="177" customWidth="1"/>
    <col min="2" max="2" width="64" style="78" customWidth="1"/>
    <col min="3" max="4" width="18.7109375" style="218" customWidth="1"/>
    <col min="5" max="5" width="15" style="218" customWidth="1"/>
    <col min="6" max="6" width="16.85546875" style="218" customWidth="1"/>
    <col min="7" max="7" width="16.28515625" style="219" customWidth="1"/>
    <col min="8" max="8" width="17" style="218" customWidth="1"/>
    <col min="9" max="10" width="17" style="134" customWidth="1"/>
    <col min="11" max="11" width="10.85546875" style="2" bestFit="1" customWidth="1"/>
    <col min="12" max="13" width="11.85546875" style="1" customWidth="1"/>
    <col min="14" max="16384" width="9.140625" style="1"/>
  </cols>
  <sheetData>
    <row r="1" spans="1:38" ht="15" customHeight="1" x14ac:dyDescent="0.3">
      <c r="A1" s="176"/>
      <c r="B1" s="4"/>
      <c r="C1" s="199"/>
      <c r="D1" s="199"/>
      <c r="E1" s="199"/>
      <c r="F1" s="200"/>
      <c r="G1" s="200"/>
      <c r="H1" s="200"/>
      <c r="I1" s="6"/>
      <c r="J1" s="6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ht="15" customHeight="1" x14ac:dyDescent="0.3">
      <c r="A2" s="176"/>
      <c r="B2" s="4"/>
      <c r="C2" s="199"/>
      <c r="D2" s="199"/>
      <c r="E2" s="199"/>
      <c r="F2" s="200"/>
      <c r="G2" s="200"/>
      <c r="H2" s="200"/>
      <c r="I2" s="6"/>
      <c r="J2" s="6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ht="15" customHeight="1" x14ac:dyDescent="0.3">
      <c r="A3" s="176"/>
      <c r="B3" s="4"/>
      <c r="C3" s="199"/>
      <c r="D3" s="199"/>
      <c r="E3" s="199"/>
      <c r="F3" s="200"/>
      <c r="G3" s="200"/>
      <c r="H3" s="220" t="s">
        <v>86</v>
      </c>
      <c r="I3" s="29"/>
      <c r="J3" s="29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ht="15" customHeight="1" x14ac:dyDescent="0.3">
      <c r="A4" s="20"/>
      <c r="B4" s="4"/>
      <c r="C4" s="199"/>
      <c r="D4" s="199"/>
      <c r="E4" s="199"/>
      <c r="F4" s="199"/>
      <c r="G4" s="199"/>
      <c r="H4" s="199"/>
      <c r="I4" s="5"/>
      <c r="J4" s="5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ht="15" customHeight="1" x14ac:dyDescent="0.25">
      <c r="A5" s="250" t="s">
        <v>322</v>
      </c>
      <c r="B5" s="250"/>
      <c r="C5" s="250"/>
      <c r="D5" s="250"/>
      <c r="E5" s="250"/>
      <c r="F5" s="250"/>
      <c r="G5" s="250"/>
      <c r="H5" s="250"/>
      <c r="I5" s="123"/>
      <c r="J5" s="123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 ht="15" customHeight="1" x14ac:dyDescent="0.25">
      <c r="A6" s="250" t="s">
        <v>87</v>
      </c>
      <c r="B6" s="250"/>
      <c r="C6" s="250"/>
      <c r="D6" s="250"/>
      <c r="E6" s="250"/>
      <c r="F6" s="250"/>
      <c r="G6" s="250"/>
      <c r="H6" s="250"/>
      <c r="I6" s="123"/>
      <c r="J6" s="123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ht="15" customHeight="1" x14ac:dyDescent="0.3">
      <c r="A7" s="176"/>
      <c r="B7" s="4"/>
      <c r="C7" s="199"/>
      <c r="D7" s="199"/>
      <c r="E7" s="202"/>
      <c r="F7" s="203"/>
      <c r="G7" s="203"/>
      <c r="H7" s="220" t="s">
        <v>316</v>
      </c>
      <c r="I7" s="29"/>
      <c r="J7" s="29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ht="18.75" customHeight="1" x14ac:dyDescent="0.25">
      <c r="A8" s="252" t="s">
        <v>0</v>
      </c>
      <c r="B8" s="252" t="s">
        <v>9</v>
      </c>
      <c r="C8" s="253" t="s">
        <v>341</v>
      </c>
      <c r="D8" s="253" t="s">
        <v>344</v>
      </c>
      <c r="E8" s="204" t="s">
        <v>11</v>
      </c>
      <c r="F8" s="204" t="s">
        <v>343</v>
      </c>
      <c r="G8" s="204" t="s">
        <v>13</v>
      </c>
      <c r="H8" s="204" t="s">
        <v>315</v>
      </c>
      <c r="I8" s="124"/>
      <c r="J8" s="124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ht="20.25" customHeight="1" x14ac:dyDescent="0.25">
      <c r="A9" s="252"/>
      <c r="B9" s="252"/>
      <c r="C9" s="253"/>
      <c r="D9" s="253"/>
      <c r="E9" s="204" t="s">
        <v>10</v>
      </c>
      <c r="F9" s="253" t="s">
        <v>61</v>
      </c>
      <c r="G9" s="253"/>
      <c r="H9" s="253"/>
      <c r="I9" s="125"/>
      <c r="J9" s="124"/>
      <c r="K9"/>
      <c r="L9"/>
      <c r="M9" s="256" t="s">
        <v>88</v>
      </c>
      <c r="N9" s="256"/>
      <c r="O9" s="256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ht="21.75" customHeight="1" x14ac:dyDescent="0.25">
      <c r="A10" s="10">
        <v>1</v>
      </c>
      <c r="B10" s="10">
        <v>2</v>
      </c>
      <c r="C10" s="204">
        <v>3</v>
      </c>
      <c r="D10" s="204">
        <v>4</v>
      </c>
      <c r="E10" s="204">
        <v>5</v>
      </c>
      <c r="F10" s="204">
        <v>6</v>
      </c>
      <c r="G10" s="204">
        <v>7</v>
      </c>
      <c r="H10" s="204">
        <v>8</v>
      </c>
      <c r="I10" s="124"/>
      <c r="J10" s="124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ht="20.25" customHeight="1" x14ac:dyDescent="0.25">
      <c r="A11" s="257" t="s">
        <v>263</v>
      </c>
      <c r="B11" s="257"/>
      <c r="C11" s="257"/>
      <c r="D11" s="257"/>
      <c r="E11" s="257"/>
      <c r="F11" s="257"/>
      <c r="G11" s="257"/>
      <c r="H11" s="257"/>
      <c r="I11" s="126"/>
      <c r="J11" s="126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ht="18" hidden="1" customHeight="1" x14ac:dyDescent="0.25">
      <c r="A12" s="21">
        <f>_xlfn.AGGREGATE(3,3,$B$12:B12)</f>
        <v>0</v>
      </c>
      <c r="B12" s="54" t="s">
        <v>109</v>
      </c>
      <c r="C12" s="231"/>
      <c r="D12" s="231"/>
      <c r="E12" s="182"/>
      <c r="F12" s="182"/>
      <c r="G12" s="182"/>
      <c r="H12" s="182"/>
      <c r="I12" s="74"/>
      <c r="J12" s="74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ht="18" hidden="1" customHeight="1" x14ac:dyDescent="0.25">
      <c r="A13" s="21">
        <f>_xlfn.AGGREGATE(3,3,$B$12:B13)</f>
        <v>0</v>
      </c>
      <c r="B13" s="54" t="s">
        <v>111</v>
      </c>
      <c r="C13" s="231"/>
      <c r="D13" s="231"/>
      <c r="E13" s="182"/>
      <c r="F13" s="182"/>
      <c r="G13" s="182"/>
      <c r="H13" s="182"/>
      <c r="I13" s="127"/>
      <c r="J13" s="127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ht="18" hidden="1" customHeight="1" x14ac:dyDescent="0.25">
      <c r="A14" s="21">
        <f>_xlfn.AGGREGATE(3,3,$B$12:B14)</f>
        <v>0</v>
      </c>
      <c r="B14" s="54" t="s">
        <v>112</v>
      </c>
      <c r="C14" s="231"/>
      <c r="D14" s="231"/>
      <c r="E14" s="182"/>
      <c r="F14" s="182"/>
      <c r="G14" s="182"/>
      <c r="H14" s="182"/>
      <c r="I14" s="74"/>
      <c r="J14" s="7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ht="20.25" hidden="1" customHeight="1" x14ac:dyDescent="0.25">
      <c r="A15" s="21">
        <v>4</v>
      </c>
      <c r="B15" s="54" t="s">
        <v>111</v>
      </c>
      <c r="C15" s="231"/>
      <c r="D15" s="231"/>
      <c r="E15" s="182"/>
      <c r="F15" s="182"/>
      <c r="G15" s="182"/>
      <c r="H15" s="182"/>
      <c r="I15" s="128"/>
      <c r="J15" s="128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ht="18" hidden="1" customHeight="1" x14ac:dyDescent="0.25">
      <c r="A16" s="21">
        <f>_xlfn.AGGREGATE(3,3,$B$12:B16)</f>
        <v>0</v>
      </c>
      <c r="B16" s="54" t="s">
        <v>115</v>
      </c>
      <c r="C16" s="231"/>
      <c r="D16" s="231"/>
      <c r="E16" s="182"/>
      <c r="F16" s="182"/>
      <c r="G16" s="182"/>
      <c r="H16" s="182"/>
      <c r="I16" s="129"/>
      <c r="J16" s="129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 ht="18" hidden="1" customHeight="1" x14ac:dyDescent="0.25">
      <c r="A17" s="21">
        <f>_xlfn.AGGREGATE(3,3,$B$12:B17)</f>
        <v>0</v>
      </c>
      <c r="B17" s="54" t="s">
        <v>116</v>
      </c>
      <c r="C17" s="231"/>
      <c r="D17" s="231"/>
      <c r="E17" s="182"/>
      <c r="F17" s="232"/>
      <c r="G17" s="232"/>
      <c r="H17" s="232"/>
      <c r="I17" s="130"/>
      <c r="J17" s="130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 ht="18" hidden="1" customHeight="1" x14ac:dyDescent="0.25">
      <c r="A18" s="21">
        <f>_xlfn.AGGREGATE(3,3,$B$12:B18)</f>
        <v>0</v>
      </c>
      <c r="B18" s="54" t="s">
        <v>117</v>
      </c>
      <c r="C18" s="231"/>
      <c r="D18" s="231"/>
      <c r="E18" s="182"/>
      <c r="F18" s="232"/>
      <c r="G18" s="232"/>
      <c r="H18" s="232"/>
      <c r="I18" s="130"/>
      <c r="J18" s="130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ht="21" hidden="1" customHeight="1" x14ac:dyDescent="0.25">
      <c r="A19" s="21">
        <f>_xlfn.AGGREGATE(3,3,$B$12:B19)</f>
        <v>0</v>
      </c>
      <c r="B19" s="54" t="s">
        <v>118</v>
      </c>
      <c r="C19" s="231"/>
      <c r="D19" s="231"/>
      <c r="E19" s="182"/>
      <c r="F19" s="232"/>
      <c r="G19" s="232"/>
      <c r="H19" s="232"/>
      <c r="I19" s="130"/>
      <c r="J19" s="130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 ht="18" hidden="1" customHeight="1" x14ac:dyDescent="0.25">
      <c r="A20" s="21">
        <f>_xlfn.AGGREGATE(3,3,$B$12:B20)</f>
        <v>0</v>
      </c>
      <c r="B20" s="54" t="s">
        <v>119</v>
      </c>
      <c r="C20" s="231"/>
      <c r="D20" s="231"/>
      <c r="E20" s="182"/>
      <c r="F20" s="182"/>
      <c r="G20" s="182"/>
      <c r="H20" s="182"/>
      <c r="I20" s="74"/>
      <c r="J20" s="74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 ht="18" hidden="1" customHeight="1" x14ac:dyDescent="0.25">
      <c r="A21" s="21">
        <f>_xlfn.AGGREGATE(3,3,$B$12:B21)</f>
        <v>0</v>
      </c>
      <c r="B21" s="54" t="s">
        <v>120</v>
      </c>
      <c r="C21" s="231"/>
      <c r="D21" s="231"/>
      <c r="E21" s="182"/>
      <c r="F21" s="182"/>
      <c r="G21" s="182"/>
      <c r="H21" s="182"/>
      <c r="I21" s="74"/>
      <c r="J21" s="74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 ht="18" hidden="1" customHeight="1" x14ac:dyDescent="0.25">
      <c r="A22" s="21">
        <f>_xlfn.AGGREGATE(3,3,$B$12:B22)</f>
        <v>0</v>
      </c>
      <c r="B22" s="54" t="s">
        <v>121</v>
      </c>
      <c r="C22" s="231"/>
      <c r="D22" s="231"/>
      <c r="E22" s="182"/>
      <c r="F22" s="182"/>
      <c r="G22" s="182"/>
      <c r="H22" s="182"/>
      <c r="I22" s="128"/>
      <c r="J22" s="128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 ht="18" hidden="1" customHeight="1" x14ac:dyDescent="0.25">
      <c r="A23" s="21">
        <f>_xlfn.AGGREGATE(3,3,$B$12:B23)</f>
        <v>0</v>
      </c>
      <c r="B23" s="54" t="s">
        <v>264</v>
      </c>
      <c r="C23" s="231"/>
      <c r="D23" s="231"/>
      <c r="E23" s="182"/>
      <c r="F23" s="182"/>
      <c r="G23" s="182"/>
      <c r="H23" s="182"/>
      <c r="I23" s="128"/>
      <c r="J23" s="128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ht="15.75" hidden="1" customHeight="1" x14ac:dyDescent="0.25">
      <c r="A24" s="21">
        <f>_xlfn.AGGREGATE(3,3,$B$12:B24)</f>
        <v>0</v>
      </c>
      <c r="B24" s="54" t="s">
        <v>124</v>
      </c>
      <c r="C24" s="231"/>
      <c r="D24" s="231"/>
      <c r="E24" s="182"/>
      <c r="F24" s="182"/>
      <c r="G24" s="182"/>
      <c r="H24" s="182"/>
      <c r="I24" s="128"/>
      <c r="J24" s="128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t="18" hidden="1" customHeight="1" x14ac:dyDescent="0.25">
      <c r="A25" s="21">
        <f>_xlfn.AGGREGATE(3,3,$B$12:B25)</f>
        <v>0</v>
      </c>
      <c r="B25" s="54" t="s">
        <v>125</v>
      </c>
      <c r="C25" s="231"/>
      <c r="D25" s="231"/>
      <c r="E25" s="182"/>
      <c r="F25" s="182"/>
      <c r="G25" s="182"/>
      <c r="H25" s="182"/>
      <c r="I25" s="74"/>
      <c r="J25" s="74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t="38.25" hidden="1" customHeight="1" x14ac:dyDescent="0.25">
      <c r="A26" s="21">
        <f>_xlfn.AGGREGATE(3,3,$B$12:B26)</f>
        <v>0</v>
      </c>
      <c r="B26" s="54" t="s">
        <v>126</v>
      </c>
      <c r="C26" s="231"/>
      <c r="D26" s="231"/>
      <c r="E26" s="182"/>
      <c r="F26" s="182"/>
      <c r="G26" s="182"/>
      <c r="H26" s="182"/>
      <c r="I26" s="128"/>
      <c r="J26" s="12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t="18" hidden="1" customHeight="1" x14ac:dyDescent="0.25">
      <c r="A27" s="21">
        <f>_xlfn.AGGREGATE(3,3,$B$12:B27)</f>
        <v>0</v>
      </c>
      <c r="B27" s="54" t="s">
        <v>127</v>
      </c>
      <c r="C27" s="231"/>
      <c r="D27" s="231"/>
      <c r="E27" s="182"/>
      <c r="F27" s="182"/>
      <c r="G27" s="182"/>
      <c r="H27" s="182"/>
      <c r="I27" s="74"/>
      <c r="J27" s="74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t="19.5" hidden="1" customHeight="1" x14ac:dyDescent="0.25">
      <c r="A28" s="21">
        <v>17</v>
      </c>
      <c r="B28" s="54" t="s">
        <v>111</v>
      </c>
      <c r="C28" s="231"/>
      <c r="D28" s="231"/>
      <c r="E28" s="182"/>
      <c r="F28" s="182"/>
      <c r="G28" s="182"/>
      <c r="H28" s="182"/>
      <c r="I28" s="128"/>
      <c r="J28" s="1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t="18" hidden="1" customHeight="1" x14ac:dyDescent="0.25">
      <c r="A29" s="21">
        <v>18</v>
      </c>
      <c r="B29" s="54" t="s">
        <v>115</v>
      </c>
      <c r="C29" s="231"/>
      <c r="D29" s="231"/>
      <c r="E29" s="182"/>
      <c r="F29" s="182"/>
      <c r="G29" s="182"/>
      <c r="H29" s="182"/>
      <c r="I29" s="129"/>
      <c r="J29" s="1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t="18" hidden="1" customHeight="1" x14ac:dyDescent="0.25">
      <c r="A30" s="21">
        <f>_xlfn.AGGREGATE(3,3,$B$12:B30)</f>
        <v>0</v>
      </c>
      <c r="B30" s="54" t="s">
        <v>130</v>
      </c>
      <c r="C30" s="231"/>
      <c r="D30" s="231"/>
      <c r="E30" s="182"/>
      <c r="F30" s="182"/>
      <c r="G30" s="182"/>
      <c r="H30" s="182"/>
      <c r="I30" s="74"/>
      <c r="J30" s="74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t="18" hidden="1" customHeight="1" x14ac:dyDescent="0.25">
      <c r="A31" s="59" t="s">
        <v>105</v>
      </c>
      <c r="B31" s="54" t="s">
        <v>111</v>
      </c>
      <c r="C31" s="231"/>
      <c r="D31" s="231"/>
      <c r="E31" s="182"/>
      <c r="F31" s="182"/>
      <c r="G31" s="182"/>
      <c r="H31" s="182"/>
      <c r="I31" s="128"/>
      <c r="J31" s="128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ht="18" hidden="1" customHeight="1" x14ac:dyDescent="0.25">
      <c r="A32" s="59" t="s">
        <v>106</v>
      </c>
      <c r="B32" s="54" t="s">
        <v>115</v>
      </c>
      <c r="C32" s="231"/>
      <c r="D32" s="231"/>
      <c r="E32" s="182"/>
      <c r="F32" s="182"/>
      <c r="G32" s="182"/>
      <c r="H32" s="182"/>
      <c r="I32" s="128"/>
      <c r="J32" s="128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 ht="20.25" hidden="1" customHeight="1" x14ac:dyDescent="0.25">
      <c r="A33" s="257" t="s">
        <v>265</v>
      </c>
      <c r="B33" s="257"/>
      <c r="C33" s="257"/>
      <c r="D33" s="257"/>
      <c r="E33" s="257"/>
      <c r="F33" s="257"/>
      <c r="G33" s="257"/>
      <c r="H33" s="257"/>
      <c r="I33" s="126"/>
      <c r="J33" s="126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ht="18" hidden="1" customHeight="1" x14ac:dyDescent="0.25">
      <c r="A34" s="21">
        <f>_xlfn.AGGREGATE(3,3,$B$12:B34)</f>
        <v>0</v>
      </c>
      <c r="B34" s="54" t="s">
        <v>109</v>
      </c>
      <c r="C34" s="231"/>
      <c r="D34" s="231"/>
      <c r="E34" s="226"/>
      <c r="F34" s="226"/>
      <c r="G34" s="226"/>
      <c r="H34" s="226"/>
      <c r="I34" s="131"/>
      <c r="J34" s="131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ht="18" hidden="1" customHeight="1" x14ac:dyDescent="0.25">
      <c r="A35" s="21" t="s">
        <v>110</v>
      </c>
      <c r="B35" s="54" t="s">
        <v>111</v>
      </c>
      <c r="C35" s="231"/>
      <c r="D35" s="231"/>
      <c r="E35" s="226"/>
      <c r="F35" s="226"/>
      <c r="G35" s="226"/>
      <c r="H35" s="226"/>
      <c r="I35" s="131"/>
      <c r="J35" s="131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ht="18" hidden="1" customHeight="1" x14ac:dyDescent="0.25">
      <c r="A36" s="21">
        <f>_xlfn.AGGREGATE(3,3,$B$12:B36)</f>
        <v>0</v>
      </c>
      <c r="B36" s="54" t="s">
        <v>112</v>
      </c>
      <c r="C36" s="231"/>
      <c r="D36" s="231"/>
      <c r="E36" s="226"/>
      <c r="F36" s="226"/>
      <c r="G36" s="226"/>
      <c r="H36" s="226"/>
      <c r="I36" s="131"/>
      <c r="J36" s="131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ht="18" hidden="1" customHeight="1" x14ac:dyDescent="0.25">
      <c r="A37" s="21" t="s">
        <v>113</v>
      </c>
      <c r="B37" s="54" t="s">
        <v>111</v>
      </c>
      <c r="C37" s="231"/>
      <c r="D37" s="231"/>
      <c r="E37" s="226"/>
      <c r="F37" s="226"/>
      <c r="G37" s="226"/>
      <c r="H37" s="226"/>
      <c r="I37" s="131"/>
      <c r="J37" s="131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 ht="18" hidden="1" customHeight="1" x14ac:dyDescent="0.25">
      <c r="A38" s="21" t="s">
        <v>114</v>
      </c>
      <c r="B38" s="54" t="s">
        <v>115</v>
      </c>
      <c r="C38" s="231"/>
      <c r="D38" s="231"/>
      <c r="E38" s="226"/>
      <c r="F38" s="226"/>
      <c r="G38" s="226"/>
      <c r="H38" s="226"/>
      <c r="I38" s="131"/>
      <c r="J38" s="131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 ht="18" hidden="1" customHeight="1" x14ac:dyDescent="0.25">
      <c r="A39" s="21">
        <f>_xlfn.AGGREGATE(3,3,$B$12:B39)</f>
        <v>0</v>
      </c>
      <c r="B39" s="54" t="s">
        <v>116</v>
      </c>
      <c r="C39" s="231"/>
      <c r="D39" s="231"/>
      <c r="E39" s="226"/>
      <c r="F39" s="226"/>
      <c r="G39" s="226"/>
      <c r="H39" s="226"/>
      <c r="I39" s="131"/>
      <c r="J39" s="131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ht="18" hidden="1" customHeight="1" x14ac:dyDescent="0.25">
      <c r="A40" s="21">
        <f>_xlfn.AGGREGATE(3,3,$B$12:B40)</f>
        <v>0</v>
      </c>
      <c r="B40" s="54" t="s">
        <v>117</v>
      </c>
      <c r="C40" s="231"/>
      <c r="D40" s="231"/>
      <c r="E40" s="226"/>
      <c r="F40" s="226"/>
      <c r="G40" s="226"/>
      <c r="H40" s="226"/>
      <c r="I40" s="131"/>
      <c r="J40" s="131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ht="18" hidden="1" customHeight="1" x14ac:dyDescent="0.25">
      <c r="A41" s="21">
        <f>_xlfn.AGGREGATE(3,3,$B$12:B41)</f>
        <v>0</v>
      </c>
      <c r="B41" s="54" t="s">
        <v>118</v>
      </c>
      <c r="C41" s="231"/>
      <c r="D41" s="231"/>
      <c r="E41" s="226"/>
      <c r="F41" s="226"/>
      <c r="G41" s="226"/>
      <c r="H41" s="226"/>
      <c r="I41" s="131"/>
      <c r="J41" s="13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ht="18" hidden="1" customHeight="1" x14ac:dyDescent="0.25">
      <c r="A42" s="21">
        <f>_xlfn.AGGREGATE(3,3,$B$12:B42)</f>
        <v>0</v>
      </c>
      <c r="B42" s="54" t="s">
        <v>119</v>
      </c>
      <c r="C42" s="231"/>
      <c r="D42" s="231"/>
      <c r="E42" s="226"/>
      <c r="F42" s="226"/>
      <c r="G42" s="226"/>
      <c r="H42" s="226"/>
      <c r="I42" s="131"/>
      <c r="J42" s="131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ht="18" hidden="1" customHeight="1" x14ac:dyDescent="0.25">
      <c r="A43" s="21">
        <f>_xlfn.AGGREGATE(3,3,$B$12:B43)</f>
        <v>0</v>
      </c>
      <c r="B43" s="54" t="s">
        <v>120</v>
      </c>
      <c r="C43" s="231"/>
      <c r="D43" s="231"/>
      <c r="E43" s="226"/>
      <c r="F43" s="226"/>
      <c r="G43" s="226"/>
      <c r="H43" s="226"/>
      <c r="I43" s="131"/>
      <c r="J43" s="131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ht="18" hidden="1" customHeight="1" x14ac:dyDescent="0.25">
      <c r="A44" s="21">
        <f>_xlfn.AGGREGATE(3,3,$B$12:B44)</f>
        <v>0</v>
      </c>
      <c r="B44" s="54" t="s">
        <v>121</v>
      </c>
      <c r="C44" s="231"/>
      <c r="D44" s="231"/>
      <c r="E44" s="226"/>
      <c r="F44" s="226"/>
      <c r="G44" s="226"/>
      <c r="H44" s="226"/>
      <c r="I44" s="131"/>
      <c r="J44" s="131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ht="18" hidden="1" customHeight="1" x14ac:dyDescent="0.25">
      <c r="A45" s="21">
        <f>_xlfn.AGGREGATE(3,3,$B$12:B45)</f>
        <v>0</v>
      </c>
      <c r="B45" s="54" t="s">
        <v>122</v>
      </c>
      <c r="C45" s="231"/>
      <c r="D45" s="231"/>
      <c r="E45" s="226"/>
      <c r="F45" s="226"/>
      <c r="G45" s="226"/>
      <c r="H45" s="226"/>
      <c r="I45" s="131"/>
      <c r="J45" s="131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ht="18" hidden="1" customHeight="1" x14ac:dyDescent="0.25">
      <c r="A46" s="21" t="s">
        <v>123</v>
      </c>
      <c r="B46" s="54" t="s">
        <v>124</v>
      </c>
      <c r="C46" s="231"/>
      <c r="D46" s="231"/>
      <c r="E46" s="226"/>
      <c r="F46" s="226"/>
      <c r="G46" s="226"/>
      <c r="H46" s="226"/>
      <c r="I46" s="131"/>
      <c r="J46" s="131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ht="18" hidden="1" customHeight="1" x14ac:dyDescent="0.25">
      <c r="A47" s="21">
        <f>_xlfn.AGGREGATE(3,3,$B$12:B47)</f>
        <v>0</v>
      </c>
      <c r="B47" s="54" t="s">
        <v>125</v>
      </c>
      <c r="C47" s="231"/>
      <c r="D47" s="231"/>
      <c r="E47" s="226"/>
      <c r="F47" s="226"/>
      <c r="G47" s="226"/>
      <c r="H47" s="226"/>
      <c r="I47" s="131"/>
      <c r="J47" s="131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ht="34.5" hidden="1" customHeight="1" x14ac:dyDescent="0.25">
      <c r="A48" s="21">
        <f>_xlfn.AGGREGATE(3,3,$B$12:B48)</f>
        <v>0</v>
      </c>
      <c r="B48" s="54" t="s">
        <v>126</v>
      </c>
      <c r="C48" s="231"/>
      <c r="D48" s="231"/>
      <c r="E48" s="226"/>
      <c r="F48" s="226"/>
      <c r="G48" s="226"/>
      <c r="H48" s="226"/>
      <c r="I48" s="131"/>
      <c r="J48" s="131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ht="18" hidden="1" customHeight="1" x14ac:dyDescent="0.25">
      <c r="A49" s="21">
        <f>_xlfn.AGGREGATE(3,3,$B$12:B49)</f>
        <v>0</v>
      </c>
      <c r="B49" s="54" t="s">
        <v>127</v>
      </c>
      <c r="C49" s="231"/>
      <c r="D49" s="231"/>
      <c r="E49" s="226"/>
      <c r="F49" s="226"/>
      <c r="G49" s="226"/>
      <c r="H49" s="226"/>
      <c r="I49" s="131"/>
      <c r="J49" s="131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 ht="18" hidden="1" customHeight="1" x14ac:dyDescent="0.25">
      <c r="A50" s="21" t="s">
        <v>128</v>
      </c>
      <c r="B50" s="54" t="s">
        <v>111</v>
      </c>
      <c r="C50" s="231"/>
      <c r="D50" s="231"/>
      <c r="E50" s="226"/>
      <c r="F50" s="226"/>
      <c r="G50" s="226"/>
      <c r="H50" s="226"/>
      <c r="I50" s="131"/>
      <c r="J50" s="131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 ht="18" hidden="1" customHeight="1" x14ac:dyDescent="0.25">
      <c r="A51" s="21" t="s">
        <v>129</v>
      </c>
      <c r="B51" s="54" t="s">
        <v>115</v>
      </c>
      <c r="C51" s="231"/>
      <c r="D51" s="231"/>
      <c r="E51" s="226"/>
      <c r="F51" s="226"/>
      <c r="G51" s="226"/>
      <c r="H51" s="226"/>
      <c r="I51" s="131"/>
      <c r="J51" s="13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 ht="18" hidden="1" customHeight="1" x14ac:dyDescent="0.25">
      <c r="A52" s="21">
        <f>_xlfn.AGGREGATE(3,3,$B$12:B52)</f>
        <v>0</v>
      </c>
      <c r="B52" s="54" t="s">
        <v>130</v>
      </c>
      <c r="C52" s="231"/>
      <c r="D52" s="231"/>
      <c r="E52" s="226"/>
      <c r="F52" s="226"/>
      <c r="G52" s="226"/>
      <c r="H52" s="226"/>
      <c r="I52" s="131"/>
      <c r="J52" s="131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ht="18" hidden="1" customHeight="1" x14ac:dyDescent="0.25">
      <c r="A53" s="59" t="s">
        <v>131</v>
      </c>
      <c r="B53" s="54" t="s">
        <v>111</v>
      </c>
      <c r="C53" s="231"/>
      <c r="D53" s="231"/>
      <c r="E53" s="226"/>
      <c r="F53" s="226"/>
      <c r="G53" s="226"/>
      <c r="H53" s="226"/>
      <c r="I53" s="131"/>
      <c r="J53" s="131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ht="18" hidden="1" customHeight="1" x14ac:dyDescent="0.25">
      <c r="A54" s="59" t="s">
        <v>132</v>
      </c>
      <c r="B54" s="54" t="s">
        <v>115</v>
      </c>
      <c r="C54" s="231"/>
      <c r="D54" s="231"/>
      <c r="E54" s="233"/>
      <c r="F54" s="233"/>
      <c r="G54" s="233"/>
      <c r="H54" s="233"/>
      <c r="I54" s="132"/>
      <c r="J54" s="132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ht="40.5" hidden="1" customHeight="1" x14ac:dyDescent="0.25">
      <c r="A55" s="257" t="s">
        <v>266</v>
      </c>
      <c r="B55" s="257"/>
      <c r="C55" s="257"/>
      <c r="D55" s="257"/>
      <c r="E55" s="257"/>
      <c r="F55" s="257"/>
      <c r="G55" s="257"/>
      <c r="H55" s="257"/>
      <c r="I55" s="126"/>
      <c r="J55" s="126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 ht="18" customHeight="1" x14ac:dyDescent="0.25">
      <c r="A56" s="21">
        <v>1</v>
      </c>
      <c r="B56" s="55" t="s">
        <v>90</v>
      </c>
      <c r="C56" s="206">
        <v>7261.6419999999998</v>
      </c>
      <c r="D56" s="208">
        <v>7505.0259999999998</v>
      </c>
      <c r="E56" s="208">
        <v>6788.1080000000002</v>
      </c>
      <c r="F56" s="208">
        <v>7471.3730000000005</v>
      </c>
      <c r="G56" s="208">
        <v>7844.366</v>
      </c>
      <c r="H56" s="208">
        <v>8393.4716200000003</v>
      </c>
      <c r="I56" s="133"/>
      <c r="J56" s="133"/>
      <c r="K56" s="62"/>
      <c r="L56" s="62"/>
      <c r="M56" s="62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 ht="18" customHeight="1" x14ac:dyDescent="0.25">
      <c r="A57" s="21">
        <v>2</v>
      </c>
      <c r="B57" s="55" t="s">
        <v>91</v>
      </c>
      <c r="C57" s="206"/>
      <c r="D57" s="208">
        <v>0.29930492106632739</v>
      </c>
      <c r="E57" s="215">
        <v>0.24786365233038518</v>
      </c>
      <c r="F57" s="215">
        <v>0.25577092203364538</v>
      </c>
      <c r="G57" s="215">
        <v>0.25021110976080818</v>
      </c>
      <c r="H57" s="215">
        <v>0.25451575950173144</v>
      </c>
      <c r="I57" s="133"/>
      <c r="J57" s="133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 ht="18" customHeight="1" x14ac:dyDescent="0.25">
      <c r="A58" s="21">
        <v>3</v>
      </c>
      <c r="B58" s="55" t="s">
        <v>92</v>
      </c>
      <c r="C58" s="208">
        <v>1597.8419999999999</v>
      </c>
      <c r="D58" s="208">
        <v>2117.4159999999997</v>
      </c>
      <c r="E58" s="208">
        <v>3650.3139999999994</v>
      </c>
      <c r="F58" s="215">
        <v>3868.5860000000002</v>
      </c>
      <c r="G58" s="215">
        <v>4271.0370000000003</v>
      </c>
      <c r="H58" s="208">
        <v>4570.0095900000006</v>
      </c>
      <c r="I58" s="133"/>
      <c r="J58" s="133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t="18" customHeight="1" x14ac:dyDescent="0.25">
      <c r="A59" s="21">
        <v>4</v>
      </c>
      <c r="B59" s="55" t="s">
        <v>91</v>
      </c>
      <c r="C59" s="208"/>
      <c r="D59" s="208">
        <v>8.4443815217239579E-2</v>
      </c>
      <c r="E59" s="215">
        <v>0.13328900485860529</v>
      </c>
      <c r="F59" s="215">
        <v>0.13243507025903431</v>
      </c>
      <c r="G59" s="215">
        <v>0.13623292278808422</v>
      </c>
      <c r="H59" s="215">
        <v>0.1385766836880121</v>
      </c>
      <c r="I59" s="133"/>
      <c r="J59" s="133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t="18" customHeight="1" x14ac:dyDescent="0.25">
      <c r="A60" s="21">
        <v>5</v>
      </c>
      <c r="B60" s="55" t="s">
        <v>107</v>
      </c>
      <c r="C60" s="208"/>
      <c r="D60" s="208">
        <v>132.51723261749285</v>
      </c>
      <c r="E60" s="208">
        <v>172.39474907150981</v>
      </c>
      <c r="F60" s="208">
        <v>105.97954039022399</v>
      </c>
      <c r="G60" s="208">
        <v>110.40305165763409</v>
      </c>
      <c r="H60" s="208">
        <v>107</v>
      </c>
      <c r="I60" s="133"/>
      <c r="J60" s="133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t="18" customHeight="1" x14ac:dyDescent="0.25">
      <c r="A61" s="21">
        <v>6</v>
      </c>
      <c r="B61" s="55" t="s">
        <v>93</v>
      </c>
      <c r="C61" s="208">
        <v>1149.1859999999999</v>
      </c>
      <c r="D61" s="208">
        <v>1789.2089999999996</v>
      </c>
      <c r="E61" s="208">
        <v>3411.1169999999993</v>
      </c>
      <c r="F61" s="215">
        <v>3647.5610000000001</v>
      </c>
      <c r="G61" s="215">
        <v>4070.8850000000002</v>
      </c>
      <c r="H61" s="208">
        <v>4355.8469500000001</v>
      </c>
      <c r="I61" s="133"/>
      <c r="J61" s="133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t="18" customHeight="1" x14ac:dyDescent="0.25">
      <c r="A62" s="21">
        <v>7</v>
      </c>
      <c r="B62" s="55" t="s">
        <v>94</v>
      </c>
      <c r="C62" s="208">
        <v>66.3</v>
      </c>
      <c r="D62" s="208">
        <v>37.500999999999998</v>
      </c>
      <c r="E62" s="208">
        <v>195.85300000000001</v>
      </c>
      <c r="F62" s="215">
        <v>181.405</v>
      </c>
      <c r="G62" s="215">
        <v>159.30199999999999</v>
      </c>
      <c r="H62" s="208">
        <v>170.45313999999999</v>
      </c>
      <c r="I62" s="133"/>
      <c r="J62" s="133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t="18" customHeight="1" x14ac:dyDescent="0.25">
      <c r="A63" s="21">
        <v>8</v>
      </c>
      <c r="B63" s="55" t="s">
        <v>95</v>
      </c>
      <c r="C63" s="208">
        <v>382.35599999999999</v>
      </c>
      <c r="D63" s="208">
        <v>290.70600000000002</v>
      </c>
      <c r="E63" s="208">
        <v>43.344000000000001</v>
      </c>
      <c r="F63" s="215">
        <v>39.619999999999997</v>
      </c>
      <c r="G63" s="215">
        <v>40.85</v>
      </c>
      <c r="H63" s="208">
        <v>43.709499999999998</v>
      </c>
      <c r="I63" s="133"/>
      <c r="J63" s="13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t="18" customHeight="1" x14ac:dyDescent="0.25">
      <c r="A64" s="21">
        <v>9</v>
      </c>
      <c r="B64" s="55" t="s">
        <v>97</v>
      </c>
      <c r="C64" s="208">
        <v>5519.2</v>
      </c>
      <c r="D64" s="208">
        <v>5218.1710000000003</v>
      </c>
      <c r="E64" s="215">
        <v>2983.239</v>
      </c>
      <c r="F64" s="215">
        <v>3450.6869999999999</v>
      </c>
      <c r="G64" s="215">
        <v>3429.607</v>
      </c>
      <c r="H64" s="208">
        <v>3669.67949</v>
      </c>
      <c r="I64" s="133"/>
      <c r="J64" s="133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t="18" customHeight="1" x14ac:dyDescent="0.25">
      <c r="A65" s="21">
        <v>10</v>
      </c>
      <c r="B65" s="55" t="s">
        <v>98</v>
      </c>
      <c r="C65" s="208">
        <v>3188.7</v>
      </c>
      <c r="D65" s="208">
        <v>3360.3</v>
      </c>
      <c r="E65" s="215">
        <v>118.629</v>
      </c>
      <c r="F65" s="215">
        <v>96.606999999999999</v>
      </c>
      <c r="G65" s="215">
        <v>106.357</v>
      </c>
      <c r="H65" s="208">
        <v>113.80199</v>
      </c>
      <c r="I65" s="133"/>
      <c r="J65" s="133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 ht="18" customHeight="1" x14ac:dyDescent="0.25">
      <c r="A66" s="21">
        <v>11</v>
      </c>
      <c r="B66" s="55" t="s">
        <v>99</v>
      </c>
      <c r="C66" s="208">
        <v>1893.1</v>
      </c>
      <c r="D66" s="208">
        <v>1411.49</v>
      </c>
      <c r="E66" s="215">
        <v>2030.008</v>
      </c>
      <c r="F66" s="215">
        <v>1446.808</v>
      </c>
      <c r="G66" s="215">
        <v>1219.2670000000001</v>
      </c>
      <c r="H66" s="208">
        <v>1304.6156900000001</v>
      </c>
      <c r="I66" s="133"/>
      <c r="J66" s="133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 ht="18" customHeight="1" x14ac:dyDescent="0.25">
      <c r="A67" s="21">
        <v>12</v>
      </c>
      <c r="B67" s="63" t="s">
        <v>134</v>
      </c>
      <c r="C67" s="208">
        <v>437.4</v>
      </c>
      <c r="D67" s="208">
        <v>446.38099999999997</v>
      </c>
      <c r="E67" s="215">
        <v>834.60199999999998</v>
      </c>
      <c r="F67" s="215">
        <v>1907.2719999999999</v>
      </c>
      <c r="G67" s="215">
        <v>2103.9830000000002</v>
      </c>
      <c r="H67" s="208">
        <v>2251.26181</v>
      </c>
      <c r="I67" s="133"/>
      <c r="J67" s="133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t="18" customHeight="1" x14ac:dyDescent="0.25">
      <c r="A68" s="21">
        <v>13</v>
      </c>
      <c r="B68" s="55" t="s">
        <v>101</v>
      </c>
      <c r="C68" s="208">
        <v>144.6</v>
      </c>
      <c r="D68" s="208">
        <v>169.43899999999999</v>
      </c>
      <c r="E68" s="215">
        <v>154.55500000000001</v>
      </c>
      <c r="F68" s="215">
        <v>152.1</v>
      </c>
      <c r="G68" s="215">
        <v>143.72200000000001</v>
      </c>
      <c r="H68" s="208">
        <v>153.78254000000001</v>
      </c>
      <c r="I68" s="133"/>
      <c r="J68" s="133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 ht="33.75" customHeight="1" x14ac:dyDescent="0.25">
      <c r="A69" s="21">
        <v>14</v>
      </c>
      <c r="B69" s="55" t="s">
        <v>102</v>
      </c>
      <c r="C69" s="208"/>
      <c r="D69" s="208"/>
      <c r="E69" s="215"/>
      <c r="F69" s="215"/>
      <c r="G69" s="215"/>
      <c r="H69" s="208">
        <v>0</v>
      </c>
      <c r="I69" s="133"/>
      <c r="J69" s="133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</row>
    <row r="70" spans="1:38" ht="18" customHeight="1" x14ac:dyDescent="0.25">
      <c r="A70" s="21">
        <v>15</v>
      </c>
      <c r="B70" s="55" t="s">
        <v>103</v>
      </c>
      <c r="C70" s="208">
        <v>7846.5</v>
      </c>
      <c r="D70" s="208">
        <v>8145.1210000000001</v>
      </c>
      <c r="E70" s="215">
        <v>7591.3</v>
      </c>
      <c r="F70" s="215">
        <v>7640.2</v>
      </c>
      <c r="G70" s="215">
        <v>8018.6379999999999</v>
      </c>
      <c r="H70" s="208">
        <v>8579.9426600000006</v>
      </c>
      <c r="I70" s="133"/>
      <c r="J70" s="133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  <row r="71" spans="1:38" ht="18" customHeight="1" x14ac:dyDescent="0.25">
      <c r="A71" s="21">
        <v>16</v>
      </c>
      <c r="B71" s="55" t="s">
        <v>91</v>
      </c>
      <c r="C71" s="208"/>
      <c r="D71" s="208">
        <v>0.3248322921174005</v>
      </c>
      <c r="E71" s="208">
        <v>0.27719172174863055</v>
      </c>
      <c r="F71" s="215">
        <v>0.26155045378158165</v>
      </c>
      <c r="G71" s="215">
        <v>0.25576984969214689</v>
      </c>
      <c r="H71" s="215">
        <v>0.26017013239048825</v>
      </c>
      <c r="I71" s="133"/>
      <c r="J71" s="13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 ht="18" customHeight="1" x14ac:dyDescent="0.25">
      <c r="A72" s="21">
        <v>17</v>
      </c>
      <c r="B72" s="55" t="s">
        <v>107</v>
      </c>
      <c r="C72" s="208"/>
      <c r="D72" s="208">
        <v>103.80578601924424</v>
      </c>
      <c r="E72" s="208">
        <v>93.200579831779052</v>
      </c>
      <c r="F72" s="208">
        <v>100.64415844453518</v>
      </c>
      <c r="G72" s="208">
        <v>104.95324729719118</v>
      </c>
      <c r="H72" s="208">
        <v>107</v>
      </c>
      <c r="I72" s="133"/>
      <c r="J72" s="133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 ht="20.25" customHeight="1" x14ac:dyDescent="0.25">
      <c r="A73" s="21">
        <v>18</v>
      </c>
      <c r="B73" s="55" t="s">
        <v>104</v>
      </c>
      <c r="C73" s="208">
        <v>-584.85800000000017</v>
      </c>
      <c r="D73" s="208">
        <v>-640.09500000000025</v>
      </c>
      <c r="E73" s="182">
        <v>-803.19200000000001</v>
      </c>
      <c r="F73" s="208">
        <v>-168.82699999999932</v>
      </c>
      <c r="G73" s="208">
        <v>-174.27199999999993</v>
      </c>
      <c r="H73" s="208">
        <v>-186.47104000000036</v>
      </c>
      <c r="I73" s="133"/>
      <c r="J73" s="13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 ht="18" customHeight="1" x14ac:dyDescent="0.25">
      <c r="A74" s="21">
        <v>19</v>
      </c>
      <c r="B74" s="55" t="s">
        <v>91</v>
      </c>
      <c r="C74" s="206"/>
      <c r="D74" s="206">
        <v>-2.5527371051073097E-2</v>
      </c>
      <c r="E74" s="207">
        <v>-2.9328069418245371E-2</v>
      </c>
      <c r="F74" s="207">
        <v>-5.779531747936298E-3</v>
      </c>
      <c r="G74" s="207">
        <v>-5.5587399313386894E-3</v>
      </c>
      <c r="H74" s="207">
        <v>-5.6543728887568263E-3</v>
      </c>
      <c r="I74" s="133"/>
      <c r="J74" s="133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 x14ac:dyDescent="0.3">
      <c r="A75" s="21">
        <v>20</v>
      </c>
      <c r="B75" s="55" t="s">
        <v>63</v>
      </c>
      <c r="C75" s="206"/>
      <c r="D75" s="206">
        <v>109.44451473691051</v>
      </c>
      <c r="E75" s="207">
        <v>125.48012404408715</v>
      </c>
      <c r="F75" s="207">
        <v>21.019507166405955</v>
      </c>
      <c r="G75" s="207">
        <v>103.22519502212361</v>
      </c>
      <c r="H75" s="207">
        <v>107.00000000000026</v>
      </c>
    </row>
    <row r="76" spans="1:38" ht="16.5" customHeight="1" x14ac:dyDescent="0.25">
      <c r="A76" s="258" t="s">
        <v>179</v>
      </c>
      <c r="B76" s="258"/>
      <c r="C76" s="258"/>
      <c r="D76" s="258"/>
      <c r="E76" s="258"/>
      <c r="F76" s="258"/>
      <c r="G76" s="258"/>
      <c r="H76" s="258"/>
      <c r="I76" s="135"/>
      <c r="J76" s="135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 ht="16.5" customHeight="1" x14ac:dyDescent="0.25">
      <c r="A77" s="21">
        <f>_xlfn.AGGREGATE(3,3,$B$12:B77)</f>
        <v>21</v>
      </c>
      <c r="B77" s="54" t="s">
        <v>90</v>
      </c>
      <c r="C77" s="207">
        <v>6820.6</v>
      </c>
      <c r="D77" s="207">
        <v>6818.643</v>
      </c>
      <c r="E77" s="207">
        <v>6251.1639999999998</v>
      </c>
      <c r="F77" s="207">
        <v>6745.3550000000005</v>
      </c>
      <c r="G77" s="207">
        <v>7070.4660000000003</v>
      </c>
      <c r="H77" s="207">
        <v>7565.3986200000008</v>
      </c>
      <c r="I77" s="136"/>
      <c r="J77" s="136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 ht="16.5" customHeight="1" x14ac:dyDescent="0.25">
      <c r="A78" s="21">
        <f>_xlfn.AGGREGATE(3,3,$B$12:B78)</f>
        <v>22</v>
      </c>
      <c r="B78" s="54" t="s">
        <v>91</v>
      </c>
      <c r="C78" s="206"/>
      <c r="D78" s="206">
        <v>0.27193155691858578</v>
      </c>
      <c r="E78" s="207">
        <v>0.22825746737621436</v>
      </c>
      <c r="F78" s="206">
        <v>0.23091681646656642</v>
      </c>
      <c r="G78" s="206">
        <v>0.22552608386529421</v>
      </c>
      <c r="H78" s="206">
        <v>0.22940605066377184</v>
      </c>
      <c r="I78" s="137"/>
      <c r="J78" s="137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 ht="16.5" customHeight="1" x14ac:dyDescent="0.25">
      <c r="A79" s="21">
        <f>_xlfn.AGGREGATE(3,3,$B$12:B79)</f>
        <v>23</v>
      </c>
      <c r="B79" s="54" t="s">
        <v>92</v>
      </c>
      <c r="C79" s="206">
        <v>1023.9000000000001</v>
      </c>
      <c r="D79" s="206">
        <v>1320.3630000000001</v>
      </c>
      <c r="E79" s="207">
        <v>2961.922</v>
      </c>
      <c r="F79" s="207">
        <v>3142.5860000000002</v>
      </c>
      <c r="G79" s="207">
        <v>3497.1370000000002</v>
      </c>
      <c r="H79" s="207">
        <v>3741.9365900000003</v>
      </c>
      <c r="I79" s="136"/>
      <c r="J79" s="136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 ht="16.5" customHeight="1" x14ac:dyDescent="0.25">
      <c r="A80" s="21">
        <f>_xlfn.AGGREGATE(3,3,$B$12:B80)</f>
        <v>24</v>
      </c>
      <c r="B80" s="54" t="s">
        <v>91</v>
      </c>
      <c r="C80" s="206"/>
      <c r="D80" s="206">
        <v>5.2656865345156602E-2</v>
      </c>
      <c r="E80" s="207">
        <v>0.10815278791052221</v>
      </c>
      <c r="F80" s="206">
        <v>0.10758158089417104</v>
      </c>
      <c r="G80" s="206">
        <v>0.11154789689257023</v>
      </c>
      <c r="H80" s="206">
        <v>0.11346697485005246</v>
      </c>
      <c r="I80" s="138"/>
      <c r="J80" s="138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 ht="16.5" customHeight="1" x14ac:dyDescent="0.25">
      <c r="A81" s="21">
        <f>_xlfn.AGGREGATE(3,3,$B$12:B81)</f>
        <v>25</v>
      </c>
      <c r="B81" s="54" t="s">
        <v>107</v>
      </c>
      <c r="C81" s="206"/>
      <c r="D81" s="206">
        <v>128.9542924113683</v>
      </c>
      <c r="E81" s="206">
        <v>224.32634055937646</v>
      </c>
      <c r="F81" s="206">
        <v>106.09955292543154</v>
      </c>
      <c r="G81" s="206">
        <v>111.28214152293685</v>
      </c>
      <c r="H81" s="206">
        <v>107</v>
      </c>
      <c r="I81" s="138"/>
      <c r="J81" s="138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 ht="16.5" customHeight="1" x14ac:dyDescent="0.25">
      <c r="A82" s="21">
        <f>_xlfn.AGGREGATE(3,3,$B$12:B82)</f>
        <v>26</v>
      </c>
      <c r="B82" s="54" t="s">
        <v>93</v>
      </c>
      <c r="C82" s="206">
        <v>576.6</v>
      </c>
      <c r="D82" s="207">
        <v>1030.213</v>
      </c>
      <c r="E82" s="207">
        <v>2722.7249999999999</v>
      </c>
      <c r="F82" s="206">
        <v>2921.5610000000001</v>
      </c>
      <c r="G82" s="206">
        <v>3296.9850000000001</v>
      </c>
      <c r="H82" s="206">
        <v>3527.7739500000002</v>
      </c>
      <c r="I82" s="138"/>
      <c r="J82" s="138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 ht="16.5" customHeight="1" x14ac:dyDescent="0.25">
      <c r="A83" s="21">
        <f>_xlfn.AGGREGATE(3,3,$B$12:B83)</f>
        <v>27</v>
      </c>
      <c r="B83" s="54" t="s">
        <v>94</v>
      </c>
      <c r="C83" s="206">
        <v>66.099999999999994</v>
      </c>
      <c r="D83" s="207">
        <v>36.75</v>
      </c>
      <c r="E83" s="207">
        <v>195.85300000000001</v>
      </c>
      <c r="F83" s="206">
        <v>181.405</v>
      </c>
      <c r="G83" s="206">
        <v>159.30199999999999</v>
      </c>
      <c r="H83" s="206">
        <v>170.45313999999999</v>
      </c>
      <c r="I83" s="138"/>
      <c r="J83" s="138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 ht="16.5" customHeight="1" x14ac:dyDescent="0.25">
      <c r="A84" s="21">
        <f>_xlfn.AGGREGATE(3,3,$B$12:B84)</f>
        <v>28</v>
      </c>
      <c r="B84" s="54" t="s">
        <v>95</v>
      </c>
      <c r="C84" s="206">
        <v>381.2</v>
      </c>
      <c r="D84" s="207">
        <v>253.4</v>
      </c>
      <c r="E84" s="207">
        <v>43.344000000000001</v>
      </c>
      <c r="F84" s="206">
        <v>39.619999999999997</v>
      </c>
      <c r="G84" s="206">
        <v>40.85</v>
      </c>
      <c r="H84" s="206">
        <v>43.709499999999998</v>
      </c>
      <c r="I84" s="138"/>
      <c r="J84" s="138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 ht="16.5" customHeight="1" x14ac:dyDescent="0.25">
      <c r="A85" s="21">
        <f>_xlfn.AGGREGATE(3,3,$B$12:B85)</f>
        <v>29</v>
      </c>
      <c r="B85" s="54" t="s">
        <v>97</v>
      </c>
      <c r="C85" s="207">
        <v>5652.0999999999995</v>
      </c>
      <c r="D85" s="207">
        <v>5328.8409999999994</v>
      </c>
      <c r="E85" s="207">
        <v>3134.6669999999999</v>
      </c>
      <c r="F85" s="207">
        <v>3450.6790000000001</v>
      </c>
      <c r="G85" s="207">
        <v>3429.607</v>
      </c>
      <c r="H85" s="207">
        <v>3669.67949</v>
      </c>
      <c r="I85" s="136"/>
      <c r="J85" s="136"/>
      <c r="K85" s="62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 ht="16.5" customHeight="1" x14ac:dyDescent="0.25">
      <c r="A86" s="21">
        <f>_xlfn.AGGREGATE(3,3,$B$12:B86)</f>
        <v>30</v>
      </c>
      <c r="B86" s="54" t="s">
        <v>98</v>
      </c>
      <c r="C86" s="206">
        <v>3188.7220000000002</v>
      </c>
      <c r="D86" s="207">
        <v>3360.3</v>
      </c>
      <c r="E86" s="207">
        <v>118.629</v>
      </c>
      <c r="F86" s="207">
        <v>96.606999999999999</v>
      </c>
      <c r="G86" s="207">
        <v>106.357</v>
      </c>
      <c r="H86" s="206">
        <v>113.80199</v>
      </c>
      <c r="I86" s="138"/>
      <c r="J86" s="138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 ht="16.5" customHeight="1" x14ac:dyDescent="0.25">
      <c r="A87" s="21">
        <f>_xlfn.AGGREGATE(3,3,$B$12:B87)</f>
        <v>31</v>
      </c>
      <c r="B87" s="54" t="s">
        <v>99</v>
      </c>
      <c r="C87" s="206">
        <v>1893.1</v>
      </c>
      <c r="D87" s="207">
        <v>1411.49</v>
      </c>
      <c r="E87" s="207">
        <v>2030.008</v>
      </c>
      <c r="F87" s="206">
        <v>1446.8</v>
      </c>
      <c r="G87" s="206">
        <v>1219.2670000000001</v>
      </c>
      <c r="H87" s="206">
        <v>1304.6156900000001</v>
      </c>
      <c r="I87" s="138"/>
      <c r="J87" s="138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 ht="16.5" customHeight="1" x14ac:dyDescent="0.25">
      <c r="A88" s="21">
        <f>_xlfn.AGGREGATE(3,3,$B$12:B88)</f>
        <v>32</v>
      </c>
      <c r="B88" s="54" t="s">
        <v>100</v>
      </c>
      <c r="C88" s="206">
        <v>437.4</v>
      </c>
      <c r="D88" s="207">
        <v>446.38099999999997</v>
      </c>
      <c r="E88" s="207">
        <v>834.60199999999998</v>
      </c>
      <c r="F88" s="206">
        <v>1907.2719999999999</v>
      </c>
      <c r="G88" s="206">
        <v>2103.9830000000002</v>
      </c>
      <c r="H88" s="206">
        <v>2251.26181</v>
      </c>
      <c r="I88" s="138"/>
      <c r="J88" s="138"/>
      <c r="K88" s="62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 ht="16.5" customHeight="1" x14ac:dyDescent="0.25">
      <c r="A89" s="21">
        <f>_xlfn.AGGREGATE(3,3,$B$12:B89)</f>
        <v>33</v>
      </c>
      <c r="B89" s="54" t="s">
        <v>101</v>
      </c>
      <c r="C89" s="206">
        <v>144.6</v>
      </c>
      <c r="D89" s="207">
        <v>169.43899999999999</v>
      </c>
      <c r="E89" s="207">
        <v>154.57499999999999</v>
      </c>
      <c r="F89" s="206">
        <v>152.09</v>
      </c>
      <c r="G89" s="206">
        <v>143.72200000000001</v>
      </c>
      <c r="H89" s="206">
        <v>153.78254000000001</v>
      </c>
      <c r="I89" s="138"/>
      <c r="J89" s="138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 ht="36" customHeight="1" x14ac:dyDescent="0.25">
      <c r="A90" s="21">
        <f>_xlfn.AGGREGATE(3,3,$B$12:B90)</f>
        <v>34</v>
      </c>
      <c r="B90" s="54" t="s">
        <v>102</v>
      </c>
      <c r="C90" s="206"/>
      <c r="D90" s="207"/>
      <c r="E90" s="207"/>
      <c r="F90" s="206"/>
      <c r="G90" s="206"/>
      <c r="H90" s="206">
        <v>0</v>
      </c>
      <c r="I90" s="137"/>
      <c r="J90" s="137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 ht="16.5" customHeight="1" x14ac:dyDescent="0.25">
      <c r="A91" s="21">
        <f>_xlfn.AGGREGATE(3,3,$B$12:B91)</f>
        <v>35</v>
      </c>
      <c r="B91" s="54" t="s">
        <v>103</v>
      </c>
      <c r="C91" s="206">
        <v>7359.8</v>
      </c>
      <c r="D91" s="207">
        <v>7524.2719999999999</v>
      </c>
      <c r="E91" s="207">
        <v>6922.652</v>
      </c>
      <c r="F91" s="206">
        <v>6914.2</v>
      </c>
      <c r="G91" s="207">
        <v>7244.7380000000003</v>
      </c>
      <c r="H91" s="207">
        <v>7751.8696600000003</v>
      </c>
      <c r="I91" s="139"/>
      <c r="J91" s="139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 ht="16.5" customHeight="1" x14ac:dyDescent="0.25">
      <c r="A92" s="21">
        <f>_xlfn.AGGREGATE(3,3,$B$12:B92)</f>
        <v>36</v>
      </c>
      <c r="B92" s="54" t="s">
        <v>91</v>
      </c>
      <c r="C92" s="206"/>
      <c r="D92" s="207">
        <v>0.30007246304564134</v>
      </c>
      <c r="E92" s="206">
        <v>0.25277644500238439</v>
      </c>
      <c r="F92" s="206">
        <v>0.23669696441671839</v>
      </c>
      <c r="G92" s="206">
        <v>0.23108482379663292</v>
      </c>
      <c r="H92" s="206">
        <v>0.23506042355252865</v>
      </c>
      <c r="I92" s="138"/>
      <c r="J92" s="138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 ht="16.5" customHeight="1" x14ac:dyDescent="0.25">
      <c r="A93" s="21">
        <f>_xlfn.AGGREGATE(3,3,$B$12:B93)</f>
        <v>37</v>
      </c>
      <c r="B93" s="54" t="s">
        <v>107</v>
      </c>
      <c r="C93" s="206"/>
      <c r="D93" s="206">
        <v>102.23473463952824</v>
      </c>
      <c r="E93" s="206">
        <v>92.004276294105267</v>
      </c>
      <c r="F93" s="206">
        <v>99.877908061823703</v>
      </c>
      <c r="G93" s="206">
        <v>104.78056752769662</v>
      </c>
      <c r="H93" s="206">
        <v>107</v>
      </c>
      <c r="I93" s="128"/>
      <c r="J93" s="128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 ht="16.5" customHeight="1" x14ac:dyDescent="0.25">
      <c r="A94" s="21">
        <f>_xlfn.AGGREGATE(3,3,$B$12:B94)</f>
        <v>38</v>
      </c>
      <c r="B94" s="54" t="s">
        <v>104</v>
      </c>
      <c r="C94" s="206">
        <v>-539.19999999999982</v>
      </c>
      <c r="D94" s="206">
        <v>-705.62899999999991</v>
      </c>
      <c r="E94" s="206">
        <v>-671.48800000000028</v>
      </c>
      <c r="F94" s="206">
        <v>-168.84499999999935</v>
      </c>
      <c r="G94" s="206">
        <v>-174.27199999999993</v>
      </c>
      <c r="H94" s="206">
        <v>-186.47103999999945</v>
      </c>
      <c r="I94" s="128"/>
      <c r="J94" s="128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 ht="16.5" customHeight="1" x14ac:dyDescent="0.25">
      <c r="A95" s="21">
        <f>_xlfn.AGGREGATE(3,3,$B$12:B95)</f>
        <v>39</v>
      </c>
      <c r="B95" s="54" t="s">
        <v>91</v>
      </c>
      <c r="C95" s="206"/>
      <c r="D95" s="206">
        <v>-2.8140906127055589E-2</v>
      </c>
      <c r="E95" s="206">
        <v>-2.4518977626170026E-2</v>
      </c>
      <c r="F95" s="206">
        <v>-5.7801479501519573E-3</v>
      </c>
      <c r="G95" s="206">
        <v>-5.5587399313386894E-3</v>
      </c>
      <c r="H95" s="206">
        <v>-5.6543728887567986E-3</v>
      </c>
      <c r="I95" s="128"/>
      <c r="J95" s="128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 ht="16.5" customHeight="1" x14ac:dyDescent="0.25">
      <c r="A96" s="21">
        <f>_xlfn.AGGREGATE(3,3,$B$12:B96)</f>
        <v>40</v>
      </c>
      <c r="B96" s="54" t="s">
        <v>107</v>
      </c>
      <c r="C96" s="206"/>
      <c r="D96" s="206">
        <v>130.86591246290803</v>
      </c>
      <c r="E96" s="206">
        <v>95.161621758742967</v>
      </c>
      <c r="F96" s="206">
        <v>25.144902068242363</v>
      </c>
      <c r="G96" s="206">
        <v>103.21419052977619</v>
      </c>
      <c r="H96" s="206">
        <v>106.99999999999972</v>
      </c>
      <c r="I96" s="128"/>
      <c r="J96" s="128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spans="1:38" s="65" customFormat="1" ht="16.5" customHeight="1" x14ac:dyDescent="0.3">
      <c r="A97" s="254" t="s">
        <v>180</v>
      </c>
      <c r="B97" s="254"/>
      <c r="C97" s="254"/>
      <c r="D97" s="254"/>
      <c r="E97" s="254"/>
      <c r="F97" s="254"/>
      <c r="G97" s="254"/>
      <c r="H97" s="254"/>
      <c r="I97" s="140"/>
      <c r="J97" s="140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</row>
    <row r="98" spans="1:38" s="65" customFormat="1" ht="16.5" customHeight="1" x14ac:dyDescent="0.25">
      <c r="A98" s="21">
        <f>_xlfn.AGGREGATE(3,3,$B$12:B98)</f>
        <v>41</v>
      </c>
      <c r="B98" s="54" t="s">
        <v>90</v>
      </c>
      <c r="C98" s="206">
        <v>90.368000000000009</v>
      </c>
      <c r="D98" s="206">
        <v>144.07500000000002</v>
      </c>
      <c r="E98" s="206">
        <v>94.296000000000006</v>
      </c>
      <c r="F98" s="206">
        <v>86.18</v>
      </c>
      <c r="G98" s="206">
        <v>88.695999999999998</v>
      </c>
      <c r="H98" s="206">
        <v>94.904719999999998</v>
      </c>
      <c r="I98" s="66"/>
      <c r="J98" s="66"/>
      <c r="K98" s="66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</row>
    <row r="99" spans="1:38" s="65" customFormat="1" ht="16.5" customHeight="1" x14ac:dyDescent="0.25">
      <c r="A99" s="21">
        <f>_xlfn.AGGREGATE(3,3,$B$12:B99)</f>
        <v>42</v>
      </c>
      <c r="B99" s="54" t="s">
        <v>92</v>
      </c>
      <c r="C99" s="206">
        <v>44</v>
      </c>
      <c r="D99" s="206">
        <v>55.192</v>
      </c>
      <c r="E99" s="206">
        <v>51.49</v>
      </c>
      <c r="F99" s="206">
        <v>54.307000000000002</v>
      </c>
      <c r="G99" s="206">
        <v>57.908999999999999</v>
      </c>
      <c r="H99" s="206">
        <v>61.962629999999997</v>
      </c>
      <c r="I99" s="66"/>
      <c r="J99" s="66"/>
      <c r="K99" s="66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</row>
    <row r="100" spans="1:38" s="65" customFormat="1" ht="16.5" customHeight="1" x14ac:dyDescent="0.25">
      <c r="A100" s="21">
        <f>_xlfn.AGGREGATE(3,3,$B$12:B100)</f>
        <v>43</v>
      </c>
      <c r="B100" s="54" t="s">
        <v>107</v>
      </c>
      <c r="C100" s="206"/>
      <c r="D100" s="206">
        <v>159.43143590651559</v>
      </c>
      <c r="E100" s="206">
        <v>65.44924518479958</v>
      </c>
      <c r="F100" s="206">
        <v>91.393060151013827</v>
      </c>
      <c r="G100" s="206">
        <v>102.91947087491296</v>
      </c>
      <c r="H100" s="206">
        <v>107</v>
      </c>
      <c r="I100" s="66"/>
      <c r="J100" s="66"/>
      <c r="K100" s="66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</row>
    <row r="101" spans="1:38" s="65" customFormat="1" ht="16.5" customHeight="1" x14ac:dyDescent="0.25">
      <c r="A101" s="21">
        <f>_xlfn.AGGREGATE(3,3,$B$12:B101)</f>
        <v>44</v>
      </c>
      <c r="B101" s="54" t="s">
        <v>93</v>
      </c>
      <c r="C101" s="206">
        <v>44</v>
      </c>
      <c r="D101" s="206">
        <v>54.892000000000003</v>
      </c>
      <c r="E101" s="206">
        <v>51.49</v>
      </c>
      <c r="F101" s="206">
        <v>54.307000000000002</v>
      </c>
      <c r="G101" s="206">
        <v>57.908999999999999</v>
      </c>
      <c r="H101" s="206">
        <v>61.962629999999997</v>
      </c>
      <c r="I101" s="66"/>
      <c r="J101" s="141"/>
      <c r="K101" s="66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</row>
    <row r="102" spans="1:38" s="65" customFormat="1" ht="16.5" customHeight="1" x14ac:dyDescent="0.25">
      <c r="A102" s="21">
        <f>_xlfn.AGGREGATE(3,3,$B$12:B102)</f>
        <v>45</v>
      </c>
      <c r="B102" s="54" t="s">
        <v>94</v>
      </c>
      <c r="C102" s="206"/>
      <c r="D102" s="206">
        <v>0.3</v>
      </c>
      <c r="E102" s="206"/>
      <c r="F102" s="206"/>
      <c r="G102" s="206"/>
      <c r="H102" s="206">
        <v>0</v>
      </c>
      <c r="I102" s="66"/>
      <c r="J102" s="66"/>
      <c r="K102" s="66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</row>
    <row r="103" spans="1:38" s="65" customFormat="1" ht="16.5" customHeight="1" x14ac:dyDescent="0.25">
      <c r="A103" s="21">
        <f>_xlfn.AGGREGATE(3,3,$B$12:B103)</f>
        <v>46</v>
      </c>
      <c r="B103" s="54" t="s">
        <v>95</v>
      </c>
      <c r="C103" s="206"/>
      <c r="D103" s="206"/>
      <c r="E103" s="206"/>
      <c r="F103" s="206"/>
      <c r="G103" s="206"/>
      <c r="H103" s="206">
        <v>0</v>
      </c>
      <c r="I103" s="142"/>
      <c r="J103" s="132"/>
      <c r="K103" s="66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</row>
    <row r="104" spans="1:38" s="65" customFormat="1" ht="16.5" customHeight="1" x14ac:dyDescent="0.25">
      <c r="A104" s="21">
        <f>_xlfn.AGGREGATE(3,3,$B$12:B104)</f>
        <v>47</v>
      </c>
      <c r="B104" s="54" t="s">
        <v>97</v>
      </c>
      <c r="C104" s="206">
        <v>47.167999999999999</v>
      </c>
      <c r="D104" s="206">
        <v>95.329000000000008</v>
      </c>
      <c r="E104" s="206">
        <v>32.371000000000002</v>
      </c>
      <c r="F104" s="206">
        <v>31.872999999999998</v>
      </c>
      <c r="G104" s="206">
        <v>30.786999999999999</v>
      </c>
      <c r="H104" s="206">
        <v>32.94209</v>
      </c>
      <c r="I104" s="66"/>
      <c r="J104" s="141"/>
      <c r="K104" s="66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</row>
    <row r="105" spans="1:38" s="65" customFormat="1" ht="16.5" customHeight="1" x14ac:dyDescent="0.25">
      <c r="A105" s="21">
        <f>_xlfn.AGGREGATE(3,3,$B$12:B105)</f>
        <v>48</v>
      </c>
      <c r="B105" s="54" t="s">
        <v>98</v>
      </c>
      <c r="C105" s="206">
        <v>19.625</v>
      </c>
      <c r="D105" s="206">
        <v>8.5809999999999995</v>
      </c>
      <c r="E105" s="206">
        <v>4.4139999999999997</v>
      </c>
      <c r="F105" s="206">
        <v>3.101</v>
      </c>
      <c r="G105" s="206"/>
      <c r="H105" s="206">
        <v>0</v>
      </c>
      <c r="I105" s="66"/>
      <c r="J105" s="66"/>
      <c r="K105" s="66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</row>
    <row r="106" spans="1:38" s="65" customFormat="1" ht="16.5" customHeight="1" x14ac:dyDescent="0.25">
      <c r="A106" s="21">
        <f>_xlfn.AGGREGATE(3,3,$B$12:B106)</f>
        <v>49</v>
      </c>
      <c r="B106" s="54" t="s">
        <v>99</v>
      </c>
      <c r="C106" s="206">
        <v>27.542999999999999</v>
      </c>
      <c r="D106" s="206">
        <v>86.748000000000005</v>
      </c>
      <c r="E106" s="206">
        <v>27.957000000000001</v>
      </c>
      <c r="F106" s="206">
        <v>28.771999999999998</v>
      </c>
      <c r="G106" s="206">
        <v>30.786999999999999</v>
      </c>
      <c r="H106" s="206">
        <v>32.94209</v>
      </c>
      <c r="I106" s="66"/>
      <c r="J106" s="66"/>
      <c r="K106" s="143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</row>
    <row r="107" spans="1:38" s="65" customFormat="1" ht="16.5" customHeight="1" x14ac:dyDescent="0.25">
      <c r="A107" s="21">
        <f>_xlfn.AGGREGATE(3,3,$B$12:B107)</f>
        <v>50</v>
      </c>
      <c r="B107" s="54" t="s">
        <v>155</v>
      </c>
      <c r="C107" s="206"/>
      <c r="D107" s="206"/>
      <c r="E107" s="206"/>
      <c r="F107" s="206"/>
      <c r="G107" s="206"/>
      <c r="H107" s="206">
        <v>0</v>
      </c>
      <c r="I107" s="142"/>
      <c r="J107" s="132"/>
      <c r="K107" s="66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</row>
    <row r="108" spans="1:38" s="65" customFormat="1" ht="16.5" customHeight="1" x14ac:dyDescent="0.25">
      <c r="A108" s="21">
        <f>_xlfn.AGGREGATE(3,3,$B$12:B108)</f>
        <v>51</v>
      </c>
      <c r="B108" s="54" t="s">
        <v>101</v>
      </c>
      <c r="C108" s="206"/>
      <c r="D108" s="206"/>
      <c r="E108" s="206"/>
      <c r="F108" s="206"/>
      <c r="G108" s="206"/>
      <c r="H108" s="206">
        <v>0</v>
      </c>
      <c r="I108" s="66"/>
      <c r="J108" s="66"/>
      <c r="K108" s="66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</row>
    <row r="109" spans="1:38" s="65" customFormat="1" ht="16.5" customHeight="1" x14ac:dyDescent="0.25">
      <c r="A109" s="21">
        <f>_xlfn.AGGREGATE(3,3,$B$12:B109)</f>
        <v>52</v>
      </c>
      <c r="B109" s="54" t="s">
        <v>102</v>
      </c>
      <c r="C109" s="206"/>
      <c r="D109" s="206"/>
      <c r="E109" s="206"/>
      <c r="F109" s="206"/>
      <c r="G109" s="206"/>
      <c r="H109" s="206">
        <v>0</v>
      </c>
      <c r="I109" s="142"/>
      <c r="J109" s="132"/>
      <c r="K109" s="66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</row>
    <row r="110" spans="1:38" s="65" customFormat="1" ht="16.5" customHeight="1" x14ac:dyDescent="0.25">
      <c r="A110" s="21">
        <f>_xlfn.AGGREGATE(3,3,$B$12:B110)</f>
        <v>53</v>
      </c>
      <c r="B110" s="54" t="s">
        <v>103</v>
      </c>
      <c r="C110" s="206">
        <v>90.3</v>
      </c>
      <c r="D110" s="206">
        <v>143.74799999999999</v>
      </c>
      <c r="E110" s="206">
        <v>94.296000000000006</v>
      </c>
      <c r="F110" s="206">
        <v>86.18</v>
      </c>
      <c r="G110" s="206">
        <v>88.8</v>
      </c>
      <c r="H110" s="206">
        <v>95.015999999999991</v>
      </c>
      <c r="I110" s="66"/>
      <c r="J110" s="66"/>
      <c r="K110" s="66"/>
      <c r="L110" s="66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</row>
    <row r="111" spans="1:38" s="65" customFormat="1" ht="16.5" customHeight="1" x14ac:dyDescent="0.25">
      <c r="A111" s="21">
        <f>_xlfn.AGGREGATE(3,3,$B$12:B111)</f>
        <v>54</v>
      </c>
      <c r="B111" s="54" t="s">
        <v>107</v>
      </c>
      <c r="C111" s="206"/>
      <c r="D111" s="206">
        <v>159.1893687707641</v>
      </c>
      <c r="E111" s="206">
        <v>65.59813006093998</v>
      </c>
      <c r="F111" s="206">
        <v>91.393060151013827</v>
      </c>
      <c r="G111" s="206">
        <v>103.0401485263402</v>
      </c>
      <c r="H111" s="206">
        <v>106.99999999999999</v>
      </c>
      <c r="I111" s="142"/>
      <c r="J111" s="142"/>
      <c r="K111" s="66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</row>
    <row r="112" spans="1:38" s="65" customFormat="1" ht="16.5" customHeight="1" x14ac:dyDescent="0.3">
      <c r="A112" s="254" t="s">
        <v>181</v>
      </c>
      <c r="B112" s="254"/>
      <c r="C112" s="254"/>
      <c r="D112" s="254"/>
      <c r="E112" s="254"/>
      <c r="F112" s="254"/>
      <c r="G112" s="254"/>
      <c r="H112" s="254"/>
      <c r="I112" s="144"/>
      <c r="J112" s="14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</row>
    <row r="113" spans="1:38" s="65" customFormat="1" ht="16.5" customHeight="1" x14ac:dyDescent="0.25">
      <c r="A113" s="21">
        <f>_xlfn.AGGREGATE(3,3,$B$12:B113)</f>
        <v>55</v>
      </c>
      <c r="B113" s="54" t="s">
        <v>90</v>
      </c>
      <c r="C113" s="206">
        <v>58.142000000000003</v>
      </c>
      <c r="D113" s="206">
        <v>82.798000000000002</v>
      </c>
      <c r="E113" s="206">
        <v>72.344000000000008</v>
      </c>
      <c r="F113" s="206">
        <v>51.135000000000005</v>
      </c>
      <c r="G113" s="206">
        <v>52.122</v>
      </c>
      <c r="H113" s="206">
        <v>55.770539999999997</v>
      </c>
      <c r="I113" s="142"/>
      <c r="J113" s="142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</row>
    <row r="114" spans="1:38" s="65" customFormat="1" ht="16.5" customHeight="1" x14ac:dyDescent="0.25">
      <c r="A114" s="21">
        <f>_xlfn.AGGREGATE(3,3,$B$12:B114)</f>
        <v>56</v>
      </c>
      <c r="B114" s="54" t="s">
        <v>92</v>
      </c>
      <c r="C114" s="206">
        <v>10.96</v>
      </c>
      <c r="D114" s="206">
        <v>17.388000000000002</v>
      </c>
      <c r="E114" s="206">
        <v>16.295000000000002</v>
      </c>
      <c r="F114" s="206">
        <v>17.187999999999999</v>
      </c>
      <c r="G114" s="206">
        <v>18.297000000000001</v>
      </c>
      <c r="H114" s="206">
        <v>19.57779</v>
      </c>
      <c r="I114" s="142"/>
      <c r="J114" s="142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</row>
    <row r="115" spans="1:38" s="65" customFormat="1" ht="16.5" customHeight="1" x14ac:dyDescent="0.25">
      <c r="A115" s="21">
        <f>_xlfn.AGGREGATE(3,3,$B$12:B115)</f>
        <v>57</v>
      </c>
      <c r="B115" s="54" t="s">
        <v>107</v>
      </c>
      <c r="C115" s="206"/>
      <c r="D115" s="206">
        <v>158.64963503649636</v>
      </c>
      <c r="E115" s="206">
        <v>93.714055670577409</v>
      </c>
      <c r="F115" s="206">
        <v>105.48020865296101</v>
      </c>
      <c r="G115" s="206">
        <v>106.45217593670004</v>
      </c>
      <c r="H115" s="206">
        <v>107</v>
      </c>
      <c r="I115" s="142"/>
      <c r="J115" s="142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</row>
    <row r="116" spans="1:38" s="65" customFormat="1" ht="16.5" customHeight="1" x14ac:dyDescent="0.25">
      <c r="A116" s="21">
        <f>_xlfn.AGGREGATE(3,3,$B$12:B116)</f>
        <v>58</v>
      </c>
      <c r="B116" s="54" t="s">
        <v>93</v>
      </c>
      <c r="C116" s="206">
        <v>10.96</v>
      </c>
      <c r="D116" s="206">
        <v>17.388000000000002</v>
      </c>
      <c r="E116" s="206">
        <v>16.295000000000002</v>
      </c>
      <c r="F116" s="206">
        <v>17.187999999999999</v>
      </c>
      <c r="G116" s="206">
        <v>18.297000000000001</v>
      </c>
      <c r="H116" s="206">
        <v>19.57779</v>
      </c>
      <c r="I116" s="142"/>
      <c r="J116" s="142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</row>
    <row r="117" spans="1:38" s="65" customFormat="1" ht="16.5" customHeight="1" x14ac:dyDescent="0.25">
      <c r="A117" s="21">
        <f>_xlfn.AGGREGATE(3,3,$B$12:B117)</f>
        <v>59</v>
      </c>
      <c r="B117" s="54" t="s">
        <v>94</v>
      </c>
      <c r="C117" s="206"/>
      <c r="D117" s="206"/>
      <c r="E117" s="206"/>
      <c r="F117" s="206"/>
      <c r="G117" s="206"/>
      <c r="H117" s="206">
        <v>0</v>
      </c>
      <c r="I117" s="142"/>
      <c r="J117" s="142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</row>
    <row r="118" spans="1:38" s="65" customFormat="1" ht="16.5" customHeight="1" x14ac:dyDescent="0.25">
      <c r="A118" s="21">
        <f>_xlfn.AGGREGATE(3,3,$B$12:B118)</f>
        <v>60</v>
      </c>
      <c r="B118" s="54" t="s">
        <v>95</v>
      </c>
      <c r="C118" s="206"/>
      <c r="D118" s="206"/>
      <c r="E118" s="206"/>
      <c r="F118" s="206"/>
      <c r="G118" s="206"/>
      <c r="H118" s="206">
        <v>0</v>
      </c>
      <c r="I118" s="142"/>
      <c r="J118" s="142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</row>
    <row r="119" spans="1:38" s="65" customFormat="1" ht="16.5" customHeight="1" x14ac:dyDescent="0.25">
      <c r="A119" s="21">
        <f>_xlfn.AGGREGATE(3,3,$B$12:B119)</f>
        <v>61</v>
      </c>
      <c r="B119" s="54" t="s">
        <v>97</v>
      </c>
      <c r="C119" s="206">
        <v>31.03</v>
      </c>
      <c r="D119" s="206">
        <v>66.87299999999999</v>
      </c>
      <c r="E119" s="206">
        <v>53.123000000000005</v>
      </c>
      <c r="F119" s="206">
        <v>33.947000000000003</v>
      </c>
      <c r="G119" s="206">
        <v>33.824999999999996</v>
      </c>
      <c r="H119" s="206">
        <v>36.192749999999997</v>
      </c>
      <c r="I119" s="142"/>
      <c r="J119" s="142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</row>
    <row r="120" spans="1:38" s="65" customFormat="1" ht="16.5" customHeight="1" x14ac:dyDescent="0.25">
      <c r="A120" s="21">
        <f>_xlfn.AGGREGATE(3,3,$B$12:B120)</f>
        <v>62</v>
      </c>
      <c r="B120" s="54" t="s">
        <v>98</v>
      </c>
      <c r="C120" s="206">
        <v>22.173999999999999</v>
      </c>
      <c r="D120" s="206">
        <v>27.805</v>
      </c>
      <c r="E120" s="206">
        <v>26.928000000000001</v>
      </c>
      <c r="F120" s="206">
        <v>27.149000000000001</v>
      </c>
      <c r="G120" s="206">
        <v>26.550999999999998</v>
      </c>
      <c r="H120" s="206">
        <v>28.409569999999999</v>
      </c>
      <c r="I120" s="142"/>
      <c r="J120" s="142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</row>
    <row r="121" spans="1:38" s="65" customFormat="1" ht="16.5" customHeight="1" x14ac:dyDescent="0.25">
      <c r="A121" s="21">
        <f>_xlfn.AGGREGATE(3,3,$B$12:B121)</f>
        <v>63</v>
      </c>
      <c r="B121" s="54" t="s">
        <v>99</v>
      </c>
      <c r="C121" s="206">
        <v>8.8559999999999999</v>
      </c>
      <c r="D121" s="206">
        <v>39.067999999999998</v>
      </c>
      <c r="E121" s="206">
        <v>26.195</v>
      </c>
      <c r="F121" s="206">
        <v>6.798</v>
      </c>
      <c r="G121" s="206">
        <v>7.274</v>
      </c>
      <c r="H121" s="206">
        <v>7.7831799999999998</v>
      </c>
      <c r="I121" s="142"/>
      <c r="J121" s="142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</row>
    <row r="122" spans="1:38" s="65" customFormat="1" ht="16.5" customHeight="1" x14ac:dyDescent="0.25">
      <c r="A122" s="21">
        <f>_xlfn.AGGREGATE(3,3,$B$12:B122)</f>
        <v>64</v>
      </c>
      <c r="B122" s="54" t="s">
        <v>155</v>
      </c>
      <c r="C122" s="206"/>
      <c r="D122" s="206"/>
      <c r="E122" s="206"/>
      <c r="F122" s="206"/>
      <c r="G122" s="206"/>
      <c r="H122" s="206">
        <v>0</v>
      </c>
      <c r="I122" s="145"/>
      <c r="J122" s="145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</row>
    <row r="123" spans="1:38" s="65" customFormat="1" ht="16.5" customHeight="1" x14ac:dyDescent="0.25">
      <c r="A123" s="21">
        <f>_xlfn.AGGREGATE(3,3,$B$12:B123)</f>
        <v>65</v>
      </c>
      <c r="B123" s="54" t="s">
        <v>101</v>
      </c>
      <c r="C123" s="206"/>
      <c r="D123" s="206"/>
      <c r="E123" s="206"/>
      <c r="F123" s="206"/>
      <c r="G123" s="206"/>
      <c r="H123" s="206">
        <v>0</v>
      </c>
      <c r="I123" s="145"/>
      <c r="J123" s="145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</row>
    <row r="124" spans="1:38" s="65" customFormat="1" ht="16.5" customHeight="1" x14ac:dyDescent="0.25">
      <c r="A124" s="21">
        <f>_xlfn.AGGREGATE(3,3,$B$12:B124)</f>
        <v>66</v>
      </c>
      <c r="B124" s="54" t="s">
        <v>102</v>
      </c>
      <c r="C124" s="206"/>
      <c r="D124" s="206"/>
      <c r="E124" s="206"/>
      <c r="F124" s="206"/>
      <c r="G124" s="206"/>
      <c r="H124" s="206">
        <v>0</v>
      </c>
      <c r="I124" s="145"/>
      <c r="J124" s="145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</row>
    <row r="125" spans="1:38" s="65" customFormat="1" ht="16.5" customHeight="1" x14ac:dyDescent="0.25">
      <c r="A125" s="21">
        <f>_xlfn.AGGREGATE(3,3,$B$12:B125)</f>
        <v>67</v>
      </c>
      <c r="B125" s="54" t="s">
        <v>103</v>
      </c>
      <c r="C125" s="206">
        <v>57.883000000000003</v>
      </c>
      <c r="D125" s="206">
        <v>82.798000000000002</v>
      </c>
      <c r="E125" s="206">
        <v>72.343999999999994</v>
      </c>
      <c r="F125" s="206">
        <v>51.134999999999998</v>
      </c>
      <c r="G125" s="206">
        <v>52.421999999999997</v>
      </c>
      <c r="H125" s="206">
        <v>56.091539999999995</v>
      </c>
      <c r="I125" s="145"/>
      <c r="J125" s="145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</row>
    <row r="126" spans="1:38" s="65" customFormat="1" ht="16.5" customHeight="1" x14ac:dyDescent="0.25">
      <c r="A126" s="21">
        <f>_xlfn.AGGREGATE(3,3,$B$12:B126)</f>
        <v>68</v>
      </c>
      <c r="B126" s="54" t="s">
        <v>107</v>
      </c>
      <c r="C126" s="206"/>
      <c r="D126" s="206">
        <v>143.04372613720781</v>
      </c>
      <c r="E126" s="206">
        <v>87.374091161622246</v>
      </c>
      <c r="F126" s="206">
        <v>70.68312506911424</v>
      </c>
      <c r="G126" s="206">
        <v>102.51686711645644</v>
      </c>
      <c r="H126" s="206">
        <v>107</v>
      </c>
      <c r="I126" s="146"/>
      <c r="J126" s="146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</row>
    <row r="127" spans="1:38" s="65" customFormat="1" ht="16.5" customHeight="1" x14ac:dyDescent="0.3">
      <c r="A127" s="254" t="s">
        <v>182</v>
      </c>
      <c r="B127" s="254"/>
      <c r="C127" s="254"/>
      <c r="D127" s="254"/>
      <c r="E127" s="254"/>
      <c r="F127" s="254"/>
      <c r="G127" s="254"/>
      <c r="H127" s="254"/>
      <c r="I127" s="144"/>
      <c r="J127" s="14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</row>
    <row r="128" spans="1:38" s="65" customFormat="1" ht="16.5" customHeight="1" x14ac:dyDescent="0.25">
      <c r="A128" s="21">
        <f>_xlfn.AGGREGATE(3,3,$B$12:B128)</f>
        <v>69</v>
      </c>
      <c r="B128" s="54" t="s">
        <v>90</v>
      </c>
      <c r="C128" s="206">
        <v>129.84700000000001</v>
      </c>
      <c r="D128" s="206">
        <v>154.98999999999998</v>
      </c>
      <c r="E128" s="206">
        <v>176.18700000000001</v>
      </c>
      <c r="F128" s="206">
        <v>111.137</v>
      </c>
      <c r="G128" s="206">
        <v>118.515</v>
      </c>
      <c r="H128" s="206">
        <v>126.81104999999999</v>
      </c>
      <c r="I128" s="142"/>
      <c r="J128" s="142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</row>
    <row r="129" spans="1:38" s="65" customFormat="1" ht="16.5" customHeight="1" x14ac:dyDescent="0.25">
      <c r="A129" s="21">
        <f>_xlfn.AGGREGATE(3,3,$B$12:B129)</f>
        <v>70</v>
      </c>
      <c r="B129" s="54" t="s">
        <v>92</v>
      </c>
      <c r="C129" s="206">
        <v>101.45400000000001</v>
      </c>
      <c r="D129" s="206">
        <v>149.04599999999999</v>
      </c>
      <c r="E129" s="206">
        <v>105.25</v>
      </c>
      <c r="F129" s="206">
        <v>111.137</v>
      </c>
      <c r="G129" s="206">
        <v>118.515</v>
      </c>
      <c r="H129" s="206">
        <v>126.81104999999999</v>
      </c>
      <c r="I129" s="142"/>
      <c r="J129" s="142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</row>
    <row r="130" spans="1:38" s="65" customFormat="1" ht="16.5" customHeight="1" x14ac:dyDescent="0.25">
      <c r="A130" s="21">
        <f>_xlfn.AGGREGATE(3,3,$B$12:B130)</f>
        <v>71</v>
      </c>
      <c r="B130" s="54" t="s">
        <v>107</v>
      </c>
      <c r="C130" s="206"/>
      <c r="D130" s="206">
        <v>146.90992962327755</v>
      </c>
      <c r="E130" s="206">
        <v>70.615783046844598</v>
      </c>
      <c r="F130" s="206">
        <v>105.59334916864609</v>
      </c>
      <c r="G130" s="206">
        <v>106.63865319380584</v>
      </c>
      <c r="H130" s="206">
        <v>106.99999999999999</v>
      </c>
      <c r="I130" s="142"/>
      <c r="J130" s="142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</row>
    <row r="131" spans="1:38" s="65" customFormat="1" ht="16.5" customHeight="1" x14ac:dyDescent="0.25">
      <c r="A131" s="21">
        <f>_xlfn.AGGREGATE(3,3,$B$12:B131)</f>
        <v>72</v>
      </c>
      <c r="B131" s="54" t="s">
        <v>93</v>
      </c>
      <c r="C131" s="206">
        <v>101.254</v>
      </c>
      <c r="D131" s="206">
        <v>112.59099999999999</v>
      </c>
      <c r="E131" s="206">
        <v>105.25</v>
      </c>
      <c r="F131" s="206">
        <v>111.137</v>
      </c>
      <c r="G131" s="206">
        <v>118.515</v>
      </c>
      <c r="H131" s="206">
        <v>126.81104999999999</v>
      </c>
      <c r="I131" s="142"/>
      <c r="J131" s="142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</row>
    <row r="132" spans="1:38" s="65" customFormat="1" ht="16.5" customHeight="1" x14ac:dyDescent="0.25">
      <c r="A132" s="21">
        <f>_xlfn.AGGREGATE(3,3,$B$12:B132)</f>
        <v>73</v>
      </c>
      <c r="B132" s="54" t="s">
        <v>94</v>
      </c>
      <c r="C132" s="206"/>
      <c r="D132" s="206">
        <v>0.01</v>
      </c>
      <c r="E132" s="206"/>
      <c r="F132" s="206"/>
      <c r="G132" s="206"/>
      <c r="H132" s="206">
        <v>0</v>
      </c>
      <c r="I132" s="142"/>
      <c r="J132" s="142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</row>
    <row r="133" spans="1:38" s="65" customFormat="1" ht="16.5" customHeight="1" x14ac:dyDescent="0.25">
      <c r="A133" s="21">
        <f>_xlfn.AGGREGATE(3,3,$B$12:B133)</f>
        <v>74</v>
      </c>
      <c r="B133" s="54" t="s">
        <v>95</v>
      </c>
      <c r="C133" s="206">
        <v>0.2</v>
      </c>
      <c r="D133" s="206">
        <v>36.445</v>
      </c>
      <c r="E133" s="206"/>
      <c r="F133" s="206"/>
      <c r="G133" s="206"/>
      <c r="H133" s="206">
        <v>0</v>
      </c>
      <c r="I133" s="142"/>
      <c r="J133" s="142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</row>
    <row r="134" spans="1:38" s="65" customFormat="1" ht="16.5" customHeight="1" x14ac:dyDescent="0.25">
      <c r="A134" s="21">
        <f>_xlfn.AGGREGATE(3,3,$B$12:B134)</f>
        <v>75</v>
      </c>
      <c r="B134" s="54" t="s">
        <v>97</v>
      </c>
      <c r="C134" s="206">
        <v>33.713000000000001</v>
      </c>
      <c r="D134" s="206">
        <v>36.420999999999999</v>
      </c>
      <c r="E134" s="206">
        <v>21.44</v>
      </c>
      <c r="F134" s="206">
        <v>0</v>
      </c>
      <c r="G134" s="206">
        <v>0</v>
      </c>
      <c r="H134" s="206">
        <v>0</v>
      </c>
      <c r="I134" s="142"/>
      <c r="J134" s="142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</row>
    <row r="135" spans="1:38" s="65" customFormat="1" ht="16.5" customHeight="1" x14ac:dyDescent="0.25">
      <c r="A135" s="21">
        <f>_xlfn.AGGREGATE(3,3,$B$12:B135)</f>
        <v>76</v>
      </c>
      <c r="B135" s="54" t="s">
        <v>98</v>
      </c>
      <c r="C135" s="206">
        <v>2.7829999999999999</v>
      </c>
      <c r="D135" s="206"/>
      <c r="E135" s="206"/>
      <c r="F135" s="206"/>
      <c r="G135" s="206"/>
      <c r="H135" s="206">
        <v>0</v>
      </c>
      <c r="I135" s="142"/>
      <c r="J135" s="142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</row>
    <row r="136" spans="1:38" s="65" customFormat="1" ht="16.5" customHeight="1" x14ac:dyDescent="0.25">
      <c r="A136" s="21">
        <f>_xlfn.AGGREGATE(3,3,$B$12:B136)</f>
        <v>77</v>
      </c>
      <c r="B136" s="54" t="s">
        <v>99</v>
      </c>
      <c r="C136" s="206">
        <v>30.93</v>
      </c>
      <c r="D136" s="206">
        <v>36.420999999999999</v>
      </c>
      <c r="E136" s="206">
        <v>21.44</v>
      </c>
      <c r="F136" s="206">
        <v>0</v>
      </c>
      <c r="G136" s="206">
        <v>0</v>
      </c>
      <c r="H136" s="206">
        <v>0</v>
      </c>
      <c r="I136" s="142"/>
      <c r="J136" s="142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</row>
    <row r="137" spans="1:38" s="65" customFormat="1" ht="21.75" customHeight="1" x14ac:dyDescent="0.25">
      <c r="A137" s="21">
        <f>_xlfn.AGGREGATE(3,3,$B$12:B137)</f>
        <v>78</v>
      </c>
      <c r="B137" s="54" t="s">
        <v>155</v>
      </c>
      <c r="C137" s="206"/>
      <c r="D137" s="206"/>
      <c r="E137" s="206"/>
      <c r="F137" s="206"/>
      <c r="G137" s="206"/>
      <c r="H137" s="206">
        <v>0</v>
      </c>
      <c r="I137" s="145"/>
      <c r="J137" s="145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</row>
    <row r="138" spans="1:38" s="65" customFormat="1" ht="16.5" customHeight="1" x14ac:dyDescent="0.25">
      <c r="A138" s="21">
        <f>_xlfn.AGGREGATE(3,3,$B$12:B138)</f>
        <v>79</v>
      </c>
      <c r="B138" s="54" t="s">
        <v>101</v>
      </c>
      <c r="C138" s="206"/>
      <c r="D138" s="206"/>
      <c r="E138" s="206"/>
      <c r="F138" s="206"/>
      <c r="G138" s="206"/>
      <c r="H138" s="206">
        <v>0</v>
      </c>
      <c r="I138" s="145"/>
      <c r="J138" s="145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</row>
    <row r="139" spans="1:38" s="65" customFormat="1" ht="16.5" customHeight="1" x14ac:dyDescent="0.25">
      <c r="A139" s="21">
        <f>_xlfn.AGGREGATE(3,3,$B$12:B139)</f>
        <v>80</v>
      </c>
      <c r="B139" s="54" t="s">
        <v>102</v>
      </c>
      <c r="C139" s="206"/>
      <c r="D139" s="206"/>
      <c r="E139" s="206"/>
      <c r="F139" s="206"/>
      <c r="G139" s="206"/>
      <c r="H139" s="206">
        <v>0</v>
      </c>
      <c r="I139" s="145"/>
      <c r="J139" s="145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</row>
    <row r="140" spans="1:38" s="65" customFormat="1" ht="16.5" customHeight="1" x14ac:dyDescent="0.25">
      <c r="A140" s="21">
        <f>_xlfn.AGGREGATE(3,3,$B$12:B140)</f>
        <v>81</v>
      </c>
      <c r="B140" s="54" t="s">
        <v>103</v>
      </c>
      <c r="C140" s="206">
        <v>129.85</v>
      </c>
      <c r="D140" s="206">
        <v>154.97900000000001</v>
      </c>
      <c r="E140" s="206">
        <v>176.18700000000001</v>
      </c>
      <c r="F140" s="206">
        <v>111.137</v>
      </c>
      <c r="G140" s="206">
        <v>118.515</v>
      </c>
      <c r="H140" s="206">
        <v>126.81104999999999</v>
      </c>
      <c r="I140" s="145"/>
      <c r="J140" s="145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</row>
    <row r="141" spans="1:38" s="65" customFormat="1" ht="16.5" customHeight="1" x14ac:dyDescent="0.25">
      <c r="A141" s="21">
        <f>_xlfn.AGGREGATE(3,3,$B$12:B141)</f>
        <v>82</v>
      </c>
      <c r="B141" s="54" t="s">
        <v>107</v>
      </c>
      <c r="C141" s="206"/>
      <c r="D141" s="206">
        <v>119.35232961108973</v>
      </c>
      <c r="E141" s="206">
        <v>113.68443466534175</v>
      </c>
      <c r="F141" s="206">
        <v>63.079001288403788</v>
      </c>
      <c r="G141" s="206">
        <v>106.63865319380584</v>
      </c>
      <c r="H141" s="206">
        <v>106.99999999999999</v>
      </c>
      <c r="I141" s="146"/>
      <c r="J141" s="146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</row>
    <row r="142" spans="1:38" s="65" customFormat="1" ht="16.5" customHeight="1" x14ac:dyDescent="0.3">
      <c r="A142" s="254" t="s">
        <v>183</v>
      </c>
      <c r="B142" s="254"/>
      <c r="C142" s="254"/>
      <c r="D142" s="254"/>
      <c r="E142" s="254"/>
      <c r="F142" s="254"/>
      <c r="G142" s="254"/>
      <c r="H142" s="254"/>
      <c r="I142" s="144"/>
      <c r="J142" s="14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</row>
    <row r="143" spans="1:38" s="65" customFormat="1" ht="16.5" customHeight="1" x14ac:dyDescent="0.25">
      <c r="A143" s="21">
        <f>_xlfn.AGGREGATE(3,3,$B$12:B143)</f>
        <v>83</v>
      </c>
      <c r="B143" s="54" t="s">
        <v>90</v>
      </c>
      <c r="C143" s="206">
        <v>321.41000000000003</v>
      </c>
      <c r="D143" s="206">
        <v>863.09299999999985</v>
      </c>
      <c r="E143" s="206">
        <v>422.70400000000001</v>
      </c>
      <c r="F143" s="206">
        <v>399.59500000000003</v>
      </c>
      <c r="G143" s="206">
        <v>426.02300000000002</v>
      </c>
      <c r="H143" s="206">
        <v>455.84461000000005</v>
      </c>
      <c r="I143" s="142"/>
      <c r="J143" s="142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</row>
    <row r="144" spans="1:38" s="65" customFormat="1" ht="16.5" customHeight="1" x14ac:dyDescent="0.25">
      <c r="A144" s="21">
        <f>_xlfn.AGGREGATE(3,3,$B$12:B144)</f>
        <v>84</v>
      </c>
      <c r="B144" s="54" t="s">
        <v>92</v>
      </c>
      <c r="C144" s="206">
        <v>304.19</v>
      </c>
      <c r="D144" s="206">
        <v>426.54199999999997</v>
      </c>
      <c r="E144" s="206">
        <v>378.88200000000001</v>
      </c>
      <c r="F144" s="206">
        <v>399.50900000000001</v>
      </c>
      <c r="G144" s="206">
        <v>425.94200000000001</v>
      </c>
      <c r="H144" s="206">
        <v>455.75794000000002</v>
      </c>
      <c r="I144" s="142"/>
      <c r="J144" s="142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</row>
    <row r="145" spans="1:38" s="65" customFormat="1" ht="16.5" customHeight="1" x14ac:dyDescent="0.25">
      <c r="A145" s="21">
        <f>_xlfn.AGGREGATE(3,3,$B$12:B145)</f>
        <v>85</v>
      </c>
      <c r="B145" s="54" t="s">
        <v>107</v>
      </c>
      <c r="C145" s="206"/>
      <c r="D145" s="206">
        <v>140.22222952759788</v>
      </c>
      <c r="E145" s="206">
        <v>88.826422720388621</v>
      </c>
      <c r="F145" s="206">
        <v>105.44417523133851</v>
      </c>
      <c r="G145" s="206">
        <v>106.61637159613426</v>
      </c>
      <c r="H145" s="206">
        <v>107</v>
      </c>
      <c r="I145" s="142"/>
      <c r="J145" s="142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</row>
    <row r="146" spans="1:38" s="65" customFormat="1" ht="16.5" customHeight="1" x14ac:dyDescent="0.25">
      <c r="A146" s="21">
        <f>_xlfn.AGGREGATE(3,3,$B$12:B146)</f>
        <v>86</v>
      </c>
      <c r="B146" s="54" t="s">
        <v>93</v>
      </c>
      <c r="C146" s="206">
        <v>303.03399999999999</v>
      </c>
      <c r="D146" s="206">
        <v>425.27</v>
      </c>
      <c r="E146" s="206">
        <v>378.88200000000001</v>
      </c>
      <c r="F146" s="206">
        <v>399.50900000000001</v>
      </c>
      <c r="G146" s="206">
        <v>425.94200000000001</v>
      </c>
      <c r="H146" s="206">
        <v>455.75794000000002</v>
      </c>
      <c r="I146" s="142"/>
      <c r="J146" s="142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</row>
    <row r="147" spans="1:38" s="65" customFormat="1" ht="16.5" customHeight="1" x14ac:dyDescent="0.25">
      <c r="A147" s="21">
        <f>_xlfn.AGGREGATE(3,3,$B$12:B147)</f>
        <v>87</v>
      </c>
      <c r="B147" s="54" t="s">
        <v>94</v>
      </c>
      <c r="C147" s="206">
        <v>0.2</v>
      </c>
      <c r="D147" s="206">
        <v>0.441</v>
      </c>
      <c r="E147" s="206"/>
      <c r="F147" s="206"/>
      <c r="G147" s="206"/>
      <c r="H147" s="206">
        <v>0</v>
      </c>
      <c r="I147" s="142"/>
      <c r="J147" s="142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</row>
    <row r="148" spans="1:38" s="65" customFormat="1" ht="16.5" customHeight="1" x14ac:dyDescent="0.25">
      <c r="A148" s="21">
        <f>_xlfn.AGGREGATE(3,3,$B$12:B148)</f>
        <v>88</v>
      </c>
      <c r="B148" s="54" t="s">
        <v>95</v>
      </c>
      <c r="C148" s="206">
        <v>0.95599999999999996</v>
      </c>
      <c r="D148" s="206">
        <v>0.83099999999999996</v>
      </c>
      <c r="E148" s="206"/>
      <c r="F148" s="206"/>
      <c r="G148" s="206"/>
      <c r="H148" s="206">
        <v>0</v>
      </c>
      <c r="I148" s="142"/>
      <c r="J148" s="142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</row>
    <row r="149" spans="1:38" s="65" customFormat="1" ht="16.5" customHeight="1" x14ac:dyDescent="0.25">
      <c r="A149" s="21">
        <f>_xlfn.AGGREGATE(3,3,$B$12:B149)</f>
        <v>89</v>
      </c>
      <c r="B149" s="54" t="s">
        <v>97</v>
      </c>
      <c r="C149" s="206">
        <v>9.516</v>
      </c>
      <c r="D149" s="206">
        <v>449.56799999999998</v>
      </c>
      <c r="E149" s="206">
        <v>0</v>
      </c>
      <c r="F149" s="206">
        <v>8.5999999999999993E-2</v>
      </c>
      <c r="G149" s="206">
        <v>8.1000000000000003E-2</v>
      </c>
      <c r="H149" s="206">
        <v>8.6669999999999997E-2</v>
      </c>
      <c r="I149" s="142"/>
      <c r="J149" s="142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</row>
    <row r="150" spans="1:38" s="65" customFormat="1" ht="16.5" customHeight="1" x14ac:dyDescent="0.25">
      <c r="A150" s="21">
        <f>_xlfn.AGGREGATE(3,3,$B$12:B150)</f>
        <v>90</v>
      </c>
      <c r="B150" s="54" t="s">
        <v>98</v>
      </c>
      <c r="C150" s="206"/>
      <c r="D150" s="206"/>
      <c r="E150" s="206"/>
      <c r="F150" s="206"/>
      <c r="G150" s="206"/>
      <c r="H150" s="206">
        <v>0</v>
      </c>
      <c r="I150" s="142"/>
      <c r="J150" s="142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</row>
    <row r="151" spans="1:38" s="65" customFormat="1" ht="16.5" customHeight="1" x14ac:dyDescent="0.25">
      <c r="A151" s="21">
        <f>_xlfn.AGGREGATE(3,3,$B$12:B151)</f>
        <v>91</v>
      </c>
      <c r="B151" s="54" t="s">
        <v>99</v>
      </c>
      <c r="C151" s="206">
        <v>9.516</v>
      </c>
      <c r="D151" s="206">
        <v>449.56799999999998</v>
      </c>
      <c r="E151" s="206"/>
      <c r="F151" s="206">
        <v>8.5999999999999993E-2</v>
      </c>
      <c r="G151" s="206">
        <v>8.1000000000000003E-2</v>
      </c>
      <c r="H151" s="206">
        <v>8.6669999999999997E-2</v>
      </c>
      <c r="I151" s="142"/>
      <c r="J151" s="142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</row>
    <row r="152" spans="1:38" s="65" customFormat="1" ht="16.5" customHeight="1" x14ac:dyDescent="0.25">
      <c r="A152" s="21">
        <f>_xlfn.AGGREGATE(3,3,$B$12:B152)</f>
        <v>92</v>
      </c>
      <c r="B152" s="54" t="s">
        <v>155</v>
      </c>
      <c r="C152" s="206"/>
      <c r="D152" s="206"/>
      <c r="E152" s="206"/>
      <c r="F152" s="206"/>
      <c r="G152" s="206"/>
      <c r="H152" s="206">
        <v>0</v>
      </c>
      <c r="I152" s="145"/>
      <c r="J152" s="145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</row>
    <row r="153" spans="1:38" s="65" customFormat="1" ht="16.5" customHeight="1" x14ac:dyDescent="0.25">
      <c r="A153" s="21">
        <f>_xlfn.AGGREGATE(3,3,$B$12:B153)</f>
        <v>93</v>
      </c>
      <c r="B153" s="54" t="s">
        <v>101</v>
      </c>
      <c r="C153" s="206"/>
      <c r="D153" s="206"/>
      <c r="E153" s="206"/>
      <c r="F153" s="206"/>
      <c r="G153" s="206"/>
      <c r="H153" s="206">
        <v>0</v>
      </c>
      <c r="I153" s="145"/>
      <c r="J153" s="145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</row>
    <row r="154" spans="1:38" s="65" customFormat="1" ht="16.5" customHeight="1" x14ac:dyDescent="0.25">
      <c r="A154" s="21">
        <f>_xlfn.AGGREGATE(3,3,$B$12:B154)</f>
        <v>94</v>
      </c>
      <c r="B154" s="54" t="s">
        <v>102</v>
      </c>
      <c r="C154" s="206"/>
      <c r="D154" s="206"/>
      <c r="E154" s="206"/>
      <c r="F154" s="206"/>
      <c r="G154" s="206"/>
      <c r="H154" s="206">
        <v>0</v>
      </c>
      <c r="I154" s="145"/>
      <c r="J154" s="145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</row>
    <row r="155" spans="1:38" s="65" customFormat="1" ht="16.5" customHeight="1" x14ac:dyDescent="0.25">
      <c r="A155" s="21">
        <f>_xlfn.AGGREGATE(3,3,$B$12:B155)</f>
        <v>95</v>
      </c>
      <c r="B155" s="54" t="s">
        <v>103</v>
      </c>
      <c r="C155" s="206">
        <v>321.23599999999999</v>
      </c>
      <c r="D155" s="206">
        <v>863.09299999999996</v>
      </c>
      <c r="E155" s="206">
        <v>422.70299999999997</v>
      </c>
      <c r="F155" s="206">
        <v>399.50900000000001</v>
      </c>
      <c r="G155" s="206">
        <v>425.94200000000001</v>
      </c>
      <c r="H155" s="206">
        <v>455.75794000000002</v>
      </c>
      <c r="I155" s="145"/>
      <c r="J155" s="145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</row>
    <row r="156" spans="1:38" s="65" customFormat="1" ht="16.5" customHeight="1" x14ac:dyDescent="0.25">
      <c r="A156" s="21">
        <f>_xlfn.AGGREGATE(3,3,$B$12:B156)</f>
        <v>96</v>
      </c>
      <c r="B156" s="54" t="s">
        <v>107</v>
      </c>
      <c r="C156" s="206"/>
      <c r="D156" s="206">
        <v>268.67879067103314</v>
      </c>
      <c r="E156" s="206">
        <v>48.975371136134811</v>
      </c>
      <c r="F156" s="206">
        <v>94.512932247937684</v>
      </c>
      <c r="G156" s="206">
        <v>106.61637159613426</v>
      </c>
      <c r="H156" s="206">
        <v>107</v>
      </c>
      <c r="I156" s="146"/>
      <c r="J156" s="146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</row>
    <row r="157" spans="1:38" s="65" customFormat="1" ht="16.5" customHeight="1" x14ac:dyDescent="0.3">
      <c r="A157" s="254" t="s">
        <v>184</v>
      </c>
      <c r="B157" s="254"/>
      <c r="C157" s="254"/>
      <c r="D157" s="254"/>
      <c r="E157" s="254"/>
      <c r="F157" s="254"/>
      <c r="G157" s="254"/>
      <c r="H157" s="254"/>
      <c r="I157" s="144"/>
      <c r="J157" s="14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</row>
    <row r="158" spans="1:38" s="65" customFormat="1" ht="16.5" customHeight="1" x14ac:dyDescent="0.25">
      <c r="A158" s="162">
        <f>_xlfn.AGGREGATE(3,3,$B$12:B158)</f>
        <v>97</v>
      </c>
      <c r="B158" s="54" t="s">
        <v>90</v>
      </c>
      <c r="C158" s="206">
        <v>58.344999999999999</v>
      </c>
      <c r="D158" s="206">
        <v>62.821000000000005</v>
      </c>
      <c r="E158" s="206">
        <v>98.456000000000003</v>
      </c>
      <c r="F158" s="206">
        <v>60.540999999999997</v>
      </c>
      <c r="G158" s="206">
        <v>61.957000000000001</v>
      </c>
      <c r="H158" s="206">
        <v>66.293990000000008</v>
      </c>
      <c r="I158" s="142"/>
      <c r="J158" s="142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</row>
    <row r="159" spans="1:38" s="65" customFormat="1" ht="16.5" customHeight="1" x14ac:dyDescent="0.25">
      <c r="A159" s="162">
        <f>_xlfn.AGGREGATE(3,3,$B$12:B159)</f>
        <v>98</v>
      </c>
      <c r="B159" s="54" t="s">
        <v>92</v>
      </c>
      <c r="C159" s="206">
        <v>17.257000000000001</v>
      </c>
      <c r="D159" s="206">
        <v>27.966000000000001</v>
      </c>
      <c r="E159" s="206">
        <v>25.401</v>
      </c>
      <c r="F159" s="206">
        <v>26.815999999999999</v>
      </c>
      <c r="G159" s="206">
        <v>28.582999999999998</v>
      </c>
      <c r="H159" s="206">
        <v>30.58381</v>
      </c>
      <c r="I159" s="142"/>
      <c r="J159" s="142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</row>
    <row r="160" spans="1:38" s="65" customFormat="1" ht="16.5" customHeight="1" x14ac:dyDescent="0.25">
      <c r="A160" s="162">
        <f>_xlfn.AGGREGATE(3,3,$B$12:B160)</f>
        <v>99</v>
      </c>
      <c r="B160" s="54" t="s">
        <v>107</v>
      </c>
      <c r="C160" s="206"/>
      <c r="D160" s="206">
        <v>162.05597728458017</v>
      </c>
      <c r="E160" s="206">
        <v>90.828148465994417</v>
      </c>
      <c r="F160" s="206">
        <v>105.57064682492813</v>
      </c>
      <c r="G160" s="206">
        <v>106.58934964200478</v>
      </c>
      <c r="H160" s="206">
        <v>107</v>
      </c>
      <c r="I160" s="142"/>
      <c r="J160" s="142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</row>
    <row r="161" spans="1:38" s="65" customFormat="1" ht="16.5" customHeight="1" x14ac:dyDescent="0.25">
      <c r="A161" s="162">
        <f>_xlfn.AGGREGATE(3,3,$B$12:B161)</f>
        <v>100</v>
      </c>
      <c r="B161" s="54" t="s">
        <v>93</v>
      </c>
      <c r="C161" s="206">
        <v>17.257000000000001</v>
      </c>
      <c r="D161" s="206">
        <v>27.966000000000001</v>
      </c>
      <c r="E161" s="206">
        <v>25.401</v>
      </c>
      <c r="F161" s="206">
        <v>26.815999999999999</v>
      </c>
      <c r="G161" s="206">
        <v>28.582999999999998</v>
      </c>
      <c r="H161" s="206">
        <v>30.58381</v>
      </c>
      <c r="I161" s="142"/>
      <c r="J161" s="142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</row>
    <row r="162" spans="1:38" s="65" customFormat="1" ht="16.5" customHeight="1" x14ac:dyDescent="0.25">
      <c r="A162" s="162">
        <f>_xlfn.AGGREGATE(3,3,$B$12:B162)</f>
        <v>101</v>
      </c>
      <c r="B162" s="54" t="s">
        <v>94</v>
      </c>
      <c r="C162" s="206"/>
      <c r="D162" s="206"/>
      <c r="E162" s="206"/>
      <c r="F162" s="206"/>
      <c r="G162" s="206"/>
      <c r="H162" s="206">
        <v>0</v>
      </c>
      <c r="I162" s="142"/>
      <c r="J162" s="142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</row>
    <row r="163" spans="1:38" s="65" customFormat="1" ht="16.5" customHeight="1" x14ac:dyDescent="0.25">
      <c r="A163" s="162">
        <f>_xlfn.AGGREGATE(3,3,$B$12:B163)</f>
        <v>102</v>
      </c>
      <c r="B163" s="54" t="s">
        <v>95</v>
      </c>
      <c r="C163" s="206"/>
      <c r="D163" s="206"/>
      <c r="E163" s="206"/>
      <c r="F163" s="206"/>
      <c r="G163" s="206"/>
      <c r="H163" s="206">
        <v>0</v>
      </c>
      <c r="I163" s="142"/>
      <c r="J163" s="142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</row>
    <row r="164" spans="1:38" s="65" customFormat="1" ht="16.5" customHeight="1" x14ac:dyDescent="0.25">
      <c r="A164" s="162">
        <f>_xlfn.AGGREGATE(3,3,$B$12:B164)</f>
        <v>103</v>
      </c>
      <c r="B164" s="54" t="s">
        <v>97</v>
      </c>
      <c r="C164" s="206">
        <v>31.341000000000001</v>
      </c>
      <c r="D164" s="206">
        <v>41.603000000000002</v>
      </c>
      <c r="E164" s="206">
        <v>65.674000000000007</v>
      </c>
      <c r="F164" s="206">
        <v>33.724999999999994</v>
      </c>
      <c r="G164" s="206">
        <v>33.374000000000002</v>
      </c>
      <c r="H164" s="206">
        <v>35.710180000000001</v>
      </c>
      <c r="I164" s="142"/>
      <c r="J164" s="142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</row>
    <row r="165" spans="1:38" s="65" customFormat="1" ht="16.5" customHeight="1" x14ac:dyDescent="0.25">
      <c r="A165" s="162">
        <f>_xlfn.AGGREGATE(3,3,$B$12:B165)</f>
        <v>104</v>
      </c>
      <c r="B165" s="54" t="s">
        <v>98</v>
      </c>
      <c r="C165" s="206">
        <v>20.789000000000001</v>
      </c>
      <c r="D165" s="206">
        <v>23.137</v>
      </c>
      <c r="E165" s="206">
        <v>20.664999999999999</v>
      </c>
      <c r="F165" s="206">
        <v>20.457999999999998</v>
      </c>
      <c r="G165" s="206">
        <v>19.178000000000001</v>
      </c>
      <c r="H165" s="206">
        <v>20.52046</v>
      </c>
      <c r="I165" s="142"/>
      <c r="J165" s="142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</row>
    <row r="166" spans="1:38" s="65" customFormat="1" ht="16.5" customHeight="1" x14ac:dyDescent="0.25">
      <c r="A166" s="162">
        <f>_xlfn.AGGREGATE(3,3,$B$12:B166)</f>
        <v>105</v>
      </c>
      <c r="B166" s="54" t="s">
        <v>99</v>
      </c>
      <c r="C166" s="206">
        <v>10.552</v>
      </c>
      <c r="D166" s="206">
        <v>18.466000000000001</v>
      </c>
      <c r="E166" s="206">
        <v>45.009</v>
      </c>
      <c r="F166" s="206">
        <v>13.266999999999999</v>
      </c>
      <c r="G166" s="206">
        <v>14.196</v>
      </c>
      <c r="H166" s="206">
        <v>15.189719999999999</v>
      </c>
      <c r="I166" s="142"/>
      <c r="J166" s="142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</row>
    <row r="167" spans="1:38" s="65" customFormat="1" ht="16.5" customHeight="1" x14ac:dyDescent="0.25">
      <c r="A167" s="162">
        <f>_xlfn.AGGREGATE(3,3,$B$12:B167)</f>
        <v>106</v>
      </c>
      <c r="B167" s="54" t="s">
        <v>155</v>
      </c>
      <c r="C167" s="206"/>
      <c r="D167" s="206"/>
      <c r="E167" s="206"/>
      <c r="F167" s="206"/>
      <c r="G167" s="206"/>
      <c r="H167" s="206">
        <v>0</v>
      </c>
      <c r="I167" s="145"/>
      <c r="J167" s="145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</row>
    <row r="168" spans="1:38" s="65" customFormat="1" ht="16.5" customHeight="1" x14ac:dyDescent="0.25">
      <c r="A168" s="162">
        <f>_xlfn.AGGREGATE(3,3,$B$12:B168)</f>
        <v>107</v>
      </c>
      <c r="B168" s="54" t="s">
        <v>101</v>
      </c>
      <c r="C168" s="206"/>
      <c r="D168" s="206"/>
      <c r="E168" s="206"/>
      <c r="F168" s="206"/>
      <c r="G168" s="206"/>
      <c r="H168" s="206">
        <v>0</v>
      </c>
      <c r="I168" s="145"/>
      <c r="J168" s="145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</row>
    <row r="169" spans="1:38" s="65" customFormat="1" ht="16.5" customHeight="1" x14ac:dyDescent="0.25">
      <c r="A169" s="162">
        <f>_xlfn.AGGREGATE(3,3,$B$12:B169)</f>
        <v>108</v>
      </c>
      <c r="B169" s="54" t="s">
        <v>102</v>
      </c>
      <c r="C169" s="206"/>
      <c r="D169" s="206"/>
      <c r="E169" s="206"/>
      <c r="F169" s="206"/>
      <c r="G169" s="206"/>
      <c r="H169" s="206">
        <v>0</v>
      </c>
      <c r="I169" s="145"/>
      <c r="J169" s="145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</row>
    <row r="170" spans="1:38" s="65" customFormat="1" ht="16.5" customHeight="1" x14ac:dyDescent="0.25">
      <c r="A170" s="162">
        <f>_xlfn.AGGREGATE(3,3,$B$12:B170)</f>
        <v>109</v>
      </c>
      <c r="B170" s="54" t="s">
        <v>103</v>
      </c>
      <c r="C170" s="206">
        <v>57.712000000000003</v>
      </c>
      <c r="D170" s="206">
        <v>62.820999999999998</v>
      </c>
      <c r="E170" s="206">
        <v>98.456000000000003</v>
      </c>
      <c r="F170" s="206">
        <v>60.540999999999997</v>
      </c>
      <c r="G170" s="206">
        <v>61.957000000000001</v>
      </c>
      <c r="H170" s="206">
        <v>66.293990000000008</v>
      </c>
      <c r="I170" s="145"/>
      <c r="J170" s="145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</row>
    <row r="171" spans="1:38" s="65" customFormat="1" ht="16.5" customHeight="1" x14ac:dyDescent="0.25">
      <c r="A171" s="162">
        <f>_xlfn.AGGREGATE(3,3,$B$12:B171)</f>
        <v>110</v>
      </c>
      <c r="B171" s="54" t="s">
        <v>107</v>
      </c>
      <c r="C171" s="206"/>
      <c r="D171" s="206">
        <v>108.85257831993344</v>
      </c>
      <c r="E171" s="206">
        <v>156.72466213527326</v>
      </c>
      <c r="F171" s="206">
        <v>61.490411960672787</v>
      </c>
      <c r="G171" s="206">
        <v>102.33891082076609</v>
      </c>
      <c r="H171" s="206">
        <v>107</v>
      </c>
      <c r="I171" s="146"/>
      <c r="J171" s="146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</row>
    <row r="172" spans="1:38" s="65" customFormat="1" ht="20.25" customHeight="1" x14ac:dyDescent="0.3">
      <c r="A172" s="254" t="s">
        <v>185</v>
      </c>
      <c r="B172" s="254"/>
      <c r="C172" s="254"/>
      <c r="D172" s="254"/>
      <c r="E172" s="254"/>
      <c r="F172" s="254"/>
      <c r="G172" s="254"/>
      <c r="H172" s="254"/>
      <c r="I172" s="144"/>
      <c r="J172" s="14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</row>
    <row r="173" spans="1:38" s="65" customFormat="1" ht="16.5" customHeight="1" x14ac:dyDescent="0.25">
      <c r="A173" s="162">
        <f>_xlfn.AGGREGATE(3,3,$B$12:B173)</f>
        <v>111</v>
      </c>
      <c r="B173" s="54" t="s">
        <v>90</v>
      </c>
      <c r="C173" s="206">
        <v>59.274000000000001</v>
      </c>
      <c r="D173" s="206">
        <v>54.195999999999991</v>
      </c>
      <c r="E173" s="206">
        <v>109.917</v>
      </c>
      <c r="F173" s="206">
        <v>53.718000000000004</v>
      </c>
      <c r="G173" s="206">
        <v>54.966000000000001</v>
      </c>
      <c r="H173" s="206">
        <v>58.81362</v>
      </c>
      <c r="I173" s="142"/>
      <c r="J173" s="142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</row>
    <row r="174" spans="1:38" s="65" customFormat="1" ht="16.5" customHeight="1" x14ac:dyDescent="0.25">
      <c r="A174" s="162">
        <f>_xlfn.AGGREGATE(3,3,$B$12:B174)</f>
        <v>112</v>
      </c>
      <c r="B174" s="54" t="s">
        <v>92</v>
      </c>
      <c r="C174" s="206">
        <v>21.477</v>
      </c>
      <c r="D174" s="206">
        <v>24.2</v>
      </c>
      <c r="E174" s="206">
        <v>23.026</v>
      </c>
      <c r="F174" s="206">
        <v>24.292999999999999</v>
      </c>
      <c r="G174" s="206">
        <v>25.861000000000001</v>
      </c>
      <c r="H174" s="206">
        <v>27.67127</v>
      </c>
      <c r="I174" s="142"/>
      <c r="J174" s="142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</row>
    <row r="175" spans="1:38" s="65" customFormat="1" ht="16.5" customHeight="1" x14ac:dyDescent="0.25">
      <c r="A175" s="162">
        <f>_xlfn.AGGREGATE(3,3,$B$12:B175)</f>
        <v>113</v>
      </c>
      <c r="B175" s="54" t="s">
        <v>107</v>
      </c>
      <c r="C175" s="206"/>
      <c r="D175" s="206">
        <v>112.67867951762349</v>
      </c>
      <c r="E175" s="206">
        <v>95.148760330578526</v>
      </c>
      <c r="F175" s="206">
        <v>105.50247546252064</v>
      </c>
      <c r="G175" s="206">
        <v>106.45453422796692</v>
      </c>
      <c r="H175" s="206">
        <v>107</v>
      </c>
      <c r="I175" s="142"/>
      <c r="J175" s="142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</row>
    <row r="176" spans="1:38" s="65" customFormat="1" ht="16.5" customHeight="1" x14ac:dyDescent="0.25">
      <c r="A176" s="162">
        <f>_xlfn.AGGREGATE(3,3,$B$12:B176)</f>
        <v>114</v>
      </c>
      <c r="B176" s="54" t="s">
        <v>93</v>
      </c>
      <c r="C176" s="206">
        <v>21.477</v>
      </c>
      <c r="D176" s="206">
        <v>24.2</v>
      </c>
      <c r="E176" s="206">
        <v>23.026</v>
      </c>
      <c r="F176" s="206">
        <v>24.292999999999999</v>
      </c>
      <c r="G176" s="206">
        <v>25.861000000000001</v>
      </c>
      <c r="H176" s="206">
        <v>27.67127</v>
      </c>
      <c r="I176" s="142"/>
      <c r="J176" s="142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</row>
    <row r="177" spans="1:38" s="65" customFormat="1" ht="16.5" customHeight="1" x14ac:dyDescent="0.25">
      <c r="A177" s="162">
        <f>_xlfn.AGGREGATE(3,3,$B$12:B177)</f>
        <v>115</v>
      </c>
      <c r="B177" s="54" t="s">
        <v>94</v>
      </c>
      <c r="C177" s="206"/>
      <c r="D177" s="206"/>
      <c r="E177" s="206"/>
      <c r="F177" s="206"/>
      <c r="G177" s="206"/>
      <c r="H177" s="206">
        <v>0</v>
      </c>
      <c r="I177" s="142"/>
      <c r="J177" s="142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</row>
    <row r="178" spans="1:38" s="65" customFormat="1" ht="16.5" customHeight="1" x14ac:dyDescent="0.25">
      <c r="A178" s="162">
        <f>_xlfn.AGGREGATE(3,3,$B$12:B178)</f>
        <v>116</v>
      </c>
      <c r="B178" s="54" t="s">
        <v>95</v>
      </c>
      <c r="C178" s="206"/>
      <c r="D178" s="206"/>
      <c r="E178" s="206"/>
      <c r="F178" s="206"/>
      <c r="G178" s="206"/>
      <c r="H178" s="206">
        <v>0</v>
      </c>
      <c r="I178" s="142"/>
      <c r="J178" s="142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</row>
    <row r="179" spans="1:38" s="65" customFormat="1" ht="16.5" customHeight="1" x14ac:dyDescent="0.25">
      <c r="A179" s="162">
        <f>_xlfn.AGGREGATE(3,3,$B$12:B179)</f>
        <v>117</v>
      </c>
      <c r="B179" s="54" t="s">
        <v>97</v>
      </c>
      <c r="C179" s="206">
        <v>37.237000000000002</v>
      </c>
      <c r="D179" s="206">
        <v>30.396999999999998</v>
      </c>
      <c r="E179" s="206">
        <v>83.938000000000002</v>
      </c>
      <c r="F179" s="206">
        <v>29.425000000000001</v>
      </c>
      <c r="G179" s="206">
        <v>29.105</v>
      </c>
      <c r="H179" s="206">
        <v>31.14235</v>
      </c>
      <c r="I179" s="142"/>
      <c r="J179" s="142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</row>
    <row r="180" spans="1:38" s="65" customFormat="1" ht="16.5" customHeight="1" x14ac:dyDescent="0.25">
      <c r="A180" s="162">
        <f>_xlfn.AGGREGATE(3,3,$B$12:B180)</f>
        <v>118</v>
      </c>
      <c r="B180" s="54" t="s">
        <v>98</v>
      </c>
      <c r="C180" s="206">
        <v>23.157</v>
      </c>
      <c r="D180" s="206">
        <v>14.901999999999999</v>
      </c>
      <c r="E180" s="206">
        <v>16.866</v>
      </c>
      <c r="F180" s="206">
        <v>16.474</v>
      </c>
      <c r="G180" s="206">
        <v>15.316000000000001</v>
      </c>
      <c r="H180" s="206">
        <v>16.388120000000001</v>
      </c>
      <c r="I180" s="142"/>
      <c r="J180" s="142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</row>
    <row r="181" spans="1:38" s="65" customFormat="1" ht="16.5" customHeight="1" x14ac:dyDescent="0.25">
      <c r="A181" s="162">
        <f>_xlfn.AGGREGATE(3,3,$B$12:B181)</f>
        <v>119</v>
      </c>
      <c r="B181" s="54" t="s">
        <v>99</v>
      </c>
      <c r="C181" s="206">
        <v>14.08</v>
      </c>
      <c r="D181" s="206">
        <v>15.494999999999999</v>
      </c>
      <c r="E181" s="206">
        <v>67.072000000000003</v>
      </c>
      <c r="F181" s="206">
        <v>12.951000000000001</v>
      </c>
      <c r="G181" s="206">
        <v>13.789</v>
      </c>
      <c r="H181" s="206">
        <v>14.75423</v>
      </c>
      <c r="I181" s="142"/>
      <c r="J181" s="142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</row>
    <row r="182" spans="1:38" s="65" customFormat="1" ht="16.5" customHeight="1" x14ac:dyDescent="0.25">
      <c r="A182" s="162">
        <f>_xlfn.AGGREGATE(3,3,$B$12:B182)</f>
        <v>120</v>
      </c>
      <c r="B182" s="54" t="s">
        <v>155</v>
      </c>
      <c r="C182" s="206"/>
      <c r="D182" s="206"/>
      <c r="E182" s="206"/>
      <c r="F182" s="206"/>
      <c r="G182" s="206"/>
      <c r="H182" s="206">
        <v>0</v>
      </c>
      <c r="I182" s="142"/>
      <c r="J182" s="142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</row>
    <row r="183" spans="1:38" s="65" customFormat="1" ht="16.5" customHeight="1" x14ac:dyDescent="0.25">
      <c r="A183" s="162">
        <f>_xlfn.AGGREGATE(3,3,$B$12:B183)</f>
        <v>121</v>
      </c>
      <c r="B183" s="54" t="s">
        <v>101</v>
      </c>
      <c r="C183" s="206"/>
      <c r="D183" s="206"/>
      <c r="E183" s="206"/>
      <c r="F183" s="206"/>
      <c r="G183" s="206"/>
      <c r="H183" s="206">
        <v>0</v>
      </c>
      <c r="I183" s="145"/>
      <c r="J183" s="145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</row>
    <row r="184" spans="1:38" s="65" customFormat="1" ht="16.5" customHeight="1" x14ac:dyDescent="0.25">
      <c r="A184" s="162">
        <f>_xlfn.AGGREGATE(3,3,$B$12:B184)</f>
        <v>122</v>
      </c>
      <c r="B184" s="54" t="s">
        <v>102</v>
      </c>
      <c r="C184" s="206"/>
      <c r="D184" s="206"/>
      <c r="E184" s="206"/>
      <c r="F184" s="206"/>
      <c r="G184" s="206"/>
      <c r="H184" s="206">
        <v>0</v>
      </c>
      <c r="I184" s="145"/>
      <c r="J184" s="145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</row>
    <row r="185" spans="1:38" s="65" customFormat="1" ht="16.5" customHeight="1" x14ac:dyDescent="0.25">
      <c r="A185" s="162">
        <f>_xlfn.AGGREGATE(3,3,$B$12:B185)</f>
        <v>123</v>
      </c>
      <c r="B185" s="54" t="s">
        <v>103</v>
      </c>
      <c r="C185" s="206">
        <v>59.381</v>
      </c>
      <c r="D185" s="206">
        <v>54.195999999999998</v>
      </c>
      <c r="E185" s="206">
        <v>109.917</v>
      </c>
      <c r="F185" s="206">
        <v>53.655000000000001</v>
      </c>
      <c r="G185" s="206">
        <v>54.966000000000001</v>
      </c>
      <c r="H185" s="206">
        <v>58.81362</v>
      </c>
      <c r="I185" s="145"/>
      <c r="J185" s="145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</row>
    <row r="186" spans="1:38" s="65" customFormat="1" ht="16.5" customHeight="1" x14ac:dyDescent="0.25">
      <c r="A186" s="162">
        <f>_xlfn.AGGREGATE(3,3,$B$12:B186)</f>
        <v>124</v>
      </c>
      <c r="B186" s="54" t="s">
        <v>107</v>
      </c>
      <c r="C186" s="206"/>
      <c r="D186" s="206">
        <v>91.268250787288864</v>
      </c>
      <c r="E186" s="206">
        <v>202.81386080153516</v>
      </c>
      <c r="F186" s="206">
        <v>48.814105188460381</v>
      </c>
      <c r="G186" s="206">
        <v>102.44338831422981</v>
      </c>
      <c r="H186" s="206">
        <v>107</v>
      </c>
      <c r="I186" s="146"/>
      <c r="J186" s="146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</row>
    <row r="187" spans="1:38" s="65" customFormat="1" ht="18.75" customHeight="1" x14ac:dyDescent="0.3">
      <c r="A187" s="254" t="s">
        <v>186</v>
      </c>
      <c r="B187" s="254"/>
      <c r="C187" s="254"/>
      <c r="D187" s="254"/>
      <c r="E187" s="254"/>
      <c r="F187" s="254"/>
      <c r="G187" s="254"/>
      <c r="H187" s="254"/>
      <c r="I187" s="144"/>
      <c r="J187" s="14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</row>
    <row r="188" spans="1:38" s="65" customFormat="1" ht="17.25" customHeight="1" x14ac:dyDescent="0.25">
      <c r="A188" s="162">
        <f>_xlfn.AGGREGATE(3,3,$B$12:B188)</f>
        <v>125</v>
      </c>
      <c r="B188" s="54" t="s">
        <v>90</v>
      </c>
      <c r="C188" s="206">
        <v>49.576999999999998</v>
      </c>
      <c r="D188" s="206">
        <v>68.260999999999996</v>
      </c>
      <c r="E188" s="206">
        <v>52.524000000000001</v>
      </c>
      <c r="F188" s="206">
        <v>49.920999999999999</v>
      </c>
      <c r="G188" s="206">
        <v>50.905999999999999</v>
      </c>
      <c r="H188" s="206">
        <v>54.46942</v>
      </c>
      <c r="I188" s="142"/>
      <c r="J188" s="142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</row>
    <row r="189" spans="1:38" s="65" customFormat="1" ht="17.25" customHeight="1" x14ac:dyDescent="0.25">
      <c r="A189" s="162">
        <f>_xlfn.AGGREGATE(3,3,$B$12:B189)</f>
        <v>126</v>
      </c>
      <c r="B189" s="54" t="s">
        <v>92</v>
      </c>
      <c r="C189" s="206">
        <v>16.7</v>
      </c>
      <c r="D189" s="206">
        <v>19.387</v>
      </c>
      <c r="E189" s="206">
        <v>18.696000000000002</v>
      </c>
      <c r="F189" s="206">
        <v>19.670999999999999</v>
      </c>
      <c r="G189" s="206">
        <v>20.876999999999999</v>
      </c>
      <c r="H189" s="206">
        <v>22.33839</v>
      </c>
      <c r="I189" s="142"/>
      <c r="J189" s="142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</row>
    <row r="190" spans="1:38" s="65" customFormat="1" ht="17.25" customHeight="1" x14ac:dyDescent="0.25">
      <c r="A190" s="162">
        <f>_xlfn.AGGREGATE(3,3,$B$12:B190)</f>
        <v>127</v>
      </c>
      <c r="B190" s="54" t="s">
        <v>107</v>
      </c>
      <c r="C190" s="206"/>
      <c r="D190" s="206">
        <v>116.08982035928143</v>
      </c>
      <c r="E190" s="206">
        <v>96.435755918914751</v>
      </c>
      <c r="F190" s="206">
        <v>105.21501925545572</v>
      </c>
      <c r="G190" s="206">
        <v>106.13085252402013</v>
      </c>
      <c r="H190" s="206">
        <v>107</v>
      </c>
      <c r="I190" s="142"/>
      <c r="J190" s="142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</row>
    <row r="191" spans="1:38" s="65" customFormat="1" ht="17.25" customHeight="1" x14ac:dyDescent="0.25">
      <c r="A191" s="162">
        <f>_xlfn.AGGREGATE(3,3,$B$12:B191)</f>
        <v>128</v>
      </c>
      <c r="B191" s="54" t="s">
        <v>93</v>
      </c>
      <c r="C191" s="206">
        <v>16.7</v>
      </c>
      <c r="D191" s="206">
        <v>19.387</v>
      </c>
      <c r="E191" s="206">
        <v>18.696000000000002</v>
      </c>
      <c r="F191" s="206">
        <v>19.670999999999999</v>
      </c>
      <c r="G191" s="206">
        <v>20.876999999999999</v>
      </c>
      <c r="H191" s="206">
        <v>22.33839</v>
      </c>
      <c r="I191" s="142"/>
      <c r="J191" s="142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</row>
    <row r="192" spans="1:38" s="65" customFormat="1" ht="17.25" customHeight="1" x14ac:dyDescent="0.25">
      <c r="A192" s="162">
        <f>_xlfn.AGGREGATE(3,3,$B$12:B192)</f>
        <v>129</v>
      </c>
      <c r="B192" s="54" t="s">
        <v>94</v>
      </c>
      <c r="C192" s="206"/>
      <c r="D192" s="206"/>
      <c r="E192" s="206"/>
      <c r="F192" s="206"/>
      <c r="G192" s="206"/>
      <c r="H192" s="206">
        <v>0</v>
      </c>
      <c r="I192" s="142"/>
      <c r="J192" s="142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</row>
    <row r="193" spans="1:38" s="65" customFormat="1" ht="17.25" customHeight="1" x14ac:dyDescent="0.25">
      <c r="A193" s="162">
        <f>_xlfn.AGGREGATE(3,3,$B$12:B193)</f>
        <v>130</v>
      </c>
      <c r="B193" s="54" t="s">
        <v>95</v>
      </c>
      <c r="C193" s="206"/>
      <c r="D193" s="206">
        <v>0.03</v>
      </c>
      <c r="E193" s="206"/>
      <c r="F193" s="206"/>
      <c r="G193" s="206"/>
      <c r="H193" s="206">
        <v>0</v>
      </c>
      <c r="I193" s="142"/>
      <c r="J193" s="142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</row>
    <row r="194" spans="1:38" s="65" customFormat="1" ht="17.25" customHeight="1" x14ac:dyDescent="0.25">
      <c r="A194" s="162">
        <f>_xlfn.AGGREGATE(3,3,$B$12:B194)</f>
        <v>131</v>
      </c>
      <c r="B194" s="54" t="s">
        <v>97</v>
      </c>
      <c r="C194" s="206">
        <v>27.34</v>
      </c>
      <c r="D194" s="206">
        <v>50.387</v>
      </c>
      <c r="E194" s="206">
        <v>31.518999999999998</v>
      </c>
      <c r="F194" s="206">
        <v>30.25</v>
      </c>
      <c r="G194" s="206">
        <v>30.029</v>
      </c>
      <c r="H194" s="206">
        <v>32.131030000000003</v>
      </c>
      <c r="I194" s="142"/>
      <c r="J194" s="142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</row>
    <row r="195" spans="1:38" s="65" customFormat="1" ht="17.25" customHeight="1" x14ac:dyDescent="0.25">
      <c r="A195" s="162">
        <f>_xlfn.AGGREGATE(3,3,$B$12:B195)</f>
        <v>132</v>
      </c>
      <c r="B195" s="54" t="s">
        <v>98</v>
      </c>
      <c r="C195" s="206">
        <v>20.190999999999999</v>
      </c>
      <c r="D195" s="206">
        <v>22.983000000000001</v>
      </c>
      <c r="E195" s="206">
        <v>24.690999999999999</v>
      </c>
      <c r="F195" s="206">
        <v>24.904</v>
      </c>
      <c r="G195" s="206">
        <v>24.308</v>
      </c>
      <c r="H195" s="206">
        <v>26.00956</v>
      </c>
      <c r="I195" s="142"/>
      <c r="J195" s="142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</row>
    <row r="196" spans="1:38" s="65" customFormat="1" ht="17.25" customHeight="1" x14ac:dyDescent="0.25">
      <c r="A196" s="162">
        <f>_xlfn.AGGREGATE(3,3,$B$12:B196)</f>
        <v>133</v>
      </c>
      <c r="B196" s="54" t="s">
        <v>99</v>
      </c>
      <c r="C196" s="206">
        <v>7.149</v>
      </c>
      <c r="D196" s="206">
        <v>27.404</v>
      </c>
      <c r="E196" s="206">
        <v>6.8280000000000003</v>
      </c>
      <c r="F196" s="206">
        <v>5.3460000000000001</v>
      </c>
      <c r="G196" s="206">
        <v>5.7210000000000001</v>
      </c>
      <c r="H196" s="206">
        <v>6.1214700000000004</v>
      </c>
      <c r="I196" s="142"/>
      <c r="J196" s="142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</row>
    <row r="197" spans="1:38" s="65" customFormat="1" ht="17.25" customHeight="1" x14ac:dyDescent="0.25">
      <c r="A197" s="162">
        <f>_xlfn.AGGREGATE(3,3,$B$12:B197)</f>
        <v>134</v>
      </c>
      <c r="B197" s="54" t="s">
        <v>155</v>
      </c>
      <c r="C197" s="206"/>
      <c r="D197" s="206"/>
      <c r="E197" s="206"/>
      <c r="F197" s="206"/>
      <c r="G197" s="206"/>
      <c r="H197" s="206">
        <v>0</v>
      </c>
      <c r="I197" s="145"/>
      <c r="J197" s="145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</row>
    <row r="198" spans="1:38" s="65" customFormat="1" ht="17.25" customHeight="1" x14ac:dyDescent="0.25">
      <c r="A198" s="162">
        <f>_xlfn.AGGREGATE(3,3,$B$12:B198)</f>
        <v>135</v>
      </c>
      <c r="B198" s="54" t="s">
        <v>101</v>
      </c>
      <c r="C198" s="206"/>
      <c r="D198" s="206"/>
      <c r="E198" s="206"/>
      <c r="F198" s="206"/>
      <c r="G198" s="206"/>
      <c r="H198" s="206">
        <v>0</v>
      </c>
      <c r="I198" s="145"/>
      <c r="J198" s="145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</row>
    <row r="199" spans="1:38" s="65" customFormat="1" ht="17.25" customHeight="1" x14ac:dyDescent="0.25">
      <c r="A199" s="162">
        <f>_xlfn.AGGREGATE(3,3,$B$12:B199)</f>
        <v>136</v>
      </c>
      <c r="B199" s="54" t="s">
        <v>102</v>
      </c>
      <c r="C199" s="206"/>
      <c r="D199" s="206"/>
      <c r="E199" s="206"/>
      <c r="F199" s="206"/>
      <c r="G199" s="206"/>
      <c r="H199" s="206">
        <v>0</v>
      </c>
      <c r="I199" s="145"/>
      <c r="J199" s="145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</row>
    <row r="200" spans="1:38" s="65" customFormat="1" ht="17.25" customHeight="1" x14ac:dyDescent="0.25">
      <c r="A200" s="162">
        <f>_xlfn.AGGREGATE(3,3,$B$12:B200)</f>
        <v>137</v>
      </c>
      <c r="B200" s="54" t="s">
        <v>103</v>
      </c>
      <c r="C200" s="206">
        <v>49</v>
      </c>
      <c r="D200" s="206">
        <v>68.262</v>
      </c>
      <c r="E200" s="206">
        <v>52.523000000000003</v>
      </c>
      <c r="F200" s="206">
        <v>49.920999999999999</v>
      </c>
      <c r="G200" s="206">
        <v>50.905999999999999</v>
      </c>
      <c r="H200" s="206">
        <v>54.46942</v>
      </c>
      <c r="I200" s="145"/>
      <c r="J200" s="145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</row>
    <row r="201" spans="1:38" s="65" customFormat="1" ht="17.25" customHeight="1" x14ac:dyDescent="0.25">
      <c r="A201" s="162">
        <f>_xlfn.AGGREGATE(3,3,$B$12:B201)</f>
        <v>138</v>
      </c>
      <c r="B201" s="54" t="s">
        <v>107</v>
      </c>
      <c r="C201" s="206"/>
      <c r="D201" s="206">
        <v>139.31020408163266</v>
      </c>
      <c r="E201" s="206">
        <v>76.943248073598781</v>
      </c>
      <c r="F201" s="206">
        <v>95.045979856443836</v>
      </c>
      <c r="G201" s="206">
        <v>101.97311752569058</v>
      </c>
      <c r="H201" s="206">
        <v>107</v>
      </c>
      <c r="I201" s="146"/>
      <c r="J201" s="146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</row>
    <row r="202" spans="1:38" s="65" customFormat="1" ht="16.5" customHeight="1" x14ac:dyDescent="0.3">
      <c r="A202" s="254" t="s">
        <v>187</v>
      </c>
      <c r="B202" s="254"/>
      <c r="C202" s="254"/>
      <c r="D202" s="254"/>
      <c r="E202" s="254"/>
      <c r="F202" s="254"/>
      <c r="G202" s="254"/>
      <c r="H202" s="254"/>
      <c r="I202" s="144"/>
      <c r="J202" s="14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</row>
    <row r="203" spans="1:38" s="65" customFormat="1" ht="16.5" customHeight="1" x14ac:dyDescent="0.25">
      <c r="A203" s="162">
        <f>_xlfn.AGGREGATE(3,3,$B$12:B203)</f>
        <v>139</v>
      </c>
      <c r="B203" s="54" t="s">
        <v>90</v>
      </c>
      <c r="C203" s="206">
        <v>48.420999999999999</v>
      </c>
      <c r="D203" s="206">
        <v>60.158999999999999</v>
      </c>
      <c r="E203" s="206">
        <v>70.468000000000004</v>
      </c>
      <c r="F203" s="206">
        <v>51.111999999999995</v>
      </c>
      <c r="G203" s="206">
        <v>52.103999999999999</v>
      </c>
      <c r="H203" s="206">
        <v>55.751280000000001</v>
      </c>
      <c r="I203" s="142"/>
      <c r="J203" s="142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</row>
    <row r="204" spans="1:38" s="65" customFormat="1" ht="16.5" customHeight="1" x14ac:dyDescent="0.25">
      <c r="A204" s="162">
        <f>_xlfn.AGGREGATE(3,3,$B$12:B204)</f>
        <v>140</v>
      </c>
      <c r="B204" s="54" t="s">
        <v>92</v>
      </c>
      <c r="C204" s="206">
        <v>11.811</v>
      </c>
      <c r="D204" s="206">
        <v>17.167000000000002</v>
      </c>
      <c r="E204" s="206">
        <v>16.378</v>
      </c>
      <c r="F204" s="206">
        <v>17.257999999999999</v>
      </c>
      <c r="G204" s="206">
        <v>18.393000000000001</v>
      </c>
      <c r="H204" s="206">
        <v>19.680510000000002</v>
      </c>
      <c r="I204" s="142"/>
      <c r="J204" s="142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</row>
    <row r="205" spans="1:38" s="65" customFormat="1" ht="16.5" customHeight="1" x14ac:dyDescent="0.25">
      <c r="A205" s="162">
        <f>_xlfn.AGGREGATE(3,3,$B$12:B205)</f>
        <v>141</v>
      </c>
      <c r="B205" s="54" t="s">
        <v>107</v>
      </c>
      <c r="C205" s="206"/>
      <c r="D205" s="206">
        <v>145.34755736178141</v>
      </c>
      <c r="E205" s="206">
        <v>95.403972738393421</v>
      </c>
      <c r="F205" s="206">
        <v>105.37306142386127</v>
      </c>
      <c r="G205" s="206">
        <v>106.57666009966394</v>
      </c>
      <c r="H205" s="206">
        <v>107</v>
      </c>
      <c r="I205" s="142"/>
      <c r="J205" s="142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</row>
    <row r="206" spans="1:38" s="65" customFormat="1" ht="16.5" customHeight="1" x14ac:dyDescent="0.25">
      <c r="A206" s="162">
        <f>_xlfn.AGGREGATE(3,3,$B$12:B206)</f>
        <v>142</v>
      </c>
      <c r="B206" s="54" t="s">
        <v>93</v>
      </c>
      <c r="C206" s="206">
        <v>11.811</v>
      </c>
      <c r="D206" s="206">
        <v>17.167000000000002</v>
      </c>
      <c r="E206" s="206">
        <v>16.378</v>
      </c>
      <c r="F206" s="206">
        <v>17.257999999999999</v>
      </c>
      <c r="G206" s="206">
        <v>18.393000000000001</v>
      </c>
      <c r="H206" s="206">
        <v>19.680510000000002</v>
      </c>
      <c r="I206" s="142"/>
      <c r="J206" s="142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</row>
    <row r="207" spans="1:38" s="65" customFormat="1" ht="16.5" customHeight="1" x14ac:dyDescent="0.25">
      <c r="A207" s="162">
        <f>_xlfn.AGGREGATE(3,3,$B$12:B207)</f>
        <v>143</v>
      </c>
      <c r="B207" s="54" t="s">
        <v>94</v>
      </c>
      <c r="C207" s="206"/>
      <c r="D207" s="206"/>
      <c r="E207" s="206"/>
      <c r="F207" s="206"/>
      <c r="G207" s="206"/>
      <c r="H207" s="206">
        <v>0</v>
      </c>
      <c r="I207" s="142"/>
      <c r="J207" s="142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</row>
    <row r="208" spans="1:38" s="65" customFormat="1" ht="16.5" customHeight="1" x14ac:dyDescent="0.25">
      <c r="A208" s="162">
        <f>_xlfn.AGGREGATE(3,3,$B$12:B208)</f>
        <v>144</v>
      </c>
      <c r="B208" s="54" t="s">
        <v>95</v>
      </c>
      <c r="C208" s="206"/>
      <c r="D208" s="206"/>
      <c r="E208" s="206"/>
      <c r="F208" s="206"/>
      <c r="G208" s="206"/>
      <c r="H208" s="206">
        <v>0</v>
      </c>
      <c r="I208" s="142"/>
      <c r="J208" s="142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</row>
    <row r="209" spans="1:38" s="65" customFormat="1" ht="16.5" customHeight="1" x14ac:dyDescent="0.25">
      <c r="A209" s="162">
        <f>_xlfn.AGGREGATE(3,3,$B$12:B209)</f>
        <v>145</v>
      </c>
      <c r="B209" s="54" t="s">
        <v>97</v>
      </c>
      <c r="C209" s="206">
        <v>36.900999999999996</v>
      </c>
      <c r="D209" s="206">
        <v>46.673999999999999</v>
      </c>
      <c r="E209" s="206">
        <v>48.97</v>
      </c>
      <c r="F209" s="206">
        <v>33.853999999999999</v>
      </c>
      <c r="G209" s="206">
        <v>33.710999999999999</v>
      </c>
      <c r="H209" s="206">
        <v>36.070769999999996</v>
      </c>
      <c r="I209" s="142"/>
      <c r="J209" s="142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</row>
    <row r="210" spans="1:38" s="65" customFormat="1" ht="16.5" customHeight="1" x14ac:dyDescent="0.25">
      <c r="A210" s="162">
        <f>_xlfn.AGGREGATE(3,3,$B$12:B210)</f>
        <v>146</v>
      </c>
      <c r="B210" s="54" t="s">
        <v>98</v>
      </c>
      <c r="C210" s="206">
        <v>27.318999999999999</v>
      </c>
      <c r="D210" s="206">
        <v>26.803999999999998</v>
      </c>
      <c r="E210" s="206">
        <v>27.335999999999999</v>
      </c>
      <c r="F210" s="206">
        <v>27.707999999999998</v>
      </c>
      <c r="G210" s="206">
        <v>27.138000000000002</v>
      </c>
      <c r="H210" s="206">
        <v>29.037660000000002</v>
      </c>
      <c r="I210" s="142"/>
      <c r="J210" s="142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</row>
    <row r="211" spans="1:38" s="65" customFormat="1" ht="16.5" customHeight="1" x14ac:dyDescent="0.25">
      <c r="A211" s="162">
        <f>_xlfn.AGGREGATE(3,3,$B$12:B211)</f>
        <v>147</v>
      </c>
      <c r="B211" s="54" t="s">
        <v>99</v>
      </c>
      <c r="C211" s="206">
        <v>9.5820000000000007</v>
      </c>
      <c r="D211" s="206">
        <v>19.87</v>
      </c>
      <c r="E211" s="206">
        <v>21.634</v>
      </c>
      <c r="F211" s="206">
        <v>6.1459999999999999</v>
      </c>
      <c r="G211" s="206">
        <v>6.5730000000000004</v>
      </c>
      <c r="H211" s="206">
        <v>7.0331100000000006</v>
      </c>
      <c r="I211" s="142"/>
      <c r="J211" s="142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</row>
    <row r="212" spans="1:38" s="65" customFormat="1" ht="16.5" customHeight="1" x14ac:dyDescent="0.25">
      <c r="A212" s="162">
        <f>_xlfn.AGGREGATE(3,3,$B$12:B212)</f>
        <v>148</v>
      </c>
      <c r="B212" s="54" t="s">
        <v>155</v>
      </c>
      <c r="C212" s="206"/>
      <c r="D212" s="206"/>
      <c r="E212" s="206"/>
      <c r="F212" s="206"/>
      <c r="G212" s="206"/>
      <c r="H212" s="206">
        <v>0</v>
      </c>
      <c r="I212" s="145"/>
      <c r="J212" s="145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</row>
    <row r="213" spans="1:38" s="65" customFormat="1" ht="16.5" customHeight="1" x14ac:dyDescent="0.25">
      <c r="A213" s="162">
        <f>_xlfn.AGGREGATE(3,3,$B$12:B213)</f>
        <v>149</v>
      </c>
      <c r="B213" s="54" t="s">
        <v>101</v>
      </c>
      <c r="C213" s="206"/>
      <c r="D213" s="206"/>
      <c r="E213" s="206"/>
      <c r="F213" s="206"/>
      <c r="G213" s="206"/>
      <c r="H213" s="206">
        <v>0</v>
      </c>
      <c r="I213" s="145"/>
      <c r="J213" s="145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</row>
    <row r="214" spans="1:38" s="65" customFormat="1" ht="16.5" customHeight="1" x14ac:dyDescent="0.25">
      <c r="A214" s="162">
        <f>_xlfn.AGGREGATE(3,3,$B$12:B214)</f>
        <v>150</v>
      </c>
      <c r="B214" s="54" t="s">
        <v>102</v>
      </c>
      <c r="C214" s="206"/>
      <c r="D214" s="206"/>
      <c r="E214" s="206"/>
      <c r="F214" s="206"/>
      <c r="G214" s="206"/>
      <c r="H214" s="206">
        <v>0</v>
      </c>
      <c r="I214" s="145"/>
      <c r="J214" s="145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</row>
    <row r="215" spans="1:38" s="65" customFormat="1" ht="16.5" customHeight="1" x14ac:dyDescent="0.25">
      <c r="A215" s="162">
        <f>_xlfn.AGGREGATE(3,3,$B$12:B215)</f>
        <v>151</v>
      </c>
      <c r="B215" s="54" t="s">
        <v>103</v>
      </c>
      <c r="C215" s="206">
        <v>48.42</v>
      </c>
      <c r="D215" s="206">
        <v>60.215000000000003</v>
      </c>
      <c r="E215" s="206">
        <v>70.36</v>
      </c>
      <c r="F215" s="206">
        <v>51.112000000000002</v>
      </c>
      <c r="G215" s="206">
        <v>52.106000000000002</v>
      </c>
      <c r="H215" s="206">
        <v>55.753420000000006</v>
      </c>
      <c r="I215" s="145"/>
      <c r="J215" s="145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</row>
    <row r="216" spans="1:38" s="65" customFormat="1" ht="16.5" customHeight="1" x14ac:dyDescent="0.25">
      <c r="A216" s="162">
        <f>_xlfn.AGGREGATE(3,3,$B$12:B216)</f>
        <v>152</v>
      </c>
      <c r="B216" s="54" t="s">
        <v>107</v>
      </c>
      <c r="C216" s="206"/>
      <c r="D216" s="206">
        <v>124.35976869062371</v>
      </c>
      <c r="E216" s="206">
        <v>116.84796147139416</v>
      </c>
      <c r="F216" s="206">
        <v>72.643547470153507</v>
      </c>
      <c r="G216" s="206">
        <v>101.94474878697761</v>
      </c>
      <c r="H216" s="206">
        <v>107</v>
      </c>
      <c r="I216" s="146"/>
      <c r="J216" s="146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</row>
    <row r="217" spans="1:38" s="65" customFormat="1" ht="16.5" customHeight="1" x14ac:dyDescent="0.3">
      <c r="A217" s="254" t="s">
        <v>188</v>
      </c>
      <c r="B217" s="254"/>
      <c r="C217" s="254"/>
      <c r="D217" s="254"/>
      <c r="E217" s="254"/>
      <c r="F217" s="254"/>
      <c r="G217" s="254"/>
      <c r="H217" s="254"/>
      <c r="I217" s="144"/>
      <c r="J217" s="14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</row>
    <row r="218" spans="1:38" s="65" customFormat="1" ht="16.5" customHeight="1" x14ac:dyDescent="0.25">
      <c r="A218" s="162">
        <f>_xlfn.AGGREGATE(3,3,$B$12:B218)</f>
        <v>153</v>
      </c>
      <c r="B218" s="54" t="s">
        <v>90</v>
      </c>
      <c r="C218" s="206">
        <v>55.201000000000001</v>
      </c>
      <c r="D218" s="206">
        <v>60.262999999999998</v>
      </c>
      <c r="E218" s="206">
        <v>77.389999999999986</v>
      </c>
      <c r="F218" s="206">
        <v>45.91</v>
      </c>
      <c r="G218" s="206">
        <v>46.84</v>
      </c>
      <c r="H218" s="206">
        <v>50.118800000000007</v>
      </c>
      <c r="I218" s="142"/>
      <c r="J218" s="142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</row>
    <row r="219" spans="1:38" s="65" customFormat="1" ht="16.5" customHeight="1" x14ac:dyDescent="0.25">
      <c r="A219" s="162">
        <f>_xlfn.AGGREGATE(3,3,$B$12:B219)</f>
        <v>154</v>
      </c>
      <c r="B219" s="54" t="s">
        <v>92</v>
      </c>
      <c r="C219" s="206">
        <v>12.742000000000001</v>
      </c>
      <c r="D219" s="206">
        <v>15.656000000000001</v>
      </c>
      <c r="E219" s="206">
        <v>14.615</v>
      </c>
      <c r="F219" s="206">
        <v>15.375999999999999</v>
      </c>
      <c r="G219" s="206">
        <v>16.366</v>
      </c>
      <c r="H219" s="206">
        <v>17.511620000000001</v>
      </c>
      <c r="I219" s="142"/>
      <c r="J219" s="142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</row>
    <row r="220" spans="1:38" s="65" customFormat="1" ht="16.5" customHeight="1" x14ac:dyDescent="0.25">
      <c r="A220" s="162">
        <f>_xlfn.AGGREGATE(3,3,$B$12:B220)</f>
        <v>155</v>
      </c>
      <c r="B220" s="54" t="s">
        <v>107</v>
      </c>
      <c r="C220" s="206"/>
      <c r="D220" s="206">
        <v>122.86925129493014</v>
      </c>
      <c r="E220" s="206">
        <v>93.350792028615231</v>
      </c>
      <c r="F220" s="206">
        <v>105.20697913102977</v>
      </c>
      <c r="G220" s="206">
        <v>106.43860561914673</v>
      </c>
      <c r="H220" s="206">
        <v>107</v>
      </c>
      <c r="I220" s="142"/>
      <c r="J220" s="142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</row>
    <row r="221" spans="1:38" s="65" customFormat="1" ht="16.5" customHeight="1" x14ac:dyDescent="0.25">
      <c r="A221" s="162">
        <f>_xlfn.AGGREGATE(3,3,$B$12:B221)</f>
        <v>156</v>
      </c>
      <c r="B221" s="54" t="s">
        <v>93</v>
      </c>
      <c r="C221" s="206">
        <v>12.742000000000001</v>
      </c>
      <c r="D221" s="206">
        <v>15.656000000000001</v>
      </c>
      <c r="E221" s="206">
        <v>14.615</v>
      </c>
      <c r="F221" s="206">
        <v>15.375999999999999</v>
      </c>
      <c r="G221" s="206">
        <v>16.366</v>
      </c>
      <c r="H221" s="206">
        <v>17.511620000000001</v>
      </c>
      <c r="I221" s="142"/>
      <c r="J221" s="142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</row>
    <row r="222" spans="1:38" s="65" customFormat="1" ht="16.5" customHeight="1" x14ac:dyDescent="0.25">
      <c r="A222" s="162">
        <f>_xlfn.AGGREGATE(3,3,$B$12:B222)</f>
        <v>157</v>
      </c>
      <c r="B222" s="54" t="s">
        <v>94</v>
      </c>
      <c r="C222" s="206"/>
      <c r="D222" s="206"/>
      <c r="E222" s="206"/>
      <c r="F222" s="206"/>
      <c r="G222" s="206"/>
      <c r="H222" s="206">
        <v>0</v>
      </c>
      <c r="I222" s="142"/>
      <c r="J222" s="142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</row>
    <row r="223" spans="1:38" s="65" customFormat="1" ht="16.5" customHeight="1" x14ac:dyDescent="0.25">
      <c r="A223" s="162">
        <f>_xlfn.AGGREGATE(3,3,$B$12:B223)</f>
        <v>158</v>
      </c>
      <c r="B223" s="54" t="s">
        <v>95</v>
      </c>
      <c r="C223" s="206"/>
      <c r="D223" s="206"/>
      <c r="E223" s="206"/>
      <c r="F223" s="206"/>
      <c r="G223" s="206"/>
      <c r="H223" s="206">
        <v>0</v>
      </c>
      <c r="I223" s="142"/>
      <c r="J223" s="142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</row>
    <row r="224" spans="1:38" s="65" customFormat="1" ht="16.5" customHeight="1" x14ac:dyDescent="0.25">
      <c r="A224" s="162">
        <f>_xlfn.AGGREGATE(3,3,$B$12:B224)</f>
        <v>159</v>
      </c>
      <c r="B224" s="54" t="s">
        <v>97</v>
      </c>
      <c r="C224" s="206">
        <v>39.353999999999999</v>
      </c>
      <c r="D224" s="206">
        <v>44.606999999999999</v>
      </c>
      <c r="E224" s="206">
        <v>61.174999999999997</v>
      </c>
      <c r="F224" s="206">
        <v>30.533999999999999</v>
      </c>
      <c r="G224" s="206">
        <v>30.474</v>
      </c>
      <c r="H224" s="206">
        <v>32.60718</v>
      </c>
      <c r="I224" s="142"/>
      <c r="J224" s="142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</row>
    <row r="225" spans="1:38" s="65" customFormat="1" ht="16.5" customHeight="1" x14ac:dyDescent="0.25">
      <c r="A225" s="162">
        <f>_xlfn.AGGREGATE(3,3,$B$12:B225)</f>
        <v>160</v>
      </c>
      <c r="B225" s="54" t="s">
        <v>98</v>
      </c>
      <c r="C225" s="206">
        <v>27.042000000000002</v>
      </c>
      <c r="D225" s="206">
        <v>26.052</v>
      </c>
      <c r="E225" s="206">
        <v>23.443000000000001</v>
      </c>
      <c r="F225" s="206">
        <v>23.119</v>
      </c>
      <c r="G225" s="206">
        <v>22.539000000000001</v>
      </c>
      <c r="H225" s="206">
        <v>24.11673</v>
      </c>
      <c r="I225" s="142"/>
      <c r="J225" s="142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</row>
    <row r="226" spans="1:38" s="65" customFormat="1" ht="16.5" customHeight="1" x14ac:dyDescent="0.25">
      <c r="A226" s="162">
        <f>_xlfn.AGGREGATE(3,3,$B$12:B226)</f>
        <v>161</v>
      </c>
      <c r="B226" s="54" t="s">
        <v>99</v>
      </c>
      <c r="C226" s="206">
        <v>12.311999999999999</v>
      </c>
      <c r="D226" s="206">
        <v>18.555</v>
      </c>
      <c r="E226" s="206">
        <v>37.731999999999999</v>
      </c>
      <c r="F226" s="206">
        <v>7.415</v>
      </c>
      <c r="G226" s="206">
        <v>7.9349999999999996</v>
      </c>
      <c r="H226" s="206">
        <v>8.4904499999999992</v>
      </c>
      <c r="I226" s="142"/>
      <c r="J226" s="142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</row>
    <row r="227" spans="1:38" s="65" customFormat="1" ht="16.5" customHeight="1" x14ac:dyDescent="0.25">
      <c r="A227" s="162">
        <f>_xlfn.AGGREGATE(3,3,$B$12:B227)</f>
        <v>162</v>
      </c>
      <c r="B227" s="54" t="s">
        <v>155</v>
      </c>
      <c r="C227" s="206"/>
      <c r="D227" s="206"/>
      <c r="E227" s="206"/>
      <c r="F227" s="206"/>
      <c r="G227" s="206"/>
      <c r="H227" s="206">
        <v>0</v>
      </c>
      <c r="I227" s="145"/>
      <c r="J227" s="145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</row>
    <row r="228" spans="1:38" s="65" customFormat="1" ht="16.5" customHeight="1" x14ac:dyDescent="0.25">
      <c r="A228" s="162">
        <f>_xlfn.AGGREGATE(3,3,$B$12:B228)</f>
        <v>163</v>
      </c>
      <c r="B228" s="54" t="s">
        <v>101</v>
      </c>
      <c r="C228" s="206"/>
      <c r="D228" s="206"/>
      <c r="E228" s="206"/>
      <c r="F228" s="206"/>
      <c r="G228" s="206"/>
      <c r="H228" s="206">
        <v>0</v>
      </c>
      <c r="I228" s="145"/>
      <c r="J228" s="145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</row>
    <row r="229" spans="1:38" s="65" customFormat="1" ht="16.5" customHeight="1" x14ac:dyDescent="0.25">
      <c r="A229" s="162">
        <f>_xlfn.AGGREGATE(3,3,$B$12:B229)</f>
        <v>164</v>
      </c>
      <c r="B229" s="54" t="s">
        <v>102</v>
      </c>
      <c r="C229" s="206"/>
      <c r="D229" s="206"/>
      <c r="E229" s="206"/>
      <c r="F229" s="206"/>
      <c r="G229" s="206"/>
      <c r="H229" s="206">
        <v>0</v>
      </c>
      <c r="I229" s="145"/>
      <c r="J229" s="145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</row>
    <row r="230" spans="1:38" s="65" customFormat="1" ht="16.5" customHeight="1" x14ac:dyDescent="0.25">
      <c r="A230" s="162">
        <f>_xlfn.AGGREGATE(3,3,$B$12:B230)</f>
        <v>165</v>
      </c>
      <c r="B230" s="54" t="s">
        <v>103</v>
      </c>
      <c r="C230" s="206">
        <v>55.203000000000003</v>
      </c>
      <c r="D230" s="206">
        <v>60.158000000000001</v>
      </c>
      <c r="E230" s="206">
        <v>77.394999999999996</v>
      </c>
      <c r="F230" s="206">
        <v>45.91</v>
      </c>
      <c r="G230" s="206">
        <v>46.84</v>
      </c>
      <c r="H230" s="206">
        <v>50.118800000000007</v>
      </c>
      <c r="I230" s="145"/>
      <c r="J230" s="145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</row>
    <row r="231" spans="1:38" s="65" customFormat="1" ht="16.5" customHeight="1" x14ac:dyDescent="0.25">
      <c r="A231" s="162">
        <f>_xlfn.AGGREGATE(3,3,$B$12:B231)</f>
        <v>166</v>
      </c>
      <c r="B231" s="54" t="s">
        <v>107</v>
      </c>
      <c r="C231" s="206"/>
      <c r="D231" s="206">
        <v>108.97596145137038</v>
      </c>
      <c r="E231" s="206">
        <v>128.65288074736526</v>
      </c>
      <c r="F231" s="206">
        <v>59.319077459784218</v>
      </c>
      <c r="G231" s="206">
        <v>102.02570246133742</v>
      </c>
      <c r="H231" s="206">
        <v>107</v>
      </c>
      <c r="I231" s="146"/>
      <c r="J231" s="146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</row>
    <row r="232" spans="1:38" s="65" customFormat="1" ht="16.5" customHeight="1" x14ac:dyDescent="0.3">
      <c r="A232" s="254" t="s">
        <v>189</v>
      </c>
      <c r="B232" s="254"/>
      <c r="C232" s="254"/>
      <c r="D232" s="254"/>
      <c r="E232" s="254"/>
      <c r="F232" s="254"/>
      <c r="G232" s="254"/>
      <c r="H232" s="254"/>
      <c r="I232" s="144"/>
      <c r="J232" s="14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</row>
    <row r="233" spans="1:38" s="65" customFormat="1" ht="16.5" customHeight="1" x14ac:dyDescent="0.25">
      <c r="A233" s="162">
        <f>_xlfn.AGGREGATE(3,3,$B$12:B233)</f>
        <v>167</v>
      </c>
      <c r="B233" s="54" t="s">
        <v>90</v>
      </c>
      <c r="C233" s="206">
        <v>58.042999999999999</v>
      </c>
      <c r="D233" s="206">
        <v>73.113</v>
      </c>
      <c r="E233" s="206">
        <v>101.83899999999998</v>
      </c>
      <c r="F233" s="206">
        <v>51.262999999999998</v>
      </c>
      <c r="G233" s="206">
        <v>52.128</v>
      </c>
      <c r="H233" s="206">
        <v>55.776960000000003</v>
      </c>
      <c r="I233" s="142"/>
      <c r="J233" s="142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</row>
    <row r="234" spans="1:38" s="65" customFormat="1" ht="16.5" customHeight="1" x14ac:dyDescent="0.25">
      <c r="A234" s="162">
        <f>_xlfn.AGGREGATE(3,3,$B$12:B234)</f>
        <v>168</v>
      </c>
      <c r="B234" s="54" t="s">
        <v>92</v>
      </c>
      <c r="C234" s="206">
        <v>22.83</v>
      </c>
      <c r="D234" s="206">
        <v>33.518000000000001</v>
      </c>
      <c r="E234" s="206">
        <v>28.998999999999999</v>
      </c>
      <c r="F234" s="206">
        <v>30.582999999999998</v>
      </c>
      <c r="G234" s="206">
        <v>32.584000000000003</v>
      </c>
      <c r="H234" s="206">
        <v>34.864880000000007</v>
      </c>
      <c r="I234" s="142"/>
      <c r="J234" s="142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</row>
    <row r="235" spans="1:38" s="65" customFormat="1" ht="16.5" customHeight="1" x14ac:dyDescent="0.25">
      <c r="A235" s="162">
        <f>_xlfn.AGGREGATE(3,3,$B$12:B235)</f>
        <v>169</v>
      </c>
      <c r="B235" s="54" t="s">
        <v>107</v>
      </c>
      <c r="C235" s="206"/>
      <c r="D235" s="206">
        <v>146.81559351730181</v>
      </c>
      <c r="E235" s="206">
        <v>86.517691986395363</v>
      </c>
      <c r="F235" s="206">
        <v>105.4622573192179</v>
      </c>
      <c r="G235" s="206">
        <v>106.54285060327635</v>
      </c>
      <c r="H235" s="206">
        <v>107</v>
      </c>
      <c r="I235" s="142"/>
      <c r="J235" s="142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</row>
    <row r="236" spans="1:38" s="65" customFormat="1" ht="16.5" customHeight="1" x14ac:dyDescent="0.25">
      <c r="A236" s="162">
        <f>_xlfn.AGGREGATE(3,3,$B$12:B236)</f>
        <v>170</v>
      </c>
      <c r="B236" s="54" t="s">
        <v>93</v>
      </c>
      <c r="C236" s="206">
        <v>22.83</v>
      </c>
      <c r="D236" s="206">
        <v>34.088000000000001</v>
      </c>
      <c r="E236" s="206">
        <v>28.998999999999999</v>
      </c>
      <c r="F236" s="206">
        <v>30.582999999999998</v>
      </c>
      <c r="G236" s="206">
        <v>32.584000000000003</v>
      </c>
      <c r="H236" s="206">
        <v>34.864880000000007</v>
      </c>
      <c r="I236" s="142"/>
      <c r="J236" s="142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</row>
    <row r="237" spans="1:38" s="65" customFormat="1" ht="16.5" customHeight="1" x14ac:dyDescent="0.25">
      <c r="A237" s="162">
        <f>_xlfn.AGGREGATE(3,3,$B$12:B237)</f>
        <v>171</v>
      </c>
      <c r="B237" s="54" t="s">
        <v>94</v>
      </c>
      <c r="C237" s="206"/>
      <c r="D237" s="206"/>
      <c r="E237" s="206"/>
      <c r="F237" s="206"/>
      <c r="G237" s="206"/>
      <c r="H237" s="206">
        <v>0</v>
      </c>
      <c r="I237" s="142"/>
      <c r="J237" s="142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</row>
    <row r="238" spans="1:38" s="65" customFormat="1" ht="16.5" customHeight="1" x14ac:dyDescent="0.25">
      <c r="A238" s="162">
        <f>_xlfn.AGGREGATE(3,3,$B$12:B238)</f>
        <v>172</v>
      </c>
      <c r="B238" s="54" t="s">
        <v>95</v>
      </c>
      <c r="C238" s="206"/>
      <c r="D238" s="206"/>
      <c r="E238" s="206"/>
      <c r="F238" s="206"/>
      <c r="G238" s="206"/>
      <c r="H238" s="206">
        <v>0</v>
      </c>
      <c r="I238" s="142"/>
      <c r="J238" s="142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</row>
    <row r="239" spans="1:38" s="65" customFormat="1" ht="16.5" customHeight="1" x14ac:dyDescent="0.25">
      <c r="A239" s="162">
        <f>_xlfn.AGGREGATE(3,3,$B$12:B239)</f>
        <v>173</v>
      </c>
      <c r="B239" s="54" t="s">
        <v>97</v>
      </c>
      <c r="C239" s="206">
        <v>30.241</v>
      </c>
      <c r="D239" s="206">
        <v>39.594999999999999</v>
      </c>
      <c r="E239" s="206">
        <v>68.126999999999995</v>
      </c>
      <c r="F239" s="206">
        <v>20.68</v>
      </c>
      <c r="G239" s="206">
        <v>19.544</v>
      </c>
      <c r="H239" s="206">
        <v>20.91208</v>
      </c>
      <c r="I239" s="142"/>
      <c r="J239" s="142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</row>
    <row r="240" spans="1:38" s="65" customFormat="1" ht="16.5" customHeight="1" x14ac:dyDescent="0.25">
      <c r="A240" s="162">
        <f>_xlfn.AGGREGATE(3,3,$B$12:B240)</f>
        <v>174</v>
      </c>
      <c r="B240" s="54" t="s">
        <v>98</v>
      </c>
      <c r="C240" s="206">
        <v>22.172999999999998</v>
      </c>
      <c r="D240" s="206">
        <v>17.789000000000001</v>
      </c>
      <c r="E240" s="206">
        <v>15.303000000000001</v>
      </c>
      <c r="F240" s="206">
        <v>14.957000000000001</v>
      </c>
      <c r="G240" s="206">
        <v>13.422000000000001</v>
      </c>
      <c r="H240" s="206">
        <v>14.361540000000002</v>
      </c>
      <c r="I240" s="142"/>
      <c r="J240" s="142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</row>
    <row r="241" spans="1:38" s="65" customFormat="1" ht="16.5" customHeight="1" x14ac:dyDescent="0.25">
      <c r="A241" s="162">
        <f>_xlfn.AGGREGATE(3,3,$B$12:B241)</f>
        <v>175</v>
      </c>
      <c r="B241" s="54" t="s">
        <v>99</v>
      </c>
      <c r="C241" s="206">
        <v>8.0679999999999996</v>
      </c>
      <c r="D241" s="206">
        <v>21.806000000000001</v>
      </c>
      <c r="E241" s="206">
        <v>52.823999999999998</v>
      </c>
      <c r="F241" s="206">
        <v>5.7229999999999999</v>
      </c>
      <c r="G241" s="206">
        <v>6.1219999999999999</v>
      </c>
      <c r="H241" s="206">
        <v>6.5505399999999998</v>
      </c>
      <c r="I241" s="142"/>
      <c r="J241" s="142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</row>
    <row r="242" spans="1:38" s="65" customFormat="1" ht="16.5" customHeight="1" x14ac:dyDescent="0.25">
      <c r="A242" s="162">
        <f>_xlfn.AGGREGATE(3,3,$B$12:B242)</f>
        <v>176</v>
      </c>
      <c r="B242" s="54" t="s">
        <v>155</v>
      </c>
      <c r="C242" s="206"/>
      <c r="D242" s="206"/>
      <c r="E242" s="206"/>
      <c r="F242" s="206"/>
      <c r="G242" s="206"/>
      <c r="H242" s="206">
        <v>0</v>
      </c>
      <c r="I242" s="145"/>
      <c r="J242" s="145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</row>
    <row r="243" spans="1:38" s="65" customFormat="1" ht="16.5" customHeight="1" x14ac:dyDescent="0.25">
      <c r="A243" s="162">
        <f>_xlfn.AGGREGATE(3,3,$B$12:B243)</f>
        <v>177</v>
      </c>
      <c r="B243" s="54" t="s">
        <v>101</v>
      </c>
      <c r="C243" s="206"/>
      <c r="D243" s="206"/>
      <c r="E243" s="206"/>
      <c r="F243" s="206"/>
      <c r="G243" s="206"/>
      <c r="H243" s="206">
        <v>0</v>
      </c>
      <c r="I243" s="145"/>
      <c r="J243" s="145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</row>
    <row r="244" spans="1:38" s="65" customFormat="1" ht="16.5" customHeight="1" x14ac:dyDescent="0.25">
      <c r="A244" s="162">
        <f>_xlfn.AGGREGATE(3,3,$B$12:B244)</f>
        <v>178</v>
      </c>
      <c r="B244" s="54" t="s">
        <v>102</v>
      </c>
      <c r="C244" s="206"/>
      <c r="D244" s="206"/>
      <c r="E244" s="206"/>
      <c r="F244" s="206"/>
      <c r="G244" s="206"/>
      <c r="H244" s="206">
        <v>0</v>
      </c>
      <c r="I244" s="145"/>
      <c r="J244" s="145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</row>
    <row r="245" spans="1:38" s="65" customFormat="1" ht="16.5" customHeight="1" x14ac:dyDescent="0.25">
      <c r="A245" s="162">
        <f>_xlfn.AGGREGATE(3,3,$B$12:B245)</f>
        <v>179</v>
      </c>
      <c r="B245" s="54" t="s">
        <v>103</v>
      </c>
      <c r="C245" s="206">
        <v>58.043999999999997</v>
      </c>
      <c r="D245" s="206">
        <v>73.113</v>
      </c>
      <c r="E245" s="206">
        <v>101.839</v>
      </c>
      <c r="F245" s="206">
        <v>51.262999999999998</v>
      </c>
      <c r="G245" s="206">
        <v>52.128</v>
      </c>
      <c r="H245" s="206">
        <v>55.776960000000003</v>
      </c>
      <c r="I245" s="145"/>
      <c r="J245" s="145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</row>
    <row r="246" spans="1:38" s="65" customFormat="1" ht="16.5" customHeight="1" x14ac:dyDescent="0.25">
      <c r="A246" s="162">
        <f>_xlfn.AGGREGATE(3,3,$B$12:B246)</f>
        <v>180</v>
      </c>
      <c r="B246" s="54" t="s">
        <v>107</v>
      </c>
      <c r="C246" s="206"/>
      <c r="D246" s="206">
        <v>125.96133967335126</v>
      </c>
      <c r="E246" s="206">
        <v>139.28986637123359</v>
      </c>
      <c r="F246" s="206">
        <v>50.337297106216674</v>
      </c>
      <c r="G246" s="206">
        <v>101.68737686050369</v>
      </c>
      <c r="H246" s="206">
        <v>107</v>
      </c>
      <c r="I246" s="146"/>
      <c r="J246" s="146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</row>
    <row r="247" spans="1:38" s="65" customFormat="1" ht="16.5" customHeight="1" x14ac:dyDescent="0.3">
      <c r="A247" s="254" t="s">
        <v>190</v>
      </c>
      <c r="B247" s="254"/>
      <c r="C247" s="254"/>
      <c r="D247" s="254"/>
      <c r="E247" s="254"/>
      <c r="F247" s="254"/>
      <c r="G247" s="254"/>
      <c r="H247" s="254"/>
      <c r="I247" s="144"/>
      <c r="J247" s="14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</row>
    <row r="248" spans="1:38" s="65" customFormat="1" ht="16.5" customHeight="1" x14ac:dyDescent="0.25">
      <c r="A248" s="162">
        <f>_xlfn.AGGREGATE(3,3,$B$12:B248)</f>
        <v>181</v>
      </c>
      <c r="B248" s="54" t="s">
        <v>90</v>
      </c>
      <c r="C248" s="206">
        <v>46.913000000000004</v>
      </c>
      <c r="D248" s="206">
        <v>64.091999999999999</v>
      </c>
      <c r="E248" s="206">
        <v>77.441999999999993</v>
      </c>
      <c r="F248" s="206">
        <v>47.695</v>
      </c>
      <c r="G248" s="206">
        <v>48.521000000000001</v>
      </c>
      <c r="H248" s="206">
        <v>51.917470000000002</v>
      </c>
      <c r="I248" s="142"/>
      <c r="J248" s="142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</row>
    <row r="249" spans="1:38" s="65" customFormat="1" ht="16.5" customHeight="1" x14ac:dyDescent="0.25">
      <c r="A249" s="162">
        <f>_xlfn.AGGREGATE(3,3,$B$12:B249)</f>
        <v>182</v>
      </c>
      <c r="B249" s="54" t="s">
        <v>92</v>
      </c>
      <c r="C249" s="206">
        <v>10.521000000000001</v>
      </c>
      <c r="D249" s="206">
        <v>10.391</v>
      </c>
      <c r="E249" s="206">
        <v>9.36</v>
      </c>
      <c r="F249" s="206">
        <v>9.8620000000000001</v>
      </c>
      <c r="G249" s="206">
        <v>10.573</v>
      </c>
      <c r="H249" s="206">
        <v>11.31311</v>
      </c>
      <c r="I249" s="142"/>
      <c r="J249" s="142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</row>
    <row r="250" spans="1:38" s="65" customFormat="1" ht="16.5" customHeight="1" x14ac:dyDescent="0.25">
      <c r="A250" s="162">
        <f>_xlfn.AGGREGATE(3,3,$B$12:B250)</f>
        <v>183</v>
      </c>
      <c r="B250" s="54" t="s">
        <v>107</v>
      </c>
      <c r="C250" s="206"/>
      <c r="D250" s="206">
        <v>98.764376009884984</v>
      </c>
      <c r="E250" s="206">
        <v>90.077952073910112</v>
      </c>
      <c r="F250" s="206">
        <v>105.36324786324786</v>
      </c>
      <c r="G250" s="206">
        <v>107.20949097546138</v>
      </c>
      <c r="H250" s="206">
        <v>107</v>
      </c>
      <c r="I250" s="142"/>
      <c r="J250" s="142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</row>
    <row r="251" spans="1:38" s="65" customFormat="1" ht="16.5" customHeight="1" x14ac:dyDescent="0.25">
      <c r="A251" s="162">
        <f>_xlfn.AGGREGATE(3,3,$B$12:B251)</f>
        <v>184</v>
      </c>
      <c r="B251" s="54" t="s">
        <v>93</v>
      </c>
      <c r="C251" s="206">
        <v>10.521000000000001</v>
      </c>
      <c r="D251" s="206">
        <v>10.391</v>
      </c>
      <c r="E251" s="206">
        <v>9.36</v>
      </c>
      <c r="F251" s="206">
        <v>9.8620000000000001</v>
      </c>
      <c r="G251" s="206">
        <v>10.573</v>
      </c>
      <c r="H251" s="206">
        <v>11.31311</v>
      </c>
      <c r="I251" s="142"/>
      <c r="J251" s="142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</row>
    <row r="252" spans="1:38" s="65" customFormat="1" ht="16.5" customHeight="1" x14ac:dyDescent="0.25">
      <c r="A252" s="162">
        <f>_xlfn.AGGREGATE(3,3,$B$12:B252)</f>
        <v>185</v>
      </c>
      <c r="B252" s="54" t="s">
        <v>94</v>
      </c>
      <c r="C252" s="206"/>
      <c r="D252" s="206"/>
      <c r="E252" s="206"/>
      <c r="F252" s="206"/>
      <c r="G252" s="206"/>
      <c r="H252" s="206">
        <v>0</v>
      </c>
      <c r="I252" s="142"/>
      <c r="J252" s="142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</row>
    <row r="253" spans="1:38" s="65" customFormat="1" ht="16.5" customHeight="1" x14ac:dyDescent="0.25">
      <c r="A253" s="162">
        <f>_xlfn.AGGREGATE(3,3,$B$12:B253)</f>
        <v>186</v>
      </c>
      <c r="B253" s="54" t="s">
        <v>95</v>
      </c>
      <c r="C253" s="206"/>
      <c r="D253" s="206"/>
      <c r="E253" s="206"/>
      <c r="F253" s="206"/>
      <c r="G253" s="206"/>
      <c r="H253" s="206">
        <v>0</v>
      </c>
      <c r="I253" s="142"/>
      <c r="J253" s="142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</row>
    <row r="254" spans="1:38" s="65" customFormat="1" ht="16.5" customHeight="1" x14ac:dyDescent="0.25">
      <c r="A254" s="162">
        <f>_xlfn.AGGREGATE(3,3,$B$12:B254)</f>
        <v>187</v>
      </c>
      <c r="B254" s="54" t="s">
        <v>97</v>
      </c>
      <c r="C254" s="206">
        <v>31.441000000000003</v>
      </c>
      <c r="D254" s="206">
        <v>54.531999999999996</v>
      </c>
      <c r="E254" s="206">
        <v>67.081999999999994</v>
      </c>
      <c r="F254" s="206">
        <v>37.832999999999998</v>
      </c>
      <c r="G254" s="206">
        <v>37.948</v>
      </c>
      <c r="H254" s="206">
        <v>40.60436</v>
      </c>
      <c r="I254" s="142"/>
      <c r="J254" s="142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</row>
    <row r="255" spans="1:38" s="65" customFormat="1" ht="16.5" customHeight="1" x14ac:dyDescent="0.25">
      <c r="A255" s="162">
        <f>_xlfn.AGGREGATE(3,3,$B$12:B255)</f>
        <v>188</v>
      </c>
      <c r="B255" s="54" t="s">
        <v>98</v>
      </c>
      <c r="C255" s="206">
        <v>23.513000000000002</v>
      </c>
      <c r="D255" s="206">
        <v>27.099</v>
      </c>
      <c r="E255" s="206">
        <v>32.255000000000003</v>
      </c>
      <c r="F255" s="206">
        <v>32.856000000000002</v>
      </c>
      <c r="G255" s="206">
        <v>32.622</v>
      </c>
      <c r="H255" s="206">
        <v>34.905540000000002</v>
      </c>
      <c r="I255" s="142"/>
      <c r="J255" s="142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</row>
    <row r="256" spans="1:38" s="65" customFormat="1" ht="16.5" customHeight="1" x14ac:dyDescent="0.25">
      <c r="A256" s="162">
        <f>_xlfn.AGGREGATE(3,3,$B$12:B256)</f>
        <v>189</v>
      </c>
      <c r="B256" s="54" t="s">
        <v>99</v>
      </c>
      <c r="C256" s="206">
        <v>7.9279999999999999</v>
      </c>
      <c r="D256" s="206">
        <v>27.433</v>
      </c>
      <c r="E256" s="206">
        <v>34.826999999999998</v>
      </c>
      <c r="F256" s="206">
        <v>4.9770000000000003</v>
      </c>
      <c r="G256" s="206">
        <v>5.3259999999999996</v>
      </c>
      <c r="H256" s="206">
        <v>5.6988199999999996</v>
      </c>
      <c r="I256" s="142"/>
      <c r="J256" s="142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</row>
    <row r="257" spans="1:38" s="65" customFormat="1" ht="16.5" customHeight="1" x14ac:dyDescent="0.25">
      <c r="A257" s="162">
        <f>_xlfn.AGGREGATE(3,3,$B$12:B257)</f>
        <v>190</v>
      </c>
      <c r="B257" s="54" t="s">
        <v>155</v>
      </c>
      <c r="C257" s="206"/>
      <c r="D257" s="206"/>
      <c r="E257" s="206"/>
      <c r="F257" s="206"/>
      <c r="G257" s="206"/>
      <c r="H257" s="206">
        <v>0</v>
      </c>
      <c r="I257" s="145"/>
      <c r="J257" s="145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</row>
    <row r="258" spans="1:38" s="65" customFormat="1" ht="16.5" customHeight="1" x14ac:dyDescent="0.25">
      <c r="A258" s="162">
        <f>_xlfn.AGGREGATE(3,3,$B$12:B258)</f>
        <v>191</v>
      </c>
      <c r="B258" s="54" t="s">
        <v>101</v>
      </c>
      <c r="C258" s="206"/>
      <c r="D258" s="206"/>
      <c r="E258" s="206"/>
      <c r="F258" s="206"/>
      <c r="G258" s="206"/>
      <c r="H258" s="206">
        <v>0</v>
      </c>
      <c r="I258" s="145"/>
      <c r="J258" s="145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</row>
    <row r="259" spans="1:38" s="65" customFormat="1" ht="16.5" customHeight="1" x14ac:dyDescent="0.25">
      <c r="A259" s="162">
        <f>_xlfn.AGGREGATE(3,3,$B$12:B259)</f>
        <v>192</v>
      </c>
      <c r="B259" s="54" t="s">
        <v>102</v>
      </c>
      <c r="C259" s="206"/>
      <c r="D259" s="206"/>
      <c r="E259" s="206"/>
      <c r="F259" s="206"/>
      <c r="G259" s="206"/>
      <c r="H259" s="206">
        <v>0</v>
      </c>
      <c r="I259" s="145"/>
      <c r="J259" s="145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</row>
    <row r="260" spans="1:38" s="65" customFormat="1" ht="16.5" customHeight="1" x14ac:dyDescent="0.25">
      <c r="A260" s="162">
        <f>_xlfn.AGGREGATE(3,3,$B$12:B260)</f>
        <v>193</v>
      </c>
      <c r="B260" s="54" t="s">
        <v>103</v>
      </c>
      <c r="C260" s="206">
        <v>46.912999999999997</v>
      </c>
      <c r="D260" s="206">
        <v>64.093000000000004</v>
      </c>
      <c r="E260" s="206">
        <v>77.433999999999997</v>
      </c>
      <c r="F260" s="206">
        <v>47.695</v>
      </c>
      <c r="G260" s="206">
        <v>48.521000000000001</v>
      </c>
      <c r="H260" s="206">
        <v>51.917470000000002</v>
      </c>
      <c r="I260" s="145"/>
      <c r="J260" s="145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</row>
    <row r="261" spans="1:38" s="65" customFormat="1" ht="16.5" customHeight="1" x14ac:dyDescent="0.25">
      <c r="A261" s="162">
        <f>_xlfn.AGGREGATE(3,3,$B$12:B261)</f>
        <v>194</v>
      </c>
      <c r="B261" s="54" t="s">
        <v>107</v>
      </c>
      <c r="C261" s="206"/>
      <c r="D261" s="206">
        <v>136.62097925948032</v>
      </c>
      <c r="E261" s="206">
        <v>120.81506560778867</v>
      </c>
      <c r="F261" s="206">
        <v>61.594390061213424</v>
      </c>
      <c r="G261" s="206">
        <v>101.73183771883845</v>
      </c>
      <c r="H261" s="206">
        <v>107</v>
      </c>
      <c r="I261" s="146"/>
      <c r="J261" s="146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</row>
    <row r="262" spans="1:38" x14ac:dyDescent="0.3">
      <c r="A262" s="176"/>
      <c r="B262" s="4"/>
      <c r="C262" s="199"/>
      <c r="D262" s="199"/>
      <c r="E262" s="199"/>
      <c r="F262" s="199"/>
      <c r="G262" s="199"/>
      <c r="I262" s="3"/>
      <c r="J262" s="3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</row>
    <row r="263" spans="1:38" x14ac:dyDescent="0.3">
      <c r="A263" s="176"/>
      <c r="B263" s="4"/>
      <c r="C263" s="199"/>
      <c r="D263" s="199"/>
      <c r="E263" s="199"/>
      <c r="F263" s="199"/>
      <c r="G263" s="199"/>
      <c r="I263" s="3"/>
      <c r="J263" s="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</row>
    <row r="264" spans="1:38" x14ac:dyDescent="0.3">
      <c r="A264" s="176"/>
      <c r="B264" s="4"/>
      <c r="C264" s="199"/>
      <c r="D264" s="199"/>
      <c r="E264" s="199"/>
      <c r="F264" s="199"/>
      <c r="G264" s="199"/>
      <c r="I264" s="3"/>
      <c r="J264" s="3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</row>
    <row r="265" spans="1:38" x14ac:dyDescent="0.3">
      <c r="A265" s="176"/>
      <c r="B265" s="4"/>
      <c r="C265" s="199"/>
      <c r="D265" s="199"/>
      <c r="E265" s="199"/>
      <c r="F265" s="199"/>
      <c r="G265" s="199"/>
      <c r="I265" s="3"/>
      <c r="J265" s="3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</row>
    <row r="266" spans="1:38" x14ac:dyDescent="0.3">
      <c r="A266" s="176"/>
      <c r="B266" s="4"/>
      <c r="C266" s="199"/>
      <c r="D266" s="199"/>
      <c r="E266" s="199"/>
      <c r="F266" s="199"/>
      <c r="G266" s="199"/>
      <c r="I266" s="3"/>
      <c r="J266" s="3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</row>
    <row r="267" spans="1:38" x14ac:dyDescent="0.3">
      <c r="A267" s="176"/>
      <c r="B267" s="4"/>
      <c r="C267" s="199"/>
      <c r="D267" s="199"/>
      <c r="E267" s="199"/>
      <c r="F267" s="199"/>
      <c r="G267" s="199"/>
      <c r="I267" s="3"/>
      <c r="J267" s="3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</row>
    <row r="268" spans="1:38" x14ac:dyDescent="0.3">
      <c r="A268" s="176"/>
      <c r="B268" s="4"/>
      <c r="C268" s="199"/>
      <c r="D268" s="199"/>
      <c r="E268" s="199"/>
      <c r="F268" s="199"/>
      <c r="G268" s="199"/>
      <c r="I268" s="3"/>
      <c r="J268" s="3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</row>
    <row r="269" spans="1:38" x14ac:dyDescent="0.3">
      <c r="A269" s="176"/>
      <c r="B269" s="4"/>
      <c r="C269" s="199"/>
      <c r="D269" s="199"/>
      <c r="E269" s="199"/>
      <c r="F269" s="199"/>
      <c r="G269" s="199"/>
      <c r="I269" s="3"/>
      <c r="J269" s="3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</row>
    <row r="270" spans="1:38" x14ac:dyDescent="0.3">
      <c r="A270" s="176"/>
      <c r="B270" s="4"/>
      <c r="C270" s="199"/>
      <c r="D270" s="199"/>
      <c r="E270" s="199"/>
      <c r="F270" s="199"/>
      <c r="G270" s="199"/>
      <c r="I270" s="3"/>
      <c r="J270" s="3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</row>
    <row r="271" spans="1:38" x14ac:dyDescent="0.3">
      <c r="A271" s="176"/>
      <c r="B271" s="4"/>
      <c r="C271" s="199"/>
      <c r="D271" s="199"/>
      <c r="E271" s="199"/>
      <c r="F271" s="199"/>
      <c r="G271" s="199"/>
      <c r="I271" s="3"/>
      <c r="J271" s="3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</row>
    <row r="272" spans="1:38" x14ac:dyDescent="0.3">
      <c r="A272" s="176"/>
      <c r="B272" s="4"/>
      <c r="C272" s="199"/>
      <c r="D272" s="199"/>
      <c r="E272" s="199"/>
      <c r="F272" s="199"/>
      <c r="G272" s="199"/>
      <c r="I272" s="3"/>
      <c r="J272" s="3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 s="77"/>
      <c r="AE272" s="77"/>
      <c r="AF272" s="77"/>
      <c r="AG272" s="77"/>
      <c r="AH272" s="77"/>
      <c r="AI272" s="77"/>
      <c r="AJ272" s="77"/>
      <c r="AK272" s="77"/>
      <c r="AL272" s="77"/>
    </row>
    <row r="273" spans="1:29" x14ac:dyDescent="0.3">
      <c r="A273" s="176"/>
      <c r="B273" s="4"/>
      <c r="C273" s="199"/>
      <c r="D273" s="199"/>
      <c r="E273" s="199"/>
      <c r="F273" s="199"/>
      <c r="G273" s="199"/>
      <c r="I273" s="3"/>
      <c r="J273" s="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</row>
    <row r="274" spans="1:29" x14ac:dyDescent="0.3">
      <c r="A274" s="176"/>
      <c r="B274" s="4"/>
      <c r="C274" s="199"/>
      <c r="D274" s="199"/>
      <c r="E274" s="199"/>
      <c r="F274" s="199"/>
      <c r="G274" s="199"/>
      <c r="I274" s="3"/>
      <c r="J274" s="3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</row>
    <row r="275" spans="1:29" x14ac:dyDescent="0.3">
      <c r="A275" s="176"/>
      <c r="B275" s="4"/>
      <c r="C275" s="199"/>
      <c r="D275" s="199"/>
      <c r="E275" s="199"/>
      <c r="F275" s="199"/>
      <c r="G275" s="199"/>
      <c r="I275" s="3"/>
      <c r="J275" s="3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</row>
    <row r="276" spans="1:29" x14ac:dyDescent="0.3">
      <c r="A276" s="176"/>
      <c r="B276" s="4"/>
      <c r="C276" s="199"/>
      <c r="D276" s="199"/>
      <c r="E276" s="199"/>
      <c r="F276" s="199"/>
      <c r="G276" s="199"/>
      <c r="I276" s="3"/>
      <c r="J276" s="3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</row>
    <row r="277" spans="1:29" x14ac:dyDescent="0.3">
      <c r="A277" s="176"/>
      <c r="B277" s="4"/>
      <c r="C277" s="199"/>
      <c r="D277" s="199"/>
      <c r="E277" s="199"/>
      <c r="F277" s="199"/>
      <c r="G277" s="199"/>
      <c r="I277" s="3"/>
      <c r="J277" s="3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</row>
    <row r="278" spans="1:29" x14ac:dyDescent="0.3">
      <c r="A278" s="176"/>
      <c r="B278" s="4"/>
      <c r="C278" s="199"/>
      <c r="D278" s="199"/>
      <c r="E278" s="199"/>
      <c r="F278" s="199"/>
      <c r="G278" s="199"/>
      <c r="I278" s="3"/>
      <c r="J278" s="3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</row>
    <row r="279" spans="1:29" x14ac:dyDescent="0.3">
      <c r="A279" s="176"/>
      <c r="B279" s="4"/>
      <c r="C279" s="199"/>
      <c r="D279" s="199"/>
      <c r="E279" s="199"/>
      <c r="F279" s="199"/>
      <c r="G279" s="199"/>
      <c r="I279" s="3"/>
      <c r="J279" s="3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</row>
    <row r="280" spans="1:29" x14ac:dyDescent="0.3">
      <c r="A280" s="176"/>
      <c r="B280" s="4"/>
      <c r="C280" s="199"/>
      <c r="D280" s="199"/>
      <c r="E280" s="199"/>
      <c r="F280" s="199"/>
      <c r="G280" s="199"/>
      <c r="I280" s="3"/>
      <c r="J280" s="3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</row>
  </sheetData>
  <mergeCells count="23">
    <mergeCell ref="A202:H202"/>
    <mergeCell ref="A217:H217"/>
    <mergeCell ref="A232:H232"/>
    <mergeCell ref="A247:H247"/>
    <mergeCell ref="A112:H112"/>
    <mergeCell ref="A127:H127"/>
    <mergeCell ref="A142:H142"/>
    <mergeCell ref="A157:H157"/>
    <mergeCell ref="A172:H172"/>
    <mergeCell ref="A187:H187"/>
    <mergeCell ref="M9:O9"/>
    <mergeCell ref="A11:H11"/>
    <mergeCell ref="A33:H33"/>
    <mergeCell ref="A55:H55"/>
    <mergeCell ref="A76:H76"/>
    <mergeCell ref="A97:H97"/>
    <mergeCell ref="A5:H5"/>
    <mergeCell ref="A6:H6"/>
    <mergeCell ref="A8:A9"/>
    <mergeCell ref="B8:B9"/>
    <mergeCell ref="C8:C9"/>
    <mergeCell ref="D8:D9"/>
    <mergeCell ref="F9:H9"/>
  </mergeCells>
  <pageMargins left="0.35433070866141736" right="0.35433070866141736" top="0.98425196850393704" bottom="0.98425196850393704" header="0.51181102362204722" footer="0.51181102362204722"/>
  <pageSetup paperSize="9" scale="80" fitToHeight="65" orientation="landscape" r:id="rId1"/>
  <headerFooter>
    <oddFooter>&amp;C&amp;P</oddFooter>
  </headerFooter>
  <rowBreaks count="7" manualBreakCount="7">
    <brk id="75" max="7" man="1"/>
    <brk id="105" max="7" man="1"/>
    <brk id="136" max="7" man="1"/>
    <brk id="167" max="7" man="1"/>
    <brk id="197" max="7" man="1"/>
    <brk id="223" max="7" man="1"/>
    <brk id="250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DE2FA-7CDD-480D-9FE8-1B336CAC3DA8}">
  <sheetPr>
    <tabColor rgb="FF00B050"/>
  </sheetPr>
  <dimension ref="A1:AK48"/>
  <sheetViews>
    <sheetView view="pageBreakPreview" topLeftCell="A21" zoomScaleNormal="100" zoomScaleSheetLayoutView="100" workbookViewId="0">
      <selection activeCell="M10" sqref="M10"/>
    </sheetView>
  </sheetViews>
  <sheetFormatPr defaultRowHeight="18.75" x14ac:dyDescent="0.3"/>
  <cols>
    <col min="1" max="1" width="4.5703125" style="28" customWidth="1"/>
    <col min="2" max="2" width="50.5703125" style="4" customWidth="1"/>
    <col min="3" max="3" width="17.7109375" style="4" customWidth="1"/>
    <col min="4" max="4" width="13.5703125" style="4" customWidth="1"/>
    <col min="5" max="5" width="13.28515625" style="4" customWidth="1"/>
    <col min="6" max="6" width="13.140625" style="4" customWidth="1"/>
    <col min="7" max="7" width="9.140625" style="4" hidden="1" customWidth="1"/>
    <col min="8" max="16384" width="9.140625" style="4"/>
  </cols>
  <sheetData>
    <row r="1" spans="1:37" s="1" customFormat="1" ht="36.75" hidden="1" customHeight="1" x14ac:dyDescent="0.3">
      <c r="A1" s="3"/>
      <c r="B1" s="4"/>
      <c r="C1" s="259" t="s">
        <v>82</v>
      </c>
      <c r="D1" s="259"/>
      <c r="E1" s="259"/>
      <c r="F1" s="259"/>
      <c r="G1" s="259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" customFormat="1" ht="15" customHeight="1" x14ac:dyDescent="0.3">
      <c r="A2" s="3"/>
      <c r="B2" s="4"/>
      <c r="C2" s="5"/>
      <c r="D2" s="6"/>
      <c r="E2" s="6"/>
      <c r="F2" s="6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" customFormat="1" ht="15" customHeight="1" x14ac:dyDescent="0.3">
      <c r="A3" s="3"/>
      <c r="B3" s="4"/>
      <c r="C3" s="5"/>
      <c r="D3" s="6"/>
      <c r="E3" s="260" t="s">
        <v>68</v>
      </c>
      <c r="F3" s="260"/>
      <c r="G3" s="260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" customFormat="1" ht="15" customHeight="1" x14ac:dyDescent="0.3">
      <c r="A4" s="7"/>
      <c r="B4" s="4"/>
      <c r="C4" s="5"/>
      <c r="D4" s="5"/>
      <c r="E4" s="5"/>
      <c r="F4" s="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" customFormat="1" ht="15" customHeight="1" x14ac:dyDescent="0.25">
      <c r="A5" s="261" t="s">
        <v>78</v>
      </c>
      <c r="B5" s="261"/>
      <c r="C5" s="261"/>
      <c r="D5" s="261"/>
      <c r="E5" s="261"/>
      <c r="F5" s="261"/>
      <c r="G5" s="261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" customFormat="1" ht="36" customHeight="1" x14ac:dyDescent="0.25">
      <c r="A6" s="261"/>
      <c r="B6" s="261"/>
      <c r="C6" s="261"/>
      <c r="D6" s="261"/>
      <c r="E6" s="261"/>
      <c r="F6" s="261"/>
      <c r="G6" s="261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" customFormat="1" ht="15" customHeight="1" x14ac:dyDescent="0.25">
      <c r="A7" s="20"/>
      <c r="B7" s="20"/>
      <c r="C7" s="20"/>
      <c r="D7" s="20"/>
      <c r="E7" s="20"/>
      <c r="F7" s="20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4" customFormat="1" ht="15" customHeight="1" x14ac:dyDescent="0.3">
      <c r="A8" s="3"/>
      <c r="B8" s="4"/>
      <c r="C8" s="8"/>
      <c r="D8" s="9"/>
      <c r="E8" s="260" t="s">
        <v>316</v>
      </c>
      <c r="F8" s="260"/>
      <c r="G8" s="260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4" customFormat="1" ht="15" customHeight="1" x14ac:dyDescent="0.3">
      <c r="A9" s="3"/>
      <c r="B9" s="4"/>
      <c r="C9" s="8"/>
      <c r="D9" s="9"/>
      <c r="E9" s="9"/>
      <c r="F9" s="23"/>
      <c r="G9" s="23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36.75" customHeight="1" x14ac:dyDescent="0.3">
      <c r="A10" s="297" t="s">
        <v>0</v>
      </c>
      <c r="B10" s="262" t="s">
        <v>9</v>
      </c>
      <c r="C10" s="262" t="s">
        <v>11</v>
      </c>
      <c r="D10" s="265" t="s">
        <v>61</v>
      </c>
      <c r="E10" s="266"/>
      <c r="F10" s="267"/>
    </row>
    <row r="11" spans="1:37" ht="31.5" customHeight="1" x14ac:dyDescent="0.3">
      <c r="A11" s="298"/>
      <c r="B11" s="263"/>
      <c r="C11" s="263"/>
      <c r="D11" s="25" t="s">
        <v>12</v>
      </c>
      <c r="E11" s="25" t="s">
        <v>13</v>
      </c>
      <c r="F11" s="25" t="s">
        <v>315</v>
      </c>
    </row>
    <row r="12" spans="1:37" ht="18.75" customHeight="1" x14ac:dyDescent="0.3">
      <c r="A12" s="299"/>
      <c r="B12" s="264"/>
      <c r="C12" s="25" t="s">
        <v>10</v>
      </c>
      <c r="D12" s="265" t="s">
        <v>60</v>
      </c>
      <c r="E12" s="266"/>
      <c r="F12" s="267"/>
    </row>
    <row r="13" spans="1:37" x14ac:dyDescent="0.3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</row>
    <row r="14" spans="1:37" ht="18.75" customHeight="1" x14ac:dyDescent="0.3">
      <c r="A14" s="284" t="s">
        <v>70</v>
      </c>
      <c r="B14" s="285"/>
      <c r="C14" s="285"/>
      <c r="D14" s="285"/>
      <c r="E14" s="285"/>
      <c r="F14" s="285"/>
    </row>
    <row r="15" spans="1:37" ht="56.25" x14ac:dyDescent="0.3">
      <c r="A15" s="21">
        <v>1</v>
      </c>
      <c r="B15" s="51" t="s">
        <v>71</v>
      </c>
      <c r="C15" s="196">
        <v>52228.7</v>
      </c>
      <c r="D15" s="17">
        <v>52335.125635706761</v>
      </c>
      <c r="E15" s="17">
        <v>52441.551271413526</v>
      </c>
      <c r="F15" s="17">
        <v>52547.97690712029</v>
      </c>
    </row>
    <row r="16" spans="1:37" x14ac:dyDescent="0.3">
      <c r="A16" s="21">
        <v>2</v>
      </c>
      <c r="B16" s="51" t="s">
        <v>63</v>
      </c>
      <c r="C16" s="13">
        <v>105.3</v>
      </c>
      <c r="D16" s="13">
        <v>105.4</v>
      </c>
      <c r="E16" s="13">
        <v>105.5</v>
      </c>
      <c r="F16" s="13">
        <v>105.6</v>
      </c>
    </row>
    <row r="17" spans="1:6" x14ac:dyDescent="0.3">
      <c r="A17" s="21">
        <v>3</v>
      </c>
      <c r="B17" s="51" t="s">
        <v>64</v>
      </c>
      <c r="C17" s="11">
        <v>4962.6000000000004</v>
      </c>
      <c r="D17" s="11">
        <v>5359.6</v>
      </c>
      <c r="E17" s="11">
        <v>5788.3</v>
      </c>
      <c r="F17" s="11">
        <v>6251.4</v>
      </c>
    </row>
    <row r="18" spans="1:6" x14ac:dyDescent="0.3">
      <c r="A18" s="21">
        <v>4</v>
      </c>
      <c r="B18" s="51" t="s">
        <v>63</v>
      </c>
      <c r="C18" s="17">
        <v>104.2</v>
      </c>
      <c r="D18" s="17">
        <v>105.6</v>
      </c>
      <c r="E18" s="17">
        <v>106.8</v>
      </c>
      <c r="F18" s="17">
        <v>108</v>
      </c>
    </row>
    <row r="19" spans="1:6" ht="39.75" customHeight="1" x14ac:dyDescent="0.3">
      <c r="A19" s="21">
        <v>5</v>
      </c>
      <c r="B19" s="51" t="s">
        <v>65</v>
      </c>
      <c r="C19" s="183">
        <v>378</v>
      </c>
      <c r="D19" s="183">
        <v>385.6</v>
      </c>
      <c r="E19" s="183">
        <v>399</v>
      </c>
      <c r="F19" s="183">
        <v>415</v>
      </c>
    </row>
    <row r="20" spans="1:6" ht="24" customHeight="1" x14ac:dyDescent="0.3">
      <c r="A20" s="21">
        <v>6</v>
      </c>
      <c r="B20" s="51" t="s">
        <v>63</v>
      </c>
      <c r="C20" s="184">
        <v>100</v>
      </c>
      <c r="D20" s="184">
        <v>102</v>
      </c>
      <c r="E20" s="184">
        <v>103.5</v>
      </c>
      <c r="F20" s="184">
        <v>104</v>
      </c>
    </row>
    <row r="21" spans="1:6" x14ac:dyDescent="0.3">
      <c r="A21" s="21">
        <v>7</v>
      </c>
      <c r="B21" s="51" t="s">
        <v>66</v>
      </c>
      <c r="C21" s="183">
        <v>2362.1999999999998</v>
      </c>
      <c r="D21" s="183">
        <v>2503.9</v>
      </c>
      <c r="E21" s="183">
        <v>2679.2</v>
      </c>
      <c r="F21" s="183">
        <v>2866.7</v>
      </c>
    </row>
    <row r="22" spans="1:6" x14ac:dyDescent="0.3">
      <c r="A22" s="21">
        <v>8</v>
      </c>
      <c r="B22" s="51" t="s">
        <v>63</v>
      </c>
      <c r="C22" s="184">
        <v>102</v>
      </c>
      <c r="D22" s="184">
        <v>103.2</v>
      </c>
      <c r="E22" s="184">
        <v>104.6</v>
      </c>
      <c r="F22" s="184">
        <v>105</v>
      </c>
    </row>
    <row r="23" spans="1:6" ht="75" x14ac:dyDescent="0.3">
      <c r="A23" s="21">
        <v>9</v>
      </c>
      <c r="B23" s="51" t="s">
        <v>72</v>
      </c>
      <c r="C23" s="183">
        <v>2074.4</v>
      </c>
      <c r="D23" s="183">
        <v>2302.4</v>
      </c>
      <c r="E23" s="183">
        <v>2440.6</v>
      </c>
      <c r="F23" s="183">
        <v>2611.4</v>
      </c>
    </row>
    <row r="24" spans="1:6" x14ac:dyDescent="0.3">
      <c r="A24" s="21">
        <v>10</v>
      </c>
      <c r="B24" s="51" t="s">
        <v>63</v>
      </c>
      <c r="C24" s="184">
        <v>106</v>
      </c>
      <c r="D24" s="184">
        <v>107</v>
      </c>
      <c r="E24" s="184">
        <v>108</v>
      </c>
      <c r="F24" s="184">
        <v>109</v>
      </c>
    </row>
    <row r="25" spans="1:6" ht="56.25" x14ac:dyDescent="0.3">
      <c r="A25" s="21">
        <v>11</v>
      </c>
      <c r="B25" s="51" t="s">
        <v>73</v>
      </c>
      <c r="C25" s="183">
        <v>148</v>
      </c>
      <c r="D25" s="183">
        <v>160</v>
      </c>
      <c r="E25" s="183">
        <v>172.7</v>
      </c>
      <c r="F25" s="183">
        <v>186.5</v>
      </c>
    </row>
    <row r="26" spans="1:6" x14ac:dyDescent="0.3">
      <c r="A26" s="21">
        <v>12</v>
      </c>
      <c r="B26" s="51" t="s">
        <v>63</v>
      </c>
      <c r="C26" s="184">
        <v>103</v>
      </c>
      <c r="D26" s="184">
        <v>104.2</v>
      </c>
      <c r="E26" s="184">
        <v>105.6</v>
      </c>
      <c r="F26" s="184">
        <v>106.8</v>
      </c>
    </row>
    <row r="27" spans="1:6" x14ac:dyDescent="0.3">
      <c r="A27" s="21">
        <v>13</v>
      </c>
      <c r="B27" s="51" t="s">
        <v>67</v>
      </c>
      <c r="C27" s="17">
        <v>30192</v>
      </c>
      <c r="D27" s="17">
        <v>30500</v>
      </c>
      <c r="E27" s="17">
        <v>31000</v>
      </c>
      <c r="F27" s="17">
        <v>31700</v>
      </c>
    </row>
    <row r="28" spans="1:6" x14ac:dyDescent="0.3">
      <c r="A28" s="21">
        <v>14</v>
      </c>
      <c r="B28" s="51" t="s">
        <v>63</v>
      </c>
      <c r="C28" s="192">
        <v>82.4</v>
      </c>
      <c r="D28" s="192">
        <v>101.8</v>
      </c>
      <c r="E28" s="192">
        <v>102.4</v>
      </c>
      <c r="F28" s="192">
        <v>103</v>
      </c>
    </row>
    <row r="29" spans="1:6" x14ac:dyDescent="0.3">
      <c r="A29" s="21">
        <v>15</v>
      </c>
      <c r="B29" s="51" t="s">
        <v>74</v>
      </c>
      <c r="C29" s="17">
        <v>16860</v>
      </c>
      <c r="D29" s="17">
        <v>18461.8</v>
      </c>
      <c r="E29" s="17">
        <v>20307.900000000001</v>
      </c>
      <c r="F29" s="17">
        <v>22440.2</v>
      </c>
    </row>
    <row r="30" spans="1:6" x14ac:dyDescent="0.3">
      <c r="A30" s="21">
        <v>16</v>
      </c>
      <c r="B30" s="51" t="s">
        <v>63</v>
      </c>
      <c r="C30" s="17">
        <v>100</v>
      </c>
      <c r="D30" s="17">
        <v>100.2</v>
      </c>
      <c r="E30" s="17">
        <v>100.5</v>
      </c>
      <c r="F30" s="17">
        <v>101</v>
      </c>
    </row>
    <row r="31" spans="1:6" x14ac:dyDescent="0.3">
      <c r="A31" s="21">
        <v>17</v>
      </c>
      <c r="B31" s="51" t="s">
        <v>75</v>
      </c>
      <c r="C31" s="17">
        <v>2320</v>
      </c>
      <c r="D31" s="17">
        <v>2436</v>
      </c>
      <c r="E31" s="17">
        <v>2582.1999999999998</v>
      </c>
      <c r="F31" s="17">
        <v>2762.9</v>
      </c>
    </row>
    <row r="32" spans="1:6" x14ac:dyDescent="0.3">
      <c r="A32" s="21">
        <v>18</v>
      </c>
      <c r="B32" s="51" t="s">
        <v>63</v>
      </c>
      <c r="C32" s="17">
        <v>522.29999999999995</v>
      </c>
      <c r="D32" s="17">
        <v>100.5</v>
      </c>
      <c r="E32" s="17">
        <v>101</v>
      </c>
      <c r="F32" s="17">
        <v>102</v>
      </c>
    </row>
    <row r="33" spans="1:6" ht="18.75" customHeight="1" x14ac:dyDescent="0.3">
      <c r="A33" s="257" t="s">
        <v>48</v>
      </c>
      <c r="B33" s="257"/>
      <c r="C33" s="257"/>
      <c r="D33" s="257"/>
      <c r="E33" s="257"/>
      <c r="F33" s="257"/>
    </row>
    <row r="34" spans="1:6" ht="37.5" x14ac:dyDescent="0.3">
      <c r="A34" s="21">
        <v>19</v>
      </c>
      <c r="B34" s="51" t="s">
        <v>49</v>
      </c>
      <c r="C34" s="189">
        <v>37.799999999999997</v>
      </c>
      <c r="D34" s="189">
        <v>38</v>
      </c>
      <c r="E34" s="189">
        <v>38.099999999999994</v>
      </c>
      <c r="F34" s="189">
        <v>38.200000000000003</v>
      </c>
    </row>
    <row r="35" spans="1:6" x14ac:dyDescent="0.3">
      <c r="A35" s="21">
        <v>20</v>
      </c>
      <c r="B35" s="51" t="s">
        <v>50</v>
      </c>
      <c r="C35" s="12">
        <v>19.5</v>
      </c>
      <c r="D35" s="12">
        <v>19.600000000000001</v>
      </c>
      <c r="E35" s="12">
        <v>19.7</v>
      </c>
      <c r="F35" s="12">
        <v>19.7</v>
      </c>
    </row>
    <row r="36" spans="1:6" x14ac:dyDescent="0.3">
      <c r="A36" s="21">
        <v>21</v>
      </c>
      <c r="B36" s="51" t="s">
        <v>51</v>
      </c>
      <c r="C36" s="13">
        <f t="shared" ref="C36:F36" si="0">C34-C35</f>
        <v>18.299999999999997</v>
      </c>
      <c r="D36" s="13">
        <f t="shared" si="0"/>
        <v>18.399999999999999</v>
      </c>
      <c r="E36" s="13">
        <f t="shared" si="0"/>
        <v>18.399999999999995</v>
      </c>
      <c r="F36" s="13">
        <f t="shared" si="0"/>
        <v>18.500000000000004</v>
      </c>
    </row>
    <row r="37" spans="1:6" ht="37.5" x14ac:dyDescent="0.3">
      <c r="A37" s="21">
        <v>22</v>
      </c>
      <c r="B37" s="51" t="s">
        <v>52</v>
      </c>
      <c r="C37" s="180">
        <v>17.914999999999999</v>
      </c>
      <c r="D37" s="180">
        <v>17.957000000000001</v>
      </c>
      <c r="E37" s="180">
        <v>17.998999999999999</v>
      </c>
      <c r="F37" s="180">
        <v>18.041</v>
      </c>
    </row>
    <row r="38" spans="1:6" x14ac:dyDescent="0.3">
      <c r="A38" s="21">
        <v>23</v>
      </c>
      <c r="B38" s="51" t="s">
        <v>50</v>
      </c>
      <c r="C38" s="180">
        <v>10.462999999999999</v>
      </c>
      <c r="D38" s="180">
        <v>10.497</v>
      </c>
      <c r="E38" s="180">
        <v>10.531000000000001</v>
      </c>
      <c r="F38" s="180">
        <v>10.565</v>
      </c>
    </row>
    <row r="39" spans="1:6" x14ac:dyDescent="0.3">
      <c r="A39" s="21">
        <v>24</v>
      </c>
      <c r="B39" s="51" t="s">
        <v>51</v>
      </c>
      <c r="C39" s="180">
        <v>7.452</v>
      </c>
      <c r="D39" s="180">
        <v>7.46</v>
      </c>
      <c r="E39" s="180">
        <v>7.468</v>
      </c>
      <c r="F39" s="180">
        <v>7.476</v>
      </c>
    </row>
    <row r="40" spans="1:6" ht="37.5" x14ac:dyDescent="0.3">
      <c r="A40" s="21">
        <v>25</v>
      </c>
      <c r="B40" s="51" t="s">
        <v>53</v>
      </c>
      <c r="C40" s="180">
        <v>0.94099999999999995</v>
      </c>
      <c r="D40" s="180">
        <v>0.93300000000000005</v>
      </c>
      <c r="E40" s="180">
        <v>0.92700000000000005</v>
      </c>
      <c r="F40" s="180">
        <v>0.92100000000000004</v>
      </c>
    </row>
    <row r="41" spans="1:6" x14ac:dyDescent="0.3">
      <c r="A41" s="21">
        <v>26</v>
      </c>
      <c r="B41" s="51" t="s">
        <v>50</v>
      </c>
      <c r="C41" s="180">
        <v>0.42399999999999999</v>
      </c>
      <c r="D41" s="180">
        <v>0.42</v>
      </c>
      <c r="E41" s="180">
        <v>0.41599999999999998</v>
      </c>
      <c r="F41" s="180">
        <v>0.41199999999999998</v>
      </c>
    </row>
    <row r="42" spans="1:6" x14ac:dyDescent="0.3">
      <c r="A42" s="21">
        <v>27</v>
      </c>
      <c r="B42" s="51" t="s">
        <v>51</v>
      </c>
      <c r="C42" s="180">
        <v>0.51700000000000002</v>
      </c>
      <c r="D42" s="180">
        <v>0.51300000000000001</v>
      </c>
      <c r="E42" s="180">
        <v>0.51100000000000001</v>
      </c>
      <c r="F42" s="180">
        <v>0.50900000000000001</v>
      </c>
    </row>
    <row r="43" spans="1:6" x14ac:dyDescent="0.3">
      <c r="A43" s="21">
        <v>28</v>
      </c>
      <c r="B43" s="51" t="s">
        <v>54</v>
      </c>
      <c r="C43" s="180">
        <v>5.2525816355009765</v>
      </c>
      <c r="D43" s="180">
        <v>5.1957453917692265</v>
      </c>
      <c r="E43" s="180">
        <v>5.1502861270070559</v>
      </c>
      <c r="F43" s="180">
        <v>5.1050385233634499</v>
      </c>
    </row>
    <row r="44" spans="1:6" x14ac:dyDescent="0.3">
      <c r="A44" s="21">
        <v>29</v>
      </c>
      <c r="B44" s="51" t="s">
        <v>50</v>
      </c>
      <c r="C44" s="180">
        <v>4.0523750358405808</v>
      </c>
      <c r="D44" s="180">
        <v>4.001143183766791</v>
      </c>
      <c r="E44" s="180">
        <v>3.9502421422467</v>
      </c>
      <c r="F44" s="180">
        <v>3.8996687174633218</v>
      </c>
    </row>
    <row r="45" spans="1:6" x14ac:dyDescent="0.3">
      <c r="A45" s="21">
        <v>30</v>
      </c>
      <c r="B45" s="51" t="s">
        <v>51</v>
      </c>
      <c r="C45" s="180">
        <v>6.9377348362855615</v>
      </c>
      <c r="D45" s="180">
        <v>6.8766756032171585</v>
      </c>
      <c r="E45" s="180">
        <v>6.8425281199785744</v>
      </c>
      <c r="F45" s="180">
        <v>6.8084537185660778</v>
      </c>
    </row>
    <row r="46" spans="1:6" ht="37.5" x14ac:dyDescent="0.3">
      <c r="A46" s="21">
        <v>31</v>
      </c>
      <c r="B46" s="51" t="s">
        <v>57</v>
      </c>
      <c r="C46" s="181">
        <v>358402</v>
      </c>
      <c r="D46" s="181">
        <f t="shared" ref="D46:F46" si="1">C46*102.9%</f>
        <v>368795.65800000005</v>
      </c>
      <c r="E46" s="181">
        <f t="shared" si="1"/>
        <v>379490.73208200012</v>
      </c>
      <c r="F46" s="181">
        <f t="shared" si="1"/>
        <v>390495.96331237815</v>
      </c>
    </row>
    <row r="47" spans="1:6" ht="37.5" x14ac:dyDescent="0.3">
      <c r="A47" s="21">
        <v>32</v>
      </c>
      <c r="B47" s="51" t="s">
        <v>58</v>
      </c>
      <c r="C47" s="13">
        <v>104.8</v>
      </c>
      <c r="D47" s="13">
        <v>105.1</v>
      </c>
      <c r="E47" s="13">
        <v>103.6</v>
      </c>
      <c r="F47" s="13">
        <v>103</v>
      </c>
    </row>
    <row r="48" spans="1:6" ht="28.5" customHeight="1" x14ac:dyDescent="0.3">
      <c r="A48" s="21">
        <v>33</v>
      </c>
      <c r="B48" s="51" t="s">
        <v>59</v>
      </c>
      <c r="C48" s="13">
        <v>6.4</v>
      </c>
      <c r="D48" s="13">
        <v>6.5</v>
      </c>
      <c r="E48" s="13">
        <v>6.6</v>
      </c>
      <c r="F48" s="13">
        <v>6.7</v>
      </c>
    </row>
  </sheetData>
  <mergeCells count="11">
    <mergeCell ref="A14:F14"/>
    <mergeCell ref="A33:F33"/>
    <mergeCell ref="C1:G1"/>
    <mergeCell ref="E3:G3"/>
    <mergeCell ref="A5:G6"/>
    <mergeCell ref="E8:G8"/>
    <mergeCell ref="A10:A12"/>
    <mergeCell ref="B10:B12"/>
    <mergeCell ref="C10:C11"/>
    <mergeCell ref="D10:F10"/>
    <mergeCell ref="D12:F12"/>
  </mergeCells>
  <pageMargins left="0.35433070866141736" right="0.35433070866141736" top="0.98425196850393704" bottom="0.98425196850393704" header="0.51181102362204722" footer="0.51181102362204722"/>
  <pageSetup paperSize="9" scale="85" orientation="portrait" r:id="rId1"/>
  <headerFooter>
    <oddFooter>&amp;C&amp;P</oddFooter>
  </headerFooter>
  <rowBreaks count="1" manualBreakCount="1">
    <brk id="3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08C0D-9DB0-4B07-A638-C8D510236112}">
  <sheetPr>
    <tabColor rgb="FF0070C0"/>
  </sheetPr>
  <dimension ref="A1:AL328"/>
  <sheetViews>
    <sheetView view="pageBreakPreview" topLeftCell="A157" zoomScale="90" zoomScaleNormal="100" zoomScaleSheetLayoutView="90" workbookViewId="0">
      <selection activeCell="K189" sqref="K189"/>
    </sheetView>
  </sheetViews>
  <sheetFormatPr defaultRowHeight="18.75" x14ac:dyDescent="0.3"/>
  <cols>
    <col min="1" max="1" width="7.5703125" style="177" customWidth="1"/>
    <col min="2" max="2" width="65.5703125" style="78" customWidth="1"/>
    <col min="3" max="3" width="17.85546875" style="218" customWidth="1"/>
    <col min="4" max="4" width="20.140625" style="218" customWidth="1"/>
    <col min="5" max="5" width="15" style="218" customWidth="1"/>
    <col min="6" max="6" width="15.42578125" style="218" customWidth="1"/>
    <col min="7" max="7" width="16.28515625" style="219" customWidth="1"/>
    <col min="8" max="8" width="17" style="218" customWidth="1"/>
    <col min="9" max="10" width="17" style="134" customWidth="1"/>
    <col min="11" max="11" width="10.85546875" style="2" bestFit="1" customWidth="1"/>
    <col min="12" max="13" width="11.85546875" style="1" customWidth="1"/>
    <col min="14" max="16384" width="9.140625" style="1"/>
  </cols>
  <sheetData>
    <row r="1" spans="1:38" ht="15" customHeight="1" x14ac:dyDescent="0.3">
      <c r="A1" s="176"/>
      <c r="B1" s="4"/>
      <c r="C1" s="199"/>
      <c r="D1" s="199"/>
      <c r="E1" s="199"/>
      <c r="F1" s="200"/>
      <c r="G1" s="200"/>
      <c r="H1" s="200"/>
      <c r="I1" s="6"/>
      <c r="J1" s="6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ht="15" customHeight="1" x14ac:dyDescent="0.3">
      <c r="A2" s="176"/>
      <c r="B2" s="4"/>
      <c r="C2" s="199"/>
      <c r="D2" s="199"/>
      <c r="E2" s="199"/>
      <c r="F2" s="200"/>
      <c r="G2" s="200"/>
      <c r="H2" s="200"/>
      <c r="I2" s="6"/>
      <c r="J2" s="6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ht="15" customHeight="1" x14ac:dyDescent="0.3">
      <c r="A3" s="176"/>
      <c r="B3" s="4"/>
      <c r="C3" s="199"/>
      <c r="D3" s="199"/>
      <c r="E3" s="199"/>
      <c r="F3" s="200"/>
      <c r="G3" s="200"/>
      <c r="H3" s="201" t="s">
        <v>86</v>
      </c>
      <c r="I3" s="29"/>
      <c r="J3" s="29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ht="15" customHeight="1" x14ac:dyDescent="0.3">
      <c r="A4" s="20"/>
      <c r="B4" s="4"/>
      <c r="C4" s="199"/>
      <c r="D4" s="199"/>
      <c r="E4" s="199"/>
      <c r="F4" s="199"/>
      <c r="G4" s="199"/>
      <c r="H4" s="199"/>
      <c r="I4" s="5"/>
      <c r="J4" s="5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ht="15" customHeight="1" x14ac:dyDescent="0.25">
      <c r="A5" s="250" t="s">
        <v>323</v>
      </c>
      <c r="B5" s="250"/>
      <c r="C5" s="250"/>
      <c r="D5" s="250"/>
      <c r="E5" s="250"/>
      <c r="F5" s="250"/>
      <c r="G5" s="250"/>
      <c r="H5" s="250"/>
      <c r="I5" s="123"/>
      <c r="J5" s="123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 ht="15" customHeight="1" x14ac:dyDescent="0.25">
      <c r="A6" s="250" t="s">
        <v>87</v>
      </c>
      <c r="B6" s="250"/>
      <c r="C6" s="250"/>
      <c r="D6" s="250"/>
      <c r="E6" s="250"/>
      <c r="F6" s="250"/>
      <c r="G6" s="250"/>
      <c r="H6" s="250"/>
      <c r="I6" s="123"/>
      <c r="J6" s="123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ht="15" customHeight="1" x14ac:dyDescent="0.3">
      <c r="A7" s="176"/>
      <c r="B7" s="4"/>
      <c r="C7" s="199"/>
      <c r="D7" s="199"/>
      <c r="E7" s="202"/>
      <c r="F7" s="203"/>
      <c r="G7" s="203"/>
      <c r="H7" s="201" t="s">
        <v>316</v>
      </c>
      <c r="I7" s="29"/>
      <c r="J7" s="29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ht="18.75" customHeight="1" x14ac:dyDescent="0.25">
      <c r="A8" s="252" t="s">
        <v>0</v>
      </c>
      <c r="B8" s="252" t="s">
        <v>9</v>
      </c>
      <c r="C8" s="253" t="s">
        <v>341</v>
      </c>
      <c r="D8" s="253" t="s">
        <v>344</v>
      </c>
      <c r="E8" s="204" t="s">
        <v>11</v>
      </c>
      <c r="F8" s="204" t="s">
        <v>343</v>
      </c>
      <c r="G8" s="204" t="s">
        <v>13</v>
      </c>
      <c r="H8" s="204" t="s">
        <v>315</v>
      </c>
      <c r="I8" s="124"/>
      <c r="J8" s="124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ht="20.25" customHeight="1" x14ac:dyDescent="0.25">
      <c r="A9" s="252"/>
      <c r="B9" s="252"/>
      <c r="C9" s="253"/>
      <c r="D9" s="253"/>
      <c r="E9" s="204" t="s">
        <v>10</v>
      </c>
      <c r="F9" s="253" t="s">
        <v>61</v>
      </c>
      <c r="G9" s="253"/>
      <c r="H9" s="253"/>
      <c r="I9" s="124"/>
      <c r="J9" s="124"/>
      <c r="K9"/>
      <c r="L9"/>
      <c r="M9" s="256"/>
      <c r="N9" s="256"/>
      <c r="O9" s="256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ht="21.75" customHeight="1" x14ac:dyDescent="0.25">
      <c r="A10" s="10">
        <v>1</v>
      </c>
      <c r="B10" s="10">
        <v>2</v>
      </c>
      <c r="C10" s="204">
        <v>3</v>
      </c>
      <c r="D10" s="204">
        <v>4</v>
      </c>
      <c r="E10" s="204">
        <v>5</v>
      </c>
      <c r="F10" s="204">
        <v>6</v>
      </c>
      <c r="G10" s="204">
        <v>7</v>
      </c>
      <c r="H10" s="204">
        <v>8</v>
      </c>
      <c r="I10" s="124"/>
      <c r="J10" s="124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ht="40.5" customHeight="1" x14ac:dyDescent="0.25">
      <c r="A11" s="257" t="s">
        <v>267</v>
      </c>
      <c r="B11" s="257"/>
      <c r="C11" s="257"/>
      <c r="D11" s="257"/>
      <c r="E11" s="257"/>
      <c r="F11" s="257"/>
      <c r="G11" s="257"/>
      <c r="H11" s="257"/>
      <c r="I11" s="126"/>
      <c r="J11" s="126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ht="18" customHeight="1" x14ac:dyDescent="0.25">
      <c r="A12" s="21">
        <v>1</v>
      </c>
      <c r="B12" s="55" t="s">
        <v>90</v>
      </c>
      <c r="C12" s="206">
        <v>6478.0030000000006</v>
      </c>
      <c r="D12" s="206">
        <v>10111.900000000001</v>
      </c>
      <c r="E12" s="206">
        <v>11738.699999999999</v>
      </c>
      <c r="F12" s="206">
        <v>7435.5440000000008</v>
      </c>
      <c r="G12" s="206">
        <v>8985.2759999999998</v>
      </c>
      <c r="H12" s="206">
        <v>9614.24532</v>
      </c>
      <c r="I12" s="133"/>
      <c r="J12" s="133"/>
      <c r="K12" s="62"/>
      <c r="L12" s="62"/>
      <c r="M12" s="6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ht="18" customHeight="1" x14ac:dyDescent="0.25">
      <c r="A13" s="21">
        <v>2</v>
      </c>
      <c r="B13" s="55" t="s">
        <v>91</v>
      </c>
      <c r="C13" s="206"/>
      <c r="D13" s="206">
        <v>0.40326861377037154</v>
      </c>
      <c r="E13" s="207">
        <v>0.42863152083182704</v>
      </c>
      <c r="F13" s="207">
        <v>0.25454722192825108</v>
      </c>
      <c r="G13" s="207">
        <v>0.2866053255796146</v>
      </c>
      <c r="H13" s="207">
        <v>0.29153610399981711</v>
      </c>
      <c r="I13" s="133"/>
      <c r="J13" s="13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ht="18" customHeight="1" x14ac:dyDescent="0.25">
      <c r="A14" s="21">
        <v>3</v>
      </c>
      <c r="B14" s="55" t="s">
        <v>92</v>
      </c>
      <c r="C14" s="206">
        <v>886.90300000000002</v>
      </c>
      <c r="D14" s="206">
        <v>1033.6999999999998</v>
      </c>
      <c r="E14" s="206">
        <v>4323.5</v>
      </c>
      <c r="F14" s="206">
        <v>2376.5</v>
      </c>
      <c r="G14" s="206">
        <v>2610.4</v>
      </c>
      <c r="H14" s="206">
        <v>2793.1280000000002</v>
      </c>
      <c r="I14" s="133"/>
      <c r="J14" s="133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ht="18" customHeight="1" x14ac:dyDescent="0.25">
      <c r="A15" s="21">
        <v>4</v>
      </c>
      <c r="B15" s="55" t="s">
        <v>91</v>
      </c>
      <c r="C15" s="206"/>
      <c r="D15" s="206">
        <v>4.1224573626562067E-2</v>
      </c>
      <c r="E15" s="207">
        <v>0.15786998392636362</v>
      </c>
      <c r="F15" s="207">
        <v>8.1355809195037931E-2</v>
      </c>
      <c r="G15" s="207">
        <v>8.3263718306822221E-2</v>
      </c>
      <c r="H15" s="207">
        <v>8.4696193242808887E-2</v>
      </c>
      <c r="I15" s="133"/>
      <c r="J15" s="133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ht="18" customHeight="1" x14ac:dyDescent="0.25">
      <c r="A16" s="21">
        <v>5</v>
      </c>
      <c r="B16" s="55" t="s">
        <v>107</v>
      </c>
      <c r="C16" s="206"/>
      <c r="D16" s="206">
        <v>116.55164093480343</v>
      </c>
      <c r="E16" s="206">
        <v>418.25481280835845</v>
      </c>
      <c r="F16" s="206">
        <v>54.967040592112873</v>
      </c>
      <c r="G16" s="206">
        <v>109.8422049232064</v>
      </c>
      <c r="H16" s="206">
        <v>107</v>
      </c>
      <c r="I16" s="133"/>
      <c r="J16" s="133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 ht="18" customHeight="1" x14ac:dyDescent="0.25">
      <c r="A17" s="21">
        <v>6</v>
      </c>
      <c r="B17" s="55" t="s">
        <v>93</v>
      </c>
      <c r="C17" s="206">
        <v>753.8</v>
      </c>
      <c r="D17" s="206">
        <v>924.8</v>
      </c>
      <c r="E17" s="207">
        <v>1844.3999999999999</v>
      </c>
      <c r="F17" s="207">
        <v>971</v>
      </c>
      <c r="G17" s="207">
        <v>1134.5999999999999</v>
      </c>
      <c r="H17" s="207">
        <v>1214.0219999999999</v>
      </c>
      <c r="I17" s="133"/>
      <c r="J17" s="133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 ht="18" customHeight="1" x14ac:dyDescent="0.25">
      <c r="A18" s="21">
        <v>7</v>
      </c>
      <c r="B18" s="55" t="s">
        <v>94</v>
      </c>
      <c r="C18" s="206">
        <v>86.6</v>
      </c>
      <c r="D18" s="206">
        <v>55.3</v>
      </c>
      <c r="E18" s="207">
        <v>780.8</v>
      </c>
      <c r="F18" s="207">
        <v>500</v>
      </c>
      <c r="G18" s="207">
        <v>525</v>
      </c>
      <c r="H18" s="207">
        <v>561.75</v>
      </c>
      <c r="I18" s="133"/>
      <c r="J18" s="133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ht="18" customHeight="1" x14ac:dyDescent="0.25">
      <c r="A19" s="21">
        <v>8</v>
      </c>
      <c r="B19" s="55" t="s">
        <v>95</v>
      </c>
      <c r="C19" s="206">
        <v>46.503000000000007</v>
      </c>
      <c r="D19" s="206">
        <v>53.6</v>
      </c>
      <c r="E19" s="207">
        <v>1698.3</v>
      </c>
      <c r="F19" s="207">
        <v>905.5</v>
      </c>
      <c r="G19" s="207">
        <v>950.77500000000009</v>
      </c>
      <c r="H19" s="207">
        <v>1017.3292500000001</v>
      </c>
      <c r="I19" s="133"/>
      <c r="J19" s="133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 ht="18" customHeight="1" x14ac:dyDescent="0.25">
      <c r="A20" s="21">
        <v>9</v>
      </c>
      <c r="B20" s="55" t="s">
        <v>97</v>
      </c>
      <c r="C20" s="206">
        <v>5543.6</v>
      </c>
      <c r="D20" s="206">
        <v>9037</v>
      </c>
      <c r="E20" s="206">
        <v>7362.4</v>
      </c>
      <c r="F20" s="207">
        <v>5015.9440000000004</v>
      </c>
      <c r="G20" s="207">
        <v>6333.8760000000002</v>
      </c>
      <c r="H20" s="207">
        <v>6777.2473200000004</v>
      </c>
      <c r="I20" s="133"/>
      <c r="J20" s="133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 ht="18" customHeight="1" x14ac:dyDescent="0.25">
      <c r="A21" s="21">
        <v>10</v>
      </c>
      <c r="B21" s="55" t="s">
        <v>98</v>
      </c>
      <c r="C21" s="206">
        <v>3596.5</v>
      </c>
      <c r="D21" s="206">
        <v>3816</v>
      </c>
      <c r="E21" s="207">
        <v>1193.2</v>
      </c>
      <c r="F21" s="207">
        <v>1405.7</v>
      </c>
      <c r="G21" s="207">
        <v>1585</v>
      </c>
      <c r="H21" s="207">
        <v>1695.95</v>
      </c>
      <c r="I21" s="133"/>
      <c r="J21" s="133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 ht="18" customHeight="1" x14ac:dyDescent="0.25">
      <c r="A22" s="21">
        <v>11</v>
      </c>
      <c r="B22" s="55" t="s">
        <v>99</v>
      </c>
      <c r="C22" s="206">
        <v>1518.1</v>
      </c>
      <c r="D22" s="206">
        <v>3903.2</v>
      </c>
      <c r="E22" s="207">
        <v>5810.2</v>
      </c>
      <c r="F22" s="207">
        <v>2610.2440000000001</v>
      </c>
      <c r="G22" s="207">
        <v>1426.6759999999999</v>
      </c>
      <c r="H22" s="207">
        <v>1526.54332</v>
      </c>
      <c r="I22" s="133"/>
      <c r="J22" s="133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 ht="18" customHeight="1" x14ac:dyDescent="0.25">
      <c r="A23" s="21">
        <v>12</v>
      </c>
      <c r="B23" s="63" t="s">
        <v>134</v>
      </c>
      <c r="C23" s="206">
        <v>429</v>
      </c>
      <c r="D23" s="206">
        <v>1317.8</v>
      </c>
      <c r="E23" s="207">
        <v>359</v>
      </c>
      <c r="F23" s="207">
        <v>1000</v>
      </c>
      <c r="G23" s="207">
        <v>3322.2</v>
      </c>
      <c r="H23" s="207">
        <v>3554.7539999999999</v>
      </c>
      <c r="I23" s="133"/>
      <c r="J23" s="13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ht="18" customHeight="1" x14ac:dyDescent="0.25">
      <c r="A24" s="21">
        <v>13</v>
      </c>
      <c r="B24" s="55" t="s">
        <v>101</v>
      </c>
      <c r="C24" s="206">
        <v>47.5</v>
      </c>
      <c r="D24" s="206">
        <v>41.2</v>
      </c>
      <c r="E24" s="207">
        <v>52.8</v>
      </c>
      <c r="F24" s="207">
        <v>42.3</v>
      </c>
      <c r="G24" s="207">
        <v>40.4</v>
      </c>
      <c r="H24" s="207">
        <v>43.228000000000002</v>
      </c>
      <c r="I24" s="133"/>
      <c r="J24" s="133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t="33.75" customHeight="1" x14ac:dyDescent="0.25">
      <c r="A25" s="21">
        <v>14</v>
      </c>
      <c r="B25" s="55" t="s">
        <v>102</v>
      </c>
      <c r="C25" s="206"/>
      <c r="D25" s="206"/>
      <c r="E25" s="207"/>
      <c r="F25" s="207"/>
      <c r="G25" s="207"/>
      <c r="H25" s="207">
        <v>0</v>
      </c>
      <c r="I25" s="133"/>
      <c r="J25" s="133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t="18" customHeight="1" x14ac:dyDescent="0.25">
      <c r="A26" s="21">
        <v>15</v>
      </c>
      <c r="B26" s="55" t="s">
        <v>103</v>
      </c>
      <c r="C26" s="206">
        <v>7640.3</v>
      </c>
      <c r="D26" s="206">
        <v>11977.9</v>
      </c>
      <c r="E26" s="207">
        <v>12106.1</v>
      </c>
      <c r="F26" s="207">
        <v>7435.5</v>
      </c>
      <c r="G26" s="207">
        <v>8985.2999999999993</v>
      </c>
      <c r="H26" s="207">
        <v>9614.2709999999988</v>
      </c>
      <c r="I26" s="133"/>
      <c r="J26" s="133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t="18" customHeight="1" x14ac:dyDescent="0.25">
      <c r="A27" s="21">
        <v>16</v>
      </c>
      <c r="B27" s="55" t="s">
        <v>91</v>
      </c>
      <c r="C27" s="206"/>
      <c r="D27" s="206">
        <v>0.47768580868878574</v>
      </c>
      <c r="E27" s="207">
        <v>0.44204690931211998</v>
      </c>
      <c r="F27" s="207">
        <v>0.25454286525129582</v>
      </c>
      <c r="G27" s="207">
        <v>0.28660338955803311</v>
      </c>
      <c r="H27" s="207">
        <v>0.29153413467078249</v>
      </c>
      <c r="I27" s="133"/>
      <c r="J27" s="133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t="18" customHeight="1" x14ac:dyDescent="0.25">
      <c r="A28" s="21">
        <v>17</v>
      </c>
      <c r="B28" s="55" t="s">
        <v>107</v>
      </c>
      <c r="C28" s="206"/>
      <c r="D28" s="206">
        <v>156.7726398178082</v>
      </c>
      <c r="E28" s="206">
        <v>101.07030447741256</v>
      </c>
      <c r="F28" s="206">
        <v>61.419449698912118</v>
      </c>
      <c r="G28" s="206">
        <v>120.84325196691546</v>
      </c>
      <c r="H28" s="206">
        <v>107</v>
      </c>
      <c r="I28" s="133"/>
      <c r="J28" s="133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t="18" customHeight="1" x14ac:dyDescent="0.25">
      <c r="A29" s="21">
        <v>18</v>
      </c>
      <c r="B29" s="55" t="s">
        <v>104</v>
      </c>
      <c r="C29" s="206">
        <v>-1162.2969999999996</v>
      </c>
      <c r="D29" s="206">
        <v>-1865.9999999999982</v>
      </c>
      <c r="E29" s="206">
        <v>-367.40000000000146</v>
      </c>
      <c r="F29" s="206">
        <v>4.4000000000778527E-2</v>
      </c>
      <c r="G29" s="206">
        <v>-2.3999999999432475E-2</v>
      </c>
      <c r="H29" s="206">
        <v>-2.5679999998828862E-2</v>
      </c>
      <c r="I29" s="133"/>
      <c r="J29" s="133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t="18" customHeight="1" x14ac:dyDescent="0.25">
      <c r="A30" s="21">
        <v>19</v>
      </c>
      <c r="B30" s="55" t="s">
        <v>91</v>
      </c>
      <c r="C30" s="206"/>
      <c r="D30" s="206">
        <v>-7.4417194918414198E-2</v>
      </c>
      <c r="E30" s="207">
        <v>-1.341538848029287E-2</v>
      </c>
      <c r="F30" s="207">
        <v>4.3566769552148995E-6</v>
      </c>
      <c r="G30" s="207">
        <v>1.9360215815392182E-6</v>
      </c>
      <c r="H30" s="207">
        <v>1.969329034616363E-6</v>
      </c>
      <c r="I30" s="133"/>
      <c r="J30" s="133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t="18" hidden="1" customHeight="1" x14ac:dyDescent="0.25">
      <c r="A31" s="21">
        <v>20</v>
      </c>
      <c r="B31" s="55" t="s">
        <v>63</v>
      </c>
      <c r="C31" s="206"/>
      <c r="D31" s="206"/>
      <c r="E31" s="207"/>
      <c r="F31" s="207"/>
      <c r="G31" s="207"/>
      <c r="H31" s="207"/>
      <c r="I31" s="133"/>
      <c r="J31" s="133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ht="16.5" customHeight="1" x14ac:dyDescent="0.25">
      <c r="A32" s="258" t="s">
        <v>191</v>
      </c>
      <c r="B32" s="258"/>
      <c r="C32" s="258"/>
      <c r="D32" s="258"/>
      <c r="E32" s="258"/>
      <c r="F32" s="258"/>
      <c r="G32" s="258"/>
      <c r="H32" s="258"/>
      <c r="I32" s="135"/>
      <c r="J32" s="135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 ht="16.5" customHeight="1" x14ac:dyDescent="0.25">
      <c r="A33" s="21">
        <f>_xlfn.AGGREGATE(3,3,$B$11:B33)</f>
        <v>20</v>
      </c>
      <c r="B33" s="54" t="s">
        <v>90</v>
      </c>
      <c r="C33" s="206">
        <v>6111.8</v>
      </c>
      <c r="D33" s="206">
        <v>9646.1</v>
      </c>
      <c r="E33" s="206">
        <v>10831.599999999999</v>
      </c>
      <c r="F33" s="206">
        <v>7007.7</v>
      </c>
      <c r="G33" s="206">
        <v>8537.7999999999993</v>
      </c>
      <c r="H33" s="206">
        <v>9135.4459999999999</v>
      </c>
      <c r="I33" s="147"/>
      <c r="J33" s="147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ht="16.5" customHeight="1" x14ac:dyDescent="0.25">
      <c r="A34" s="21">
        <f>_xlfn.AGGREGATE(3,3,$B$11:B34)</f>
        <v>21</v>
      </c>
      <c r="B34" s="54" t="s">
        <v>91</v>
      </c>
      <c r="C34" s="206"/>
      <c r="D34" s="206">
        <v>0.38469223145901177</v>
      </c>
      <c r="E34" s="207">
        <v>0.3955117506287158</v>
      </c>
      <c r="F34" s="207">
        <v>0.23989779259249622</v>
      </c>
      <c r="G34" s="207">
        <v>0.27232951814280826</v>
      </c>
      <c r="H34" s="207">
        <v>0.27701469455579747</v>
      </c>
      <c r="I34" s="147"/>
      <c r="J34" s="147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ht="16.5" customHeight="1" x14ac:dyDescent="0.25">
      <c r="A35" s="21">
        <f>_xlfn.AGGREGATE(3,3,$B$11:B35)</f>
        <v>22</v>
      </c>
      <c r="B35" s="54" t="s">
        <v>92</v>
      </c>
      <c r="C35" s="206">
        <v>520.70000000000005</v>
      </c>
      <c r="D35" s="206">
        <v>567.9</v>
      </c>
      <c r="E35" s="206">
        <v>3416.3999999999996</v>
      </c>
      <c r="F35" s="207">
        <v>1949.5</v>
      </c>
      <c r="G35" s="207">
        <v>2163.5</v>
      </c>
      <c r="H35" s="207">
        <v>2314.9450000000002</v>
      </c>
      <c r="I35" s="147"/>
      <c r="J35" s="147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ht="16.5" customHeight="1" x14ac:dyDescent="0.25">
      <c r="A36" s="21">
        <f>_xlfn.AGGREGATE(3,3,$B$11:B36)</f>
        <v>23</v>
      </c>
      <c r="B36" s="54" t="s">
        <v>91</v>
      </c>
      <c r="C36" s="206"/>
      <c r="D36" s="206">
        <v>2.2648191315202282E-2</v>
      </c>
      <c r="E36" s="206">
        <v>0.12474777682110064</v>
      </c>
      <c r="F36" s="207">
        <v>6.6738123301378682E-2</v>
      </c>
      <c r="G36" s="207">
        <v>6.9008985043215537E-2</v>
      </c>
      <c r="H36" s="207">
        <v>7.0196220533564599E-2</v>
      </c>
      <c r="I36" s="147"/>
      <c r="J36" s="147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ht="16.5" customHeight="1" x14ac:dyDescent="0.25">
      <c r="A37" s="21">
        <f>_xlfn.AGGREGATE(3,3,$B$11:B37)</f>
        <v>24</v>
      </c>
      <c r="B37" s="54" t="s">
        <v>107</v>
      </c>
      <c r="C37" s="206"/>
      <c r="D37" s="206">
        <v>109.06472056846552</v>
      </c>
      <c r="E37" s="206">
        <v>601.58478605388268</v>
      </c>
      <c r="F37" s="207">
        <v>57.062990282168371</v>
      </c>
      <c r="G37" s="207">
        <v>110.9771736342652</v>
      </c>
      <c r="H37" s="207">
        <v>107</v>
      </c>
      <c r="I37" s="147"/>
      <c r="J37" s="14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 ht="16.5" customHeight="1" x14ac:dyDescent="0.25">
      <c r="A38" s="21">
        <f>_xlfn.AGGREGATE(3,3,$B$11:B38)</f>
        <v>25</v>
      </c>
      <c r="B38" s="54" t="s">
        <v>93</v>
      </c>
      <c r="C38" s="206">
        <v>395</v>
      </c>
      <c r="D38" s="206">
        <v>462</v>
      </c>
      <c r="E38" s="206">
        <v>1407.8</v>
      </c>
      <c r="F38" s="207">
        <v>544</v>
      </c>
      <c r="G38" s="207">
        <v>687.7</v>
      </c>
      <c r="H38" s="207">
        <v>735.83900000000006</v>
      </c>
      <c r="I38" s="147"/>
      <c r="J38" s="147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 ht="16.5" customHeight="1" x14ac:dyDescent="0.25">
      <c r="A39" s="21">
        <f>_xlfn.AGGREGATE(3,3,$B$11:B39)</f>
        <v>26</v>
      </c>
      <c r="B39" s="54" t="s">
        <v>94</v>
      </c>
      <c r="C39" s="206">
        <v>86</v>
      </c>
      <c r="D39" s="206">
        <v>55.3</v>
      </c>
      <c r="E39" s="206">
        <v>310.3</v>
      </c>
      <c r="F39" s="207">
        <v>500</v>
      </c>
      <c r="G39" s="207">
        <v>525</v>
      </c>
      <c r="H39" s="207">
        <v>561.75</v>
      </c>
      <c r="I39" s="147"/>
      <c r="J39" s="147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ht="16.5" customHeight="1" x14ac:dyDescent="0.25">
      <c r="A40" s="21">
        <f>_xlfn.AGGREGATE(3,3,$B$11:B40)</f>
        <v>27</v>
      </c>
      <c r="B40" s="54" t="s">
        <v>95</v>
      </c>
      <c r="C40" s="206">
        <v>39.700000000000003</v>
      </c>
      <c r="D40" s="206">
        <v>50.6</v>
      </c>
      <c r="E40" s="206">
        <v>1698.3</v>
      </c>
      <c r="F40" s="207">
        <v>905.5</v>
      </c>
      <c r="G40" s="207">
        <v>950.8</v>
      </c>
      <c r="H40" s="207">
        <v>1017.356</v>
      </c>
      <c r="I40" s="147"/>
      <c r="J40" s="147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ht="16.5" customHeight="1" x14ac:dyDescent="0.25">
      <c r="A41" s="21">
        <f>_xlfn.AGGREGATE(3,3,$B$11:B41)</f>
        <v>28</v>
      </c>
      <c r="B41" s="54" t="s">
        <v>97</v>
      </c>
      <c r="C41" s="206">
        <v>5543.6</v>
      </c>
      <c r="D41" s="206">
        <v>9037</v>
      </c>
      <c r="E41" s="206">
        <v>7362.4</v>
      </c>
      <c r="F41" s="207">
        <v>5015.8999999999996</v>
      </c>
      <c r="G41" s="207">
        <v>6333.9</v>
      </c>
      <c r="H41" s="207">
        <v>6777.2729999999992</v>
      </c>
      <c r="I41" s="147"/>
      <c r="J41" s="147"/>
      <c r="K41" s="62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ht="16.5" customHeight="1" x14ac:dyDescent="0.25">
      <c r="A42" s="21">
        <f>_xlfn.AGGREGATE(3,3,$B$11:B42)</f>
        <v>29</v>
      </c>
      <c r="B42" s="54" t="s">
        <v>98</v>
      </c>
      <c r="C42" s="206">
        <v>3596.5</v>
      </c>
      <c r="D42" s="206">
        <v>3816</v>
      </c>
      <c r="E42" s="206">
        <v>1193.2</v>
      </c>
      <c r="F42" s="207">
        <v>1405.67</v>
      </c>
      <c r="G42" s="207">
        <v>1585</v>
      </c>
      <c r="H42" s="207">
        <v>1695.95</v>
      </c>
      <c r="I42" s="147"/>
      <c r="J42" s="147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ht="16.5" customHeight="1" x14ac:dyDescent="0.25">
      <c r="A43" s="21">
        <f>_xlfn.AGGREGATE(3,3,$B$11:B43)</f>
        <v>30</v>
      </c>
      <c r="B43" s="54" t="s">
        <v>99</v>
      </c>
      <c r="C43" s="206">
        <v>1518.1</v>
      </c>
      <c r="D43" s="206">
        <v>3903.2</v>
      </c>
      <c r="E43" s="206">
        <v>5810.2</v>
      </c>
      <c r="F43" s="207">
        <v>2610.2440000000001</v>
      </c>
      <c r="G43" s="207">
        <v>1426.6759999999999</v>
      </c>
      <c r="H43" s="207">
        <v>1526.54332</v>
      </c>
      <c r="I43" s="147"/>
      <c r="J43" s="147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ht="16.5" customHeight="1" x14ac:dyDescent="0.25">
      <c r="A44" s="21">
        <f>_xlfn.AGGREGATE(3,3,$B$11:B44)</f>
        <v>31</v>
      </c>
      <c r="B44" s="54" t="s">
        <v>100</v>
      </c>
      <c r="C44" s="206">
        <v>429</v>
      </c>
      <c r="D44" s="206">
        <v>1317.8</v>
      </c>
      <c r="E44" s="206">
        <v>1317.8</v>
      </c>
      <c r="F44" s="207">
        <v>1000</v>
      </c>
      <c r="G44" s="207">
        <v>3322.2</v>
      </c>
      <c r="H44" s="207">
        <v>3554.7539999999999</v>
      </c>
      <c r="I44" s="147"/>
      <c r="J44" s="147"/>
      <c r="K44" s="62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ht="16.5" customHeight="1" x14ac:dyDescent="0.25">
      <c r="A45" s="21">
        <f>_xlfn.AGGREGATE(3,3,$B$11:B45)</f>
        <v>32</v>
      </c>
      <c r="B45" s="54" t="s">
        <v>101</v>
      </c>
      <c r="C45" s="206">
        <v>47.5</v>
      </c>
      <c r="D45" s="206">
        <v>41.2</v>
      </c>
      <c r="E45" s="206">
        <v>52.8</v>
      </c>
      <c r="F45" s="207">
        <v>42.3</v>
      </c>
      <c r="G45" s="207">
        <v>40.4</v>
      </c>
      <c r="H45" s="207">
        <v>43.228000000000002</v>
      </c>
      <c r="I45" s="147"/>
      <c r="J45" s="147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ht="36" customHeight="1" x14ac:dyDescent="0.25">
      <c r="A46" s="21">
        <f>_xlfn.AGGREGATE(3,3,$B$11:B46)</f>
        <v>33</v>
      </c>
      <c r="B46" s="54" t="s">
        <v>102</v>
      </c>
      <c r="C46" s="206"/>
      <c r="D46" s="206"/>
      <c r="E46" s="206"/>
      <c r="F46" s="207">
        <v>0</v>
      </c>
      <c r="G46" s="207">
        <v>0</v>
      </c>
      <c r="H46" s="207">
        <v>0</v>
      </c>
      <c r="I46" s="147"/>
      <c r="J46" s="147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ht="16.5" customHeight="1" x14ac:dyDescent="0.25">
      <c r="A47" s="21">
        <f>_xlfn.AGGREGATE(3,3,$B$11:B47)</f>
        <v>34</v>
      </c>
      <c r="B47" s="54" t="s">
        <v>103</v>
      </c>
      <c r="C47" s="206">
        <v>7357.5</v>
      </c>
      <c r="D47" s="206">
        <v>11503.2</v>
      </c>
      <c r="E47" s="206">
        <v>11199.1</v>
      </c>
      <c r="F47" s="207">
        <v>5808.5</v>
      </c>
      <c r="G47" s="207">
        <v>7574.6</v>
      </c>
      <c r="H47" s="207">
        <v>8104.8220000000001</v>
      </c>
      <c r="I47" s="147"/>
      <c r="J47" s="1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ht="16.5" customHeight="1" x14ac:dyDescent="0.25">
      <c r="A48" s="21">
        <f>_xlfn.AGGREGATE(3,3,$B$11:B48)</f>
        <v>35</v>
      </c>
      <c r="B48" s="54" t="s">
        <v>91</v>
      </c>
      <c r="C48" s="206"/>
      <c r="D48" s="206">
        <v>0.45875448905975513</v>
      </c>
      <c r="E48" s="206">
        <v>0.40892835364629088</v>
      </c>
      <c r="F48" s="207">
        <v>0.19884503164711878</v>
      </c>
      <c r="G48" s="207">
        <v>0.24160640541175893</v>
      </c>
      <c r="H48" s="207">
        <v>0.24576301920662741</v>
      </c>
      <c r="I48" s="147"/>
      <c r="J48" s="147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ht="16.5" customHeight="1" x14ac:dyDescent="0.25">
      <c r="A49" s="21">
        <f>_xlfn.AGGREGATE(3,3,$B$11:B49)</f>
        <v>36</v>
      </c>
      <c r="B49" s="54" t="s">
        <v>107</v>
      </c>
      <c r="C49" s="206"/>
      <c r="D49" s="206">
        <v>156.34658511722733</v>
      </c>
      <c r="E49" s="206">
        <v>97.356387787746016</v>
      </c>
      <c r="F49" s="207">
        <v>51.865774928342454</v>
      </c>
      <c r="G49" s="207">
        <v>130.40544030300424</v>
      </c>
      <c r="H49" s="207">
        <v>107</v>
      </c>
      <c r="I49" s="147"/>
      <c r="J49" s="147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 ht="16.5" customHeight="1" x14ac:dyDescent="0.25">
      <c r="A50" s="21">
        <f>_xlfn.AGGREGATE(3,3,$B$11:B50)</f>
        <v>37</v>
      </c>
      <c r="B50" s="54" t="s">
        <v>104</v>
      </c>
      <c r="C50" s="206">
        <v>-1245.6999999999998</v>
      </c>
      <c r="D50" s="206">
        <v>-1857.1000000000004</v>
      </c>
      <c r="E50" s="206">
        <v>-367.50000000000182</v>
      </c>
      <c r="F50" s="206">
        <v>1199.1999999999998</v>
      </c>
      <c r="G50" s="206">
        <v>963.19999999999891</v>
      </c>
      <c r="H50" s="206">
        <v>1030.6239999999998</v>
      </c>
      <c r="I50" s="147"/>
      <c r="J50" s="147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 ht="16.5" customHeight="1" x14ac:dyDescent="0.25">
      <c r="A51" s="21">
        <f>_xlfn.AGGREGATE(3,3,$B$11:B51)</f>
        <v>38</v>
      </c>
      <c r="B51" s="54" t="s">
        <v>91</v>
      </c>
      <c r="C51" s="206"/>
      <c r="D51" s="206">
        <v>-7.4062257600743392E-2</v>
      </c>
      <c r="E51" s="206">
        <v>-1.3416603017575118E-2</v>
      </c>
      <c r="F51" s="207">
        <v>4.1052760945377437E-2</v>
      </c>
      <c r="G51" s="207">
        <v>3.0723112731049287E-2</v>
      </c>
      <c r="H51" s="207">
        <v>3.1251675349170047E-2</v>
      </c>
      <c r="I51" s="147"/>
      <c r="J51" s="147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 ht="16.5" customHeight="1" x14ac:dyDescent="0.25">
      <c r="A52" s="21">
        <f>_xlfn.AGGREGATE(3,3,$B$11:B52)</f>
        <v>39</v>
      </c>
      <c r="B52" s="54" t="s">
        <v>107</v>
      </c>
      <c r="C52" s="206"/>
      <c r="D52" s="206">
        <v>149.08083808300557</v>
      </c>
      <c r="E52" s="206">
        <v>19.785324531619203</v>
      </c>
      <c r="F52" s="207">
        <v>-326.37219447008471</v>
      </c>
      <c r="G52" s="207">
        <v>80.320213475650363</v>
      </c>
      <c r="H52" s="207">
        <v>107.0000000000001</v>
      </c>
      <c r="I52" s="147"/>
      <c r="J52" s="147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s="65" customFormat="1" ht="16.5" customHeight="1" x14ac:dyDescent="0.3">
      <c r="A53" s="254" t="s">
        <v>192</v>
      </c>
      <c r="B53" s="254"/>
      <c r="C53" s="254"/>
      <c r="D53" s="254"/>
      <c r="E53" s="254"/>
      <c r="F53" s="254"/>
      <c r="G53" s="254"/>
      <c r="H53" s="254"/>
      <c r="I53" s="140"/>
      <c r="J53" s="140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</row>
    <row r="54" spans="1:38" s="65" customFormat="1" ht="16.5" customHeight="1" x14ac:dyDescent="0.25">
      <c r="A54" s="21">
        <f>_xlfn.AGGREGATE(3,3,$B$11:B54)</f>
        <v>40</v>
      </c>
      <c r="B54" s="54" t="s">
        <v>90</v>
      </c>
      <c r="C54" s="206">
        <v>273.39999999999998</v>
      </c>
      <c r="D54" s="206">
        <v>624.5</v>
      </c>
      <c r="E54" s="206">
        <v>1892.3</v>
      </c>
      <c r="F54" s="206">
        <v>1986.915</v>
      </c>
      <c r="G54" s="206">
        <v>2086.2607499999999</v>
      </c>
      <c r="H54" s="206">
        <v>2232.2990024999999</v>
      </c>
      <c r="I54" s="66"/>
      <c r="J54" s="66"/>
      <c r="K54" s="66"/>
      <c r="L54" s="66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</row>
    <row r="55" spans="1:38" s="65" customFormat="1" ht="16.5" customHeight="1" x14ac:dyDescent="0.25">
      <c r="A55" s="21">
        <f>_xlfn.AGGREGATE(3,3,$B$11:B55)</f>
        <v>41</v>
      </c>
      <c r="B55" s="54" t="s">
        <v>92</v>
      </c>
      <c r="C55" s="206">
        <v>255</v>
      </c>
      <c r="D55" s="206">
        <v>332.8</v>
      </c>
      <c r="E55" s="206">
        <v>783.2</v>
      </c>
      <c r="F55" s="206">
        <v>822.36000000000013</v>
      </c>
      <c r="G55" s="206">
        <v>863.47800000000018</v>
      </c>
      <c r="H55" s="206">
        <v>923.92146000000025</v>
      </c>
      <c r="I55" s="66"/>
      <c r="J55" s="66"/>
      <c r="K55" s="66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</row>
    <row r="56" spans="1:38" s="65" customFormat="1" ht="16.5" customHeight="1" x14ac:dyDescent="0.25">
      <c r="A56" s="21">
        <f>_xlfn.AGGREGATE(3,3,$B$11:B56)</f>
        <v>42</v>
      </c>
      <c r="B56" s="54" t="s">
        <v>107</v>
      </c>
      <c r="C56" s="206"/>
      <c r="D56" s="206">
        <v>228.41989758595466</v>
      </c>
      <c r="E56" s="206">
        <v>303.01040832666132</v>
      </c>
      <c r="F56" s="207">
        <v>318.16092874299437</v>
      </c>
      <c r="G56" s="207">
        <v>334.06897518014409</v>
      </c>
      <c r="H56" s="207">
        <v>350.77242393915134</v>
      </c>
      <c r="I56" s="66"/>
      <c r="J56" s="66"/>
      <c r="K56" s="66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</row>
    <row r="57" spans="1:38" s="65" customFormat="1" ht="16.5" customHeight="1" x14ac:dyDescent="0.25">
      <c r="A57" s="21">
        <f>_xlfn.AGGREGATE(3,3,$B$11:B57)</f>
        <v>43</v>
      </c>
      <c r="B57" s="54" t="s">
        <v>93</v>
      </c>
      <c r="C57" s="206">
        <v>250.3</v>
      </c>
      <c r="D57" s="206">
        <v>330.6</v>
      </c>
      <c r="E57" s="206">
        <v>312.8</v>
      </c>
      <c r="F57" s="206">
        <v>325.39999999999998</v>
      </c>
      <c r="G57" s="206">
        <v>337.7</v>
      </c>
      <c r="H57" s="206">
        <v>361.339</v>
      </c>
      <c r="I57" s="66"/>
      <c r="J57" s="66"/>
      <c r="K57" s="66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</row>
    <row r="58" spans="1:38" s="65" customFormat="1" ht="16.5" customHeight="1" x14ac:dyDescent="0.25">
      <c r="A58" s="21">
        <f>_xlfn.AGGREGATE(3,3,$B$11:B58)</f>
        <v>44</v>
      </c>
      <c r="B58" s="54" t="s">
        <v>94</v>
      </c>
      <c r="C58" s="206">
        <v>0.6</v>
      </c>
      <c r="D58" s="206"/>
      <c r="E58" s="206">
        <v>470.5</v>
      </c>
      <c r="F58" s="206"/>
      <c r="G58" s="206"/>
      <c r="H58" s="206">
        <v>0</v>
      </c>
      <c r="I58" s="66"/>
      <c r="J58" s="66"/>
      <c r="K58" s="66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</row>
    <row r="59" spans="1:38" s="65" customFormat="1" ht="16.5" customHeight="1" x14ac:dyDescent="0.25">
      <c r="A59" s="21">
        <f>_xlfn.AGGREGATE(3,3,$B$11:B59)</f>
        <v>45</v>
      </c>
      <c r="B59" s="54" t="s">
        <v>95</v>
      </c>
      <c r="C59" s="206">
        <v>4.0999999999999996</v>
      </c>
      <c r="D59" s="206">
        <v>2.2000000000000002</v>
      </c>
      <c r="E59" s="206"/>
      <c r="F59" s="206"/>
      <c r="G59" s="206"/>
      <c r="H59" s="206">
        <v>0</v>
      </c>
      <c r="I59" s="66"/>
      <c r="J59" s="66"/>
      <c r="K59" s="66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</row>
    <row r="60" spans="1:38" s="65" customFormat="1" ht="16.5" customHeight="1" x14ac:dyDescent="0.25">
      <c r="A60" s="21">
        <f>_xlfn.AGGREGATE(3,3,$B$11:B60)</f>
        <v>46</v>
      </c>
      <c r="B60" s="54" t="s">
        <v>97</v>
      </c>
      <c r="C60" s="206">
        <v>18.399999999999999</v>
      </c>
      <c r="D60" s="206">
        <v>279</v>
      </c>
      <c r="E60" s="206">
        <v>1109.0999999999999</v>
      </c>
      <c r="F60" s="206">
        <v>1164.5550000000001</v>
      </c>
      <c r="G60" s="206">
        <v>1222.7827500000001</v>
      </c>
      <c r="H60" s="206">
        <v>1308.3775425000001</v>
      </c>
      <c r="I60" s="66"/>
      <c r="J60" s="66"/>
      <c r="K60" s="66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</row>
    <row r="61" spans="1:38" s="65" customFormat="1" ht="16.5" customHeight="1" x14ac:dyDescent="0.25">
      <c r="A61" s="21">
        <f>_xlfn.AGGREGATE(3,3,$B$11:B61)</f>
        <v>47</v>
      </c>
      <c r="B61" s="54" t="s">
        <v>98</v>
      </c>
      <c r="C61" s="206"/>
      <c r="D61" s="206"/>
      <c r="E61" s="206"/>
      <c r="F61" s="206"/>
      <c r="G61" s="206"/>
      <c r="H61" s="206">
        <v>0</v>
      </c>
      <c r="I61" s="66"/>
      <c r="J61" s="66"/>
      <c r="K61" s="66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</row>
    <row r="62" spans="1:38" s="65" customFormat="1" ht="16.5" customHeight="1" x14ac:dyDescent="0.25">
      <c r="A62" s="21">
        <f>_xlfn.AGGREGATE(3,3,$B$11:B62)</f>
        <v>48</v>
      </c>
      <c r="B62" s="54" t="s">
        <v>99</v>
      </c>
      <c r="C62" s="206">
        <v>18.399999999999999</v>
      </c>
      <c r="D62" s="206">
        <v>279</v>
      </c>
      <c r="E62" s="206">
        <v>1109.0999999999999</v>
      </c>
      <c r="F62" s="206">
        <v>1164.5550000000001</v>
      </c>
      <c r="G62" s="206">
        <v>1222.7827500000001</v>
      </c>
      <c r="H62" s="206">
        <v>1308.3775425000001</v>
      </c>
      <c r="I62" s="66"/>
      <c r="J62" s="66"/>
      <c r="K62" s="66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</row>
    <row r="63" spans="1:38" s="65" customFormat="1" ht="16.5" customHeight="1" x14ac:dyDescent="0.25">
      <c r="A63" s="21">
        <f>_xlfn.AGGREGATE(3,3,$B$11:B63)</f>
        <v>49</v>
      </c>
      <c r="B63" s="54" t="s">
        <v>155</v>
      </c>
      <c r="C63" s="206"/>
      <c r="D63" s="206"/>
      <c r="E63" s="206"/>
      <c r="F63" s="206"/>
      <c r="G63" s="206"/>
      <c r="H63" s="206">
        <v>0</v>
      </c>
      <c r="I63" s="66"/>
      <c r="J63" s="66"/>
      <c r="K63" s="66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</row>
    <row r="64" spans="1:38" s="65" customFormat="1" ht="16.5" customHeight="1" x14ac:dyDescent="0.25">
      <c r="A64" s="21">
        <f>_xlfn.AGGREGATE(3,3,$B$11:B64)</f>
        <v>50</v>
      </c>
      <c r="B64" s="54" t="s">
        <v>101</v>
      </c>
      <c r="C64" s="206"/>
      <c r="D64" s="206"/>
      <c r="E64" s="206"/>
      <c r="F64" s="206"/>
      <c r="G64" s="206"/>
      <c r="H64" s="206">
        <v>0</v>
      </c>
      <c r="I64" s="66"/>
      <c r="J64" s="66"/>
      <c r="K64" s="66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</row>
    <row r="65" spans="1:38" s="65" customFormat="1" ht="16.5" customHeight="1" x14ac:dyDescent="0.25">
      <c r="A65" s="21">
        <f>_xlfn.AGGREGATE(3,3,$B$11:B65)</f>
        <v>51</v>
      </c>
      <c r="B65" s="54" t="s">
        <v>102</v>
      </c>
      <c r="C65" s="206"/>
      <c r="D65" s="206"/>
      <c r="E65" s="206"/>
      <c r="F65" s="206"/>
      <c r="G65" s="206"/>
      <c r="H65" s="206">
        <v>0</v>
      </c>
      <c r="I65" s="66"/>
      <c r="J65" s="66"/>
      <c r="K65" s="66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</row>
    <row r="66" spans="1:38" s="65" customFormat="1" ht="16.5" customHeight="1" x14ac:dyDescent="0.25">
      <c r="A66" s="21">
        <f>_xlfn.AGGREGATE(3,3,$B$11:B66)</f>
        <v>52</v>
      </c>
      <c r="B66" s="54" t="s">
        <v>103</v>
      </c>
      <c r="C66" s="206">
        <v>207.7</v>
      </c>
      <c r="D66" s="206">
        <v>624.5</v>
      </c>
      <c r="E66" s="206">
        <v>1892.3</v>
      </c>
      <c r="F66" s="206">
        <v>1986.915</v>
      </c>
      <c r="G66" s="206">
        <v>2086.2607499999999</v>
      </c>
      <c r="H66" s="206">
        <v>2232.2990024999999</v>
      </c>
      <c r="I66" s="66"/>
      <c r="J66" s="66"/>
      <c r="K66" s="66"/>
      <c r="L66" s="66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</row>
    <row r="67" spans="1:38" s="65" customFormat="1" ht="16.5" customHeight="1" x14ac:dyDescent="0.25">
      <c r="A67" s="21">
        <f>_xlfn.AGGREGATE(3,3,$B$11:B67)</f>
        <v>53</v>
      </c>
      <c r="B67" s="54" t="s">
        <v>107</v>
      </c>
      <c r="C67" s="206"/>
      <c r="D67" s="206">
        <v>300.67404910929224</v>
      </c>
      <c r="E67" s="206">
        <v>303.01040832666132</v>
      </c>
      <c r="F67" s="206">
        <v>105</v>
      </c>
      <c r="G67" s="206">
        <v>105</v>
      </c>
      <c r="H67" s="206">
        <v>107</v>
      </c>
      <c r="I67" s="66"/>
      <c r="J67" s="66"/>
      <c r="K67" s="66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</row>
    <row r="68" spans="1:38" s="65" customFormat="1" ht="16.5" customHeight="1" x14ac:dyDescent="0.3">
      <c r="A68" s="254" t="s">
        <v>193</v>
      </c>
      <c r="B68" s="254"/>
      <c r="C68" s="254"/>
      <c r="D68" s="254"/>
      <c r="E68" s="254"/>
      <c r="F68" s="254"/>
      <c r="G68" s="254"/>
      <c r="H68" s="254"/>
      <c r="I68" s="140"/>
      <c r="J68" s="140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</row>
    <row r="69" spans="1:38" s="65" customFormat="1" ht="16.5" customHeight="1" x14ac:dyDescent="0.25">
      <c r="A69" s="21">
        <f>_xlfn.AGGREGATE(3,3,$B$11:B69)</f>
        <v>54</v>
      </c>
      <c r="B69" s="54" t="s">
        <v>90</v>
      </c>
      <c r="C69" s="206">
        <v>78.5</v>
      </c>
      <c r="D69" s="206">
        <v>108.6</v>
      </c>
      <c r="E69" s="206">
        <v>87.3</v>
      </c>
      <c r="F69" s="206">
        <v>91.665000000000006</v>
      </c>
      <c r="G69" s="206">
        <v>96.248250000000013</v>
      </c>
      <c r="H69" s="206">
        <v>102.98562750000002</v>
      </c>
      <c r="I69" s="148"/>
      <c r="J69" s="148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</row>
    <row r="70" spans="1:38" s="65" customFormat="1" ht="16.5" customHeight="1" x14ac:dyDescent="0.25">
      <c r="A70" s="21">
        <f>_xlfn.AGGREGATE(3,3,$B$11:B70)</f>
        <v>55</v>
      </c>
      <c r="B70" s="54" t="s">
        <v>92</v>
      </c>
      <c r="C70" s="206">
        <v>42.7</v>
      </c>
      <c r="D70" s="206">
        <v>40.299999999999997</v>
      </c>
      <c r="E70" s="206">
        <v>35.5</v>
      </c>
      <c r="F70" s="206">
        <v>37.274999999999999</v>
      </c>
      <c r="G70" s="206">
        <v>39.138750000000002</v>
      </c>
      <c r="H70" s="206">
        <v>41.878462500000005</v>
      </c>
      <c r="I70" s="148"/>
      <c r="J70" s="148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</row>
    <row r="71" spans="1:38" s="65" customFormat="1" ht="16.5" customHeight="1" x14ac:dyDescent="0.25">
      <c r="A71" s="21">
        <f>_xlfn.AGGREGATE(3,3,$B$11:B71)</f>
        <v>56</v>
      </c>
      <c r="B71" s="54" t="s">
        <v>107</v>
      </c>
      <c r="C71" s="206"/>
      <c r="D71" s="206">
        <v>94.379391100702563</v>
      </c>
      <c r="E71" s="206">
        <v>88.089330024813904</v>
      </c>
      <c r="F71" s="206">
        <v>105</v>
      </c>
      <c r="G71" s="206">
        <v>105</v>
      </c>
      <c r="H71" s="206">
        <v>107</v>
      </c>
      <c r="I71" s="148"/>
      <c r="J71" s="148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</row>
    <row r="72" spans="1:38" s="65" customFormat="1" ht="16.5" customHeight="1" x14ac:dyDescent="0.25">
      <c r="A72" s="21">
        <f>_xlfn.AGGREGATE(3,3,$B$11:B72)</f>
        <v>57</v>
      </c>
      <c r="B72" s="54" t="s">
        <v>93</v>
      </c>
      <c r="C72" s="206">
        <v>40.5</v>
      </c>
      <c r="D72" s="206">
        <v>39.799999999999997</v>
      </c>
      <c r="E72" s="206">
        <v>35.5</v>
      </c>
      <c r="F72" s="206">
        <v>39.9</v>
      </c>
      <c r="G72" s="206">
        <v>42.6</v>
      </c>
      <c r="H72" s="206">
        <v>45.582000000000001</v>
      </c>
      <c r="I72" s="148"/>
      <c r="J72" s="148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</row>
    <row r="73" spans="1:38" s="65" customFormat="1" ht="16.5" customHeight="1" x14ac:dyDescent="0.25">
      <c r="A73" s="21">
        <f>_xlfn.AGGREGATE(3,3,$B$11:B73)</f>
        <v>58</v>
      </c>
      <c r="B73" s="54" t="s">
        <v>94</v>
      </c>
      <c r="C73" s="206">
        <v>0</v>
      </c>
      <c r="D73" s="206"/>
      <c r="E73" s="206"/>
      <c r="F73" s="206"/>
      <c r="G73" s="206"/>
      <c r="H73" s="206">
        <v>0</v>
      </c>
      <c r="I73" s="148"/>
      <c r="J73" s="148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</row>
    <row r="74" spans="1:38" s="65" customFormat="1" ht="16.5" customHeight="1" x14ac:dyDescent="0.25">
      <c r="A74" s="21">
        <f>_xlfn.AGGREGATE(3,3,$B$11:B74)</f>
        <v>59</v>
      </c>
      <c r="B74" s="54" t="s">
        <v>95</v>
      </c>
      <c r="C74" s="206">
        <v>2.2000000000000002</v>
      </c>
      <c r="D74" s="206">
        <v>0.4</v>
      </c>
      <c r="E74" s="206"/>
      <c r="F74" s="206"/>
      <c r="G74" s="206"/>
      <c r="H74" s="206">
        <v>0</v>
      </c>
      <c r="I74" s="148"/>
      <c r="J74" s="148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</row>
    <row r="75" spans="1:38" s="65" customFormat="1" ht="16.5" customHeight="1" x14ac:dyDescent="0.25">
      <c r="A75" s="21">
        <f>_xlfn.AGGREGATE(3,3,$B$11:B75)</f>
        <v>60</v>
      </c>
      <c r="B75" s="54" t="s">
        <v>97</v>
      </c>
      <c r="C75" s="206">
        <v>35.799999999999997</v>
      </c>
      <c r="D75" s="206">
        <v>66.7</v>
      </c>
      <c r="E75" s="206">
        <v>51.8</v>
      </c>
      <c r="F75" s="206">
        <v>54.39</v>
      </c>
      <c r="G75" s="206">
        <v>57.109500000000004</v>
      </c>
      <c r="H75" s="206">
        <v>61.107165000000002</v>
      </c>
      <c r="I75" s="148"/>
      <c r="J75" s="148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</row>
    <row r="76" spans="1:38" s="65" customFormat="1" ht="16.5" customHeight="1" x14ac:dyDescent="0.25">
      <c r="A76" s="21">
        <f>_xlfn.AGGREGATE(3,3,$B$11:B76)</f>
        <v>61</v>
      </c>
      <c r="B76" s="54" t="s">
        <v>98</v>
      </c>
      <c r="C76" s="206">
        <v>32.4</v>
      </c>
      <c r="D76" s="206">
        <v>24.5</v>
      </c>
      <c r="E76" s="206">
        <v>19.399999999999999</v>
      </c>
      <c r="F76" s="206">
        <v>20.37</v>
      </c>
      <c r="G76" s="206">
        <v>21.388500000000001</v>
      </c>
      <c r="H76" s="206">
        <v>22.885695000000002</v>
      </c>
      <c r="I76" s="148"/>
      <c r="J76" s="148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</row>
    <row r="77" spans="1:38" s="65" customFormat="1" ht="16.5" customHeight="1" x14ac:dyDescent="0.25">
      <c r="A77" s="21">
        <f>_xlfn.AGGREGATE(3,3,$B$11:B77)</f>
        <v>62</v>
      </c>
      <c r="B77" s="54" t="s">
        <v>99</v>
      </c>
      <c r="C77" s="206">
        <v>3.4</v>
      </c>
      <c r="D77" s="206">
        <v>42.2</v>
      </c>
      <c r="E77" s="206">
        <v>32.4</v>
      </c>
      <c r="F77" s="206">
        <v>34.020000000000003</v>
      </c>
      <c r="G77" s="206">
        <v>35.721000000000004</v>
      </c>
      <c r="H77" s="206">
        <v>38.221470000000004</v>
      </c>
      <c r="I77" s="148"/>
      <c r="J77" s="148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</row>
    <row r="78" spans="1:38" s="65" customFormat="1" ht="16.5" customHeight="1" x14ac:dyDescent="0.25">
      <c r="A78" s="21">
        <f>_xlfn.AGGREGATE(3,3,$B$11:B78)</f>
        <v>63</v>
      </c>
      <c r="B78" s="54" t="s">
        <v>155</v>
      </c>
      <c r="C78" s="206"/>
      <c r="D78" s="206"/>
      <c r="E78" s="206"/>
      <c r="F78" s="206"/>
      <c r="G78" s="206"/>
      <c r="H78" s="206">
        <v>0</v>
      </c>
      <c r="I78" s="148"/>
      <c r="J78" s="148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</row>
    <row r="79" spans="1:38" s="65" customFormat="1" ht="16.5" customHeight="1" x14ac:dyDescent="0.25">
      <c r="A79" s="21">
        <f>_xlfn.AGGREGATE(3,3,$B$11:B79)</f>
        <v>64</v>
      </c>
      <c r="B79" s="54" t="s">
        <v>101</v>
      </c>
      <c r="C79" s="206"/>
      <c r="D79" s="206"/>
      <c r="E79" s="206"/>
      <c r="F79" s="206"/>
      <c r="G79" s="206"/>
      <c r="H79" s="206">
        <v>0</v>
      </c>
      <c r="I79" s="148"/>
      <c r="J79" s="148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</row>
    <row r="80" spans="1:38" s="65" customFormat="1" ht="16.5" customHeight="1" x14ac:dyDescent="0.25">
      <c r="A80" s="21">
        <f>_xlfn.AGGREGATE(3,3,$B$11:B80)</f>
        <v>65</v>
      </c>
      <c r="B80" s="54" t="s">
        <v>102</v>
      </c>
      <c r="C80" s="206"/>
      <c r="D80" s="206"/>
      <c r="E80" s="206"/>
      <c r="F80" s="206"/>
      <c r="G80" s="206"/>
      <c r="H80" s="206">
        <v>0</v>
      </c>
      <c r="I80" s="148"/>
      <c r="J80" s="148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</row>
    <row r="81" spans="1:38" s="65" customFormat="1" ht="16.5" customHeight="1" x14ac:dyDescent="0.25">
      <c r="A81" s="21">
        <f>_xlfn.AGGREGATE(3,3,$B$11:B81)</f>
        <v>66</v>
      </c>
      <c r="B81" s="54" t="s">
        <v>103</v>
      </c>
      <c r="C81" s="206">
        <v>63.2</v>
      </c>
      <c r="D81" s="206">
        <v>108.6</v>
      </c>
      <c r="E81" s="206">
        <v>87.3</v>
      </c>
      <c r="F81" s="206">
        <v>91.665000000000006</v>
      </c>
      <c r="G81" s="206">
        <v>96.248250000000013</v>
      </c>
      <c r="H81" s="206">
        <v>102.98562750000002</v>
      </c>
      <c r="I81" s="148"/>
      <c r="J81" s="148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</row>
    <row r="82" spans="1:38" s="65" customFormat="1" ht="16.5" customHeight="1" x14ac:dyDescent="0.25">
      <c r="A82" s="21">
        <f>_xlfn.AGGREGATE(3,3,$B$11:B82)</f>
        <v>67</v>
      </c>
      <c r="B82" s="54" t="s">
        <v>107</v>
      </c>
      <c r="C82" s="206"/>
      <c r="D82" s="206">
        <v>171.83544303797467</v>
      </c>
      <c r="E82" s="206">
        <v>80.386740331491708</v>
      </c>
      <c r="F82" s="206">
        <v>105</v>
      </c>
      <c r="G82" s="206">
        <v>105</v>
      </c>
      <c r="H82" s="206">
        <v>107</v>
      </c>
      <c r="I82" s="148"/>
      <c r="J82" s="148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</row>
    <row r="83" spans="1:38" s="65" customFormat="1" ht="16.5" customHeight="1" x14ac:dyDescent="0.3">
      <c r="A83" s="254" t="s">
        <v>194</v>
      </c>
      <c r="B83" s="254"/>
      <c r="C83" s="254"/>
      <c r="D83" s="254"/>
      <c r="E83" s="254"/>
      <c r="F83" s="254"/>
      <c r="G83" s="254"/>
      <c r="H83" s="254"/>
      <c r="I83" s="140"/>
      <c r="J83" s="140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</row>
    <row r="84" spans="1:38" s="65" customFormat="1" ht="16.5" customHeight="1" x14ac:dyDescent="0.25">
      <c r="A84" s="21">
        <f>_xlfn.AGGREGATE(3,3,$B$11:B84)</f>
        <v>68</v>
      </c>
      <c r="B84" s="54" t="s">
        <v>90</v>
      </c>
      <c r="C84" s="206">
        <v>59.602999999999994</v>
      </c>
      <c r="D84" s="206">
        <v>78.3</v>
      </c>
      <c r="E84" s="206">
        <v>72.8</v>
      </c>
      <c r="F84" s="206">
        <v>76.44</v>
      </c>
      <c r="G84" s="206">
        <v>80.262</v>
      </c>
      <c r="H84" s="206">
        <v>85.880340000000004</v>
      </c>
      <c r="I84" s="148"/>
      <c r="J84" s="148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</row>
    <row r="85" spans="1:38" s="65" customFormat="1" ht="16.5" customHeight="1" x14ac:dyDescent="0.25">
      <c r="A85" s="21">
        <f>_xlfn.AGGREGATE(3,3,$B$11:B85)</f>
        <v>69</v>
      </c>
      <c r="B85" s="54" t="s">
        <v>92</v>
      </c>
      <c r="C85" s="206">
        <v>8.4030000000000005</v>
      </c>
      <c r="D85" s="206">
        <v>10.8</v>
      </c>
      <c r="E85" s="206">
        <v>11.5</v>
      </c>
      <c r="F85" s="206">
        <v>12.075000000000001</v>
      </c>
      <c r="G85" s="206">
        <v>12.678750000000001</v>
      </c>
      <c r="H85" s="206">
        <v>13.566262500000001</v>
      </c>
      <c r="I85" s="148"/>
      <c r="J85" s="148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</row>
    <row r="86" spans="1:38" s="65" customFormat="1" ht="16.5" customHeight="1" x14ac:dyDescent="0.25">
      <c r="A86" s="21">
        <f>_xlfn.AGGREGATE(3,3,$B$11:B86)</f>
        <v>70</v>
      </c>
      <c r="B86" s="54" t="s">
        <v>107</v>
      </c>
      <c r="C86" s="206"/>
      <c r="D86" s="206">
        <v>128.5255265976437</v>
      </c>
      <c r="E86" s="206">
        <v>106.48148148148147</v>
      </c>
      <c r="F86" s="206">
        <v>105</v>
      </c>
      <c r="G86" s="206">
        <v>105</v>
      </c>
      <c r="H86" s="206">
        <v>107</v>
      </c>
      <c r="I86" s="148"/>
      <c r="J86" s="148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</row>
    <row r="87" spans="1:38" s="65" customFormat="1" ht="16.5" customHeight="1" x14ac:dyDescent="0.25">
      <c r="A87" s="21">
        <f>_xlfn.AGGREGATE(3,3,$B$11:B87)</f>
        <v>71</v>
      </c>
      <c r="B87" s="54" t="s">
        <v>93</v>
      </c>
      <c r="C87" s="206">
        <v>8.4</v>
      </c>
      <c r="D87" s="206">
        <v>10.8</v>
      </c>
      <c r="E87" s="206">
        <v>11.5</v>
      </c>
      <c r="F87" s="206">
        <v>9.1</v>
      </c>
      <c r="G87" s="206">
        <v>9.6999999999999993</v>
      </c>
      <c r="H87" s="206">
        <v>10.379</v>
      </c>
      <c r="I87" s="148"/>
      <c r="J87" s="148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</row>
    <row r="88" spans="1:38" s="65" customFormat="1" ht="16.5" customHeight="1" x14ac:dyDescent="0.25">
      <c r="A88" s="21">
        <f>_xlfn.AGGREGATE(3,3,$B$11:B88)</f>
        <v>72</v>
      </c>
      <c r="B88" s="54" t="s">
        <v>94</v>
      </c>
      <c r="C88" s="206"/>
      <c r="D88" s="206"/>
      <c r="E88" s="206"/>
      <c r="F88" s="206"/>
      <c r="G88" s="206"/>
      <c r="H88" s="206">
        <v>0</v>
      </c>
      <c r="I88" s="148"/>
      <c r="J88" s="148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</row>
    <row r="89" spans="1:38" s="65" customFormat="1" ht="16.5" customHeight="1" x14ac:dyDescent="0.25">
      <c r="A89" s="21">
        <f>_xlfn.AGGREGATE(3,3,$B$11:B89)</f>
        <v>73</v>
      </c>
      <c r="B89" s="54" t="s">
        <v>95</v>
      </c>
      <c r="C89" s="206">
        <v>3.0000000000000001E-3</v>
      </c>
      <c r="D89" s="206"/>
      <c r="E89" s="206"/>
      <c r="F89" s="206"/>
      <c r="G89" s="206"/>
      <c r="H89" s="206">
        <v>0</v>
      </c>
      <c r="I89" s="148"/>
      <c r="J89" s="148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</row>
    <row r="90" spans="1:38" s="65" customFormat="1" ht="16.5" customHeight="1" x14ac:dyDescent="0.25">
      <c r="A90" s="21">
        <f>_xlfn.AGGREGATE(3,3,$B$11:B90)</f>
        <v>74</v>
      </c>
      <c r="B90" s="54" t="s">
        <v>97</v>
      </c>
      <c r="C90" s="206">
        <v>51.199999999999996</v>
      </c>
      <c r="D90" s="206">
        <v>65.099999999999994</v>
      </c>
      <c r="E90" s="206">
        <v>61.3</v>
      </c>
      <c r="F90" s="206">
        <v>64.364999999999995</v>
      </c>
      <c r="G90" s="206">
        <v>67.583249999999992</v>
      </c>
      <c r="H90" s="206">
        <v>72.314077499999996</v>
      </c>
      <c r="I90" s="148"/>
      <c r="J90" s="148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</row>
    <row r="91" spans="1:38" s="65" customFormat="1" ht="16.5" customHeight="1" x14ac:dyDescent="0.25">
      <c r="A91" s="21">
        <f>_xlfn.AGGREGATE(3,3,$B$11:B91)</f>
        <v>75</v>
      </c>
      <c r="B91" s="54" t="s">
        <v>98</v>
      </c>
      <c r="C91" s="206">
        <v>38.799999999999997</v>
      </c>
      <c r="D91" s="206">
        <v>31.9</v>
      </c>
      <c r="E91" s="206">
        <v>36.1</v>
      </c>
      <c r="F91" s="206">
        <v>37.905000000000001</v>
      </c>
      <c r="G91" s="206">
        <v>39.800250000000005</v>
      </c>
      <c r="H91" s="206">
        <v>42.586267500000005</v>
      </c>
      <c r="I91" s="148"/>
      <c r="J91" s="148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</row>
    <row r="92" spans="1:38" s="65" customFormat="1" ht="16.5" customHeight="1" x14ac:dyDescent="0.25">
      <c r="A92" s="21">
        <f>_xlfn.AGGREGATE(3,3,$B$11:B92)</f>
        <v>76</v>
      </c>
      <c r="B92" s="54" t="s">
        <v>99</v>
      </c>
      <c r="C92" s="206">
        <v>12.4</v>
      </c>
      <c r="D92" s="206">
        <v>33.200000000000003</v>
      </c>
      <c r="E92" s="206">
        <v>25.2</v>
      </c>
      <c r="F92" s="206">
        <v>26.46</v>
      </c>
      <c r="G92" s="206">
        <v>27.783000000000001</v>
      </c>
      <c r="H92" s="206">
        <v>29.727810000000002</v>
      </c>
      <c r="I92" s="148"/>
      <c r="J92" s="148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</row>
    <row r="93" spans="1:38" s="65" customFormat="1" ht="21.75" customHeight="1" x14ac:dyDescent="0.25">
      <c r="A93" s="21">
        <f>_xlfn.AGGREGATE(3,3,$B$11:B93)</f>
        <v>77</v>
      </c>
      <c r="B93" s="54" t="s">
        <v>155</v>
      </c>
      <c r="C93" s="206"/>
      <c r="D93" s="206"/>
      <c r="E93" s="206"/>
      <c r="F93" s="206"/>
      <c r="G93" s="206"/>
      <c r="H93" s="206">
        <v>0</v>
      </c>
      <c r="I93" s="148"/>
      <c r="J93" s="148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</row>
    <row r="94" spans="1:38" s="65" customFormat="1" ht="16.5" customHeight="1" x14ac:dyDescent="0.25">
      <c r="A94" s="21">
        <f>_xlfn.AGGREGATE(3,3,$B$11:B94)</f>
        <v>78</v>
      </c>
      <c r="B94" s="54" t="s">
        <v>101</v>
      </c>
      <c r="C94" s="206"/>
      <c r="D94" s="206"/>
      <c r="E94" s="206"/>
      <c r="F94" s="206"/>
      <c r="G94" s="206"/>
      <c r="H94" s="206">
        <v>0</v>
      </c>
      <c r="I94" s="148"/>
      <c r="J94" s="148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</row>
    <row r="95" spans="1:38" s="65" customFormat="1" ht="16.5" customHeight="1" x14ac:dyDescent="0.25">
      <c r="A95" s="21">
        <f>_xlfn.AGGREGATE(3,3,$B$11:B95)</f>
        <v>79</v>
      </c>
      <c r="B95" s="54" t="s">
        <v>102</v>
      </c>
      <c r="C95" s="206"/>
      <c r="D95" s="206"/>
      <c r="E95" s="206"/>
      <c r="F95" s="206"/>
      <c r="G95" s="206"/>
      <c r="H95" s="206">
        <v>0</v>
      </c>
      <c r="I95" s="148"/>
      <c r="J95" s="148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</row>
    <row r="96" spans="1:38" s="65" customFormat="1" ht="16.5" customHeight="1" x14ac:dyDescent="0.25">
      <c r="A96" s="21">
        <f>_xlfn.AGGREGATE(3,3,$B$11:B96)</f>
        <v>80</v>
      </c>
      <c r="B96" s="54" t="s">
        <v>103</v>
      </c>
      <c r="C96" s="206">
        <v>58.2</v>
      </c>
      <c r="D96" s="206">
        <v>78.3</v>
      </c>
      <c r="E96" s="206">
        <v>72.8</v>
      </c>
      <c r="F96" s="206">
        <v>76.44</v>
      </c>
      <c r="G96" s="206">
        <v>80.262</v>
      </c>
      <c r="H96" s="206">
        <v>85.880340000000004</v>
      </c>
      <c r="I96" s="148"/>
      <c r="J96" s="148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</row>
    <row r="97" spans="1:38" s="65" customFormat="1" ht="16.5" customHeight="1" x14ac:dyDescent="0.25">
      <c r="A97" s="21">
        <f>_xlfn.AGGREGATE(3,3,$B$11:B97)</f>
        <v>81</v>
      </c>
      <c r="B97" s="54" t="s">
        <v>107</v>
      </c>
      <c r="C97" s="206"/>
      <c r="D97" s="206">
        <v>134.53608247422679</v>
      </c>
      <c r="E97" s="206">
        <v>92.975734355044708</v>
      </c>
      <c r="F97" s="206">
        <v>105</v>
      </c>
      <c r="G97" s="206">
        <v>105</v>
      </c>
      <c r="H97" s="206">
        <v>107</v>
      </c>
      <c r="I97" s="148"/>
      <c r="J97" s="148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</row>
    <row r="98" spans="1:38" s="65" customFormat="1" ht="16.5" customHeight="1" x14ac:dyDescent="0.3">
      <c r="A98" s="254" t="s">
        <v>195</v>
      </c>
      <c r="B98" s="254"/>
      <c r="C98" s="254"/>
      <c r="D98" s="254"/>
      <c r="E98" s="254"/>
      <c r="F98" s="254"/>
      <c r="G98" s="254"/>
      <c r="H98" s="254"/>
      <c r="I98" s="140"/>
      <c r="J98" s="140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</row>
    <row r="99" spans="1:38" s="65" customFormat="1" ht="16.5" customHeight="1" x14ac:dyDescent="0.25">
      <c r="A99" s="21">
        <f>_xlfn.AGGREGATE(3,3,$B$11:B99)</f>
        <v>82</v>
      </c>
      <c r="B99" s="54" t="s">
        <v>90</v>
      </c>
      <c r="C99" s="206">
        <v>54</v>
      </c>
      <c r="D99" s="206">
        <v>106.1</v>
      </c>
      <c r="E99" s="206">
        <v>111</v>
      </c>
      <c r="F99" s="206">
        <v>116.55000000000001</v>
      </c>
      <c r="G99" s="206">
        <v>122.37750000000001</v>
      </c>
      <c r="H99" s="206">
        <v>130.94392500000001</v>
      </c>
      <c r="I99" s="148"/>
      <c r="J99" s="148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</row>
    <row r="100" spans="1:38" s="65" customFormat="1" ht="16.5" customHeight="1" x14ac:dyDescent="0.25">
      <c r="A100" s="21">
        <f>_xlfn.AGGREGATE(3,3,$B$11:B100)</f>
        <v>83</v>
      </c>
      <c r="B100" s="54" t="s">
        <v>92</v>
      </c>
      <c r="C100" s="206">
        <v>13.8</v>
      </c>
      <c r="D100" s="206">
        <v>23.1</v>
      </c>
      <c r="E100" s="206">
        <v>19.8</v>
      </c>
      <c r="F100" s="206">
        <v>20.790000000000003</v>
      </c>
      <c r="G100" s="206">
        <v>21.829500000000003</v>
      </c>
      <c r="H100" s="206">
        <v>23.357565000000005</v>
      </c>
      <c r="I100" s="148"/>
      <c r="J100" s="148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</row>
    <row r="101" spans="1:38" s="65" customFormat="1" ht="16.5" customHeight="1" x14ac:dyDescent="0.25">
      <c r="A101" s="21">
        <f>_xlfn.AGGREGATE(3,3,$B$11:B101)</f>
        <v>84</v>
      </c>
      <c r="B101" s="54" t="s">
        <v>107</v>
      </c>
      <c r="C101" s="206"/>
      <c r="D101" s="206">
        <v>167.39130434782609</v>
      </c>
      <c r="E101" s="206">
        <v>85.714285714285708</v>
      </c>
      <c r="F101" s="206">
        <v>105</v>
      </c>
      <c r="G101" s="206">
        <v>105</v>
      </c>
      <c r="H101" s="206">
        <v>107</v>
      </c>
      <c r="I101" s="148"/>
      <c r="J101" s="148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</row>
    <row r="102" spans="1:38" s="65" customFormat="1" ht="16.5" customHeight="1" x14ac:dyDescent="0.25">
      <c r="A102" s="21">
        <f>_xlfn.AGGREGATE(3,3,$B$11:B102)</f>
        <v>85</v>
      </c>
      <c r="B102" s="54" t="s">
        <v>93</v>
      </c>
      <c r="C102" s="206">
        <v>13.5</v>
      </c>
      <c r="D102" s="206">
        <v>23.1</v>
      </c>
      <c r="E102" s="206">
        <v>19.8</v>
      </c>
      <c r="F102" s="206">
        <v>9.6</v>
      </c>
      <c r="G102" s="206">
        <v>10.3</v>
      </c>
      <c r="H102" s="206">
        <v>11.021000000000001</v>
      </c>
      <c r="I102" s="148"/>
      <c r="J102" s="148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</row>
    <row r="103" spans="1:38" s="65" customFormat="1" ht="16.5" customHeight="1" x14ac:dyDescent="0.25">
      <c r="A103" s="21">
        <f>_xlfn.AGGREGATE(3,3,$B$11:B103)</f>
        <v>86</v>
      </c>
      <c r="B103" s="54" t="s">
        <v>94</v>
      </c>
      <c r="C103" s="206"/>
      <c r="D103" s="206"/>
      <c r="E103" s="206"/>
      <c r="F103" s="206"/>
      <c r="G103" s="206"/>
      <c r="H103" s="206">
        <v>0</v>
      </c>
      <c r="I103" s="148"/>
      <c r="J103" s="148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</row>
    <row r="104" spans="1:38" s="65" customFormat="1" ht="16.5" customHeight="1" x14ac:dyDescent="0.25">
      <c r="A104" s="21">
        <f>_xlfn.AGGREGATE(3,3,$B$11:B104)</f>
        <v>87</v>
      </c>
      <c r="B104" s="54" t="s">
        <v>95</v>
      </c>
      <c r="C104" s="206"/>
      <c r="D104" s="206"/>
      <c r="E104" s="206"/>
      <c r="F104" s="206"/>
      <c r="G104" s="206"/>
      <c r="H104" s="206">
        <v>0</v>
      </c>
      <c r="I104" s="148"/>
      <c r="J104" s="148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</row>
    <row r="105" spans="1:38" s="65" customFormat="1" ht="16.5" customHeight="1" x14ac:dyDescent="0.25">
      <c r="A105" s="21">
        <f>_xlfn.AGGREGATE(3,3,$B$11:B105)</f>
        <v>88</v>
      </c>
      <c r="B105" s="54" t="s">
        <v>97</v>
      </c>
      <c r="C105" s="206">
        <v>41.3</v>
      </c>
      <c r="D105" s="206">
        <v>94.3</v>
      </c>
      <c r="E105" s="206">
        <v>91.2</v>
      </c>
      <c r="F105" s="206">
        <v>95.76</v>
      </c>
      <c r="G105" s="206">
        <v>100.54800000000002</v>
      </c>
      <c r="H105" s="206">
        <v>107.58636000000001</v>
      </c>
      <c r="I105" s="148"/>
      <c r="J105" s="148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</row>
    <row r="106" spans="1:38" s="65" customFormat="1" ht="16.5" customHeight="1" x14ac:dyDescent="0.25">
      <c r="A106" s="21">
        <f>_xlfn.AGGREGATE(3,3,$B$11:B106)</f>
        <v>89</v>
      </c>
      <c r="B106" s="54" t="s">
        <v>98</v>
      </c>
      <c r="C106" s="206">
        <v>39</v>
      </c>
      <c r="D106" s="206">
        <v>33.200000000000003</v>
      </c>
      <c r="E106" s="206">
        <v>30.4</v>
      </c>
      <c r="F106" s="206">
        <v>31.919999999999998</v>
      </c>
      <c r="G106" s="206">
        <v>33.515999999999998</v>
      </c>
      <c r="H106" s="206">
        <v>35.862119999999997</v>
      </c>
      <c r="I106" s="148"/>
      <c r="J106" s="148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</row>
    <row r="107" spans="1:38" s="65" customFormat="1" ht="16.5" customHeight="1" x14ac:dyDescent="0.25">
      <c r="A107" s="21">
        <f>_xlfn.AGGREGATE(3,3,$B$11:B107)</f>
        <v>90</v>
      </c>
      <c r="B107" s="54" t="s">
        <v>99</v>
      </c>
      <c r="C107" s="206">
        <v>2.2999999999999998</v>
      </c>
      <c r="D107" s="206">
        <v>61.1</v>
      </c>
      <c r="E107" s="206">
        <v>60.8</v>
      </c>
      <c r="F107" s="206">
        <v>63.839999999999996</v>
      </c>
      <c r="G107" s="206">
        <v>67.031999999999996</v>
      </c>
      <c r="H107" s="206">
        <v>71.724239999999995</v>
      </c>
      <c r="I107" s="148"/>
      <c r="J107" s="148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</row>
    <row r="108" spans="1:38" s="65" customFormat="1" ht="16.5" customHeight="1" x14ac:dyDescent="0.25">
      <c r="A108" s="21">
        <f>_xlfn.AGGREGATE(3,3,$B$11:B108)</f>
        <v>91</v>
      </c>
      <c r="B108" s="54" t="s">
        <v>155</v>
      </c>
      <c r="C108" s="206"/>
      <c r="D108" s="206"/>
      <c r="E108" s="206"/>
      <c r="F108" s="206"/>
      <c r="G108" s="206"/>
      <c r="H108" s="206">
        <v>0</v>
      </c>
      <c r="I108" s="148"/>
      <c r="J108" s="148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</row>
    <row r="109" spans="1:38" s="65" customFormat="1" ht="16.5" customHeight="1" x14ac:dyDescent="0.25">
      <c r="A109" s="21">
        <f>_xlfn.AGGREGATE(3,3,$B$11:B109)</f>
        <v>92</v>
      </c>
      <c r="B109" s="54" t="s">
        <v>101</v>
      </c>
      <c r="C109" s="206"/>
      <c r="D109" s="206"/>
      <c r="E109" s="206"/>
      <c r="F109" s="206"/>
      <c r="G109" s="206"/>
      <c r="H109" s="206">
        <v>0</v>
      </c>
      <c r="I109" s="148"/>
      <c r="J109" s="148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</row>
    <row r="110" spans="1:38" s="65" customFormat="1" ht="16.5" customHeight="1" x14ac:dyDescent="0.25">
      <c r="A110" s="21">
        <f>_xlfn.AGGREGATE(3,3,$B$11:B110)</f>
        <v>93</v>
      </c>
      <c r="B110" s="54" t="s">
        <v>102</v>
      </c>
      <c r="C110" s="206"/>
      <c r="D110" s="206"/>
      <c r="E110" s="206"/>
      <c r="F110" s="206"/>
      <c r="G110" s="206"/>
      <c r="H110" s="206">
        <v>0</v>
      </c>
      <c r="I110" s="148"/>
      <c r="J110" s="148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</row>
    <row r="111" spans="1:38" s="65" customFormat="1" ht="16.5" customHeight="1" x14ac:dyDescent="0.25">
      <c r="A111" s="21">
        <f>_xlfn.AGGREGATE(3,3,$B$11:B111)</f>
        <v>94</v>
      </c>
      <c r="B111" s="54" t="s">
        <v>103</v>
      </c>
      <c r="C111" s="206">
        <v>54</v>
      </c>
      <c r="D111" s="206">
        <v>106.1</v>
      </c>
      <c r="E111" s="206">
        <v>111</v>
      </c>
      <c r="F111" s="206">
        <v>116.55000000000001</v>
      </c>
      <c r="G111" s="206">
        <v>122.37750000000001</v>
      </c>
      <c r="H111" s="206">
        <v>130.94392500000001</v>
      </c>
      <c r="I111" s="148"/>
      <c r="J111" s="148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</row>
    <row r="112" spans="1:38" s="65" customFormat="1" ht="16.5" customHeight="1" x14ac:dyDescent="0.25">
      <c r="A112" s="163">
        <v>96</v>
      </c>
      <c r="B112" s="54" t="s">
        <v>107</v>
      </c>
      <c r="C112" s="206"/>
      <c r="D112" s="206">
        <v>196.48148148148147</v>
      </c>
      <c r="E112" s="206">
        <v>104.61828463713478</v>
      </c>
      <c r="F112" s="206">
        <v>105</v>
      </c>
      <c r="G112" s="206">
        <v>105</v>
      </c>
      <c r="H112" s="206">
        <v>107</v>
      </c>
      <c r="I112" s="148"/>
      <c r="J112" s="148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</row>
    <row r="113" spans="1:38" s="65" customFormat="1" ht="16.5" customHeight="1" x14ac:dyDescent="0.3">
      <c r="A113" s="254" t="s">
        <v>196</v>
      </c>
      <c r="B113" s="254"/>
      <c r="C113" s="254"/>
      <c r="D113" s="254"/>
      <c r="E113" s="254"/>
      <c r="F113" s="254"/>
      <c r="G113" s="254"/>
      <c r="H113" s="254"/>
      <c r="I113" s="140"/>
      <c r="J113" s="140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</row>
    <row r="114" spans="1:38" s="65" customFormat="1" ht="16.5" customHeight="1" x14ac:dyDescent="0.25">
      <c r="A114" s="162">
        <f>_xlfn.AGGREGATE(3,3,$B$11:B114)</f>
        <v>96</v>
      </c>
      <c r="B114" s="54" t="s">
        <v>90</v>
      </c>
      <c r="C114" s="206">
        <v>66.5</v>
      </c>
      <c r="D114" s="206">
        <v>113.9</v>
      </c>
      <c r="E114" s="206">
        <v>66.2</v>
      </c>
      <c r="F114" s="206">
        <v>69.510000000000005</v>
      </c>
      <c r="G114" s="206">
        <v>72.985500000000002</v>
      </c>
      <c r="H114" s="206">
        <v>78.094485000000006</v>
      </c>
      <c r="I114" s="148"/>
      <c r="J114" s="148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</row>
    <row r="115" spans="1:38" s="65" customFormat="1" ht="16.5" customHeight="1" x14ac:dyDescent="0.25">
      <c r="A115" s="162">
        <f>_xlfn.AGGREGATE(3,3,$B$11:B115)</f>
        <v>97</v>
      </c>
      <c r="B115" s="54" t="s">
        <v>92</v>
      </c>
      <c r="C115" s="206">
        <v>16.8</v>
      </c>
      <c r="D115" s="206">
        <v>21.3</v>
      </c>
      <c r="E115" s="206">
        <v>21.5</v>
      </c>
      <c r="F115" s="206">
        <v>22.574999999999999</v>
      </c>
      <c r="G115" s="206">
        <v>23.703749999999999</v>
      </c>
      <c r="H115" s="206">
        <v>25.3630125</v>
      </c>
      <c r="I115" s="148"/>
      <c r="J115" s="148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</row>
    <row r="116" spans="1:38" s="65" customFormat="1" ht="16.5" customHeight="1" x14ac:dyDescent="0.25">
      <c r="A116" s="162">
        <f>_xlfn.AGGREGATE(3,3,$B$11:B116)</f>
        <v>98</v>
      </c>
      <c r="B116" s="54" t="s">
        <v>107</v>
      </c>
      <c r="C116" s="206"/>
      <c r="D116" s="206">
        <v>126.78571428571428</v>
      </c>
      <c r="E116" s="206">
        <v>100.93896713615023</v>
      </c>
      <c r="F116" s="206">
        <v>105</v>
      </c>
      <c r="G116" s="206">
        <v>105</v>
      </c>
      <c r="H116" s="206">
        <v>107</v>
      </c>
      <c r="I116" s="148"/>
      <c r="J116" s="148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</row>
    <row r="117" spans="1:38" s="65" customFormat="1" ht="16.5" customHeight="1" x14ac:dyDescent="0.25">
      <c r="A117" s="162">
        <f>_xlfn.AGGREGATE(3,3,$B$11:B117)</f>
        <v>99</v>
      </c>
      <c r="B117" s="54" t="s">
        <v>93</v>
      </c>
      <c r="C117" s="206">
        <v>16.399999999999999</v>
      </c>
      <c r="D117" s="206">
        <v>21.4</v>
      </c>
      <c r="E117" s="206">
        <v>21.5</v>
      </c>
      <c r="F117" s="206">
        <v>14.5</v>
      </c>
      <c r="G117" s="206">
        <v>15.9</v>
      </c>
      <c r="H117" s="206">
        <v>17.013000000000002</v>
      </c>
      <c r="I117" s="148"/>
      <c r="J117" s="148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</row>
    <row r="118" spans="1:38" s="65" customFormat="1" ht="16.5" customHeight="1" x14ac:dyDescent="0.25">
      <c r="A118" s="162">
        <f>_xlfn.AGGREGATE(3,3,$B$11:B118)</f>
        <v>100</v>
      </c>
      <c r="B118" s="54" t="s">
        <v>94</v>
      </c>
      <c r="C118" s="206"/>
      <c r="D118" s="206"/>
      <c r="E118" s="206"/>
      <c r="F118" s="206"/>
      <c r="G118" s="206"/>
      <c r="H118" s="206">
        <v>0</v>
      </c>
      <c r="I118" s="148"/>
      <c r="J118" s="148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</row>
    <row r="119" spans="1:38" s="65" customFormat="1" ht="16.5" customHeight="1" x14ac:dyDescent="0.25">
      <c r="A119" s="162">
        <f>_xlfn.AGGREGATE(3,3,$B$11:B119)</f>
        <v>101</v>
      </c>
      <c r="B119" s="54" t="s">
        <v>95</v>
      </c>
      <c r="C119" s="206">
        <v>0.4</v>
      </c>
      <c r="D119" s="206"/>
      <c r="E119" s="206"/>
      <c r="F119" s="206"/>
      <c r="G119" s="206"/>
      <c r="H119" s="206">
        <v>0</v>
      </c>
      <c r="I119" s="148"/>
      <c r="J119" s="148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</row>
    <row r="120" spans="1:38" s="65" customFormat="1" ht="16.5" customHeight="1" x14ac:dyDescent="0.25">
      <c r="A120" s="162">
        <f>_xlfn.AGGREGATE(3,3,$B$11:B120)</f>
        <v>102</v>
      </c>
      <c r="B120" s="54" t="s">
        <v>97</v>
      </c>
      <c r="C120" s="206">
        <v>48.2</v>
      </c>
      <c r="D120" s="206">
        <v>92.4</v>
      </c>
      <c r="E120" s="206">
        <v>44.7</v>
      </c>
      <c r="F120" s="206">
        <v>46.935000000000002</v>
      </c>
      <c r="G120" s="206">
        <v>49.281750000000002</v>
      </c>
      <c r="H120" s="206">
        <v>52.731472500000002</v>
      </c>
      <c r="I120" s="148"/>
      <c r="J120" s="148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</row>
    <row r="121" spans="1:38" s="65" customFormat="1" ht="16.5" customHeight="1" x14ac:dyDescent="0.25">
      <c r="A121" s="162">
        <f>_xlfn.AGGREGATE(3,3,$B$11:B121)</f>
        <v>103</v>
      </c>
      <c r="B121" s="54" t="s">
        <v>98</v>
      </c>
      <c r="C121" s="206">
        <v>38.5</v>
      </c>
      <c r="D121" s="206">
        <v>27.5</v>
      </c>
      <c r="E121" s="206">
        <v>29.3</v>
      </c>
      <c r="F121" s="206">
        <v>30.765000000000001</v>
      </c>
      <c r="G121" s="206">
        <v>32.303249999999998</v>
      </c>
      <c r="H121" s="206">
        <v>34.564477499999995</v>
      </c>
      <c r="I121" s="148"/>
      <c r="J121" s="148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</row>
    <row r="122" spans="1:38" s="65" customFormat="1" ht="16.5" customHeight="1" x14ac:dyDescent="0.25">
      <c r="A122" s="162">
        <f>_xlfn.AGGREGATE(3,3,$B$11:B122)</f>
        <v>104</v>
      </c>
      <c r="B122" s="54" t="s">
        <v>99</v>
      </c>
      <c r="C122" s="206">
        <v>9.6999999999999993</v>
      </c>
      <c r="D122" s="206">
        <v>64.900000000000006</v>
      </c>
      <c r="E122" s="206">
        <v>15.4</v>
      </c>
      <c r="F122" s="206">
        <v>16.170000000000002</v>
      </c>
      <c r="G122" s="206">
        <v>16.978500000000004</v>
      </c>
      <c r="H122" s="206">
        <v>18.166995000000004</v>
      </c>
      <c r="I122" s="148"/>
      <c r="J122" s="148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</row>
    <row r="123" spans="1:38" s="65" customFormat="1" ht="16.5" customHeight="1" x14ac:dyDescent="0.25">
      <c r="A123" s="162">
        <f>_xlfn.AGGREGATE(3,3,$B$11:B123)</f>
        <v>105</v>
      </c>
      <c r="B123" s="54" t="s">
        <v>155</v>
      </c>
      <c r="C123" s="206"/>
      <c r="D123" s="206"/>
      <c r="E123" s="206"/>
      <c r="F123" s="206"/>
      <c r="G123" s="206"/>
      <c r="H123" s="206">
        <v>0</v>
      </c>
      <c r="I123" s="148"/>
      <c r="J123" s="148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</row>
    <row r="124" spans="1:38" s="65" customFormat="1" ht="16.5" customHeight="1" x14ac:dyDescent="0.25">
      <c r="A124" s="162">
        <f>_xlfn.AGGREGATE(3,3,$B$11:B124)</f>
        <v>106</v>
      </c>
      <c r="B124" s="54" t="s">
        <v>101</v>
      </c>
      <c r="C124" s="206"/>
      <c r="D124" s="206"/>
      <c r="E124" s="206"/>
      <c r="F124" s="206"/>
      <c r="G124" s="206"/>
      <c r="H124" s="206">
        <v>0</v>
      </c>
      <c r="I124" s="148"/>
      <c r="J124" s="148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</row>
    <row r="125" spans="1:38" s="65" customFormat="1" ht="16.5" customHeight="1" x14ac:dyDescent="0.25">
      <c r="A125" s="162">
        <f>_xlfn.AGGREGATE(3,3,$B$11:B125)</f>
        <v>107</v>
      </c>
      <c r="B125" s="54" t="s">
        <v>102</v>
      </c>
      <c r="C125" s="206"/>
      <c r="D125" s="206"/>
      <c r="E125" s="206"/>
      <c r="F125" s="206"/>
      <c r="G125" s="206"/>
      <c r="H125" s="206">
        <v>0</v>
      </c>
      <c r="I125" s="148"/>
      <c r="J125" s="148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</row>
    <row r="126" spans="1:38" s="65" customFormat="1" ht="16.5" customHeight="1" x14ac:dyDescent="0.25">
      <c r="A126" s="162">
        <f>_xlfn.AGGREGATE(3,3,$B$11:B126)</f>
        <v>108</v>
      </c>
      <c r="B126" s="54" t="s">
        <v>103</v>
      </c>
      <c r="C126" s="206">
        <v>66.5</v>
      </c>
      <c r="D126" s="206">
        <v>113.9</v>
      </c>
      <c r="E126" s="206">
        <v>66.2</v>
      </c>
      <c r="F126" s="206">
        <v>69.510000000000005</v>
      </c>
      <c r="G126" s="206">
        <v>72.985500000000002</v>
      </c>
      <c r="H126" s="206">
        <v>78.094485000000006</v>
      </c>
      <c r="I126" s="148"/>
      <c r="J126" s="148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</row>
    <row r="127" spans="1:38" s="65" customFormat="1" ht="16.5" customHeight="1" x14ac:dyDescent="0.25">
      <c r="A127" s="162">
        <f>_xlfn.AGGREGATE(3,3,$B$11:B127)</f>
        <v>109</v>
      </c>
      <c r="B127" s="54" t="s">
        <v>107</v>
      </c>
      <c r="C127" s="206"/>
      <c r="D127" s="206">
        <v>171.27819548872182</v>
      </c>
      <c r="E127" s="206">
        <v>58.121158911325722</v>
      </c>
      <c r="F127" s="206">
        <v>105</v>
      </c>
      <c r="G127" s="206">
        <v>105</v>
      </c>
      <c r="H127" s="206">
        <v>107</v>
      </c>
      <c r="I127" s="149"/>
      <c r="J127" s="149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</row>
    <row r="128" spans="1:38" s="65" customFormat="1" ht="20.25" customHeight="1" x14ac:dyDescent="0.3">
      <c r="A128" s="254" t="s">
        <v>197</v>
      </c>
      <c r="B128" s="254"/>
      <c r="C128" s="254"/>
      <c r="D128" s="254"/>
      <c r="E128" s="254"/>
      <c r="F128" s="254"/>
      <c r="G128" s="254"/>
      <c r="H128" s="254"/>
      <c r="I128" s="140"/>
      <c r="J128" s="140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</row>
    <row r="129" spans="1:38" s="65" customFormat="1" ht="16.5" customHeight="1" x14ac:dyDescent="0.25">
      <c r="A129" s="162">
        <f>_xlfn.AGGREGATE(3,3,$B$11:B129)</f>
        <v>110</v>
      </c>
      <c r="B129" s="54" t="s">
        <v>90</v>
      </c>
      <c r="C129" s="206">
        <v>58</v>
      </c>
      <c r="D129" s="206">
        <v>52.1</v>
      </c>
      <c r="E129" s="206">
        <v>51.5</v>
      </c>
      <c r="F129" s="206">
        <v>54.075000000000003</v>
      </c>
      <c r="G129" s="206">
        <v>56.778750000000002</v>
      </c>
      <c r="H129" s="206">
        <v>60.753262500000005</v>
      </c>
      <c r="I129" s="148"/>
      <c r="J129" s="148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</row>
    <row r="130" spans="1:38" s="65" customFormat="1" ht="16.5" customHeight="1" x14ac:dyDescent="0.25">
      <c r="A130" s="162">
        <f>_xlfn.AGGREGATE(3,3,$B$11:B130)</f>
        <v>111</v>
      </c>
      <c r="B130" s="54" t="s">
        <v>92</v>
      </c>
      <c r="C130" s="206">
        <v>7.6</v>
      </c>
      <c r="D130" s="206">
        <v>8</v>
      </c>
      <c r="E130" s="206">
        <v>8.8000000000000007</v>
      </c>
      <c r="F130" s="206">
        <v>9.240000000000002</v>
      </c>
      <c r="G130" s="206">
        <v>9.7020000000000017</v>
      </c>
      <c r="H130" s="206">
        <v>10.381140000000002</v>
      </c>
      <c r="I130" s="148"/>
      <c r="J130" s="148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</row>
    <row r="131" spans="1:38" s="65" customFormat="1" ht="16.5" customHeight="1" x14ac:dyDescent="0.25">
      <c r="A131" s="162">
        <f>_xlfn.AGGREGATE(3,3,$B$11:B131)</f>
        <v>112</v>
      </c>
      <c r="B131" s="54" t="s">
        <v>107</v>
      </c>
      <c r="C131" s="206"/>
      <c r="D131" s="206">
        <v>105.26315789473684</v>
      </c>
      <c r="E131" s="206">
        <v>110.00000000000001</v>
      </c>
      <c r="F131" s="206">
        <v>105</v>
      </c>
      <c r="G131" s="206">
        <v>105</v>
      </c>
      <c r="H131" s="206">
        <v>107</v>
      </c>
      <c r="I131" s="148"/>
      <c r="J131" s="148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</row>
    <row r="132" spans="1:38" s="65" customFormat="1" ht="16.5" customHeight="1" x14ac:dyDescent="0.25">
      <c r="A132" s="162">
        <f>_xlfn.AGGREGATE(3,3,$B$11:B132)</f>
        <v>113</v>
      </c>
      <c r="B132" s="54" t="s">
        <v>93</v>
      </c>
      <c r="C132" s="206">
        <v>7.6</v>
      </c>
      <c r="D132" s="206">
        <v>8</v>
      </c>
      <c r="E132" s="206">
        <v>8.8000000000000007</v>
      </c>
      <c r="F132" s="206">
        <v>6.4</v>
      </c>
      <c r="G132" s="206">
        <v>6.9</v>
      </c>
      <c r="H132" s="206">
        <v>7.3830000000000009</v>
      </c>
      <c r="I132" s="148"/>
      <c r="J132" s="148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</row>
    <row r="133" spans="1:38" s="65" customFormat="1" ht="16.5" customHeight="1" x14ac:dyDescent="0.25">
      <c r="A133" s="162">
        <f>_xlfn.AGGREGATE(3,3,$B$11:B133)</f>
        <v>114</v>
      </c>
      <c r="B133" s="54" t="s">
        <v>94</v>
      </c>
      <c r="C133" s="206"/>
      <c r="D133" s="206"/>
      <c r="E133" s="206"/>
      <c r="F133" s="206"/>
      <c r="G133" s="206"/>
      <c r="H133" s="206">
        <v>0</v>
      </c>
      <c r="I133" s="148"/>
      <c r="J133" s="148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</row>
    <row r="134" spans="1:38" s="65" customFormat="1" ht="16.5" customHeight="1" x14ac:dyDescent="0.25">
      <c r="A134" s="162">
        <f>_xlfn.AGGREGATE(3,3,$B$11:B134)</f>
        <v>115</v>
      </c>
      <c r="B134" s="54" t="s">
        <v>95</v>
      </c>
      <c r="C134" s="206"/>
      <c r="D134" s="206"/>
      <c r="E134" s="206"/>
      <c r="F134" s="206"/>
      <c r="G134" s="206"/>
      <c r="H134" s="206">
        <v>0</v>
      </c>
      <c r="I134" s="148"/>
      <c r="J134" s="148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</row>
    <row r="135" spans="1:38" s="65" customFormat="1" ht="16.5" customHeight="1" x14ac:dyDescent="0.25">
      <c r="A135" s="162">
        <f>_xlfn.AGGREGATE(3,3,$B$11:B135)</f>
        <v>116</v>
      </c>
      <c r="B135" s="54" t="s">
        <v>97</v>
      </c>
      <c r="C135" s="206">
        <v>50.4</v>
      </c>
      <c r="D135" s="206">
        <v>42.7</v>
      </c>
      <c r="E135" s="206">
        <v>42.699999999999996</v>
      </c>
      <c r="F135" s="206">
        <v>44.835000000000001</v>
      </c>
      <c r="G135" s="206">
        <v>47.076750000000004</v>
      </c>
      <c r="H135" s="206">
        <v>50.372122500000003</v>
      </c>
      <c r="I135" s="148"/>
      <c r="J135" s="148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</row>
    <row r="136" spans="1:38" s="65" customFormat="1" ht="16.5" customHeight="1" x14ac:dyDescent="0.25">
      <c r="A136" s="162">
        <f>_xlfn.AGGREGATE(3,3,$B$11:B136)</f>
        <v>117</v>
      </c>
      <c r="B136" s="54" t="s">
        <v>98</v>
      </c>
      <c r="C136" s="206">
        <v>34.5</v>
      </c>
      <c r="D136" s="206">
        <v>30.1</v>
      </c>
      <c r="E136" s="206">
        <v>32.299999999999997</v>
      </c>
      <c r="F136" s="206">
        <v>33.914999999999999</v>
      </c>
      <c r="G136" s="206">
        <v>35.610750000000003</v>
      </c>
      <c r="H136" s="206">
        <v>38.103502500000005</v>
      </c>
      <c r="I136" s="148"/>
      <c r="J136" s="148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</row>
    <row r="137" spans="1:38" s="65" customFormat="1" ht="16.5" customHeight="1" x14ac:dyDescent="0.25">
      <c r="A137" s="162">
        <f>_xlfn.AGGREGATE(3,3,$B$11:B137)</f>
        <v>118</v>
      </c>
      <c r="B137" s="54" t="s">
        <v>99</v>
      </c>
      <c r="C137" s="206">
        <v>15.9</v>
      </c>
      <c r="D137" s="206">
        <v>12.6</v>
      </c>
      <c r="E137" s="206">
        <v>10.4</v>
      </c>
      <c r="F137" s="206">
        <v>10.920000000000002</v>
      </c>
      <c r="G137" s="206">
        <v>11.466000000000003</v>
      </c>
      <c r="H137" s="206">
        <v>12.268620000000004</v>
      </c>
      <c r="I137" s="148"/>
      <c r="J137" s="148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</row>
    <row r="138" spans="1:38" s="65" customFormat="1" ht="16.5" customHeight="1" x14ac:dyDescent="0.25">
      <c r="A138" s="162">
        <f>_xlfn.AGGREGATE(3,3,$B$11:B138)</f>
        <v>119</v>
      </c>
      <c r="B138" s="54" t="s">
        <v>155</v>
      </c>
      <c r="C138" s="206"/>
      <c r="D138" s="206"/>
      <c r="E138" s="206"/>
      <c r="F138" s="206"/>
      <c r="G138" s="206"/>
      <c r="H138" s="206">
        <v>0</v>
      </c>
      <c r="I138" s="148"/>
      <c r="J138" s="148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</row>
    <row r="139" spans="1:38" s="65" customFormat="1" ht="16.5" customHeight="1" x14ac:dyDescent="0.25">
      <c r="A139" s="162">
        <f>_xlfn.AGGREGATE(3,3,$B$11:B139)</f>
        <v>120</v>
      </c>
      <c r="B139" s="54" t="s">
        <v>101</v>
      </c>
      <c r="C139" s="206"/>
      <c r="D139" s="206"/>
      <c r="E139" s="206"/>
      <c r="F139" s="206"/>
      <c r="G139" s="206"/>
      <c r="H139" s="206">
        <v>0</v>
      </c>
      <c r="I139" s="148"/>
      <c r="J139" s="148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</row>
    <row r="140" spans="1:38" s="65" customFormat="1" ht="16.5" customHeight="1" x14ac:dyDescent="0.25">
      <c r="A140" s="162">
        <f>_xlfn.AGGREGATE(3,3,$B$11:B140)</f>
        <v>121</v>
      </c>
      <c r="B140" s="54" t="s">
        <v>102</v>
      </c>
      <c r="C140" s="206"/>
      <c r="D140" s="206"/>
      <c r="E140" s="206"/>
      <c r="F140" s="206"/>
      <c r="G140" s="206"/>
      <c r="H140" s="206">
        <v>0</v>
      </c>
      <c r="I140" s="148"/>
      <c r="J140" s="148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</row>
    <row r="141" spans="1:38" s="65" customFormat="1" ht="16.5" customHeight="1" x14ac:dyDescent="0.25">
      <c r="A141" s="162">
        <f>_xlfn.AGGREGATE(3,3,$B$11:B141)</f>
        <v>122</v>
      </c>
      <c r="B141" s="54" t="s">
        <v>103</v>
      </c>
      <c r="C141" s="206">
        <v>60</v>
      </c>
      <c r="D141" s="206">
        <v>52.1</v>
      </c>
      <c r="E141" s="206">
        <v>51.5</v>
      </c>
      <c r="F141" s="206">
        <v>54.075000000000003</v>
      </c>
      <c r="G141" s="206">
        <v>56.778750000000002</v>
      </c>
      <c r="H141" s="206">
        <v>60.753262500000005</v>
      </c>
      <c r="I141" s="148"/>
      <c r="J141" s="148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</row>
    <row r="142" spans="1:38" s="65" customFormat="1" ht="16.5" customHeight="1" x14ac:dyDescent="0.25">
      <c r="A142" s="162">
        <f>_xlfn.AGGREGATE(3,3,$B$11:B142)</f>
        <v>123</v>
      </c>
      <c r="B142" s="54" t="s">
        <v>107</v>
      </c>
      <c r="C142" s="206"/>
      <c r="D142" s="206">
        <v>86.833333333333343</v>
      </c>
      <c r="E142" s="206">
        <v>98.848368522072931</v>
      </c>
      <c r="F142" s="206">
        <v>105</v>
      </c>
      <c r="G142" s="206">
        <v>105</v>
      </c>
      <c r="H142" s="206">
        <v>107</v>
      </c>
      <c r="I142" s="148"/>
      <c r="J142" s="148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</row>
    <row r="143" spans="1:38" s="65" customFormat="1" ht="18.75" customHeight="1" x14ac:dyDescent="0.3">
      <c r="A143" s="254" t="s">
        <v>198</v>
      </c>
      <c r="B143" s="254"/>
      <c r="C143" s="254"/>
      <c r="D143" s="254"/>
      <c r="E143" s="254"/>
      <c r="F143" s="254"/>
      <c r="G143" s="254"/>
      <c r="H143" s="254"/>
      <c r="I143" s="140"/>
      <c r="J143" s="140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</row>
    <row r="144" spans="1:38" s="65" customFormat="1" ht="17.25" customHeight="1" x14ac:dyDescent="0.25">
      <c r="A144" s="162">
        <f>_xlfn.AGGREGATE(3,3,$B$11:B144)</f>
        <v>124</v>
      </c>
      <c r="B144" s="54" t="s">
        <v>90</v>
      </c>
      <c r="C144" s="206">
        <v>52.1</v>
      </c>
      <c r="D144" s="206">
        <v>57.800000000000004</v>
      </c>
      <c r="E144" s="206">
        <v>76.3</v>
      </c>
      <c r="F144" s="206">
        <v>80.114999999999995</v>
      </c>
      <c r="G144" s="206">
        <v>84.120750000000001</v>
      </c>
      <c r="H144" s="206">
        <v>90.009202500000001</v>
      </c>
      <c r="I144" s="148"/>
      <c r="J144" s="148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</row>
    <row r="145" spans="1:38" s="65" customFormat="1" ht="17.25" customHeight="1" x14ac:dyDescent="0.25">
      <c r="A145" s="162">
        <f>_xlfn.AGGREGATE(3,3,$B$11:B145)</f>
        <v>125</v>
      </c>
      <c r="B145" s="54" t="s">
        <v>92</v>
      </c>
      <c r="C145" s="206">
        <v>5.2</v>
      </c>
      <c r="D145" s="206">
        <v>8</v>
      </c>
      <c r="E145" s="206">
        <v>6.2</v>
      </c>
      <c r="F145" s="206">
        <v>6.5100000000000007</v>
      </c>
      <c r="G145" s="206">
        <v>6.8355000000000006</v>
      </c>
      <c r="H145" s="206">
        <v>7.3139850000000006</v>
      </c>
      <c r="I145" s="148"/>
      <c r="J145" s="148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</row>
    <row r="146" spans="1:38" s="65" customFormat="1" ht="17.25" customHeight="1" x14ac:dyDescent="0.25">
      <c r="A146" s="162">
        <f>_xlfn.AGGREGATE(3,3,$B$11:B146)</f>
        <v>126</v>
      </c>
      <c r="B146" s="54" t="s">
        <v>107</v>
      </c>
      <c r="C146" s="206"/>
      <c r="D146" s="206">
        <v>153.84615384615384</v>
      </c>
      <c r="E146" s="206">
        <v>77.5</v>
      </c>
      <c r="F146" s="206">
        <v>105</v>
      </c>
      <c r="G146" s="206">
        <v>105</v>
      </c>
      <c r="H146" s="206">
        <v>107</v>
      </c>
      <c r="I146" s="148"/>
      <c r="J146" s="148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</row>
    <row r="147" spans="1:38" s="65" customFormat="1" ht="17.25" customHeight="1" x14ac:dyDescent="0.25">
      <c r="A147" s="162">
        <f>_xlfn.AGGREGATE(3,3,$B$11:B147)</f>
        <v>127</v>
      </c>
      <c r="B147" s="54" t="s">
        <v>93</v>
      </c>
      <c r="C147" s="206">
        <v>5.0999999999999996</v>
      </c>
      <c r="D147" s="206">
        <v>8</v>
      </c>
      <c r="E147" s="206">
        <v>6.2</v>
      </c>
      <c r="F147" s="206">
        <v>4.5</v>
      </c>
      <c r="G147" s="206">
        <v>4.8</v>
      </c>
      <c r="H147" s="206">
        <v>5.1360000000000001</v>
      </c>
      <c r="I147" s="148"/>
      <c r="J147" s="148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</row>
    <row r="148" spans="1:38" s="65" customFormat="1" ht="17.25" customHeight="1" x14ac:dyDescent="0.25">
      <c r="A148" s="162">
        <f>_xlfn.AGGREGATE(3,3,$B$11:B148)</f>
        <v>128</v>
      </c>
      <c r="B148" s="54" t="s">
        <v>94</v>
      </c>
      <c r="C148" s="206"/>
      <c r="D148" s="206"/>
      <c r="E148" s="206"/>
      <c r="F148" s="206"/>
      <c r="G148" s="206"/>
      <c r="H148" s="206">
        <v>0</v>
      </c>
      <c r="I148" s="148"/>
      <c r="J148" s="148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</row>
    <row r="149" spans="1:38" s="65" customFormat="1" ht="17.25" customHeight="1" x14ac:dyDescent="0.25">
      <c r="A149" s="162">
        <f>_xlfn.AGGREGATE(3,3,$B$11:B149)</f>
        <v>129</v>
      </c>
      <c r="B149" s="54" t="s">
        <v>95</v>
      </c>
      <c r="C149" s="206">
        <v>0.1</v>
      </c>
      <c r="D149" s="206"/>
      <c r="E149" s="206"/>
      <c r="F149" s="206"/>
      <c r="G149" s="206"/>
      <c r="H149" s="206">
        <v>0</v>
      </c>
      <c r="I149" s="148"/>
      <c r="J149" s="148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</row>
    <row r="150" spans="1:38" s="65" customFormat="1" ht="17.25" customHeight="1" x14ac:dyDescent="0.25">
      <c r="A150" s="162">
        <f>_xlfn.AGGREGATE(3,3,$B$11:B150)</f>
        <v>130</v>
      </c>
      <c r="B150" s="54" t="s">
        <v>97</v>
      </c>
      <c r="C150" s="206">
        <v>46.9</v>
      </c>
      <c r="D150" s="206">
        <v>51.2</v>
      </c>
      <c r="E150" s="206">
        <v>70.099999999999994</v>
      </c>
      <c r="F150" s="206">
        <v>73.605000000000004</v>
      </c>
      <c r="G150" s="206">
        <v>77.285250000000005</v>
      </c>
      <c r="H150" s="206">
        <v>82.695217500000012</v>
      </c>
      <c r="I150" s="148"/>
      <c r="J150" s="148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</row>
    <row r="151" spans="1:38" s="65" customFormat="1" ht="17.25" customHeight="1" x14ac:dyDescent="0.25">
      <c r="A151" s="162">
        <f>_xlfn.AGGREGATE(3,3,$B$11:B151)</f>
        <v>131</v>
      </c>
      <c r="B151" s="54" t="s">
        <v>98</v>
      </c>
      <c r="C151" s="206">
        <v>32.9</v>
      </c>
      <c r="D151" s="206">
        <v>29.4</v>
      </c>
      <c r="E151" s="206">
        <v>32.4</v>
      </c>
      <c r="F151" s="206">
        <v>34.020000000000003</v>
      </c>
      <c r="G151" s="206">
        <v>35.721000000000004</v>
      </c>
      <c r="H151" s="206">
        <v>38.221470000000004</v>
      </c>
      <c r="I151" s="148"/>
      <c r="J151" s="148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</row>
    <row r="152" spans="1:38" s="65" customFormat="1" ht="17.25" customHeight="1" x14ac:dyDescent="0.25">
      <c r="A152" s="162">
        <f>_xlfn.AGGREGATE(3,3,$B$11:B152)</f>
        <v>132</v>
      </c>
      <c r="B152" s="54" t="s">
        <v>99</v>
      </c>
      <c r="C152" s="206">
        <v>14</v>
      </c>
      <c r="D152" s="206">
        <v>21.8</v>
      </c>
      <c r="E152" s="206">
        <v>37.700000000000003</v>
      </c>
      <c r="F152" s="206">
        <v>39.585000000000008</v>
      </c>
      <c r="G152" s="206">
        <v>41.564250000000008</v>
      </c>
      <c r="H152" s="206">
        <v>44.473747500000009</v>
      </c>
      <c r="I152" s="148"/>
      <c r="J152" s="148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</row>
    <row r="153" spans="1:38" s="65" customFormat="1" ht="17.25" customHeight="1" x14ac:dyDescent="0.25">
      <c r="A153" s="162">
        <f>_xlfn.AGGREGATE(3,3,$B$11:B153)</f>
        <v>133</v>
      </c>
      <c r="B153" s="54" t="s">
        <v>155</v>
      </c>
      <c r="C153" s="206"/>
      <c r="D153" s="206"/>
      <c r="E153" s="206"/>
      <c r="F153" s="206"/>
      <c r="G153" s="206"/>
      <c r="H153" s="206">
        <v>0</v>
      </c>
      <c r="I153" s="148"/>
      <c r="J153" s="148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</row>
    <row r="154" spans="1:38" s="65" customFormat="1" ht="17.25" customHeight="1" x14ac:dyDescent="0.25">
      <c r="A154" s="162">
        <f>_xlfn.AGGREGATE(3,3,$B$11:B154)</f>
        <v>134</v>
      </c>
      <c r="B154" s="54" t="s">
        <v>101</v>
      </c>
      <c r="C154" s="206"/>
      <c r="D154" s="206"/>
      <c r="E154" s="206"/>
      <c r="F154" s="206"/>
      <c r="G154" s="206"/>
      <c r="H154" s="206">
        <v>0</v>
      </c>
      <c r="I154" s="148"/>
      <c r="J154" s="148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</row>
    <row r="155" spans="1:38" s="65" customFormat="1" ht="17.25" customHeight="1" x14ac:dyDescent="0.25">
      <c r="A155" s="162">
        <f>_xlfn.AGGREGATE(3,3,$B$11:B155)</f>
        <v>135</v>
      </c>
      <c r="B155" s="54" t="s">
        <v>102</v>
      </c>
      <c r="C155" s="206"/>
      <c r="D155" s="206"/>
      <c r="E155" s="206"/>
      <c r="F155" s="206"/>
      <c r="G155" s="206"/>
      <c r="H155" s="206">
        <v>0</v>
      </c>
      <c r="I155" s="148"/>
      <c r="J155" s="148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</row>
    <row r="156" spans="1:38" s="65" customFormat="1" ht="17.25" customHeight="1" x14ac:dyDescent="0.25">
      <c r="A156" s="162">
        <f>_xlfn.AGGREGATE(3,3,$B$11:B156)</f>
        <v>136</v>
      </c>
      <c r="B156" s="54" t="s">
        <v>103</v>
      </c>
      <c r="C156" s="206">
        <v>52.3</v>
      </c>
      <c r="D156" s="206">
        <v>57.8</v>
      </c>
      <c r="E156" s="206">
        <v>76.3</v>
      </c>
      <c r="F156" s="206">
        <v>80.114999999999995</v>
      </c>
      <c r="G156" s="206">
        <v>84.120750000000001</v>
      </c>
      <c r="H156" s="206">
        <v>90.009202500000001</v>
      </c>
      <c r="I156" s="148"/>
      <c r="J156" s="148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</row>
    <row r="157" spans="1:38" s="65" customFormat="1" ht="17.25" customHeight="1" x14ac:dyDescent="0.25">
      <c r="A157" s="162">
        <f>_xlfn.AGGREGATE(3,3,$B$11:B157)</f>
        <v>137</v>
      </c>
      <c r="B157" s="54" t="s">
        <v>107</v>
      </c>
      <c r="C157" s="206"/>
      <c r="D157" s="206">
        <v>110.51625239005736</v>
      </c>
      <c r="E157" s="206">
        <v>132.0069204152249</v>
      </c>
      <c r="F157" s="206">
        <v>105</v>
      </c>
      <c r="G157" s="206">
        <v>105</v>
      </c>
      <c r="H157" s="206">
        <v>107</v>
      </c>
      <c r="I157" s="148"/>
      <c r="J157" s="148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</row>
    <row r="158" spans="1:38" s="65" customFormat="1" ht="16.5" customHeight="1" x14ac:dyDescent="0.3">
      <c r="A158" s="254" t="s">
        <v>199</v>
      </c>
      <c r="B158" s="254"/>
      <c r="C158" s="254"/>
      <c r="D158" s="254"/>
      <c r="E158" s="254"/>
      <c r="F158" s="254"/>
      <c r="G158" s="254"/>
      <c r="H158" s="254"/>
      <c r="I158" s="140"/>
      <c r="J158" s="140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</row>
    <row r="159" spans="1:38" s="65" customFormat="1" ht="16.5" customHeight="1" x14ac:dyDescent="0.25">
      <c r="A159" s="162">
        <f>_xlfn.AGGREGATE(3,3,$B$11:B159)</f>
        <v>138</v>
      </c>
      <c r="B159" s="54" t="s">
        <v>90</v>
      </c>
      <c r="C159" s="206">
        <v>39.9</v>
      </c>
      <c r="D159" s="206">
        <v>95</v>
      </c>
      <c r="E159" s="206">
        <v>51.8</v>
      </c>
      <c r="F159" s="206">
        <v>54.39</v>
      </c>
      <c r="G159" s="206">
        <v>57.109500000000004</v>
      </c>
      <c r="H159" s="206">
        <v>61.107165000000002</v>
      </c>
      <c r="I159" s="148"/>
      <c r="J159" s="148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</row>
    <row r="160" spans="1:38" s="65" customFormat="1" ht="16.5" customHeight="1" x14ac:dyDescent="0.25">
      <c r="A160" s="162">
        <f>_xlfn.AGGREGATE(3,3,$B$11:B160)</f>
        <v>139</v>
      </c>
      <c r="B160" s="54" t="s">
        <v>92</v>
      </c>
      <c r="C160" s="206">
        <v>5.9</v>
      </c>
      <c r="D160" s="206">
        <v>11.2</v>
      </c>
      <c r="E160" s="206">
        <v>10</v>
      </c>
      <c r="F160" s="206">
        <v>10.5</v>
      </c>
      <c r="G160" s="206">
        <v>11.025</v>
      </c>
      <c r="H160" s="206">
        <v>11.796750000000001</v>
      </c>
      <c r="I160" s="148"/>
      <c r="J160" s="148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</row>
    <row r="161" spans="1:38" s="65" customFormat="1" ht="16.5" customHeight="1" x14ac:dyDescent="0.25">
      <c r="A161" s="162">
        <f>_xlfn.AGGREGATE(3,3,$B$11:B161)</f>
        <v>140</v>
      </c>
      <c r="B161" s="54" t="s">
        <v>107</v>
      </c>
      <c r="C161" s="206"/>
      <c r="D161" s="206">
        <v>189.83050847457625</v>
      </c>
      <c r="E161" s="206">
        <v>89.285714285714292</v>
      </c>
      <c r="F161" s="206">
        <v>105</v>
      </c>
      <c r="G161" s="206">
        <v>105</v>
      </c>
      <c r="H161" s="206">
        <v>107</v>
      </c>
      <c r="I161" s="148"/>
      <c r="J161" s="148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</row>
    <row r="162" spans="1:38" s="65" customFormat="1" ht="16.5" customHeight="1" x14ac:dyDescent="0.25">
      <c r="A162" s="162">
        <f>_xlfn.AGGREGATE(3,3,$B$11:B162)</f>
        <v>141</v>
      </c>
      <c r="B162" s="54" t="s">
        <v>93</v>
      </c>
      <c r="C162" s="206">
        <v>5.9</v>
      </c>
      <c r="D162" s="206">
        <v>11.2</v>
      </c>
      <c r="E162" s="206">
        <v>10</v>
      </c>
      <c r="F162" s="206">
        <v>5.8</v>
      </c>
      <c r="G162" s="206">
        <v>6.2</v>
      </c>
      <c r="H162" s="206">
        <v>6.6340000000000003</v>
      </c>
      <c r="I162" s="148"/>
      <c r="J162" s="148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</row>
    <row r="163" spans="1:38" s="65" customFormat="1" ht="16.5" customHeight="1" x14ac:dyDescent="0.25">
      <c r="A163" s="162">
        <f>_xlfn.AGGREGATE(3,3,$B$11:B163)</f>
        <v>142</v>
      </c>
      <c r="B163" s="54" t="s">
        <v>94</v>
      </c>
      <c r="C163" s="206"/>
      <c r="D163" s="206"/>
      <c r="E163" s="206"/>
      <c r="F163" s="206"/>
      <c r="G163" s="206"/>
      <c r="H163" s="206">
        <v>0</v>
      </c>
      <c r="I163" s="148"/>
      <c r="J163" s="148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</row>
    <row r="164" spans="1:38" s="65" customFormat="1" ht="16.5" customHeight="1" x14ac:dyDescent="0.25">
      <c r="A164" s="162">
        <f>_xlfn.AGGREGATE(3,3,$B$11:B164)</f>
        <v>143</v>
      </c>
      <c r="B164" s="54" t="s">
        <v>95</v>
      </c>
      <c r="C164" s="206"/>
      <c r="D164" s="206"/>
      <c r="E164" s="206"/>
      <c r="F164" s="206"/>
      <c r="G164" s="206"/>
      <c r="H164" s="206">
        <v>0</v>
      </c>
      <c r="I164" s="148"/>
      <c r="J164" s="148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</row>
    <row r="165" spans="1:38" s="65" customFormat="1" ht="16.5" customHeight="1" x14ac:dyDescent="0.25">
      <c r="A165" s="162">
        <f>_xlfn.AGGREGATE(3,3,$B$11:B165)</f>
        <v>144</v>
      </c>
      <c r="B165" s="54" t="s">
        <v>97</v>
      </c>
      <c r="C165" s="206">
        <v>34</v>
      </c>
      <c r="D165" s="206">
        <v>85.1</v>
      </c>
      <c r="E165" s="206">
        <v>41.8</v>
      </c>
      <c r="F165" s="206">
        <v>43.89</v>
      </c>
      <c r="G165" s="206">
        <v>46.084500000000006</v>
      </c>
      <c r="H165" s="206">
        <v>49.310415000000006</v>
      </c>
      <c r="I165" s="148"/>
      <c r="J165" s="148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</row>
    <row r="166" spans="1:38" s="65" customFormat="1" ht="16.5" customHeight="1" x14ac:dyDescent="0.25">
      <c r="A166" s="162">
        <f>_xlfn.AGGREGATE(3,3,$B$11:B166)</f>
        <v>145</v>
      </c>
      <c r="B166" s="54" t="s">
        <v>98</v>
      </c>
      <c r="C166" s="206">
        <v>32.4</v>
      </c>
      <c r="D166" s="206">
        <v>33.5</v>
      </c>
      <c r="E166" s="206">
        <v>33.1</v>
      </c>
      <c r="F166" s="206">
        <v>34.755000000000003</v>
      </c>
      <c r="G166" s="206">
        <v>36.492750000000001</v>
      </c>
      <c r="H166" s="206">
        <v>39.047242500000003</v>
      </c>
      <c r="I166" s="148"/>
      <c r="J166" s="148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</row>
    <row r="167" spans="1:38" s="65" customFormat="1" ht="16.5" customHeight="1" x14ac:dyDescent="0.25">
      <c r="A167" s="162">
        <f>_xlfn.AGGREGATE(3,3,$B$11:B167)</f>
        <v>146</v>
      </c>
      <c r="B167" s="54" t="s">
        <v>99</v>
      </c>
      <c r="C167" s="206">
        <v>1.6</v>
      </c>
      <c r="D167" s="206">
        <v>51.6</v>
      </c>
      <c r="E167" s="206">
        <v>8.6999999999999993</v>
      </c>
      <c r="F167" s="206">
        <v>9.1349999999999998</v>
      </c>
      <c r="G167" s="206">
        <v>9.5917499999999993</v>
      </c>
      <c r="H167" s="206">
        <v>10.2631725</v>
      </c>
      <c r="I167" s="148"/>
      <c r="J167" s="148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</row>
    <row r="168" spans="1:38" s="65" customFormat="1" ht="16.5" customHeight="1" x14ac:dyDescent="0.25">
      <c r="A168" s="162">
        <f>_xlfn.AGGREGATE(3,3,$B$11:B168)</f>
        <v>147</v>
      </c>
      <c r="B168" s="54" t="s">
        <v>155</v>
      </c>
      <c r="C168" s="206"/>
      <c r="D168" s="206"/>
      <c r="E168" s="206"/>
      <c r="F168" s="206"/>
      <c r="G168" s="206"/>
      <c r="H168" s="206">
        <v>0</v>
      </c>
      <c r="I168" s="148"/>
      <c r="J168" s="148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</row>
    <row r="169" spans="1:38" s="65" customFormat="1" ht="16.5" customHeight="1" x14ac:dyDescent="0.25">
      <c r="A169" s="162">
        <f>_xlfn.AGGREGATE(3,3,$B$11:B169)</f>
        <v>148</v>
      </c>
      <c r="B169" s="54" t="s">
        <v>101</v>
      </c>
      <c r="C169" s="206"/>
      <c r="D169" s="206"/>
      <c r="E169" s="206"/>
      <c r="F169" s="206"/>
      <c r="G169" s="206"/>
      <c r="H169" s="206">
        <v>0</v>
      </c>
      <c r="I169" s="148"/>
      <c r="J169" s="148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</row>
    <row r="170" spans="1:38" s="65" customFormat="1" ht="16.5" customHeight="1" x14ac:dyDescent="0.25">
      <c r="A170" s="162">
        <f>_xlfn.AGGREGATE(3,3,$B$11:B170)</f>
        <v>149</v>
      </c>
      <c r="B170" s="54" t="s">
        <v>102</v>
      </c>
      <c r="C170" s="206"/>
      <c r="D170" s="206"/>
      <c r="E170" s="206"/>
      <c r="F170" s="206"/>
      <c r="G170" s="206"/>
      <c r="H170" s="206">
        <v>0</v>
      </c>
      <c r="I170" s="148"/>
      <c r="J170" s="148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</row>
    <row r="171" spans="1:38" s="65" customFormat="1" ht="16.5" customHeight="1" x14ac:dyDescent="0.25">
      <c r="A171" s="162">
        <f>_xlfn.AGGREGATE(3,3,$B$11:B171)</f>
        <v>150</v>
      </c>
      <c r="B171" s="54" t="s">
        <v>103</v>
      </c>
      <c r="C171" s="206">
        <v>39.4</v>
      </c>
      <c r="D171" s="206">
        <v>95</v>
      </c>
      <c r="E171" s="206">
        <v>51.8</v>
      </c>
      <c r="F171" s="206">
        <v>54.39</v>
      </c>
      <c r="G171" s="206">
        <v>57.109500000000004</v>
      </c>
      <c r="H171" s="206">
        <v>61.107165000000002</v>
      </c>
      <c r="I171" s="148"/>
      <c r="J171" s="148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</row>
    <row r="172" spans="1:38" s="65" customFormat="1" ht="16.5" customHeight="1" x14ac:dyDescent="0.25">
      <c r="A172" s="162">
        <f>_xlfn.AGGREGATE(3,3,$B$11:B172)</f>
        <v>151</v>
      </c>
      <c r="B172" s="54" t="s">
        <v>107</v>
      </c>
      <c r="C172" s="206"/>
      <c r="D172" s="206">
        <v>241.11675126903555</v>
      </c>
      <c r="E172" s="206">
        <v>54.526315789473678</v>
      </c>
      <c r="F172" s="206">
        <v>105</v>
      </c>
      <c r="G172" s="206">
        <v>105</v>
      </c>
      <c r="H172" s="206">
        <v>107</v>
      </c>
      <c r="I172" s="148"/>
      <c r="J172" s="148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</row>
    <row r="173" spans="1:38" s="65" customFormat="1" ht="16.5" customHeight="1" x14ac:dyDescent="0.3">
      <c r="A173" s="254" t="s">
        <v>200</v>
      </c>
      <c r="B173" s="254"/>
      <c r="C173" s="254"/>
      <c r="D173" s="254"/>
      <c r="E173" s="254"/>
      <c r="F173" s="254"/>
      <c r="G173" s="254"/>
      <c r="H173" s="254"/>
      <c r="I173" s="140"/>
      <c r="J173" s="140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</row>
    <row r="174" spans="1:38" s="65" customFormat="1" ht="16.5" customHeight="1" x14ac:dyDescent="0.25">
      <c r="A174" s="162">
        <f>_xlfn.AGGREGATE(3,3,$B$11:B174)</f>
        <v>152</v>
      </c>
      <c r="B174" s="54" t="s">
        <v>90</v>
      </c>
      <c r="C174" s="208">
        <v>50.5</v>
      </c>
      <c r="D174" s="208">
        <v>69.5</v>
      </c>
      <c r="E174" s="212">
        <v>47.9</v>
      </c>
      <c r="F174" s="212">
        <v>50.295000000000002</v>
      </c>
      <c r="G174" s="212">
        <v>52.809750000000001</v>
      </c>
      <c r="H174" s="212">
        <v>56.506432500000003</v>
      </c>
      <c r="I174" s="148"/>
      <c r="J174" s="148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</row>
    <row r="175" spans="1:38" s="65" customFormat="1" ht="16.5" customHeight="1" x14ac:dyDescent="0.25">
      <c r="A175" s="162">
        <f>_xlfn.AGGREGATE(3,3,$B$11:B175)</f>
        <v>153</v>
      </c>
      <c r="B175" s="54" t="s">
        <v>92</v>
      </c>
      <c r="C175" s="208">
        <v>5.6</v>
      </c>
      <c r="D175" s="208">
        <v>6</v>
      </c>
      <c r="E175" s="212">
        <v>5.5</v>
      </c>
      <c r="F175" s="212">
        <v>5.7750000000000004</v>
      </c>
      <c r="G175" s="212">
        <v>6.0637500000000006</v>
      </c>
      <c r="H175" s="212">
        <v>6.4882125000000004</v>
      </c>
      <c r="I175" s="148"/>
      <c r="J175" s="148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</row>
    <row r="176" spans="1:38" s="65" customFormat="1" ht="16.5" customHeight="1" x14ac:dyDescent="0.25">
      <c r="A176" s="162">
        <f>_xlfn.AGGREGATE(3,3,$B$11:B176)</f>
        <v>154</v>
      </c>
      <c r="B176" s="54" t="s">
        <v>107</v>
      </c>
      <c r="C176" s="208"/>
      <c r="D176" s="208">
        <v>107.14285714285714</v>
      </c>
      <c r="E176" s="208">
        <v>91.666666666666657</v>
      </c>
      <c r="F176" s="212">
        <v>105</v>
      </c>
      <c r="G176" s="212">
        <v>105</v>
      </c>
      <c r="H176" s="212">
        <v>106.99999999999999</v>
      </c>
      <c r="I176" s="148"/>
      <c r="J176" s="148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</row>
    <row r="177" spans="1:38" s="65" customFormat="1" ht="16.5" customHeight="1" x14ac:dyDescent="0.25">
      <c r="A177" s="162">
        <f>_xlfn.AGGREGATE(3,3,$B$11:B177)</f>
        <v>155</v>
      </c>
      <c r="B177" s="54" t="s">
        <v>93</v>
      </c>
      <c r="C177" s="208">
        <v>5.6</v>
      </c>
      <c r="D177" s="208">
        <v>5.6</v>
      </c>
      <c r="E177" s="208">
        <v>5.5</v>
      </c>
      <c r="F177" s="212">
        <v>5.7750000000000004</v>
      </c>
      <c r="G177" s="212">
        <v>6.0637500000000006</v>
      </c>
      <c r="H177" s="212">
        <v>6.4882125000000004</v>
      </c>
      <c r="I177" s="148"/>
      <c r="J177" s="148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</row>
    <row r="178" spans="1:38" s="65" customFormat="1" ht="16.5" customHeight="1" x14ac:dyDescent="0.25">
      <c r="A178" s="162">
        <f>_xlfn.AGGREGATE(3,3,$B$11:B178)</f>
        <v>156</v>
      </c>
      <c r="B178" s="54" t="s">
        <v>94</v>
      </c>
      <c r="C178" s="208"/>
      <c r="D178" s="208"/>
      <c r="E178" s="208"/>
      <c r="F178" s="212"/>
      <c r="G178" s="212"/>
      <c r="H178" s="212">
        <v>0</v>
      </c>
      <c r="I178" s="148"/>
      <c r="J178" s="148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</row>
    <row r="179" spans="1:38" s="65" customFormat="1" ht="16.5" customHeight="1" x14ac:dyDescent="0.25">
      <c r="A179" s="162">
        <f>_xlfn.AGGREGATE(3,3,$B$11:B179)</f>
        <v>157</v>
      </c>
      <c r="B179" s="54" t="s">
        <v>95</v>
      </c>
      <c r="C179" s="208"/>
      <c r="D179" s="208">
        <v>0.4</v>
      </c>
      <c r="E179" s="208"/>
      <c r="F179" s="212"/>
      <c r="G179" s="212"/>
      <c r="H179" s="212">
        <v>0</v>
      </c>
      <c r="I179" s="148"/>
      <c r="J179" s="148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</row>
    <row r="180" spans="1:38" s="65" customFormat="1" ht="16.5" customHeight="1" x14ac:dyDescent="0.25">
      <c r="A180" s="162">
        <f>_xlfn.AGGREGATE(3,3,$B$11:B180)</f>
        <v>158</v>
      </c>
      <c r="B180" s="54" t="s">
        <v>97</v>
      </c>
      <c r="C180" s="208">
        <v>44.9</v>
      </c>
      <c r="D180" s="208">
        <v>62.2</v>
      </c>
      <c r="E180" s="208">
        <v>42.4</v>
      </c>
      <c r="F180" s="212">
        <v>44.52</v>
      </c>
      <c r="G180" s="212">
        <v>46.746000000000002</v>
      </c>
      <c r="H180" s="212">
        <v>50.018219999999999</v>
      </c>
      <c r="I180" s="148"/>
      <c r="J180" s="148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</row>
    <row r="181" spans="1:38" s="65" customFormat="1" ht="16.5" customHeight="1" x14ac:dyDescent="0.25">
      <c r="A181" s="162">
        <f>_xlfn.AGGREGATE(3,3,$B$11:B181)</f>
        <v>159</v>
      </c>
      <c r="B181" s="54" t="s">
        <v>98</v>
      </c>
      <c r="C181" s="208">
        <v>33.4</v>
      </c>
      <c r="D181" s="208">
        <v>30.1</v>
      </c>
      <c r="E181" s="208">
        <v>33.799999999999997</v>
      </c>
      <c r="F181" s="212">
        <v>35.49</v>
      </c>
      <c r="G181" s="212">
        <v>37.264500000000005</v>
      </c>
      <c r="H181" s="212">
        <v>39.873015000000009</v>
      </c>
      <c r="I181" s="148"/>
      <c r="J181" s="148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</row>
    <row r="182" spans="1:38" s="65" customFormat="1" ht="16.5" customHeight="1" x14ac:dyDescent="0.25">
      <c r="A182" s="162">
        <f>_xlfn.AGGREGATE(3,3,$B$11:B182)</f>
        <v>160</v>
      </c>
      <c r="B182" s="54" t="s">
        <v>99</v>
      </c>
      <c r="C182" s="208">
        <v>11.5</v>
      </c>
      <c r="D182" s="208">
        <v>32.1</v>
      </c>
      <c r="E182" s="208">
        <v>8.6</v>
      </c>
      <c r="F182" s="212">
        <v>9.0299999999999994</v>
      </c>
      <c r="G182" s="212">
        <v>9.4815000000000005</v>
      </c>
      <c r="H182" s="212">
        <v>10.145205000000001</v>
      </c>
      <c r="I182" s="148"/>
      <c r="J182" s="148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</row>
    <row r="183" spans="1:38" s="65" customFormat="1" ht="16.5" customHeight="1" x14ac:dyDescent="0.25">
      <c r="A183" s="162">
        <f>_xlfn.AGGREGATE(3,3,$B$11:B183)</f>
        <v>161</v>
      </c>
      <c r="B183" s="54" t="s">
        <v>155</v>
      </c>
      <c r="C183" s="208"/>
      <c r="D183" s="208"/>
      <c r="E183" s="208"/>
      <c r="F183" s="212"/>
      <c r="G183" s="212"/>
      <c r="H183" s="212">
        <v>0</v>
      </c>
      <c r="I183" s="148"/>
      <c r="J183" s="148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</row>
    <row r="184" spans="1:38" s="65" customFormat="1" ht="16.5" customHeight="1" x14ac:dyDescent="0.25">
      <c r="A184" s="162">
        <f>_xlfn.AGGREGATE(3,3,$B$11:B184)</f>
        <v>162</v>
      </c>
      <c r="B184" s="54" t="s">
        <v>101</v>
      </c>
      <c r="C184" s="208"/>
      <c r="D184" s="208"/>
      <c r="E184" s="208"/>
      <c r="F184" s="212"/>
      <c r="G184" s="212"/>
      <c r="H184" s="212">
        <v>0</v>
      </c>
      <c r="I184" s="148"/>
      <c r="J184" s="148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</row>
    <row r="185" spans="1:38" s="65" customFormat="1" ht="16.5" customHeight="1" x14ac:dyDescent="0.25">
      <c r="A185" s="162">
        <f>_xlfn.AGGREGATE(3,3,$B$11:B185)</f>
        <v>163</v>
      </c>
      <c r="B185" s="54" t="s">
        <v>102</v>
      </c>
      <c r="C185" s="208"/>
      <c r="D185" s="208"/>
      <c r="E185" s="208"/>
      <c r="F185" s="212"/>
      <c r="G185" s="212"/>
      <c r="H185" s="212">
        <v>0</v>
      </c>
      <c r="I185" s="148"/>
      <c r="J185" s="148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</row>
    <row r="186" spans="1:38" s="65" customFormat="1" ht="16.5" customHeight="1" x14ac:dyDescent="0.25">
      <c r="A186" s="162">
        <f>_xlfn.AGGREGATE(3,3,$B$11:B186)</f>
        <v>164</v>
      </c>
      <c r="B186" s="54" t="s">
        <v>103</v>
      </c>
      <c r="C186" s="208">
        <v>49.2</v>
      </c>
      <c r="D186" s="208">
        <v>69.5</v>
      </c>
      <c r="E186" s="208">
        <v>47.9</v>
      </c>
      <c r="F186" s="212">
        <v>50.295000000000002</v>
      </c>
      <c r="G186" s="212">
        <v>52.809750000000001</v>
      </c>
      <c r="H186" s="212">
        <v>56.506432500000003</v>
      </c>
      <c r="I186" s="148"/>
      <c r="J186" s="148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</row>
    <row r="187" spans="1:38" s="65" customFormat="1" ht="16.5" customHeight="1" x14ac:dyDescent="0.25">
      <c r="A187" s="162">
        <f>_xlfn.AGGREGATE(3,3,$B$11:B187)</f>
        <v>165</v>
      </c>
      <c r="B187" s="54" t="s">
        <v>107</v>
      </c>
      <c r="C187" s="208"/>
      <c r="D187" s="208">
        <v>141.26016260162601</v>
      </c>
      <c r="E187" s="208">
        <v>68.920863309352526</v>
      </c>
      <c r="F187" s="212">
        <v>105</v>
      </c>
      <c r="G187" s="212">
        <v>105</v>
      </c>
      <c r="H187" s="212">
        <v>107</v>
      </c>
      <c r="I187" s="148"/>
      <c r="J187" s="148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</row>
    <row r="188" spans="1:38" s="65" customFormat="1" ht="16.5" customHeight="1" x14ac:dyDescent="0.3">
      <c r="A188" s="254" t="s">
        <v>201</v>
      </c>
      <c r="B188" s="254"/>
      <c r="C188" s="254"/>
      <c r="D188" s="254"/>
      <c r="E188" s="254"/>
      <c r="F188" s="254"/>
      <c r="G188" s="254"/>
      <c r="H188" s="254"/>
      <c r="I188" s="140"/>
      <c r="J188" s="140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</row>
    <row r="189" spans="1:38" s="65" customFormat="1" ht="16.5" customHeight="1" x14ac:dyDescent="0.25">
      <c r="A189" s="162">
        <f>_xlfn.AGGREGATE(3,3,$B$11:B189)</f>
        <v>166</v>
      </c>
      <c r="B189" s="54" t="s">
        <v>90</v>
      </c>
      <c r="C189" s="206">
        <v>50.699999999999996</v>
      </c>
      <c r="D189" s="206">
        <v>72.8</v>
      </c>
      <c r="E189" s="206">
        <v>98</v>
      </c>
      <c r="F189" s="206">
        <v>102.9</v>
      </c>
      <c r="G189" s="206">
        <v>108.04500000000002</v>
      </c>
      <c r="H189" s="206">
        <v>115.60815000000002</v>
      </c>
      <c r="I189" s="148"/>
      <c r="J189" s="148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</row>
    <row r="190" spans="1:38" s="65" customFormat="1" ht="16.5" customHeight="1" x14ac:dyDescent="0.25">
      <c r="A190" s="162">
        <f>_xlfn.AGGREGATE(3,3,$B$11:B190)</f>
        <v>167</v>
      </c>
      <c r="B190" s="54" t="s">
        <v>92</v>
      </c>
      <c r="C190" s="206">
        <v>5.5</v>
      </c>
      <c r="D190" s="206">
        <v>4.3</v>
      </c>
      <c r="E190" s="206">
        <v>5</v>
      </c>
      <c r="F190" s="206">
        <v>5.25</v>
      </c>
      <c r="G190" s="206">
        <v>5.5125000000000002</v>
      </c>
      <c r="H190" s="206">
        <v>5.8983750000000006</v>
      </c>
      <c r="I190" s="148"/>
      <c r="J190" s="148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</row>
    <row r="191" spans="1:38" s="65" customFormat="1" ht="16.5" customHeight="1" x14ac:dyDescent="0.25">
      <c r="A191" s="162">
        <f>_xlfn.AGGREGATE(3,3,$B$11:B191)</f>
        <v>168</v>
      </c>
      <c r="B191" s="54" t="s">
        <v>107</v>
      </c>
      <c r="C191" s="206"/>
      <c r="D191" s="206">
        <v>78.181818181818173</v>
      </c>
      <c r="E191" s="206">
        <v>116.27906976744187</v>
      </c>
      <c r="F191" s="206">
        <v>105</v>
      </c>
      <c r="G191" s="206">
        <v>105</v>
      </c>
      <c r="H191" s="206">
        <v>107</v>
      </c>
      <c r="I191" s="148"/>
      <c r="J191" s="148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</row>
    <row r="192" spans="1:38" s="65" customFormat="1" ht="16.5" customHeight="1" x14ac:dyDescent="0.25">
      <c r="A192" s="162">
        <f>_xlfn.AGGREGATE(3,3,$B$11:B192)</f>
        <v>169</v>
      </c>
      <c r="B192" s="54" t="s">
        <v>93</v>
      </c>
      <c r="C192" s="206">
        <v>5.5</v>
      </c>
      <c r="D192" s="206">
        <v>4.3</v>
      </c>
      <c r="E192" s="206">
        <v>5</v>
      </c>
      <c r="F192" s="206">
        <v>6.1</v>
      </c>
      <c r="G192" s="206">
        <v>6.5</v>
      </c>
      <c r="H192" s="206">
        <v>6.9550000000000001</v>
      </c>
      <c r="I192" s="148"/>
      <c r="J192" s="148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</row>
    <row r="193" spans="1:38" s="65" customFormat="1" ht="16.5" customHeight="1" x14ac:dyDescent="0.25">
      <c r="A193" s="162">
        <f>_xlfn.AGGREGATE(3,3,$B$11:B193)</f>
        <v>170</v>
      </c>
      <c r="B193" s="54" t="s">
        <v>94</v>
      </c>
      <c r="C193" s="206"/>
      <c r="D193" s="206"/>
      <c r="E193" s="206"/>
      <c r="F193" s="206"/>
      <c r="G193" s="206"/>
      <c r="H193" s="206">
        <v>0</v>
      </c>
      <c r="I193" s="148"/>
      <c r="J193" s="148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</row>
    <row r="194" spans="1:38" s="65" customFormat="1" ht="16.5" customHeight="1" x14ac:dyDescent="0.25">
      <c r="A194" s="162">
        <f>_xlfn.AGGREGATE(3,3,$B$11:B194)</f>
        <v>171</v>
      </c>
      <c r="B194" s="54" t="s">
        <v>95</v>
      </c>
      <c r="C194" s="206"/>
      <c r="D194" s="206"/>
      <c r="E194" s="206"/>
      <c r="F194" s="206"/>
      <c r="G194" s="206"/>
      <c r="H194" s="206">
        <v>0</v>
      </c>
      <c r="I194" s="148"/>
      <c r="J194" s="148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</row>
    <row r="195" spans="1:38" s="65" customFormat="1" ht="16.5" customHeight="1" x14ac:dyDescent="0.25">
      <c r="A195" s="162">
        <f>_xlfn.AGGREGATE(3,3,$B$11:B195)</f>
        <v>172</v>
      </c>
      <c r="B195" s="54" t="s">
        <v>97</v>
      </c>
      <c r="C195" s="206">
        <v>45.199999999999996</v>
      </c>
      <c r="D195" s="206">
        <v>65.2</v>
      </c>
      <c r="E195" s="206">
        <v>93.1</v>
      </c>
      <c r="F195" s="206">
        <v>97.754999999999995</v>
      </c>
      <c r="G195" s="206">
        <v>102.64275000000001</v>
      </c>
      <c r="H195" s="206">
        <v>109.82774250000001</v>
      </c>
      <c r="I195" s="148"/>
      <c r="J195" s="148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</row>
    <row r="196" spans="1:38" s="65" customFormat="1" ht="16.5" customHeight="1" x14ac:dyDescent="0.25">
      <c r="A196" s="162">
        <f>_xlfn.AGGREGATE(3,3,$B$11:B196)</f>
        <v>173</v>
      </c>
      <c r="B196" s="54" t="s">
        <v>98</v>
      </c>
      <c r="C196" s="206">
        <v>33.299999999999997</v>
      </c>
      <c r="D196" s="206">
        <v>31.8</v>
      </c>
      <c r="E196" s="206">
        <v>36.799999999999997</v>
      </c>
      <c r="F196" s="206">
        <v>38.64</v>
      </c>
      <c r="G196" s="206">
        <v>40.572000000000003</v>
      </c>
      <c r="H196" s="206">
        <v>43.412040000000005</v>
      </c>
      <c r="I196" s="148"/>
      <c r="J196" s="148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</row>
    <row r="197" spans="1:38" s="65" customFormat="1" ht="16.5" customHeight="1" x14ac:dyDescent="0.25">
      <c r="A197" s="162">
        <f>_xlfn.AGGREGATE(3,3,$B$11:B197)</f>
        <v>174</v>
      </c>
      <c r="B197" s="54" t="s">
        <v>99</v>
      </c>
      <c r="C197" s="206">
        <v>11.9</v>
      </c>
      <c r="D197" s="206">
        <v>33.4</v>
      </c>
      <c r="E197" s="206">
        <v>56.3</v>
      </c>
      <c r="F197" s="206">
        <v>59.115000000000002</v>
      </c>
      <c r="G197" s="206">
        <v>62.070750000000004</v>
      </c>
      <c r="H197" s="206">
        <v>66.415702500000009</v>
      </c>
      <c r="I197" s="148"/>
      <c r="J197" s="148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</row>
    <row r="198" spans="1:38" s="65" customFormat="1" ht="16.5" customHeight="1" x14ac:dyDescent="0.25">
      <c r="A198" s="162">
        <f>_xlfn.AGGREGATE(3,3,$B$11:B198)</f>
        <v>175</v>
      </c>
      <c r="B198" s="54" t="s">
        <v>155</v>
      </c>
      <c r="C198" s="206"/>
      <c r="D198" s="206"/>
      <c r="E198" s="206"/>
      <c r="F198" s="206"/>
      <c r="G198" s="206"/>
      <c r="H198" s="206">
        <v>0</v>
      </c>
      <c r="I198" s="148"/>
      <c r="J198" s="148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</row>
    <row r="199" spans="1:38" s="65" customFormat="1" ht="16.5" customHeight="1" x14ac:dyDescent="0.25">
      <c r="A199" s="162">
        <f>_xlfn.AGGREGATE(3,3,$B$11:B199)</f>
        <v>176</v>
      </c>
      <c r="B199" s="54" t="s">
        <v>101</v>
      </c>
      <c r="C199" s="206"/>
      <c r="D199" s="206"/>
      <c r="E199" s="206"/>
      <c r="F199" s="206"/>
      <c r="G199" s="206"/>
      <c r="H199" s="206">
        <v>0</v>
      </c>
      <c r="I199" s="148"/>
      <c r="J199" s="148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</row>
    <row r="200" spans="1:38" s="65" customFormat="1" ht="16.5" customHeight="1" x14ac:dyDescent="0.25">
      <c r="A200" s="162">
        <f>_xlfn.AGGREGATE(3,3,$B$11:B200)</f>
        <v>177</v>
      </c>
      <c r="B200" s="54" t="s">
        <v>102</v>
      </c>
      <c r="C200" s="206"/>
      <c r="D200" s="206"/>
      <c r="E200" s="206"/>
      <c r="F200" s="206"/>
      <c r="G200" s="206"/>
      <c r="H200" s="206">
        <v>0</v>
      </c>
      <c r="I200" s="148"/>
      <c r="J200" s="148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</row>
    <row r="201" spans="1:38" s="65" customFormat="1" ht="16.5" customHeight="1" x14ac:dyDescent="0.25">
      <c r="A201" s="162">
        <f>_xlfn.AGGREGATE(3,3,$B$11:B201)</f>
        <v>178</v>
      </c>
      <c r="B201" s="54" t="s">
        <v>103</v>
      </c>
      <c r="C201" s="206">
        <v>49</v>
      </c>
      <c r="D201" s="206">
        <v>72.8</v>
      </c>
      <c r="E201" s="206">
        <v>98</v>
      </c>
      <c r="F201" s="206">
        <v>102.9</v>
      </c>
      <c r="G201" s="206">
        <v>108.04500000000002</v>
      </c>
      <c r="H201" s="206">
        <v>115.60815000000002</v>
      </c>
      <c r="I201" s="148"/>
      <c r="J201" s="148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</row>
    <row r="202" spans="1:38" s="65" customFormat="1" ht="16.5" customHeight="1" x14ac:dyDescent="0.25">
      <c r="A202" s="162">
        <f>_xlfn.AGGREGATE(3,3,$B$11:B202)</f>
        <v>179</v>
      </c>
      <c r="B202" s="54" t="s">
        <v>107</v>
      </c>
      <c r="C202" s="206"/>
      <c r="D202" s="206">
        <v>148.57142857142858</v>
      </c>
      <c r="E202" s="206">
        <v>134.61538461538461</v>
      </c>
      <c r="F202" s="206">
        <v>105</v>
      </c>
      <c r="G202" s="206">
        <v>105</v>
      </c>
      <c r="H202" s="206">
        <v>107</v>
      </c>
      <c r="I202" s="148"/>
      <c r="J202" s="148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</row>
    <row r="203" spans="1:38" s="65" customFormat="1" ht="16.5" hidden="1" customHeight="1" x14ac:dyDescent="0.25">
      <c r="A203" s="300" t="s">
        <v>268</v>
      </c>
      <c r="B203" s="300"/>
      <c r="C203" s="234"/>
      <c r="D203" s="234"/>
      <c r="E203" s="234"/>
      <c r="F203" s="235"/>
      <c r="G203" s="236"/>
      <c r="H203" s="212">
        <f t="shared" ref="H203:H266" si="0">G203*1.05</f>
        <v>0</v>
      </c>
      <c r="I203" s="149"/>
      <c r="J203" s="149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</row>
    <row r="204" spans="1:38" s="65" customFormat="1" ht="16.5" hidden="1" customHeight="1" x14ac:dyDescent="0.25">
      <c r="A204" s="59">
        <f>_xlfn.AGGREGATE(3,3,$B$11:B204)</f>
        <v>179</v>
      </c>
      <c r="B204" s="15" t="s">
        <v>269</v>
      </c>
      <c r="C204" s="208"/>
      <c r="D204" s="208"/>
      <c r="E204" s="212"/>
      <c r="F204" s="212"/>
      <c r="G204" s="237"/>
      <c r="H204" s="212">
        <f t="shared" si="0"/>
        <v>0</v>
      </c>
      <c r="I204" s="149"/>
      <c r="J204" s="149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</row>
    <row r="205" spans="1:38" s="65" customFormat="1" ht="16.5" hidden="1" customHeight="1" x14ac:dyDescent="0.25">
      <c r="A205" s="59">
        <f>_xlfn.AGGREGATE(3,3,$B$11:B205)</f>
        <v>179</v>
      </c>
      <c r="B205" s="15" t="s">
        <v>270</v>
      </c>
      <c r="C205" s="208"/>
      <c r="D205" s="208"/>
      <c r="E205" s="212"/>
      <c r="F205" s="212"/>
      <c r="G205" s="237"/>
      <c r="H205" s="212">
        <f t="shared" si="0"/>
        <v>0</v>
      </c>
      <c r="I205" s="149"/>
      <c r="J205" s="149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</row>
    <row r="206" spans="1:38" s="65" customFormat="1" ht="16.5" hidden="1" customHeight="1" x14ac:dyDescent="0.25">
      <c r="A206" s="178">
        <v>221</v>
      </c>
      <c r="B206" s="15" t="s">
        <v>115</v>
      </c>
      <c r="C206" s="208"/>
      <c r="D206" s="208"/>
      <c r="E206" s="208"/>
      <c r="F206" s="213"/>
      <c r="G206" s="238"/>
      <c r="H206" s="212">
        <f t="shared" si="0"/>
        <v>0</v>
      </c>
      <c r="I206" s="149"/>
      <c r="J206" s="149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</row>
    <row r="207" spans="1:38" s="65" customFormat="1" ht="16.5" hidden="1" customHeight="1" x14ac:dyDescent="0.25">
      <c r="A207" s="59">
        <f>_xlfn.AGGREGATE(3,3,$B$11:B207)</f>
        <v>179</v>
      </c>
      <c r="B207" s="15" t="s">
        <v>271</v>
      </c>
      <c r="C207" s="208"/>
      <c r="D207" s="208"/>
      <c r="E207" s="208"/>
      <c r="F207" s="214"/>
      <c r="G207" s="239"/>
      <c r="H207" s="212">
        <f t="shared" si="0"/>
        <v>0</v>
      </c>
      <c r="I207" s="149"/>
      <c r="J207" s="149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</row>
    <row r="208" spans="1:38" s="65" customFormat="1" ht="16.5" hidden="1" customHeight="1" x14ac:dyDescent="0.25">
      <c r="A208" s="178">
        <v>223</v>
      </c>
      <c r="B208" s="15" t="s">
        <v>272</v>
      </c>
      <c r="C208" s="208"/>
      <c r="D208" s="208"/>
      <c r="E208" s="208"/>
      <c r="F208" s="208"/>
      <c r="G208" s="240"/>
      <c r="H208" s="212">
        <f t="shared" si="0"/>
        <v>0</v>
      </c>
      <c r="I208" s="149"/>
      <c r="J208" s="149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</row>
    <row r="209" spans="1:38" s="65" customFormat="1" ht="16.5" hidden="1" customHeight="1" x14ac:dyDescent="0.25">
      <c r="A209" s="178">
        <v>224</v>
      </c>
      <c r="B209" s="15" t="s">
        <v>273</v>
      </c>
      <c r="C209" s="208"/>
      <c r="D209" s="208"/>
      <c r="E209" s="208"/>
      <c r="F209" s="208"/>
      <c r="G209" s="240"/>
      <c r="H209" s="212">
        <f t="shared" si="0"/>
        <v>0</v>
      </c>
      <c r="I209" s="149"/>
      <c r="J209" s="149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</row>
    <row r="210" spans="1:38" s="65" customFormat="1" ht="16.5" hidden="1" customHeight="1" x14ac:dyDescent="0.25">
      <c r="A210" s="59">
        <f>_xlfn.AGGREGATE(3,3,$B$11:B210)</f>
        <v>179</v>
      </c>
      <c r="B210" s="15" t="s">
        <v>274</v>
      </c>
      <c r="C210" s="208"/>
      <c r="D210" s="208"/>
      <c r="E210" s="208"/>
      <c r="F210" s="208"/>
      <c r="G210" s="240"/>
      <c r="H210" s="212">
        <f t="shared" si="0"/>
        <v>0</v>
      </c>
      <c r="I210" s="149"/>
      <c r="J210" s="149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</row>
    <row r="211" spans="1:38" s="65" customFormat="1" ht="16.5" hidden="1" customHeight="1" x14ac:dyDescent="0.25">
      <c r="A211" s="59">
        <f>_xlfn.AGGREGATE(3,3,$B$11:B211)</f>
        <v>179</v>
      </c>
      <c r="B211" s="15" t="s">
        <v>275</v>
      </c>
      <c r="C211" s="208"/>
      <c r="D211" s="208"/>
      <c r="E211" s="208"/>
      <c r="F211" s="214"/>
      <c r="G211" s="239"/>
      <c r="H211" s="212">
        <f t="shared" si="0"/>
        <v>0</v>
      </c>
      <c r="I211" s="149"/>
      <c r="J211" s="149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</row>
    <row r="212" spans="1:38" s="65" customFormat="1" ht="16.5" hidden="1" customHeight="1" x14ac:dyDescent="0.25">
      <c r="A212" s="59">
        <f>_xlfn.AGGREGATE(3,3,$B$11:B212)</f>
        <v>179</v>
      </c>
      <c r="B212" s="15" t="s">
        <v>276</v>
      </c>
      <c r="C212" s="208"/>
      <c r="D212" s="208"/>
      <c r="E212" s="208"/>
      <c r="F212" s="214"/>
      <c r="G212" s="239"/>
      <c r="H212" s="212">
        <f t="shared" si="0"/>
        <v>0</v>
      </c>
      <c r="I212" s="149"/>
      <c r="J212" s="149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</row>
    <row r="213" spans="1:38" s="65" customFormat="1" ht="16.5" hidden="1" customHeight="1" x14ac:dyDescent="0.25">
      <c r="A213" s="178">
        <v>228</v>
      </c>
      <c r="B213" s="15" t="s">
        <v>277</v>
      </c>
      <c r="C213" s="208"/>
      <c r="D213" s="208"/>
      <c r="E213" s="208"/>
      <c r="F213" s="208"/>
      <c r="G213" s="240"/>
      <c r="H213" s="212">
        <f t="shared" si="0"/>
        <v>0</v>
      </c>
      <c r="I213" s="149"/>
      <c r="J213" s="149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</row>
    <row r="214" spans="1:38" s="65" customFormat="1" ht="16.5" hidden="1" customHeight="1" x14ac:dyDescent="0.25">
      <c r="A214" s="178">
        <v>229</v>
      </c>
      <c r="B214" s="15" t="s">
        <v>278</v>
      </c>
      <c r="C214" s="208"/>
      <c r="D214" s="208"/>
      <c r="E214" s="208"/>
      <c r="F214" s="208"/>
      <c r="G214" s="240"/>
      <c r="H214" s="212">
        <f t="shared" si="0"/>
        <v>0</v>
      </c>
      <c r="I214" s="149"/>
      <c r="J214" s="149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</row>
    <row r="215" spans="1:38" s="65" customFormat="1" ht="16.5" hidden="1" customHeight="1" x14ac:dyDescent="0.25">
      <c r="A215" s="178">
        <v>230</v>
      </c>
      <c r="B215" s="15" t="s">
        <v>279</v>
      </c>
      <c r="C215" s="208"/>
      <c r="D215" s="208"/>
      <c r="E215" s="208"/>
      <c r="F215" s="208"/>
      <c r="G215" s="240"/>
      <c r="H215" s="212">
        <f t="shared" si="0"/>
        <v>0</v>
      </c>
      <c r="I215" s="149"/>
      <c r="J215" s="149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</row>
    <row r="216" spans="1:38" s="65" customFormat="1" ht="16.5" hidden="1" customHeight="1" x14ac:dyDescent="0.25">
      <c r="A216" s="59">
        <f>_xlfn.AGGREGATE(3,3,$B$11:B216)</f>
        <v>179</v>
      </c>
      <c r="B216" s="15" t="s">
        <v>280</v>
      </c>
      <c r="C216" s="208"/>
      <c r="D216" s="208"/>
      <c r="E216" s="208"/>
      <c r="F216" s="208"/>
      <c r="G216" s="240"/>
      <c r="H216" s="212">
        <f t="shared" si="0"/>
        <v>0</v>
      </c>
      <c r="I216" s="149"/>
      <c r="J216" s="149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</row>
    <row r="217" spans="1:38" s="65" customFormat="1" ht="16.5" hidden="1" customHeight="1" x14ac:dyDescent="0.25">
      <c r="A217" s="178">
        <v>232</v>
      </c>
      <c r="B217" s="15" t="s">
        <v>115</v>
      </c>
      <c r="C217" s="208"/>
      <c r="D217" s="208"/>
      <c r="E217" s="208"/>
      <c r="F217" s="213"/>
      <c r="G217" s="238"/>
      <c r="H217" s="212">
        <f t="shared" si="0"/>
        <v>0</v>
      </c>
      <c r="I217" s="149"/>
      <c r="J217" s="149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</row>
    <row r="218" spans="1:38" s="65" customFormat="1" ht="16.5" hidden="1" customHeight="1" x14ac:dyDescent="0.25">
      <c r="A218" s="300" t="s">
        <v>281</v>
      </c>
      <c r="B218" s="300"/>
      <c r="C218" s="234"/>
      <c r="D218" s="234"/>
      <c r="E218" s="234"/>
      <c r="F218" s="235"/>
      <c r="G218" s="236"/>
      <c r="H218" s="212">
        <f t="shared" si="0"/>
        <v>0</v>
      </c>
      <c r="I218" s="149"/>
      <c r="J218" s="149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</row>
    <row r="219" spans="1:38" s="65" customFormat="1" ht="16.5" hidden="1" customHeight="1" x14ac:dyDescent="0.25">
      <c r="A219" s="59">
        <f>_xlfn.AGGREGATE(3,3,$B$11:B219)</f>
        <v>179</v>
      </c>
      <c r="B219" s="15" t="s">
        <v>269</v>
      </c>
      <c r="C219" s="208"/>
      <c r="D219" s="208"/>
      <c r="E219" s="212"/>
      <c r="F219" s="212"/>
      <c r="G219" s="237"/>
      <c r="H219" s="212">
        <f t="shared" si="0"/>
        <v>0</v>
      </c>
      <c r="I219" s="149"/>
      <c r="J219" s="149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</row>
    <row r="220" spans="1:38" s="65" customFormat="1" ht="16.5" hidden="1" customHeight="1" x14ac:dyDescent="0.25">
      <c r="A220" s="59">
        <f>_xlfn.AGGREGATE(3,3,$B$11:B220)</f>
        <v>179</v>
      </c>
      <c r="B220" s="15" t="s">
        <v>270</v>
      </c>
      <c r="C220" s="208"/>
      <c r="D220" s="208"/>
      <c r="E220" s="212"/>
      <c r="F220" s="212"/>
      <c r="G220" s="237"/>
      <c r="H220" s="212">
        <f t="shared" si="0"/>
        <v>0</v>
      </c>
      <c r="I220" s="149"/>
      <c r="J220" s="149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</row>
    <row r="221" spans="1:38" s="65" customFormat="1" ht="16.5" hidden="1" customHeight="1" x14ac:dyDescent="0.25">
      <c r="A221" s="178">
        <v>235</v>
      </c>
      <c r="B221" s="15" t="s">
        <v>115</v>
      </c>
      <c r="C221" s="208"/>
      <c r="D221" s="208"/>
      <c r="E221" s="208"/>
      <c r="F221" s="213"/>
      <c r="G221" s="238"/>
      <c r="H221" s="212">
        <f t="shared" si="0"/>
        <v>0</v>
      </c>
      <c r="I221" s="149"/>
      <c r="J221" s="149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</row>
    <row r="222" spans="1:38" s="65" customFormat="1" ht="16.5" hidden="1" customHeight="1" x14ac:dyDescent="0.25">
      <c r="A222" s="59">
        <f>_xlfn.AGGREGATE(3,3,$B$11:B222)</f>
        <v>179</v>
      </c>
      <c r="B222" s="15" t="s">
        <v>271</v>
      </c>
      <c r="C222" s="208"/>
      <c r="D222" s="208"/>
      <c r="E222" s="208"/>
      <c r="F222" s="214"/>
      <c r="G222" s="239"/>
      <c r="H222" s="212">
        <f t="shared" si="0"/>
        <v>0</v>
      </c>
      <c r="I222" s="149"/>
      <c r="J222" s="149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</row>
    <row r="223" spans="1:38" s="65" customFormat="1" ht="16.5" hidden="1" customHeight="1" x14ac:dyDescent="0.25">
      <c r="A223" s="178">
        <v>237</v>
      </c>
      <c r="B223" s="15" t="s">
        <v>272</v>
      </c>
      <c r="C223" s="208"/>
      <c r="D223" s="208"/>
      <c r="E223" s="208"/>
      <c r="F223" s="208"/>
      <c r="G223" s="240"/>
      <c r="H223" s="212">
        <f t="shared" si="0"/>
        <v>0</v>
      </c>
      <c r="I223" s="149"/>
      <c r="J223" s="149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</row>
    <row r="224" spans="1:38" s="65" customFormat="1" ht="16.5" hidden="1" customHeight="1" x14ac:dyDescent="0.25">
      <c r="A224" s="178">
        <v>238</v>
      </c>
      <c r="B224" s="15" t="s">
        <v>273</v>
      </c>
      <c r="C224" s="208"/>
      <c r="D224" s="208"/>
      <c r="E224" s="208"/>
      <c r="F224" s="208"/>
      <c r="G224" s="240"/>
      <c r="H224" s="212">
        <f t="shared" si="0"/>
        <v>0</v>
      </c>
      <c r="I224" s="149"/>
      <c r="J224" s="149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</row>
    <row r="225" spans="1:38" s="65" customFormat="1" ht="16.5" hidden="1" customHeight="1" x14ac:dyDescent="0.25">
      <c r="A225" s="59">
        <f>_xlfn.AGGREGATE(3,3,$B$11:B225)</f>
        <v>179</v>
      </c>
      <c r="B225" s="15" t="s">
        <v>274</v>
      </c>
      <c r="C225" s="208"/>
      <c r="D225" s="208"/>
      <c r="E225" s="208"/>
      <c r="F225" s="208"/>
      <c r="G225" s="240"/>
      <c r="H225" s="212">
        <f t="shared" si="0"/>
        <v>0</v>
      </c>
      <c r="I225" s="149"/>
      <c r="J225" s="149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</row>
    <row r="226" spans="1:38" s="65" customFormat="1" ht="16.5" hidden="1" customHeight="1" x14ac:dyDescent="0.25">
      <c r="A226" s="59">
        <f>_xlfn.AGGREGATE(3,3,$B$11:B226)</f>
        <v>179</v>
      </c>
      <c r="B226" s="15" t="s">
        <v>275</v>
      </c>
      <c r="C226" s="208"/>
      <c r="D226" s="208"/>
      <c r="E226" s="208"/>
      <c r="F226" s="214"/>
      <c r="G226" s="239"/>
      <c r="H226" s="212">
        <f t="shared" si="0"/>
        <v>0</v>
      </c>
      <c r="I226" s="149"/>
      <c r="J226" s="149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</row>
    <row r="227" spans="1:38" s="65" customFormat="1" ht="16.5" hidden="1" customHeight="1" x14ac:dyDescent="0.25">
      <c r="A227" s="59">
        <f>_xlfn.AGGREGATE(3,3,$B$11:B227)</f>
        <v>179</v>
      </c>
      <c r="B227" s="15" t="s">
        <v>276</v>
      </c>
      <c r="C227" s="208"/>
      <c r="D227" s="208"/>
      <c r="E227" s="208"/>
      <c r="F227" s="214"/>
      <c r="G227" s="239"/>
      <c r="H227" s="212">
        <f t="shared" si="0"/>
        <v>0</v>
      </c>
      <c r="I227" s="149"/>
      <c r="J227" s="149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</row>
    <row r="228" spans="1:38" s="65" customFormat="1" ht="16.5" hidden="1" customHeight="1" x14ac:dyDescent="0.25">
      <c r="A228" s="178">
        <v>242</v>
      </c>
      <c r="B228" s="15" t="s">
        <v>282</v>
      </c>
      <c r="C228" s="208"/>
      <c r="D228" s="208"/>
      <c r="E228" s="208"/>
      <c r="F228" s="208"/>
      <c r="G228" s="240"/>
      <c r="H228" s="212">
        <f t="shared" si="0"/>
        <v>0</v>
      </c>
      <c r="I228" s="149"/>
      <c r="J228" s="149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</row>
    <row r="229" spans="1:38" s="65" customFormat="1" ht="16.5" hidden="1" customHeight="1" x14ac:dyDescent="0.25">
      <c r="A229" s="178">
        <v>243</v>
      </c>
      <c r="B229" s="15" t="s">
        <v>278</v>
      </c>
      <c r="C229" s="208"/>
      <c r="D229" s="208"/>
      <c r="E229" s="208"/>
      <c r="F229" s="208"/>
      <c r="G229" s="240"/>
      <c r="H229" s="212">
        <f t="shared" si="0"/>
        <v>0</v>
      </c>
      <c r="I229" s="149"/>
      <c r="J229" s="149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</row>
    <row r="230" spans="1:38" s="65" customFormat="1" ht="16.5" hidden="1" customHeight="1" x14ac:dyDescent="0.25">
      <c r="A230" s="178">
        <v>244</v>
      </c>
      <c r="B230" s="15" t="s">
        <v>279</v>
      </c>
      <c r="C230" s="208"/>
      <c r="D230" s="208"/>
      <c r="E230" s="208"/>
      <c r="F230" s="208"/>
      <c r="G230" s="240"/>
      <c r="H230" s="212">
        <f t="shared" si="0"/>
        <v>0</v>
      </c>
      <c r="I230" s="149"/>
      <c r="J230" s="149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</row>
    <row r="231" spans="1:38" s="65" customFormat="1" ht="16.5" hidden="1" customHeight="1" x14ac:dyDescent="0.25">
      <c r="A231" s="59">
        <f>_xlfn.AGGREGATE(3,3,$B$11:B231)</f>
        <v>179</v>
      </c>
      <c r="B231" s="15" t="s">
        <v>280</v>
      </c>
      <c r="C231" s="208"/>
      <c r="D231" s="208"/>
      <c r="E231" s="208"/>
      <c r="F231" s="208"/>
      <c r="G231" s="240"/>
      <c r="H231" s="212">
        <f t="shared" si="0"/>
        <v>0</v>
      </c>
      <c r="I231" s="149"/>
      <c r="J231" s="149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</row>
    <row r="232" spans="1:38" s="65" customFormat="1" ht="16.5" hidden="1" customHeight="1" x14ac:dyDescent="0.25">
      <c r="A232" s="178">
        <v>246</v>
      </c>
      <c r="B232" s="15" t="s">
        <v>115</v>
      </c>
      <c r="C232" s="208"/>
      <c r="D232" s="208"/>
      <c r="E232" s="208"/>
      <c r="F232" s="213"/>
      <c r="G232" s="238"/>
      <c r="H232" s="212">
        <f t="shared" si="0"/>
        <v>0</v>
      </c>
      <c r="I232" s="149"/>
      <c r="J232" s="149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</row>
    <row r="233" spans="1:38" s="65" customFormat="1" ht="16.5" hidden="1" customHeight="1" x14ac:dyDescent="0.25">
      <c r="A233" s="300" t="s">
        <v>283</v>
      </c>
      <c r="B233" s="300"/>
      <c r="C233" s="234"/>
      <c r="D233" s="234"/>
      <c r="E233" s="234"/>
      <c r="F233" s="235"/>
      <c r="G233" s="236"/>
      <c r="H233" s="212">
        <f t="shared" si="0"/>
        <v>0</v>
      </c>
      <c r="I233" s="149"/>
      <c r="J233" s="149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</row>
    <row r="234" spans="1:38" s="65" customFormat="1" ht="16.5" hidden="1" customHeight="1" x14ac:dyDescent="0.25">
      <c r="A234" s="59">
        <f>_xlfn.AGGREGATE(3,3,$B$11:B234)</f>
        <v>179</v>
      </c>
      <c r="B234" s="15" t="s">
        <v>269</v>
      </c>
      <c r="C234" s="208"/>
      <c r="D234" s="208"/>
      <c r="E234" s="212"/>
      <c r="F234" s="212"/>
      <c r="G234" s="237"/>
      <c r="H234" s="212">
        <f t="shared" si="0"/>
        <v>0</v>
      </c>
      <c r="I234" s="149"/>
      <c r="J234" s="149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</row>
    <row r="235" spans="1:38" s="65" customFormat="1" ht="16.5" hidden="1" customHeight="1" x14ac:dyDescent="0.25">
      <c r="A235" s="59">
        <f>_xlfn.AGGREGATE(3,3,$B$11:B235)</f>
        <v>179</v>
      </c>
      <c r="B235" s="15" t="s">
        <v>270</v>
      </c>
      <c r="C235" s="208"/>
      <c r="D235" s="208"/>
      <c r="E235" s="212"/>
      <c r="F235" s="212"/>
      <c r="G235" s="237"/>
      <c r="H235" s="212">
        <f t="shared" si="0"/>
        <v>0</v>
      </c>
      <c r="I235" s="149"/>
      <c r="J235" s="149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</row>
    <row r="236" spans="1:38" s="65" customFormat="1" ht="16.5" hidden="1" customHeight="1" x14ac:dyDescent="0.25">
      <c r="A236" s="178">
        <v>249</v>
      </c>
      <c r="B236" s="15" t="s">
        <v>115</v>
      </c>
      <c r="C236" s="208"/>
      <c r="D236" s="208"/>
      <c r="E236" s="208"/>
      <c r="F236" s="213"/>
      <c r="G236" s="238"/>
      <c r="H236" s="212">
        <f t="shared" si="0"/>
        <v>0</v>
      </c>
      <c r="I236" s="149"/>
      <c r="J236" s="149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</row>
    <row r="237" spans="1:38" s="65" customFormat="1" ht="16.5" hidden="1" customHeight="1" x14ac:dyDescent="0.25">
      <c r="A237" s="59">
        <f>_xlfn.AGGREGATE(3,3,$B$11:B237)</f>
        <v>179</v>
      </c>
      <c r="B237" s="15" t="s">
        <v>271</v>
      </c>
      <c r="C237" s="208"/>
      <c r="D237" s="208"/>
      <c r="E237" s="208"/>
      <c r="F237" s="214"/>
      <c r="G237" s="239"/>
      <c r="H237" s="212">
        <f t="shared" si="0"/>
        <v>0</v>
      </c>
      <c r="I237" s="149"/>
      <c r="J237" s="149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</row>
    <row r="238" spans="1:38" s="65" customFormat="1" ht="16.5" hidden="1" customHeight="1" x14ac:dyDescent="0.25">
      <c r="A238" s="178">
        <v>251</v>
      </c>
      <c r="B238" s="15" t="s">
        <v>272</v>
      </c>
      <c r="C238" s="208"/>
      <c r="D238" s="208"/>
      <c r="E238" s="208"/>
      <c r="F238" s="208"/>
      <c r="G238" s="240"/>
      <c r="H238" s="212">
        <f t="shared" si="0"/>
        <v>0</v>
      </c>
      <c r="I238" s="149"/>
      <c r="J238" s="149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</row>
    <row r="239" spans="1:38" s="65" customFormat="1" ht="16.5" hidden="1" customHeight="1" x14ac:dyDescent="0.25">
      <c r="A239" s="178">
        <v>252</v>
      </c>
      <c r="B239" s="15" t="s">
        <v>273</v>
      </c>
      <c r="C239" s="208"/>
      <c r="D239" s="208"/>
      <c r="E239" s="208"/>
      <c r="F239" s="208"/>
      <c r="G239" s="240"/>
      <c r="H239" s="212">
        <f t="shared" si="0"/>
        <v>0</v>
      </c>
      <c r="I239" s="149"/>
      <c r="J239" s="149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</row>
    <row r="240" spans="1:38" s="65" customFormat="1" ht="16.5" hidden="1" customHeight="1" x14ac:dyDescent="0.25">
      <c r="A240" s="59">
        <f>_xlfn.AGGREGATE(3,3,$B$11:B240)</f>
        <v>179</v>
      </c>
      <c r="B240" s="15" t="s">
        <v>274</v>
      </c>
      <c r="C240" s="208"/>
      <c r="D240" s="208"/>
      <c r="E240" s="208"/>
      <c r="F240" s="208"/>
      <c r="G240" s="240"/>
      <c r="H240" s="212">
        <f t="shared" si="0"/>
        <v>0</v>
      </c>
      <c r="I240" s="149"/>
      <c r="J240" s="149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</row>
    <row r="241" spans="1:38" s="65" customFormat="1" ht="16.5" hidden="1" customHeight="1" x14ac:dyDescent="0.25">
      <c r="A241" s="59">
        <f>_xlfn.AGGREGATE(3,3,$B$11:B241)</f>
        <v>179</v>
      </c>
      <c r="B241" s="15" t="s">
        <v>275</v>
      </c>
      <c r="C241" s="208"/>
      <c r="D241" s="208"/>
      <c r="E241" s="208"/>
      <c r="F241" s="214"/>
      <c r="G241" s="239"/>
      <c r="H241" s="212">
        <f t="shared" si="0"/>
        <v>0</v>
      </c>
      <c r="I241" s="149"/>
      <c r="J241" s="149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</row>
    <row r="242" spans="1:38" s="65" customFormat="1" ht="16.5" hidden="1" customHeight="1" x14ac:dyDescent="0.25">
      <c r="A242" s="59">
        <f>_xlfn.AGGREGATE(3,3,$B$11:B242)</f>
        <v>179</v>
      </c>
      <c r="B242" s="15" t="s">
        <v>276</v>
      </c>
      <c r="C242" s="208"/>
      <c r="D242" s="208"/>
      <c r="E242" s="208"/>
      <c r="F242" s="214"/>
      <c r="G242" s="239"/>
      <c r="H242" s="212">
        <f t="shared" si="0"/>
        <v>0</v>
      </c>
      <c r="I242" s="149"/>
      <c r="J242" s="149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</row>
    <row r="243" spans="1:38" s="65" customFormat="1" ht="16.5" hidden="1" customHeight="1" x14ac:dyDescent="0.25">
      <c r="A243" s="178">
        <v>256</v>
      </c>
      <c r="B243" s="15" t="s">
        <v>277</v>
      </c>
      <c r="C243" s="208"/>
      <c r="D243" s="208"/>
      <c r="E243" s="208"/>
      <c r="F243" s="208"/>
      <c r="G243" s="240"/>
      <c r="H243" s="212">
        <f t="shared" si="0"/>
        <v>0</v>
      </c>
      <c r="I243" s="149"/>
      <c r="J243" s="149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</row>
    <row r="244" spans="1:38" s="65" customFormat="1" ht="16.5" hidden="1" customHeight="1" x14ac:dyDescent="0.25">
      <c r="A244" s="178">
        <v>257</v>
      </c>
      <c r="B244" s="15" t="s">
        <v>278</v>
      </c>
      <c r="C244" s="208"/>
      <c r="D244" s="208"/>
      <c r="E244" s="208"/>
      <c r="F244" s="208"/>
      <c r="G244" s="240"/>
      <c r="H244" s="212">
        <f t="shared" si="0"/>
        <v>0</v>
      </c>
      <c r="I244" s="149"/>
      <c r="J244" s="149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</row>
    <row r="245" spans="1:38" s="65" customFormat="1" ht="16.5" hidden="1" customHeight="1" x14ac:dyDescent="0.25">
      <c r="A245" s="178">
        <v>258</v>
      </c>
      <c r="B245" s="15" t="s">
        <v>279</v>
      </c>
      <c r="C245" s="208"/>
      <c r="D245" s="208"/>
      <c r="E245" s="208"/>
      <c r="F245" s="208"/>
      <c r="G245" s="240"/>
      <c r="H245" s="212">
        <f t="shared" si="0"/>
        <v>0</v>
      </c>
      <c r="I245" s="149"/>
      <c r="J245" s="149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</row>
    <row r="246" spans="1:38" s="65" customFormat="1" ht="16.5" hidden="1" customHeight="1" x14ac:dyDescent="0.25">
      <c r="A246" s="59">
        <f>_xlfn.AGGREGATE(3,3,$B$11:B246)</f>
        <v>179</v>
      </c>
      <c r="B246" s="15" t="s">
        <v>280</v>
      </c>
      <c r="C246" s="208"/>
      <c r="D246" s="208"/>
      <c r="E246" s="208"/>
      <c r="F246" s="208"/>
      <c r="G246" s="240"/>
      <c r="H246" s="212">
        <f t="shared" si="0"/>
        <v>0</v>
      </c>
      <c r="I246" s="149"/>
      <c r="J246" s="149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</row>
    <row r="247" spans="1:38" s="65" customFormat="1" ht="16.5" hidden="1" customHeight="1" x14ac:dyDescent="0.25">
      <c r="A247" s="178">
        <v>260</v>
      </c>
      <c r="B247" s="15" t="s">
        <v>115</v>
      </c>
      <c r="C247" s="208"/>
      <c r="D247" s="208"/>
      <c r="E247" s="208"/>
      <c r="F247" s="213"/>
      <c r="G247" s="238"/>
      <c r="H247" s="212">
        <f t="shared" si="0"/>
        <v>0</v>
      </c>
      <c r="I247" s="149"/>
      <c r="J247" s="149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</row>
    <row r="248" spans="1:38" s="65" customFormat="1" ht="16.5" hidden="1" customHeight="1" x14ac:dyDescent="0.25">
      <c r="A248" s="300" t="s">
        <v>284</v>
      </c>
      <c r="B248" s="300"/>
      <c r="C248" s="234"/>
      <c r="D248" s="234"/>
      <c r="E248" s="234"/>
      <c r="F248" s="235"/>
      <c r="G248" s="236"/>
      <c r="H248" s="212">
        <f t="shared" si="0"/>
        <v>0</v>
      </c>
      <c r="I248" s="149"/>
      <c r="J248" s="149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</row>
    <row r="249" spans="1:38" s="65" customFormat="1" ht="16.5" hidden="1" customHeight="1" x14ac:dyDescent="0.25">
      <c r="A249" s="59">
        <f>_xlfn.AGGREGATE(3,3,$B$11:B249)</f>
        <v>179</v>
      </c>
      <c r="B249" s="15" t="s">
        <v>269</v>
      </c>
      <c r="C249" s="208"/>
      <c r="D249" s="208"/>
      <c r="E249" s="212"/>
      <c r="F249" s="212"/>
      <c r="G249" s="237"/>
      <c r="H249" s="212">
        <f t="shared" si="0"/>
        <v>0</v>
      </c>
      <c r="I249" s="149"/>
      <c r="J249" s="149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</row>
    <row r="250" spans="1:38" s="65" customFormat="1" ht="16.5" hidden="1" customHeight="1" x14ac:dyDescent="0.25">
      <c r="A250" s="59">
        <f>_xlfn.AGGREGATE(3,3,$B$11:B250)</f>
        <v>179</v>
      </c>
      <c r="B250" s="15" t="s">
        <v>270</v>
      </c>
      <c r="C250" s="208"/>
      <c r="D250" s="208"/>
      <c r="E250" s="212"/>
      <c r="F250" s="212"/>
      <c r="G250" s="237"/>
      <c r="H250" s="212">
        <f t="shared" si="0"/>
        <v>0</v>
      </c>
      <c r="I250" s="149"/>
      <c r="J250" s="149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</row>
    <row r="251" spans="1:38" s="65" customFormat="1" ht="16.5" hidden="1" customHeight="1" x14ac:dyDescent="0.25">
      <c r="A251" s="178">
        <v>263</v>
      </c>
      <c r="B251" s="15" t="s">
        <v>115</v>
      </c>
      <c r="C251" s="208"/>
      <c r="D251" s="208"/>
      <c r="E251" s="208"/>
      <c r="F251" s="213"/>
      <c r="G251" s="238"/>
      <c r="H251" s="212">
        <f t="shared" si="0"/>
        <v>0</v>
      </c>
      <c r="I251" s="149"/>
      <c r="J251" s="149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</row>
    <row r="252" spans="1:38" s="65" customFormat="1" ht="16.5" hidden="1" customHeight="1" x14ac:dyDescent="0.25">
      <c r="A252" s="59">
        <f>_xlfn.AGGREGATE(3,3,$B$11:B252)</f>
        <v>179</v>
      </c>
      <c r="B252" s="15" t="s">
        <v>271</v>
      </c>
      <c r="C252" s="208"/>
      <c r="D252" s="208"/>
      <c r="E252" s="208"/>
      <c r="F252" s="214"/>
      <c r="G252" s="239"/>
      <c r="H252" s="212">
        <f t="shared" si="0"/>
        <v>0</v>
      </c>
      <c r="I252" s="149"/>
      <c r="J252" s="149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</row>
    <row r="253" spans="1:38" s="65" customFormat="1" ht="16.5" hidden="1" customHeight="1" x14ac:dyDescent="0.25">
      <c r="A253" s="178">
        <v>265</v>
      </c>
      <c r="B253" s="15" t="s">
        <v>272</v>
      </c>
      <c r="C253" s="208"/>
      <c r="D253" s="208"/>
      <c r="E253" s="208"/>
      <c r="F253" s="208"/>
      <c r="G253" s="240"/>
      <c r="H253" s="212">
        <f t="shared" si="0"/>
        <v>0</v>
      </c>
      <c r="I253" s="149"/>
      <c r="J253" s="149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</row>
    <row r="254" spans="1:38" s="65" customFormat="1" ht="16.5" hidden="1" customHeight="1" x14ac:dyDescent="0.25">
      <c r="A254" s="178">
        <v>266</v>
      </c>
      <c r="B254" s="15" t="s">
        <v>273</v>
      </c>
      <c r="C254" s="208"/>
      <c r="D254" s="208"/>
      <c r="E254" s="208"/>
      <c r="F254" s="208"/>
      <c r="G254" s="240"/>
      <c r="H254" s="212">
        <f t="shared" si="0"/>
        <v>0</v>
      </c>
      <c r="I254" s="149"/>
      <c r="J254" s="149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</row>
    <row r="255" spans="1:38" s="65" customFormat="1" ht="16.5" hidden="1" customHeight="1" x14ac:dyDescent="0.25">
      <c r="A255" s="59">
        <f>_xlfn.AGGREGATE(3,3,$B$11:B255)</f>
        <v>179</v>
      </c>
      <c r="B255" s="15" t="s">
        <v>274</v>
      </c>
      <c r="C255" s="208"/>
      <c r="D255" s="208"/>
      <c r="E255" s="208"/>
      <c r="F255" s="208"/>
      <c r="G255" s="240"/>
      <c r="H255" s="212">
        <f t="shared" si="0"/>
        <v>0</v>
      </c>
      <c r="I255" s="149"/>
      <c r="J255" s="149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</row>
    <row r="256" spans="1:38" s="65" customFormat="1" ht="16.5" hidden="1" customHeight="1" x14ac:dyDescent="0.25">
      <c r="A256" s="59">
        <f>_xlfn.AGGREGATE(3,3,$B$11:B256)</f>
        <v>179</v>
      </c>
      <c r="B256" s="15" t="s">
        <v>275</v>
      </c>
      <c r="C256" s="208"/>
      <c r="D256" s="208"/>
      <c r="E256" s="208"/>
      <c r="F256" s="214"/>
      <c r="G256" s="239"/>
      <c r="H256" s="212">
        <f t="shared" si="0"/>
        <v>0</v>
      </c>
      <c r="I256" s="149"/>
      <c r="J256" s="149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</row>
    <row r="257" spans="1:38" s="65" customFormat="1" ht="16.5" hidden="1" customHeight="1" x14ac:dyDescent="0.25">
      <c r="A257" s="59">
        <f>_xlfn.AGGREGATE(3,3,$B$11:B257)</f>
        <v>179</v>
      </c>
      <c r="B257" s="15" t="s">
        <v>276</v>
      </c>
      <c r="C257" s="208"/>
      <c r="D257" s="208"/>
      <c r="E257" s="208"/>
      <c r="F257" s="214"/>
      <c r="G257" s="239"/>
      <c r="H257" s="212">
        <f t="shared" si="0"/>
        <v>0</v>
      </c>
      <c r="I257" s="149"/>
      <c r="J257" s="149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</row>
    <row r="258" spans="1:38" s="65" customFormat="1" ht="16.5" hidden="1" customHeight="1" x14ac:dyDescent="0.25">
      <c r="A258" s="178">
        <v>270</v>
      </c>
      <c r="B258" s="15" t="s">
        <v>277</v>
      </c>
      <c r="C258" s="208"/>
      <c r="D258" s="208"/>
      <c r="E258" s="208"/>
      <c r="F258" s="208"/>
      <c r="G258" s="240"/>
      <c r="H258" s="212">
        <f t="shared" si="0"/>
        <v>0</v>
      </c>
      <c r="I258" s="149"/>
      <c r="J258" s="149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</row>
    <row r="259" spans="1:38" s="65" customFormat="1" ht="16.5" hidden="1" customHeight="1" x14ac:dyDescent="0.25">
      <c r="A259" s="178">
        <v>271</v>
      </c>
      <c r="B259" s="15" t="s">
        <v>278</v>
      </c>
      <c r="C259" s="208"/>
      <c r="D259" s="208"/>
      <c r="E259" s="208"/>
      <c r="F259" s="208"/>
      <c r="G259" s="240"/>
      <c r="H259" s="212">
        <f t="shared" si="0"/>
        <v>0</v>
      </c>
      <c r="I259" s="149"/>
      <c r="J259" s="149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</row>
    <row r="260" spans="1:38" s="65" customFormat="1" ht="16.5" hidden="1" customHeight="1" x14ac:dyDescent="0.25">
      <c r="A260" s="178">
        <v>272</v>
      </c>
      <c r="B260" s="15" t="s">
        <v>279</v>
      </c>
      <c r="C260" s="208"/>
      <c r="D260" s="208"/>
      <c r="E260" s="208"/>
      <c r="F260" s="208"/>
      <c r="G260" s="240"/>
      <c r="H260" s="212">
        <f t="shared" si="0"/>
        <v>0</v>
      </c>
      <c r="I260" s="149"/>
      <c r="J260" s="149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</row>
    <row r="261" spans="1:38" s="65" customFormat="1" ht="16.5" hidden="1" customHeight="1" x14ac:dyDescent="0.25">
      <c r="A261" s="59">
        <f>_xlfn.AGGREGATE(3,3,$B$11:B261)</f>
        <v>179</v>
      </c>
      <c r="B261" s="15" t="s">
        <v>280</v>
      </c>
      <c r="C261" s="208"/>
      <c r="D261" s="208"/>
      <c r="E261" s="208"/>
      <c r="F261" s="208"/>
      <c r="G261" s="240"/>
      <c r="H261" s="212">
        <f t="shared" si="0"/>
        <v>0</v>
      </c>
      <c r="I261" s="149"/>
      <c r="J261" s="149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</row>
    <row r="262" spans="1:38" s="65" customFormat="1" ht="16.5" hidden="1" customHeight="1" x14ac:dyDescent="0.25">
      <c r="A262" s="178">
        <v>274</v>
      </c>
      <c r="B262" s="15" t="s">
        <v>115</v>
      </c>
      <c r="C262" s="208"/>
      <c r="D262" s="208"/>
      <c r="E262" s="208"/>
      <c r="F262" s="213"/>
      <c r="G262" s="238"/>
      <c r="H262" s="212">
        <f t="shared" si="0"/>
        <v>0</v>
      </c>
      <c r="I262" s="149"/>
      <c r="J262" s="149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</row>
    <row r="263" spans="1:38" s="65" customFormat="1" ht="16.5" hidden="1" customHeight="1" x14ac:dyDescent="0.25">
      <c r="A263" s="300" t="s">
        <v>285</v>
      </c>
      <c r="B263" s="300"/>
      <c r="C263" s="234"/>
      <c r="D263" s="234"/>
      <c r="E263" s="234"/>
      <c r="F263" s="235"/>
      <c r="G263" s="236"/>
      <c r="H263" s="212">
        <f t="shared" si="0"/>
        <v>0</v>
      </c>
      <c r="I263" s="149"/>
      <c r="J263" s="149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</row>
    <row r="264" spans="1:38" s="65" customFormat="1" ht="16.5" hidden="1" customHeight="1" x14ac:dyDescent="0.25">
      <c r="A264" s="59">
        <f>_xlfn.AGGREGATE(3,3,$B$11:B264)</f>
        <v>179</v>
      </c>
      <c r="B264" s="15" t="s">
        <v>269</v>
      </c>
      <c r="C264" s="208"/>
      <c r="D264" s="208"/>
      <c r="E264" s="212"/>
      <c r="F264" s="212"/>
      <c r="G264" s="237"/>
      <c r="H264" s="212">
        <f t="shared" si="0"/>
        <v>0</v>
      </c>
      <c r="I264" s="149"/>
      <c r="J264" s="149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</row>
    <row r="265" spans="1:38" s="65" customFormat="1" ht="16.5" hidden="1" customHeight="1" x14ac:dyDescent="0.25">
      <c r="A265" s="59">
        <f>_xlfn.AGGREGATE(3,3,$B$11:B265)</f>
        <v>179</v>
      </c>
      <c r="B265" s="15" t="s">
        <v>270</v>
      </c>
      <c r="C265" s="208"/>
      <c r="D265" s="208"/>
      <c r="E265" s="212"/>
      <c r="F265" s="212"/>
      <c r="G265" s="237"/>
      <c r="H265" s="212">
        <f t="shared" si="0"/>
        <v>0</v>
      </c>
      <c r="I265" s="149"/>
      <c r="J265" s="149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</row>
    <row r="266" spans="1:38" s="65" customFormat="1" ht="16.5" hidden="1" customHeight="1" x14ac:dyDescent="0.25">
      <c r="A266" s="178">
        <v>277</v>
      </c>
      <c r="B266" s="15" t="s">
        <v>115</v>
      </c>
      <c r="C266" s="208"/>
      <c r="D266" s="208"/>
      <c r="E266" s="208"/>
      <c r="F266" s="213"/>
      <c r="G266" s="238"/>
      <c r="H266" s="212">
        <f t="shared" si="0"/>
        <v>0</v>
      </c>
      <c r="I266" s="149"/>
      <c r="J266" s="149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</row>
    <row r="267" spans="1:38" s="65" customFormat="1" ht="16.5" hidden="1" customHeight="1" x14ac:dyDescent="0.25">
      <c r="A267" s="59">
        <f>_xlfn.AGGREGATE(3,3,$B$11:B267)</f>
        <v>179</v>
      </c>
      <c r="B267" s="15" t="s">
        <v>271</v>
      </c>
      <c r="C267" s="208"/>
      <c r="D267" s="208"/>
      <c r="E267" s="208"/>
      <c r="F267" s="214"/>
      <c r="G267" s="239"/>
      <c r="H267" s="212">
        <f t="shared" ref="H267:H307" si="1">G267*1.05</f>
        <v>0</v>
      </c>
      <c r="I267" s="149"/>
      <c r="J267" s="149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</row>
    <row r="268" spans="1:38" s="65" customFormat="1" ht="16.5" hidden="1" customHeight="1" x14ac:dyDescent="0.25">
      <c r="A268" s="178">
        <v>279</v>
      </c>
      <c r="B268" s="15" t="s">
        <v>272</v>
      </c>
      <c r="C268" s="208"/>
      <c r="D268" s="208"/>
      <c r="E268" s="208"/>
      <c r="F268" s="208"/>
      <c r="G268" s="240"/>
      <c r="H268" s="212">
        <f t="shared" si="1"/>
        <v>0</v>
      </c>
      <c r="I268" s="149"/>
      <c r="J268" s="149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</row>
    <row r="269" spans="1:38" s="65" customFormat="1" ht="16.5" hidden="1" customHeight="1" x14ac:dyDescent="0.25">
      <c r="A269" s="178">
        <v>280</v>
      </c>
      <c r="B269" s="15" t="s">
        <v>273</v>
      </c>
      <c r="C269" s="208"/>
      <c r="D269" s="208"/>
      <c r="E269" s="208"/>
      <c r="F269" s="208"/>
      <c r="G269" s="240"/>
      <c r="H269" s="212">
        <f t="shared" si="1"/>
        <v>0</v>
      </c>
      <c r="I269" s="149"/>
      <c r="J269" s="149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</row>
    <row r="270" spans="1:38" s="65" customFormat="1" ht="16.5" hidden="1" customHeight="1" x14ac:dyDescent="0.25">
      <c r="A270" s="59">
        <f>_xlfn.AGGREGATE(3,3,$B$11:B270)</f>
        <v>179</v>
      </c>
      <c r="B270" s="15" t="s">
        <v>274</v>
      </c>
      <c r="C270" s="208"/>
      <c r="D270" s="208"/>
      <c r="E270" s="208"/>
      <c r="F270" s="208"/>
      <c r="G270" s="240"/>
      <c r="H270" s="212">
        <f t="shared" si="1"/>
        <v>0</v>
      </c>
      <c r="I270" s="149"/>
      <c r="J270" s="149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</row>
    <row r="271" spans="1:38" s="65" customFormat="1" ht="16.5" hidden="1" customHeight="1" x14ac:dyDescent="0.25">
      <c r="A271" s="59">
        <f>_xlfn.AGGREGATE(3,3,$B$11:B271)</f>
        <v>179</v>
      </c>
      <c r="B271" s="15" t="s">
        <v>275</v>
      </c>
      <c r="C271" s="208"/>
      <c r="D271" s="208"/>
      <c r="E271" s="208"/>
      <c r="F271" s="214"/>
      <c r="G271" s="239"/>
      <c r="H271" s="212">
        <f t="shared" si="1"/>
        <v>0</v>
      </c>
      <c r="I271" s="149"/>
      <c r="J271" s="149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</row>
    <row r="272" spans="1:38" s="65" customFormat="1" ht="16.5" hidden="1" customHeight="1" x14ac:dyDescent="0.25">
      <c r="A272" s="59">
        <f>_xlfn.AGGREGATE(3,3,$B$11:B272)</f>
        <v>179</v>
      </c>
      <c r="B272" s="15" t="s">
        <v>276</v>
      </c>
      <c r="C272" s="208"/>
      <c r="D272" s="208"/>
      <c r="E272" s="208"/>
      <c r="F272" s="214"/>
      <c r="G272" s="239"/>
      <c r="H272" s="212">
        <f t="shared" si="1"/>
        <v>0</v>
      </c>
      <c r="I272" s="149"/>
      <c r="J272" s="149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</row>
    <row r="273" spans="1:38" s="65" customFormat="1" ht="16.5" hidden="1" customHeight="1" x14ac:dyDescent="0.25">
      <c r="A273" s="178">
        <v>284</v>
      </c>
      <c r="B273" s="15" t="s">
        <v>282</v>
      </c>
      <c r="C273" s="208"/>
      <c r="D273" s="208"/>
      <c r="E273" s="208"/>
      <c r="F273" s="208"/>
      <c r="G273" s="240"/>
      <c r="H273" s="212">
        <f t="shared" si="1"/>
        <v>0</v>
      </c>
      <c r="I273" s="149"/>
      <c r="J273" s="149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</row>
    <row r="274" spans="1:38" s="65" customFormat="1" ht="16.5" hidden="1" customHeight="1" x14ac:dyDescent="0.25">
      <c r="A274" s="178">
        <v>285</v>
      </c>
      <c r="B274" s="15" t="s">
        <v>278</v>
      </c>
      <c r="C274" s="208"/>
      <c r="D274" s="208"/>
      <c r="E274" s="208"/>
      <c r="F274" s="208"/>
      <c r="G274" s="240"/>
      <c r="H274" s="212">
        <f t="shared" si="1"/>
        <v>0</v>
      </c>
      <c r="I274" s="149"/>
      <c r="J274" s="149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</row>
    <row r="275" spans="1:38" s="65" customFormat="1" ht="16.5" hidden="1" customHeight="1" x14ac:dyDescent="0.25">
      <c r="A275" s="178">
        <v>286</v>
      </c>
      <c r="B275" s="15" t="s">
        <v>279</v>
      </c>
      <c r="C275" s="208"/>
      <c r="D275" s="208"/>
      <c r="E275" s="208"/>
      <c r="F275" s="208"/>
      <c r="G275" s="240"/>
      <c r="H275" s="212">
        <f t="shared" si="1"/>
        <v>0</v>
      </c>
      <c r="I275" s="149"/>
      <c r="J275" s="149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</row>
    <row r="276" spans="1:38" s="65" customFormat="1" ht="16.5" hidden="1" customHeight="1" x14ac:dyDescent="0.25">
      <c r="A276" s="59">
        <f>_xlfn.AGGREGATE(3,3,$B$11:B276)</f>
        <v>179</v>
      </c>
      <c r="B276" s="15" t="s">
        <v>280</v>
      </c>
      <c r="C276" s="208"/>
      <c r="D276" s="208"/>
      <c r="E276" s="208"/>
      <c r="F276" s="208"/>
      <c r="G276" s="240"/>
      <c r="H276" s="212">
        <f t="shared" si="1"/>
        <v>0</v>
      </c>
      <c r="I276" s="149"/>
      <c r="J276" s="149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</row>
    <row r="277" spans="1:38" s="65" customFormat="1" ht="16.5" hidden="1" customHeight="1" x14ac:dyDescent="0.25">
      <c r="A277" s="178">
        <v>288</v>
      </c>
      <c r="B277" s="15" t="s">
        <v>115</v>
      </c>
      <c r="C277" s="208"/>
      <c r="D277" s="208"/>
      <c r="E277" s="208"/>
      <c r="F277" s="213"/>
      <c r="G277" s="238"/>
      <c r="H277" s="212">
        <f t="shared" si="1"/>
        <v>0</v>
      </c>
      <c r="I277" s="149"/>
      <c r="J277" s="149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</row>
    <row r="278" spans="1:38" s="65" customFormat="1" ht="16.5" hidden="1" customHeight="1" x14ac:dyDescent="0.25">
      <c r="A278" s="300" t="s">
        <v>286</v>
      </c>
      <c r="B278" s="300"/>
      <c r="C278" s="234"/>
      <c r="D278" s="234"/>
      <c r="E278" s="234"/>
      <c r="F278" s="235"/>
      <c r="G278" s="236"/>
      <c r="H278" s="212">
        <f t="shared" si="1"/>
        <v>0</v>
      </c>
      <c r="I278" s="149"/>
      <c r="J278" s="149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</row>
    <row r="279" spans="1:38" s="65" customFormat="1" ht="16.5" hidden="1" customHeight="1" x14ac:dyDescent="0.25">
      <c r="A279" s="59">
        <f>_xlfn.AGGREGATE(3,3,$B$11:B279)</f>
        <v>179</v>
      </c>
      <c r="B279" s="15" t="s">
        <v>269</v>
      </c>
      <c r="C279" s="208"/>
      <c r="D279" s="208"/>
      <c r="E279" s="212"/>
      <c r="F279" s="212"/>
      <c r="G279" s="237"/>
      <c r="H279" s="212">
        <f t="shared" si="1"/>
        <v>0</v>
      </c>
      <c r="I279" s="149"/>
      <c r="J279" s="149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</row>
    <row r="280" spans="1:38" s="65" customFormat="1" ht="16.5" hidden="1" customHeight="1" x14ac:dyDescent="0.25">
      <c r="A280" s="59">
        <f>_xlfn.AGGREGATE(3,3,$B$11:B280)</f>
        <v>179</v>
      </c>
      <c r="B280" s="15" t="s">
        <v>270</v>
      </c>
      <c r="C280" s="208"/>
      <c r="D280" s="208"/>
      <c r="E280" s="212"/>
      <c r="F280" s="212"/>
      <c r="G280" s="237"/>
      <c r="H280" s="212">
        <f t="shared" si="1"/>
        <v>0</v>
      </c>
      <c r="I280" s="149"/>
      <c r="J280" s="149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</row>
    <row r="281" spans="1:38" s="65" customFormat="1" ht="16.5" hidden="1" customHeight="1" x14ac:dyDescent="0.25">
      <c r="A281" s="178">
        <v>291</v>
      </c>
      <c r="B281" s="15" t="s">
        <v>115</v>
      </c>
      <c r="C281" s="208"/>
      <c r="D281" s="208"/>
      <c r="E281" s="208"/>
      <c r="F281" s="213"/>
      <c r="G281" s="238"/>
      <c r="H281" s="212">
        <f t="shared" si="1"/>
        <v>0</v>
      </c>
      <c r="I281" s="149"/>
      <c r="J281" s="149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</row>
    <row r="282" spans="1:38" s="65" customFormat="1" ht="16.5" hidden="1" customHeight="1" x14ac:dyDescent="0.25">
      <c r="A282" s="59">
        <f>_xlfn.AGGREGATE(3,3,$B$11:B282)</f>
        <v>179</v>
      </c>
      <c r="B282" s="15" t="s">
        <v>271</v>
      </c>
      <c r="C282" s="208"/>
      <c r="D282" s="208"/>
      <c r="E282" s="208"/>
      <c r="F282" s="214"/>
      <c r="G282" s="239"/>
      <c r="H282" s="212">
        <f t="shared" si="1"/>
        <v>0</v>
      </c>
      <c r="I282" s="149"/>
      <c r="J282" s="149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</row>
    <row r="283" spans="1:38" s="65" customFormat="1" ht="16.5" hidden="1" customHeight="1" x14ac:dyDescent="0.25">
      <c r="A283" s="178">
        <v>293</v>
      </c>
      <c r="B283" s="15" t="s">
        <v>272</v>
      </c>
      <c r="C283" s="208"/>
      <c r="D283" s="208"/>
      <c r="E283" s="208"/>
      <c r="F283" s="208"/>
      <c r="G283" s="240"/>
      <c r="H283" s="212">
        <f t="shared" si="1"/>
        <v>0</v>
      </c>
      <c r="I283" s="149"/>
      <c r="J283" s="149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</row>
    <row r="284" spans="1:38" s="65" customFormat="1" ht="16.5" hidden="1" customHeight="1" x14ac:dyDescent="0.25">
      <c r="A284" s="178">
        <v>294</v>
      </c>
      <c r="B284" s="15" t="s">
        <v>273</v>
      </c>
      <c r="C284" s="208"/>
      <c r="D284" s="208"/>
      <c r="E284" s="208"/>
      <c r="F284" s="208"/>
      <c r="G284" s="240"/>
      <c r="H284" s="212">
        <f t="shared" si="1"/>
        <v>0</v>
      </c>
      <c r="I284" s="149"/>
      <c r="J284" s="149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</row>
    <row r="285" spans="1:38" s="65" customFormat="1" ht="16.5" hidden="1" customHeight="1" x14ac:dyDescent="0.25">
      <c r="A285" s="59">
        <f>_xlfn.AGGREGATE(3,3,$B$11:B285)</f>
        <v>179</v>
      </c>
      <c r="B285" s="15" t="s">
        <v>274</v>
      </c>
      <c r="C285" s="208"/>
      <c r="D285" s="208"/>
      <c r="E285" s="208"/>
      <c r="F285" s="208"/>
      <c r="G285" s="240"/>
      <c r="H285" s="212">
        <f t="shared" si="1"/>
        <v>0</v>
      </c>
      <c r="I285" s="149"/>
      <c r="J285" s="149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</row>
    <row r="286" spans="1:38" s="65" customFormat="1" ht="16.5" hidden="1" customHeight="1" x14ac:dyDescent="0.25">
      <c r="A286" s="59">
        <f>_xlfn.AGGREGATE(3,3,$B$11:B286)</f>
        <v>179</v>
      </c>
      <c r="B286" s="15" t="s">
        <v>275</v>
      </c>
      <c r="C286" s="208"/>
      <c r="D286" s="208"/>
      <c r="E286" s="208"/>
      <c r="F286" s="214"/>
      <c r="G286" s="239"/>
      <c r="H286" s="212">
        <f t="shared" si="1"/>
        <v>0</v>
      </c>
      <c r="I286" s="149"/>
      <c r="J286" s="149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</row>
    <row r="287" spans="1:38" s="65" customFormat="1" ht="16.5" hidden="1" customHeight="1" x14ac:dyDescent="0.25">
      <c r="A287" s="59">
        <f>_xlfn.AGGREGATE(3,3,$B$11:B287)</f>
        <v>179</v>
      </c>
      <c r="B287" s="15" t="s">
        <v>276</v>
      </c>
      <c r="C287" s="208"/>
      <c r="D287" s="208"/>
      <c r="E287" s="208"/>
      <c r="F287" s="214"/>
      <c r="G287" s="239"/>
      <c r="H287" s="212">
        <f t="shared" si="1"/>
        <v>0</v>
      </c>
      <c r="I287" s="149"/>
      <c r="J287" s="149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</row>
    <row r="288" spans="1:38" s="65" customFormat="1" ht="16.5" hidden="1" customHeight="1" x14ac:dyDescent="0.25">
      <c r="A288" s="178">
        <v>298</v>
      </c>
      <c r="B288" s="15" t="s">
        <v>282</v>
      </c>
      <c r="C288" s="208"/>
      <c r="D288" s="208"/>
      <c r="E288" s="208"/>
      <c r="F288" s="208"/>
      <c r="G288" s="240"/>
      <c r="H288" s="212">
        <f t="shared" si="1"/>
        <v>0</v>
      </c>
      <c r="I288" s="149"/>
      <c r="J288" s="149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</row>
    <row r="289" spans="1:38" s="65" customFormat="1" ht="16.5" hidden="1" customHeight="1" x14ac:dyDescent="0.25">
      <c r="A289" s="178">
        <v>299</v>
      </c>
      <c r="B289" s="15" t="s">
        <v>278</v>
      </c>
      <c r="C289" s="208"/>
      <c r="D289" s="208"/>
      <c r="E289" s="208"/>
      <c r="F289" s="208"/>
      <c r="G289" s="240"/>
      <c r="H289" s="212">
        <f t="shared" si="1"/>
        <v>0</v>
      </c>
      <c r="I289" s="149"/>
      <c r="J289" s="149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</row>
    <row r="290" spans="1:38" s="65" customFormat="1" ht="16.5" hidden="1" customHeight="1" x14ac:dyDescent="0.25">
      <c r="A290" s="178">
        <v>300</v>
      </c>
      <c r="B290" s="15" t="s">
        <v>279</v>
      </c>
      <c r="C290" s="208"/>
      <c r="D290" s="208"/>
      <c r="E290" s="208"/>
      <c r="F290" s="208"/>
      <c r="G290" s="240"/>
      <c r="H290" s="212">
        <f t="shared" si="1"/>
        <v>0</v>
      </c>
      <c r="I290" s="149"/>
      <c r="J290" s="149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</row>
    <row r="291" spans="1:38" s="65" customFormat="1" ht="16.5" hidden="1" customHeight="1" x14ac:dyDescent="0.25">
      <c r="A291" s="59">
        <f>_xlfn.AGGREGATE(3,3,$B$11:B291)</f>
        <v>179</v>
      </c>
      <c r="B291" s="15" t="s">
        <v>280</v>
      </c>
      <c r="C291" s="208"/>
      <c r="D291" s="208"/>
      <c r="E291" s="208"/>
      <c r="F291" s="208"/>
      <c r="G291" s="240"/>
      <c r="H291" s="212">
        <f t="shared" si="1"/>
        <v>0</v>
      </c>
      <c r="I291" s="149"/>
      <c r="J291" s="149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</row>
    <row r="292" spans="1:38" s="65" customFormat="1" ht="16.5" hidden="1" customHeight="1" x14ac:dyDescent="0.25">
      <c r="A292" s="178">
        <v>302</v>
      </c>
      <c r="B292" s="15" t="s">
        <v>115</v>
      </c>
      <c r="C292" s="208"/>
      <c r="D292" s="208"/>
      <c r="E292" s="208"/>
      <c r="F292" s="213"/>
      <c r="G292" s="238"/>
      <c r="H292" s="212">
        <f t="shared" si="1"/>
        <v>0</v>
      </c>
      <c r="I292" s="149"/>
      <c r="J292" s="149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</row>
    <row r="293" spans="1:38" s="65" customFormat="1" ht="16.5" hidden="1" customHeight="1" x14ac:dyDescent="0.25">
      <c r="A293" s="300" t="s">
        <v>287</v>
      </c>
      <c r="B293" s="300"/>
      <c r="C293" s="234"/>
      <c r="D293" s="234"/>
      <c r="E293" s="234"/>
      <c r="F293" s="235"/>
      <c r="G293" s="236"/>
      <c r="H293" s="212">
        <f t="shared" si="1"/>
        <v>0</v>
      </c>
      <c r="I293" s="149"/>
      <c r="J293" s="149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</row>
    <row r="294" spans="1:38" s="65" customFormat="1" ht="16.5" hidden="1" customHeight="1" x14ac:dyDescent="0.25">
      <c r="A294" s="59">
        <f>_xlfn.AGGREGATE(3,3,$B$11:B294)</f>
        <v>179</v>
      </c>
      <c r="B294" s="15" t="s">
        <v>269</v>
      </c>
      <c r="C294" s="208"/>
      <c r="D294" s="208"/>
      <c r="E294" s="212"/>
      <c r="F294" s="212"/>
      <c r="G294" s="237"/>
      <c r="H294" s="212">
        <f t="shared" si="1"/>
        <v>0</v>
      </c>
      <c r="I294" s="149"/>
      <c r="J294" s="149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</row>
    <row r="295" spans="1:38" s="65" customFormat="1" ht="16.5" hidden="1" customHeight="1" x14ac:dyDescent="0.25">
      <c r="A295" s="59">
        <f>_xlfn.AGGREGATE(3,3,$B$11:B295)</f>
        <v>179</v>
      </c>
      <c r="B295" s="15" t="s">
        <v>270</v>
      </c>
      <c r="C295" s="208"/>
      <c r="D295" s="208"/>
      <c r="E295" s="212"/>
      <c r="F295" s="212"/>
      <c r="G295" s="237"/>
      <c r="H295" s="212">
        <f t="shared" si="1"/>
        <v>0</v>
      </c>
      <c r="I295" s="149"/>
      <c r="J295" s="149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</row>
    <row r="296" spans="1:38" s="65" customFormat="1" ht="16.5" hidden="1" customHeight="1" x14ac:dyDescent="0.25">
      <c r="A296" s="178">
        <v>305</v>
      </c>
      <c r="B296" s="15" t="s">
        <v>115</v>
      </c>
      <c r="C296" s="208"/>
      <c r="D296" s="208"/>
      <c r="E296" s="208"/>
      <c r="F296" s="213"/>
      <c r="G296" s="238"/>
      <c r="H296" s="212">
        <f t="shared" si="1"/>
        <v>0</v>
      </c>
      <c r="I296" s="149"/>
      <c r="J296" s="149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</row>
    <row r="297" spans="1:38" s="65" customFormat="1" ht="16.5" hidden="1" customHeight="1" x14ac:dyDescent="0.25">
      <c r="A297" s="59">
        <f>_xlfn.AGGREGATE(3,3,$B$11:B297)</f>
        <v>179</v>
      </c>
      <c r="B297" s="15" t="s">
        <v>271</v>
      </c>
      <c r="C297" s="208"/>
      <c r="D297" s="208"/>
      <c r="E297" s="208"/>
      <c r="F297" s="214"/>
      <c r="G297" s="239"/>
      <c r="H297" s="212">
        <f t="shared" si="1"/>
        <v>0</v>
      </c>
      <c r="I297" s="149"/>
      <c r="J297" s="149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</row>
    <row r="298" spans="1:38" s="65" customFormat="1" ht="16.5" hidden="1" customHeight="1" x14ac:dyDescent="0.25">
      <c r="A298" s="178">
        <v>307</v>
      </c>
      <c r="B298" s="15" t="s">
        <v>272</v>
      </c>
      <c r="C298" s="208"/>
      <c r="D298" s="208"/>
      <c r="E298" s="208"/>
      <c r="F298" s="208"/>
      <c r="G298" s="240"/>
      <c r="H298" s="212">
        <f t="shared" si="1"/>
        <v>0</v>
      </c>
      <c r="I298" s="149"/>
      <c r="J298" s="149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</row>
    <row r="299" spans="1:38" s="65" customFormat="1" ht="16.5" hidden="1" customHeight="1" x14ac:dyDescent="0.25">
      <c r="A299" s="178">
        <v>308</v>
      </c>
      <c r="B299" s="15" t="s">
        <v>273</v>
      </c>
      <c r="C299" s="208"/>
      <c r="D299" s="208"/>
      <c r="E299" s="208"/>
      <c r="F299" s="208"/>
      <c r="G299" s="240"/>
      <c r="H299" s="212">
        <f t="shared" si="1"/>
        <v>0</v>
      </c>
      <c r="I299" s="149"/>
      <c r="J299" s="149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</row>
    <row r="300" spans="1:38" s="65" customFormat="1" ht="16.5" hidden="1" customHeight="1" x14ac:dyDescent="0.25">
      <c r="A300" s="59">
        <f>_xlfn.AGGREGATE(3,3,$B$11:B300)</f>
        <v>179</v>
      </c>
      <c r="B300" s="15" t="s">
        <v>274</v>
      </c>
      <c r="C300" s="208"/>
      <c r="D300" s="208"/>
      <c r="E300" s="208"/>
      <c r="F300" s="208"/>
      <c r="G300" s="240"/>
      <c r="H300" s="212">
        <f t="shared" si="1"/>
        <v>0</v>
      </c>
      <c r="I300" s="149"/>
      <c r="J300" s="149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</row>
    <row r="301" spans="1:38" s="65" customFormat="1" ht="16.5" hidden="1" customHeight="1" x14ac:dyDescent="0.25">
      <c r="A301" s="59">
        <f>_xlfn.AGGREGATE(3,3,$B$11:B301)</f>
        <v>179</v>
      </c>
      <c r="B301" s="15" t="s">
        <v>275</v>
      </c>
      <c r="C301" s="208"/>
      <c r="D301" s="208"/>
      <c r="E301" s="208"/>
      <c r="F301" s="214"/>
      <c r="G301" s="239"/>
      <c r="H301" s="212">
        <f t="shared" si="1"/>
        <v>0</v>
      </c>
      <c r="I301" s="149"/>
      <c r="J301" s="149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  <c r="AK301" s="64"/>
      <c r="AL301" s="64"/>
    </row>
    <row r="302" spans="1:38" s="65" customFormat="1" ht="16.5" hidden="1" customHeight="1" x14ac:dyDescent="0.25">
      <c r="A302" s="59">
        <f>_xlfn.AGGREGATE(3,3,$B$11:B302)</f>
        <v>179</v>
      </c>
      <c r="B302" s="15" t="s">
        <v>276</v>
      </c>
      <c r="C302" s="208"/>
      <c r="D302" s="208"/>
      <c r="E302" s="208"/>
      <c r="F302" s="214"/>
      <c r="G302" s="239"/>
      <c r="H302" s="212">
        <f t="shared" si="1"/>
        <v>0</v>
      </c>
      <c r="I302" s="149"/>
      <c r="J302" s="149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  <c r="AK302" s="64"/>
      <c r="AL302" s="64"/>
    </row>
    <row r="303" spans="1:38" s="65" customFormat="1" ht="16.5" hidden="1" customHeight="1" x14ac:dyDescent="0.25">
      <c r="A303" s="178">
        <v>312</v>
      </c>
      <c r="B303" s="15" t="s">
        <v>277</v>
      </c>
      <c r="C303" s="208"/>
      <c r="D303" s="208"/>
      <c r="E303" s="208"/>
      <c r="F303" s="208"/>
      <c r="G303" s="240"/>
      <c r="H303" s="212">
        <f t="shared" si="1"/>
        <v>0</v>
      </c>
      <c r="I303" s="149"/>
      <c r="J303" s="149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  <c r="AK303" s="64"/>
      <c r="AL303" s="64"/>
    </row>
    <row r="304" spans="1:38" s="65" customFormat="1" ht="16.5" hidden="1" customHeight="1" x14ac:dyDescent="0.25">
      <c r="A304" s="178">
        <v>313</v>
      </c>
      <c r="B304" s="15" t="s">
        <v>278</v>
      </c>
      <c r="C304" s="208"/>
      <c r="D304" s="208"/>
      <c r="E304" s="208"/>
      <c r="F304" s="208"/>
      <c r="G304" s="240"/>
      <c r="H304" s="212">
        <f t="shared" si="1"/>
        <v>0</v>
      </c>
      <c r="I304" s="149"/>
      <c r="J304" s="149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  <c r="AK304" s="64"/>
      <c r="AL304" s="64"/>
    </row>
    <row r="305" spans="1:38" s="65" customFormat="1" ht="16.5" hidden="1" customHeight="1" x14ac:dyDescent="0.25">
      <c r="A305" s="178">
        <v>314</v>
      </c>
      <c r="B305" s="15" t="s">
        <v>279</v>
      </c>
      <c r="C305" s="208"/>
      <c r="D305" s="208"/>
      <c r="E305" s="208"/>
      <c r="F305" s="208"/>
      <c r="G305" s="240"/>
      <c r="H305" s="212">
        <f t="shared" si="1"/>
        <v>0</v>
      </c>
      <c r="I305" s="149"/>
      <c r="J305" s="149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  <c r="AK305" s="64"/>
      <c r="AL305" s="64"/>
    </row>
    <row r="306" spans="1:38" s="65" customFormat="1" ht="16.5" hidden="1" customHeight="1" x14ac:dyDescent="0.25">
      <c r="A306" s="59">
        <f>_xlfn.AGGREGATE(3,3,$B$11:B306)</f>
        <v>179</v>
      </c>
      <c r="B306" s="15" t="s">
        <v>280</v>
      </c>
      <c r="C306" s="208"/>
      <c r="D306" s="208"/>
      <c r="E306" s="208"/>
      <c r="F306" s="208"/>
      <c r="G306" s="240"/>
      <c r="H306" s="212">
        <f t="shared" si="1"/>
        <v>0</v>
      </c>
      <c r="I306" s="149"/>
      <c r="J306" s="149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  <c r="AK306" s="64"/>
      <c r="AL306" s="64"/>
    </row>
    <row r="307" spans="1:38" s="65" customFormat="1" ht="16.5" hidden="1" customHeight="1" x14ac:dyDescent="0.25">
      <c r="A307" s="178">
        <v>316</v>
      </c>
      <c r="B307" s="15" t="s">
        <v>115</v>
      </c>
      <c r="C307" s="208"/>
      <c r="D307" s="208"/>
      <c r="E307" s="208"/>
      <c r="F307" s="213"/>
      <c r="G307" s="238"/>
      <c r="H307" s="212">
        <f t="shared" si="1"/>
        <v>0</v>
      </c>
      <c r="I307" s="149"/>
      <c r="J307" s="149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  <c r="AK307" s="64"/>
      <c r="AL307" s="64"/>
    </row>
    <row r="308" spans="1:38" customFormat="1" ht="15" x14ac:dyDescent="0.25">
      <c r="A308" s="179"/>
      <c r="C308" s="241"/>
      <c r="D308" s="241"/>
      <c r="E308" s="241"/>
      <c r="F308" s="241"/>
      <c r="G308" s="241"/>
      <c r="H308" s="242"/>
    </row>
    <row r="309" spans="1:38" x14ac:dyDescent="0.3">
      <c r="A309" s="176"/>
      <c r="B309" s="4"/>
      <c r="C309" s="199"/>
      <c r="D309" s="199"/>
      <c r="E309" s="199"/>
      <c r="F309" s="199"/>
      <c r="G309" s="199"/>
      <c r="I309" s="3"/>
      <c r="J309" s="3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</row>
    <row r="310" spans="1:38" x14ac:dyDescent="0.3">
      <c r="A310" s="176"/>
      <c r="B310" s="4"/>
      <c r="C310" s="199"/>
      <c r="D310" s="199"/>
      <c r="E310" s="199"/>
      <c r="F310" s="199"/>
      <c r="G310" s="199"/>
      <c r="I310" s="3"/>
      <c r="J310" s="3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</row>
    <row r="311" spans="1:38" x14ac:dyDescent="0.3">
      <c r="A311" s="176"/>
      <c r="B311" s="4"/>
      <c r="C311" s="199"/>
      <c r="D311" s="199"/>
      <c r="E311" s="199"/>
      <c r="F311" s="199"/>
      <c r="G311" s="199"/>
      <c r="I311" s="3"/>
      <c r="J311" s="3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</row>
    <row r="312" spans="1:38" x14ac:dyDescent="0.3">
      <c r="A312" s="176"/>
      <c r="B312" s="4"/>
      <c r="C312" s="199"/>
      <c r="D312" s="199"/>
      <c r="E312" s="199"/>
      <c r="F312" s="199"/>
      <c r="G312" s="199"/>
      <c r="I312" s="3"/>
      <c r="J312" s="3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</row>
    <row r="313" spans="1:38" x14ac:dyDescent="0.3">
      <c r="A313" s="176"/>
      <c r="B313" s="4"/>
      <c r="C313" s="199"/>
      <c r="D313" s="199"/>
      <c r="E313" s="199"/>
      <c r="F313" s="199"/>
      <c r="G313" s="199"/>
      <c r="I313" s="3"/>
      <c r="J313" s="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</row>
    <row r="314" spans="1:38" x14ac:dyDescent="0.3">
      <c r="A314" s="176"/>
      <c r="B314" s="4"/>
      <c r="C314" s="199"/>
      <c r="D314" s="199"/>
      <c r="E314" s="199"/>
      <c r="F314" s="199"/>
      <c r="G314" s="199"/>
      <c r="I314" s="3"/>
      <c r="J314" s="3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</row>
    <row r="315" spans="1:38" x14ac:dyDescent="0.3">
      <c r="A315" s="176"/>
      <c r="B315" s="4"/>
      <c r="C315" s="199"/>
      <c r="D315" s="199"/>
      <c r="E315" s="199"/>
      <c r="F315" s="199"/>
      <c r="G315" s="199"/>
      <c r="I315" s="3"/>
      <c r="J315" s="3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</row>
    <row r="316" spans="1:38" x14ac:dyDescent="0.3">
      <c r="A316" s="176"/>
      <c r="B316" s="4"/>
      <c r="C316" s="199"/>
      <c r="D316" s="199"/>
      <c r="E316" s="199"/>
      <c r="F316" s="199"/>
      <c r="G316" s="199"/>
      <c r="I316" s="3"/>
      <c r="J316" s="3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</row>
    <row r="317" spans="1:38" x14ac:dyDescent="0.3">
      <c r="A317" s="176"/>
      <c r="B317" s="4"/>
      <c r="C317" s="199"/>
      <c r="D317" s="199"/>
      <c r="E317" s="199"/>
      <c r="F317" s="199"/>
      <c r="G317" s="199"/>
      <c r="I317" s="3"/>
      <c r="J317" s="3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</row>
    <row r="318" spans="1:38" x14ac:dyDescent="0.3">
      <c r="A318" s="176"/>
      <c r="B318" s="4"/>
      <c r="C318" s="199"/>
      <c r="D318" s="199"/>
      <c r="E318" s="199"/>
      <c r="F318" s="199"/>
      <c r="G318" s="199"/>
      <c r="I318" s="3"/>
      <c r="J318" s="3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</row>
    <row r="319" spans="1:38" x14ac:dyDescent="0.3">
      <c r="A319" s="176"/>
      <c r="B319" s="4"/>
      <c r="C319" s="199"/>
      <c r="D319" s="199"/>
      <c r="E319" s="199"/>
      <c r="F319" s="199"/>
      <c r="G319" s="199"/>
      <c r="I319" s="3"/>
      <c r="J319" s="3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</row>
    <row r="320" spans="1:38" x14ac:dyDescent="0.3">
      <c r="A320" s="176"/>
      <c r="B320" s="4"/>
      <c r="C320" s="199"/>
      <c r="D320" s="199"/>
      <c r="E320" s="199"/>
      <c r="F320" s="199"/>
      <c r="G320" s="199"/>
      <c r="I320" s="3"/>
      <c r="J320" s="3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 s="77"/>
      <c r="AE320" s="77"/>
      <c r="AF320" s="77"/>
      <c r="AG320" s="77"/>
      <c r="AH320" s="77"/>
      <c r="AI320" s="77"/>
      <c r="AJ320" s="77"/>
      <c r="AK320" s="77"/>
      <c r="AL320" s="77"/>
    </row>
    <row r="321" spans="1:29" x14ac:dyDescent="0.3">
      <c r="A321" s="176"/>
      <c r="B321" s="4"/>
      <c r="C321" s="199"/>
      <c r="D321" s="199"/>
      <c r="E321" s="199"/>
      <c r="F321" s="199"/>
      <c r="G321" s="199"/>
      <c r="I321" s="3"/>
      <c r="J321" s="3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</row>
    <row r="322" spans="1:29" x14ac:dyDescent="0.3">
      <c r="A322" s="176"/>
      <c r="B322" s="4"/>
      <c r="C322" s="199"/>
      <c r="D322" s="199"/>
      <c r="E322" s="199"/>
      <c r="F322" s="199"/>
      <c r="G322" s="199"/>
      <c r="I322" s="3"/>
      <c r="J322" s="3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</row>
    <row r="323" spans="1:29" x14ac:dyDescent="0.3">
      <c r="A323" s="176"/>
      <c r="B323" s="4"/>
      <c r="C323" s="199"/>
      <c r="D323" s="199"/>
      <c r="E323" s="199"/>
      <c r="F323" s="199"/>
      <c r="G323" s="199"/>
      <c r="I323" s="3"/>
      <c r="J323" s="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</row>
    <row r="324" spans="1:29" x14ac:dyDescent="0.3">
      <c r="A324" s="176"/>
      <c r="B324" s="4"/>
      <c r="C324" s="199"/>
      <c r="D324" s="199"/>
      <c r="E324" s="199"/>
      <c r="F324" s="199"/>
      <c r="G324" s="199"/>
      <c r="I324" s="3"/>
      <c r="J324" s="3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</row>
    <row r="325" spans="1:29" x14ac:dyDescent="0.3">
      <c r="A325" s="176"/>
      <c r="B325" s="4"/>
      <c r="C325" s="199"/>
      <c r="D325" s="199"/>
      <c r="E325" s="199"/>
      <c r="F325" s="199"/>
      <c r="G325" s="199"/>
      <c r="I325" s="3"/>
      <c r="J325" s="3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</row>
    <row r="326" spans="1:29" x14ac:dyDescent="0.3">
      <c r="A326" s="176"/>
      <c r="B326" s="4"/>
      <c r="C326" s="199"/>
      <c r="D326" s="199"/>
      <c r="E326" s="199"/>
      <c r="F326" s="199"/>
      <c r="G326" s="199"/>
      <c r="I326" s="3"/>
      <c r="J326" s="3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</row>
    <row r="327" spans="1:29" x14ac:dyDescent="0.3">
      <c r="A327" s="176"/>
      <c r="B327" s="4"/>
      <c r="C327" s="199"/>
      <c r="D327" s="199"/>
      <c r="E327" s="199"/>
      <c r="F327" s="199"/>
      <c r="G327" s="199"/>
      <c r="I327" s="3"/>
      <c r="J327" s="3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</row>
    <row r="328" spans="1:29" x14ac:dyDescent="0.3">
      <c r="A328" s="176"/>
      <c r="B328" s="4"/>
      <c r="C328" s="199"/>
      <c r="D328" s="199"/>
      <c r="E328" s="199"/>
      <c r="F328" s="199"/>
      <c r="G328" s="199"/>
      <c r="I328" s="3"/>
      <c r="J328" s="3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</row>
  </sheetData>
  <mergeCells count="27">
    <mergeCell ref="A278:B278"/>
    <mergeCell ref="A293:B293"/>
    <mergeCell ref="A188:H188"/>
    <mergeCell ref="A203:B203"/>
    <mergeCell ref="A218:B218"/>
    <mergeCell ref="A233:B233"/>
    <mergeCell ref="A248:B248"/>
    <mergeCell ref="A263:B263"/>
    <mergeCell ref="A173:H173"/>
    <mergeCell ref="M9:O9"/>
    <mergeCell ref="A11:H11"/>
    <mergeCell ref="A32:H32"/>
    <mergeCell ref="A53:H53"/>
    <mergeCell ref="A68:H68"/>
    <mergeCell ref="A83:H83"/>
    <mergeCell ref="A98:H98"/>
    <mergeCell ref="A113:H113"/>
    <mergeCell ref="A128:H128"/>
    <mergeCell ref="A143:H143"/>
    <mergeCell ref="A158:H158"/>
    <mergeCell ref="A5:H5"/>
    <mergeCell ref="A6:H6"/>
    <mergeCell ref="A8:A9"/>
    <mergeCell ref="B8:B9"/>
    <mergeCell ref="C8:C9"/>
    <mergeCell ref="D8:D9"/>
    <mergeCell ref="F9:H9"/>
  </mergeCells>
  <pageMargins left="0.35433070866141736" right="0.35433070866141736" top="0.98425196850393704" bottom="0.98425196850393704" header="0.51181102362204722" footer="0.51181102362204722"/>
  <pageSetup paperSize="9" scale="80" fitToHeight="65" orientation="landscape" r:id="rId1"/>
  <headerFooter>
    <oddFooter>&amp;C&amp;P</oddFooter>
  </headerFooter>
  <rowBreaks count="4" manualBreakCount="4">
    <brk id="31" max="7" man="1"/>
    <brk id="61" max="7" man="1"/>
    <brk id="92" max="7" man="1"/>
    <brk id="123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4346B-4DD5-406F-83FD-05D99A7790D4}">
  <sheetPr>
    <tabColor rgb="FF00B050"/>
  </sheetPr>
  <dimension ref="A1:AK48"/>
  <sheetViews>
    <sheetView view="pageBreakPreview" topLeftCell="A31" zoomScaleNormal="100" zoomScaleSheetLayoutView="100" workbookViewId="0">
      <selection activeCell="N26" sqref="N26"/>
    </sheetView>
  </sheetViews>
  <sheetFormatPr defaultRowHeight="18.75" x14ac:dyDescent="0.3"/>
  <cols>
    <col min="1" max="1" width="4.5703125" style="28" customWidth="1"/>
    <col min="2" max="2" width="50.5703125" style="4" customWidth="1"/>
    <col min="3" max="3" width="16.5703125" style="4" customWidth="1"/>
    <col min="4" max="4" width="13.140625" style="4" customWidth="1"/>
    <col min="5" max="5" width="13.42578125" style="4" customWidth="1"/>
    <col min="6" max="6" width="14.42578125" style="4" customWidth="1"/>
    <col min="7" max="7" width="9.140625" style="4" hidden="1" customWidth="1"/>
    <col min="8" max="16384" width="9.140625" style="4"/>
  </cols>
  <sheetData>
    <row r="1" spans="1:37" s="1" customFormat="1" ht="36.75" hidden="1" customHeight="1" x14ac:dyDescent="0.3">
      <c r="A1" s="3"/>
      <c r="B1" s="4"/>
      <c r="C1" s="259" t="s">
        <v>82</v>
      </c>
      <c r="D1" s="259"/>
      <c r="E1" s="259"/>
      <c r="F1" s="259"/>
      <c r="G1" s="259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" customFormat="1" ht="15" customHeight="1" x14ac:dyDescent="0.3">
      <c r="A2" s="3"/>
      <c r="B2" s="4"/>
      <c r="C2" s="5"/>
      <c r="D2" s="6"/>
      <c r="E2" s="6"/>
      <c r="F2" s="6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" customFormat="1" ht="15" customHeight="1" x14ac:dyDescent="0.3">
      <c r="A3" s="3"/>
      <c r="B3" s="4"/>
      <c r="C3" s="5"/>
      <c r="D3" s="6"/>
      <c r="E3" s="260" t="s">
        <v>68</v>
      </c>
      <c r="F3" s="260"/>
      <c r="G3" s="260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" customFormat="1" ht="15" customHeight="1" x14ac:dyDescent="0.3">
      <c r="A4" s="7"/>
      <c r="B4" s="4"/>
      <c r="C4" s="5"/>
      <c r="D4" s="5"/>
      <c r="E4" s="5"/>
      <c r="F4" s="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" customFormat="1" ht="15" customHeight="1" x14ac:dyDescent="0.25">
      <c r="A5" s="261" t="s">
        <v>79</v>
      </c>
      <c r="B5" s="261"/>
      <c r="C5" s="261"/>
      <c r="D5" s="261"/>
      <c r="E5" s="261"/>
      <c r="F5" s="261"/>
      <c r="G5" s="261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" customFormat="1" ht="36" customHeight="1" x14ac:dyDescent="0.25">
      <c r="A6" s="261"/>
      <c r="B6" s="261"/>
      <c r="C6" s="261"/>
      <c r="D6" s="261"/>
      <c r="E6" s="261"/>
      <c r="F6" s="261"/>
      <c r="G6" s="261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" customFormat="1" ht="15" customHeight="1" x14ac:dyDescent="0.25">
      <c r="A7" s="20"/>
      <c r="B7" s="20"/>
      <c r="C7" s="20"/>
      <c r="D7" s="20"/>
      <c r="E7" s="20"/>
      <c r="F7" s="20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4" customFormat="1" ht="15" customHeight="1" x14ac:dyDescent="0.3">
      <c r="A8" s="3"/>
      <c r="B8" s="4"/>
      <c r="C8" s="8"/>
      <c r="D8" s="9"/>
      <c r="E8" s="260" t="s">
        <v>316</v>
      </c>
      <c r="F8" s="260"/>
      <c r="G8" s="260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4" customFormat="1" ht="15" customHeight="1" x14ac:dyDescent="0.3">
      <c r="A9" s="3"/>
      <c r="B9" s="4"/>
      <c r="C9" s="8"/>
      <c r="D9" s="9"/>
      <c r="E9" s="9"/>
      <c r="F9" s="23"/>
      <c r="G9" s="23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36.75" customHeight="1" x14ac:dyDescent="0.3">
      <c r="A10" s="297" t="s">
        <v>0</v>
      </c>
      <c r="B10" s="262" t="s">
        <v>9</v>
      </c>
      <c r="C10" s="262" t="s">
        <v>11</v>
      </c>
      <c r="D10" s="265" t="s">
        <v>61</v>
      </c>
      <c r="E10" s="266"/>
      <c r="F10" s="267"/>
    </row>
    <row r="11" spans="1:37" ht="31.5" customHeight="1" x14ac:dyDescent="0.3">
      <c r="A11" s="298"/>
      <c r="B11" s="263"/>
      <c r="C11" s="263"/>
      <c r="D11" s="25" t="s">
        <v>12</v>
      </c>
      <c r="E11" s="25" t="s">
        <v>13</v>
      </c>
      <c r="F11" s="25" t="s">
        <v>315</v>
      </c>
    </row>
    <row r="12" spans="1:37" ht="18.75" customHeight="1" x14ac:dyDescent="0.3">
      <c r="A12" s="299"/>
      <c r="B12" s="264"/>
      <c r="C12" s="25" t="s">
        <v>10</v>
      </c>
      <c r="D12" s="265" t="s">
        <v>60</v>
      </c>
      <c r="E12" s="266"/>
      <c r="F12" s="267"/>
    </row>
    <row r="13" spans="1:37" x14ac:dyDescent="0.3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</row>
    <row r="14" spans="1:37" ht="18.75" customHeight="1" x14ac:dyDescent="0.3">
      <c r="A14" s="284" t="s">
        <v>70</v>
      </c>
      <c r="B14" s="285"/>
      <c r="C14" s="285"/>
      <c r="D14" s="285"/>
      <c r="E14" s="285"/>
      <c r="F14" s="285"/>
    </row>
    <row r="15" spans="1:37" ht="56.25" x14ac:dyDescent="0.3">
      <c r="A15" s="21">
        <v>1</v>
      </c>
      <c r="B15" s="51" t="s">
        <v>71</v>
      </c>
      <c r="C15" s="196">
        <v>61812.1</v>
      </c>
      <c r="D15" s="17">
        <v>61926.739873141873</v>
      </c>
      <c r="E15" s="17">
        <v>62041.379746283746</v>
      </c>
      <c r="F15" s="17">
        <v>62156.01961942562</v>
      </c>
    </row>
    <row r="16" spans="1:37" x14ac:dyDescent="0.3">
      <c r="A16" s="21">
        <v>2</v>
      </c>
      <c r="B16" s="51" t="s">
        <v>63</v>
      </c>
      <c r="C16" s="13">
        <v>105.6</v>
      </c>
      <c r="D16" s="12">
        <v>105.7</v>
      </c>
      <c r="E16" s="12">
        <v>105.8</v>
      </c>
      <c r="F16" s="12">
        <v>105.9</v>
      </c>
    </row>
    <row r="17" spans="1:6" x14ac:dyDescent="0.3">
      <c r="A17" s="21">
        <v>3</v>
      </c>
      <c r="B17" s="51" t="s">
        <v>64</v>
      </c>
      <c r="C17" s="11">
        <v>52108</v>
      </c>
      <c r="D17" s="11">
        <v>58740.5</v>
      </c>
      <c r="E17" s="11">
        <v>65710</v>
      </c>
      <c r="F17" s="11">
        <v>73150</v>
      </c>
    </row>
    <row r="18" spans="1:6" x14ac:dyDescent="0.3">
      <c r="A18" s="21">
        <v>4</v>
      </c>
      <c r="B18" s="51" t="s">
        <v>63</v>
      </c>
      <c r="C18" s="17">
        <v>101</v>
      </c>
      <c r="D18" s="17">
        <v>102.5</v>
      </c>
      <c r="E18" s="17">
        <v>102.8</v>
      </c>
      <c r="F18" s="17">
        <v>103</v>
      </c>
    </row>
    <row r="19" spans="1:6" ht="39.75" customHeight="1" x14ac:dyDescent="0.3">
      <c r="A19" s="21">
        <v>5</v>
      </c>
      <c r="B19" s="51" t="s">
        <v>65</v>
      </c>
      <c r="C19" s="183">
        <v>2900</v>
      </c>
      <c r="D19" s="183">
        <v>3300</v>
      </c>
      <c r="E19" s="183">
        <v>3900</v>
      </c>
      <c r="F19" s="183">
        <v>4500</v>
      </c>
    </row>
    <row r="20" spans="1:6" ht="24" customHeight="1" x14ac:dyDescent="0.3">
      <c r="A20" s="21">
        <v>6</v>
      </c>
      <c r="B20" s="51" t="s">
        <v>63</v>
      </c>
      <c r="C20" s="184">
        <v>110</v>
      </c>
      <c r="D20" s="184">
        <v>105.5</v>
      </c>
      <c r="E20" s="184">
        <v>106</v>
      </c>
      <c r="F20" s="184">
        <v>106.4</v>
      </c>
    </row>
    <row r="21" spans="1:6" x14ac:dyDescent="0.3">
      <c r="A21" s="21">
        <v>7</v>
      </c>
      <c r="B21" s="51" t="s">
        <v>66</v>
      </c>
      <c r="C21" s="183">
        <v>47335</v>
      </c>
      <c r="D21" s="183">
        <v>53500</v>
      </c>
      <c r="E21" s="183">
        <v>59800</v>
      </c>
      <c r="F21" s="183">
        <v>66500</v>
      </c>
    </row>
    <row r="22" spans="1:6" x14ac:dyDescent="0.3">
      <c r="A22" s="21">
        <v>8</v>
      </c>
      <c r="B22" s="51" t="s">
        <v>63</v>
      </c>
      <c r="C22" s="184">
        <v>100.8</v>
      </c>
      <c r="D22" s="184">
        <v>101</v>
      </c>
      <c r="E22" s="184">
        <v>101.7</v>
      </c>
      <c r="F22" s="184">
        <v>102</v>
      </c>
    </row>
    <row r="23" spans="1:6" ht="75" x14ac:dyDescent="0.3">
      <c r="A23" s="21">
        <v>9</v>
      </c>
      <c r="B23" s="51" t="s">
        <v>72</v>
      </c>
      <c r="C23" s="183">
        <v>1703</v>
      </c>
      <c r="D23" s="183">
        <v>1750</v>
      </c>
      <c r="E23" s="183">
        <v>1800</v>
      </c>
      <c r="F23" s="183">
        <v>1900</v>
      </c>
    </row>
    <row r="24" spans="1:6" x14ac:dyDescent="0.3">
      <c r="A24" s="21">
        <v>10</v>
      </c>
      <c r="B24" s="51" t="s">
        <v>63</v>
      </c>
      <c r="C24" s="184">
        <v>108.5</v>
      </c>
      <c r="D24" s="184">
        <v>108</v>
      </c>
      <c r="E24" s="184">
        <v>108.5</v>
      </c>
      <c r="F24" s="184">
        <v>109</v>
      </c>
    </row>
    <row r="25" spans="1:6" ht="56.25" x14ac:dyDescent="0.3">
      <c r="A25" s="21">
        <v>11</v>
      </c>
      <c r="B25" s="51" t="s">
        <v>73</v>
      </c>
      <c r="C25" s="183">
        <v>170</v>
      </c>
      <c r="D25" s="183">
        <v>190.5</v>
      </c>
      <c r="E25" s="183">
        <v>210</v>
      </c>
      <c r="F25" s="183">
        <v>235.5</v>
      </c>
    </row>
    <row r="26" spans="1:6" x14ac:dyDescent="0.3">
      <c r="A26" s="21">
        <v>12</v>
      </c>
      <c r="B26" s="51" t="s">
        <v>63</v>
      </c>
      <c r="C26" s="184">
        <v>100.1</v>
      </c>
      <c r="D26" s="184">
        <v>101.5</v>
      </c>
      <c r="E26" s="184">
        <v>108.8</v>
      </c>
      <c r="F26" s="184">
        <v>107.9</v>
      </c>
    </row>
    <row r="27" spans="1:6" x14ac:dyDescent="0.3">
      <c r="A27" s="21">
        <v>13</v>
      </c>
      <c r="B27" s="51" t="s">
        <v>67</v>
      </c>
      <c r="C27" s="12">
        <v>25399.1</v>
      </c>
      <c r="D27" s="12">
        <v>25500</v>
      </c>
      <c r="E27" s="12">
        <v>25960</v>
      </c>
      <c r="F27" s="12">
        <v>26500</v>
      </c>
    </row>
    <row r="28" spans="1:6" x14ac:dyDescent="0.3">
      <c r="A28" s="21">
        <v>14</v>
      </c>
      <c r="B28" s="51" t="s">
        <v>63</v>
      </c>
      <c r="C28" s="13">
        <v>193.2</v>
      </c>
      <c r="D28" s="13">
        <v>101.1</v>
      </c>
      <c r="E28" s="13">
        <v>102.6</v>
      </c>
      <c r="F28" s="13">
        <v>102.8</v>
      </c>
    </row>
    <row r="29" spans="1:6" x14ac:dyDescent="0.3">
      <c r="A29" s="21">
        <v>15</v>
      </c>
      <c r="B29" s="51" t="s">
        <v>74</v>
      </c>
      <c r="C29" s="17">
        <v>14280</v>
      </c>
      <c r="D29" s="17">
        <v>14500</v>
      </c>
      <c r="E29" s="17">
        <v>14800</v>
      </c>
      <c r="F29" s="17">
        <v>15050</v>
      </c>
    </row>
    <row r="30" spans="1:6" x14ac:dyDescent="0.3">
      <c r="A30" s="21">
        <v>16</v>
      </c>
      <c r="B30" s="51" t="s">
        <v>63</v>
      </c>
      <c r="C30" s="17">
        <v>100</v>
      </c>
      <c r="D30" s="17">
        <v>100</v>
      </c>
      <c r="E30" s="17">
        <v>100</v>
      </c>
      <c r="F30" s="17">
        <v>100</v>
      </c>
    </row>
    <row r="31" spans="1:6" x14ac:dyDescent="0.3">
      <c r="A31" s="21">
        <v>17</v>
      </c>
      <c r="B31" s="51" t="s">
        <v>75</v>
      </c>
      <c r="C31" s="17">
        <v>560</v>
      </c>
      <c r="D31" s="17">
        <v>580</v>
      </c>
      <c r="E31" s="17">
        <v>650</v>
      </c>
      <c r="F31" s="17">
        <v>680</v>
      </c>
    </row>
    <row r="32" spans="1:6" x14ac:dyDescent="0.3">
      <c r="A32" s="21">
        <v>18</v>
      </c>
      <c r="B32" s="51" t="s">
        <v>63</v>
      </c>
      <c r="C32" s="17">
        <v>100.2</v>
      </c>
      <c r="D32" s="17">
        <v>100</v>
      </c>
      <c r="E32" s="17">
        <v>100</v>
      </c>
      <c r="F32" s="17">
        <v>100</v>
      </c>
    </row>
    <row r="33" spans="1:6" ht="18.75" customHeight="1" x14ac:dyDescent="0.3">
      <c r="A33" s="257" t="s">
        <v>48</v>
      </c>
      <c r="B33" s="257"/>
      <c r="C33" s="257"/>
      <c r="D33" s="257"/>
      <c r="E33" s="257"/>
      <c r="F33" s="257"/>
    </row>
    <row r="34" spans="1:6" ht="37.5" x14ac:dyDescent="0.3">
      <c r="A34" s="21">
        <v>19</v>
      </c>
      <c r="B34" s="51" t="s">
        <v>49</v>
      </c>
      <c r="C34" s="189">
        <v>40.9</v>
      </c>
      <c r="D34" s="189">
        <v>41.1</v>
      </c>
      <c r="E34" s="189">
        <v>41.2</v>
      </c>
      <c r="F34" s="189">
        <v>41.3</v>
      </c>
    </row>
    <row r="35" spans="1:6" x14ac:dyDescent="0.3">
      <c r="A35" s="21">
        <v>20</v>
      </c>
      <c r="B35" s="51" t="s">
        <v>50</v>
      </c>
      <c r="C35" s="189">
        <v>21.2</v>
      </c>
      <c r="D35" s="189">
        <v>21.3</v>
      </c>
      <c r="E35" s="189">
        <v>21.3</v>
      </c>
      <c r="F35" s="189">
        <v>21.4</v>
      </c>
    </row>
    <row r="36" spans="1:6" x14ac:dyDescent="0.3">
      <c r="A36" s="21">
        <v>21</v>
      </c>
      <c r="B36" s="51" t="s">
        <v>51</v>
      </c>
      <c r="C36" s="13">
        <f>C34-C35</f>
        <v>19.7</v>
      </c>
      <c r="D36" s="13">
        <f t="shared" ref="D36:F36" si="0">D34-D35</f>
        <v>19.8</v>
      </c>
      <c r="E36" s="13">
        <f t="shared" si="0"/>
        <v>19.900000000000002</v>
      </c>
      <c r="F36" s="13">
        <f t="shared" si="0"/>
        <v>19.899999999999999</v>
      </c>
    </row>
    <row r="37" spans="1:6" ht="37.5" x14ac:dyDescent="0.3">
      <c r="A37" s="21">
        <v>22</v>
      </c>
      <c r="B37" s="51" t="s">
        <v>52</v>
      </c>
      <c r="C37" s="180">
        <v>17.826000000000001</v>
      </c>
      <c r="D37" s="180">
        <v>17.858000000000001</v>
      </c>
      <c r="E37" s="180">
        <v>17.89</v>
      </c>
      <c r="F37" s="180">
        <v>17.922000000000001</v>
      </c>
    </row>
    <row r="38" spans="1:6" x14ac:dyDescent="0.3">
      <c r="A38" s="21">
        <v>23</v>
      </c>
      <c r="B38" s="51" t="s">
        <v>50</v>
      </c>
      <c r="C38" s="180">
        <v>11.071</v>
      </c>
      <c r="D38" s="180">
        <v>11.096</v>
      </c>
      <c r="E38" s="180">
        <v>11.121</v>
      </c>
      <c r="F38" s="180">
        <v>11.146000000000001</v>
      </c>
    </row>
    <row r="39" spans="1:6" x14ac:dyDescent="0.3">
      <c r="A39" s="21">
        <v>24</v>
      </c>
      <c r="B39" s="51" t="s">
        <v>51</v>
      </c>
      <c r="C39" s="180">
        <v>6.7549999999999999</v>
      </c>
      <c r="D39" s="180">
        <v>6.7619999999999996</v>
      </c>
      <c r="E39" s="180">
        <v>6.7690000000000001</v>
      </c>
      <c r="F39" s="180">
        <v>6.7759999999999998</v>
      </c>
    </row>
    <row r="40" spans="1:6" ht="37.5" x14ac:dyDescent="0.3">
      <c r="A40" s="21">
        <v>25</v>
      </c>
      <c r="B40" s="51" t="s">
        <v>53</v>
      </c>
      <c r="C40" s="180">
        <v>1.0089999999999999</v>
      </c>
      <c r="D40" s="180">
        <v>1.006</v>
      </c>
      <c r="E40" s="180">
        <v>1.0029999999999999</v>
      </c>
      <c r="F40" s="180">
        <v>1</v>
      </c>
    </row>
    <row r="41" spans="1:6" x14ac:dyDescent="0.3">
      <c r="A41" s="21">
        <v>26</v>
      </c>
      <c r="B41" s="51" t="s">
        <v>50</v>
      </c>
      <c r="C41" s="180">
        <v>0.497</v>
      </c>
      <c r="D41" s="180">
        <v>0.495</v>
      </c>
      <c r="E41" s="180">
        <v>0.49299999999999999</v>
      </c>
      <c r="F41" s="180">
        <v>0.49099999999999999</v>
      </c>
    </row>
    <row r="42" spans="1:6" x14ac:dyDescent="0.3">
      <c r="A42" s="21">
        <v>27</v>
      </c>
      <c r="B42" s="51" t="s">
        <v>51</v>
      </c>
      <c r="C42" s="180">
        <v>0.51200000000000001</v>
      </c>
      <c r="D42" s="180">
        <v>0.51100000000000001</v>
      </c>
      <c r="E42" s="180">
        <v>0.51</v>
      </c>
      <c r="F42" s="180">
        <v>0.50900000000000001</v>
      </c>
    </row>
    <row r="43" spans="1:6" x14ac:dyDescent="0.3">
      <c r="A43" s="21">
        <v>28</v>
      </c>
      <c r="B43" s="51" t="s">
        <v>54</v>
      </c>
      <c r="C43" s="180">
        <v>5.6602715135195787</v>
      </c>
      <c r="D43" s="180">
        <v>5.6333296001791915</v>
      </c>
      <c r="E43" s="180">
        <v>5.6064840693124651</v>
      </c>
      <c r="F43" s="180">
        <v>5.5797344046423394</v>
      </c>
    </row>
    <row r="44" spans="1:6" x14ac:dyDescent="0.3">
      <c r="A44" s="21">
        <v>29</v>
      </c>
      <c r="B44" s="51" t="s">
        <v>50</v>
      </c>
      <c r="C44" s="180">
        <v>4.4892060337819526</v>
      </c>
      <c r="D44" s="180">
        <v>4.4610670511896178</v>
      </c>
      <c r="E44" s="180">
        <v>4.4330545814225335</v>
      </c>
      <c r="F44" s="180">
        <v>4.4051677731921766</v>
      </c>
    </row>
    <row r="45" spans="1:6" x14ac:dyDescent="0.3">
      <c r="A45" s="21">
        <v>30</v>
      </c>
      <c r="B45" s="51" t="s">
        <v>51</v>
      </c>
      <c r="C45" s="180">
        <v>7.5795706883789782</v>
      </c>
      <c r="D45" s="180">
        <v>7.5569358178053827</v>
      </c>
      <c r="E45" s="180">
        <v>7.5343477618555168</v>
      </c>
      <c r="F45" s="180">
        <v>7.5118063754427391</v>
      </c>
    </row>
    <row r="46" spans="1:6" ht="37.5" x14ac:dyDescent="0.3">
      <c r="A46" s="21">
        <v>31</v>
      </c>
      <c r="B46" s="51" t="s">
        <v>57</v>
      </c>
      <c r="C46" s="181">
        <v>338657</v>
      </c>
      <c r="D46" s="181">
        <f t="shared" ref="D46:F46" si="1">C46*102.9%</f>
        <v>348478.05300000007</v>
      </c>
      <c r="E46" s="181">
        <f t="shared" si="1"/>
        <v>358583.9165370001</v>
      </c>
      <c r="F46" s="181">
        <f t="shared" si="1"/>
        <v>368982.85011657316</v>
      </c>
    </row>
    <row r="47" spans="1:6" ht="37.5" x14ac:dyDescent="0.3">
      <c r="A47" s="21">
        <v>32</v>
      </c>
      <c r="B47" s="51" t="s">
        <v>58</v>
      </c>
      <c r="C47" s="13">
        <v>104.8</v>
      </c>
      <c r="D47" s="13">
        <v>105.1</v>
      </c>
      <c r="E47" s="13">
        <v>103.6</v>
      </c>
      <c r="F47" s="13">
        <v>103</v>
      </c>
    </row>
    <row r="48" spans="1:6" ht="28.5" customHeight="1" x14ac:dyDescent="0.3">
      <c r="A48" s="21">
        <v>33</v>
      </c>
      <c r="B48" s="51" t="s">
        <v>59</v>
      </c>
      <c r="C48" s="12">
        <v>6.3</v>
      </c>
      <c r="D48" s="13">
        <v>6.38</v>
      </c>
      <c r="E48" s="13">
        <v>6.5</v>
      </c>
      <c r="F48" s="13">
        <v>6.6</v>
      </c>
    </row>
  </sheetData>
  <mergeCells count="11">
    <mergeCell ref="A5:G6"/>
    <mergeCell ref="C1:G1"/>
    <mergeCell ref="E3:G3"/>
    <mergeCell ref="E8:G8"/>
    <mergeCell ref="A33:F33"/>
    <mergeCell ref="A10:A12"/>
    <mergeCell ref="B10:B12"/>
    <mergeCell ref="C10:C11"/>
    <mergeCell ref="D10:F10"/>
    <mergeCell ref="D12:F12"/>
    <mergeCell ref="A14:F14"/>
  </mergeCells>
  <pageMargins left="0.35433070866141736" right="0.35433070866141736" top="0.98425196850393704" bottom="0.98425196850393704" header="0.51181102362204722" footer="0.51181102362204722"/>
  <pageSetup paperSize="9" scale="85" orientation="portrait" verticalDpi="0" r:id="rId1"/>
  <headerFooter>
    <oddFooter>&amp;C&amp;P</oddFooter>
  </headerFooter>
  <rowBreaks count="1" manualBreakCount="1">
    <brk id="3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3B3DC-FACE-4F0A-BA77-7376816629F4}">
  <sheetPr>
    <tabColor rgb="FF0070C0"/>
  </sheetPr>
  <dimension ref="A1:AH278"/>
  <sheetViews>
    <sheetView view="pageBreakPreview" zoomScale="90" zoomScaleNormal="100" zoomScaleSheetLayoutView="90" workbookViewId="0">
      <pane ySplit="10" topLeftCell="A240" activePane="bottomLeft" state="frozen"/>
      <selection activeCell="N26" sqref="N26"/>
      <selection pane="bottomLeft" activeCell="M260" sqref="M260"/>
    </sheetView>
  </sheetViews>
  <sheetFormatPr defaultRowHeight="18.75" x14ac:dyDescent="0.3"/>
  <cols>
    <col min="1" max="1" width="7.5703125" style="170" customWidth="1"/>
    <col min="2" max="2" width="65.5703125" style="78" customWidth="1"/>
    <col min="3" max="3" width="15.85546875" style="218" customWidth="1"/>
    <col min="4" max="4" width="16.85546875" style="218" customWidth="1"/>
    <col min="5" max="5" width="16.28515625" style="219" customWidth="1"/>
    <col min="6" max="6" width="16.42578125" style="218" customWidth="1"/>
    <col min="7" max="7" width="13" style="248" customWidth="1"/>
    <col min="8" max="8" width="13.85546875" style="242" customWidth="1"/>
    <col min="9" max="9" width="11.85546875" style="1" customWidth="1"/>
    <col min="10" max="16384" width="9.140625" style="1"/>
  </cols>
  <sheetData>
    <row r="1" spans="1:34" ht="15" customHeight="1" x14ac:dyDescent="0.3">
      <c r="A1" s="165"/>
      <c r="B1" s="4"/>
      <c r="C1" s="199"/>
      <c r="D1" s="200"/>
      <c r="E1" s="200"/>
      <c r="F1" s="200"/>
      <c r="G1" s="241"/>
      <c r="H1" s="24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1:34" ht="26.25" customHeight="1" x14ac:dyDescent="0.3">
      <c r="A2" s="165"/>
      <c r="B2" s="4"/>
      <c r="C2" s="199"/>
      <c r="D2" s="243"/>
      <c r="E2" s="243"/>
      <c r="F2" s="301"/>
      <c r="G2" s="301"/>
      <c r="H2" s="301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34" ht="15" customHeight="1" x14ac:dyDescent="0.3">
      <c r="A3" s="165"/>
      <c r="B3" s="4"/>
      <c r="C3" s="199"/>
      <c r="D3" s="200"/>
      <c r="E3" s="200"/>
      <c r="F3" s="310" t="s">
        <v>86</v>
      </c>
      <c r="G3" s="310"/>
      <c r="H3" s="310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 ht="15" customHeight="1" x14ac:dyDescent="0.3">
      <c r="A4" s="166"/>
      <c r="B4" s="4"/>
      <c r="C4" s="199"/>
      <c r="D4" s="199"/>
      <c r="E4" s="199"/>
      <c r="F4" s="199"/>
      <c r="G4" s="241"/>
      <c r="H4" s="241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 ht="15" customHeight="1" x14ac:dyDescent="0.25">
      <c r="A5" s="250" t="s">
        <v>324</v>
      </c>
      <c r="B5" s="250"/>
      <c r="C5" s="250"/>
      <c r="D5" s="250"/>
      <c r="E5" s="250"/>
      <c r="F5" s="250"/>
      <c r="G5" s="250"/>
      <c r="H5" s="250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ht="15" customHeight="1" x14ac:dyDescent="0.25">
      <c r="A6" s="250" t="s">
        <v>87</v>
      </c>
      <c r="B6" s="250"/>
      <c r="C6" s="250"/>
      <c r="D6" s="250"/>
      <c r="E6" s="250"/>
      <c r="F6" s="250"/>
      <c r="G6" s="250"/>
      <c r="H6" s="250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ht="15" customHeight="1" x14ac:dyDescent="0.3">
      <c r="A7" s="165"/>
      <c r="B7" s="4"/>
      <c r="C7" s="202"/>
      <c r="D7" s="203"/>
      <c r="E7" s="203"/>
      <c r="F7" s="311" t="s">
        <v>316</v>
      </c>
      <c r="G7" s="311"/>
      <c r="H7" s="311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ht="18.75" customHeight="1" x14ac:dyDescent="0.25">
      <c r="A8" s="251" t="s">
        <v>0</v>
      </c>
      <c r="B8" s="252" t="s">
        <v>9</v>
      </c>
      <c r="C8" s="304" t="s">
        <v>341</v>
      </c>
      <c r="D8" s="304" t="s">
        <v>342</v>
      </c>
      <c r="E8" s="204" t="s">
        <v>11</v>
      </c>
      <c r="F8" s="204" t="s">
        <v>12</v>
      </c>
      <c r="G8" s="204" t="s">
        <v>13</v>
      </c>
      <c r="H8" s="204" t="s">
        <v>315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20.25" customHeight="1" x14ac:dyDescent="0.25">
      <c r="A9" s="251"/>
      <c r="B9" s="252"/>
      <c r="C9" s="305"/>
      <c r="D9" s="305"/>
      <c r="E9" s="204" t="s">
        <v>10</v>
      </c>
      <c r="F9" s="253" t="s">
        <v>61</v>
      </c>
      <c r="G9" s="253"/>
      <c r="H9" s="253"/>
      <c r="I9" s="256"/>
      <c r="J9" s="256"/>
      <c r="K9" s="256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21.75" customHeight="1" x14ac:dyDescent="0.25">
      <c r="A10" s="302">
        <v>1</v>
      </c>
      <c r="B10" s="262">
        <v>2</v>
      </c>
      <c r="C10" s="304">
        <v>1</v>
      </c>
      <c r="D10" s="304">
        <v>2</v>
      </c>
      <c r="E10" s="304">
        <v>3</v>
      </c>
      <c r="F10" s="304">
        <v>4</v>
      </c>
      <c r="G10" s="304">
        <v>5</v>
      </c>
      <c r="H10" s="304">
        <v>6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9" customHeight="1" x14ac:dyDescent="0.25">
      <c r="A11" s="303"/>
      <c r="B11" s="264"/>
      <c r="C11" s="305"/>
      <c r="D11" s="305"/>
      <c r="E11" s="305"/>
      <c r="F11" s="305"/>
      <c r="G11" s="305"/>
      <c r="H11" s="305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40.5" customHeight="1" x14ac:dyDescent="0.25">
      <c r="A12" s="257" t="s">
        <v>288</v>
      </c>
      <c r="B12" s="257"/>
      <c r="C12" s="257"/>
      <c r="D12" s="257"/>
      <c r="E12" s="257"/>
      <c r="F12" s="257"/>
      <c r="G12" s="257"/>
      <c r="H12" s="257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8" customHeight="1" x14ac:dyDescent="0.25">
      <c r="A13" s="162">
        <v>1</v>
      </c>
      <c r="B13" s="54" t="s">
        <v>90</v>
      </c>
      <c r="C13" s="244">
        <v>13280.905000000001</v>
      </c>
      <c r="D13" s="244">
        <v>13356.39</v>
      </c>
      <c r="E13" s="245">
        <v>8183.607</v>
      </c>
      <c r="F13" s="245">
        <v>8982.0999999999985</v>
      </c>
      <c r="G13" s="245">
        <v>10744.8</v>
      </c>
      <c r="H13" s="245">
        <v>11496.936</v>
      </c>
      <c r="I13" s="62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8" customHeight="1" x14ac:dyDescent="0.25">
      <c r="A14" s="162">
        <v>2</v>
      </c>
      <c r="B14" s="54" t="s">
        <v>91</v>
      </c>
      <c r="C14" s="244"/>
      <c r="D14" s="244">
        <v>0.53266081352430827</v>
      </c>
      <c r="E14" s="245">
        <v>0.29881945311661312</v>
      </c>
      <c r="F14" s="245">
        <v>0.30748832895886813</v>
      </c>
      <c r="G14" s="245">
        <v>0.34272601917834167</v>
      </c>
      <c r="H14" s="245">
        <v>0.34862230200556732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8" customHeight="1" x14ac:dyDescent="0.25">
      <c r="A15" s="162">
        <v>3</v>
      </c>
      <c r="B15" s="54" t="s">
        <v>92</v>
      </c>
      <c r="C15" s="244">
        <v>2886.7049999999999</v>
      </c>
      <c r="D15" s="244">
        <v>2071.19</v>
      </c>
      <c r="E15" s="245">
        <v>5088.107</v>
      </c>
      <c r="F15" s="245">
        <v>4733.8</v>
      </c>
      <c r="G15" s="245">
        <v>4574.8000000000011</v>
      </c>
      <c r="H15" s="245">
        <v>4895.036000000001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8" customHeight="1" x14ac:dyDescent="0.25">
      <c r="A16" s="162">
        <v>4</v>
      </c>
      <c r="B16" s="55" t="s">
        <v>91</v>
      </c>
      <c r="C16" s="246"/>
      <c r="D16" s="246">
        <v>8.2600294717615458E-2</v>
      </c>
      <c r="E16" s="246">
        <v>0.18578914543902353</v>
      </c>
      <c r="F16" s="246">
        <v>0.16205433602670757</v>
      </c>
      <c r="G16" s="246">
        <v>0.14592202670473886</v>
      </c>
      <c r="H16" s="246">
        <v>0.14843247963806397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8" customHeight="1" x14ac:dyDescent="0.25">
      <c r="A17" s="162">
        <v>5</v>
      </c>
      <c r="B17" s="55" t="s">
        <v>63</v>
      </c>
      <c r="C17" s="246"/>
      <c r="D17" s="246">
        <v>71.749278156236969</v>
      </c>
      <c r="E17" s="246">
        <v>245.66104509967701</v>
      </c>
      <c r="F17" s="246">
        <v>93.036565465309593</v>
      </c>
      <c r="G17" s="246">
        <v>96.641176222062626</v>
      </c>
      <c r="H17" s="246">
        <v>107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8" customHeight="1" x14ac:dyDescent="0.25">
      <c r="A18" s="162">
        <v>6</v>
      </c>
      <c r="B18" s="55" t="s">
        <v>93</v>
      </c>
      <c r="C18" s="246">
        <v>2762.1</v>
      </c>
      <c r="D18" s="246">
        <v>1932.8</v>
      </c>
      <c r="E18" s="246">
        <v>3349.6000000000004</v>
      </c>
      <c r="F18" s="247">
        <v>3160.0000000000005</v>
      </c>
      <c r="G18" s="247">
        <v>3000.8000000000006</v>
      </c>
      <c r="H18" s="247">
        <v>3210.8560000000007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8" customHeight="1" x14ac:dyDescent="0.25">
      <c r="A19" s="162">
        <v>7</v>
      </c>
      <c r="B19" s="55" t="s">
        <v>94</v>
      </c>
      <c r="C19" s="246">
        <v>77.304999999999978</v>
      </c>
      <c r="D19" s="246">
        <v>57.590000000000011</v>
      </c>
      <c r="E19" s="246">
        <v>73.607000000000014</v>
      </c>
      <c r="F19" s="247">
        <v>72.999999999999986</v>
      </c>
      <c r="G19" s="247">
        <v>73.09999999999998</v>
      </c>
      <c r="H19" s="247">
        <v>78.216999999999985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18" customHeight="1" x14ac:dyDescent="0.25">
      <c r="A20" s="162">
        <v>8</v>
      </c>
      <c r="B20" s="55" t="s">
        <v>95</v>
      </c>
      <c r="C20" s="246">
        <v>47.3</v>
      </c>
      <c r="D20" s="246">
        <v>80.8</v>
      </c>
      <c r="E20" s="246">
        <v>1664.9</v>
      </c>
      <c r="F20" s="247">
        <v>1500.8</v>
      </c>
      <c r="G20" s="247">
        <v>1500.9</v>
      </c>
      <c r="H20" s="247">
        <v>1605.9630000000002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8" customHeight="1" x14ac:dyDescent="0.25">
      <c r="A21" s="162">
        <v>10</v>
      </c>
      <c r="B21" s="55" t="s">
        <v>97</v>
      </c>
      <c r="C21" s="246">
        <v>10306.5</v>
      </c>
      <c r="D21" s="246">
        <v>11169.4</v>
      </c>
      <c r="E21" s="246">
        <v>2981.2</v>
      </c>
      <c r="F21" s="246">
        <v>4133.9999999999991</v>
      </c>
      <c r="G21" s="246">
        <v>6055.6999999999989</v>
      </c>
      <c r="H21" s="246">
        <v>6479.5989999999993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8" customHeight="1" x14ac:dyDescent="0.25">
      <c r="A22" s="162">
        <v>11</v>
      </c>
      <c r="B22" s="55" t="s">
        <v>98</v>
      </c>
      <c r="C22" s="246">
        <v>3561</v>
      </c>
      <c r="D22" s="246">
        <v>3828.9</v>
      </c>
      <c r="E22" s="246">
        <v>572.5</v>
      </c>
      <c r="F22" s="246">
        <v>549.4</v>
      </c>
      <c r="G22" s="246">
        <v>624.79999999999995</v>
      </c>
      <c r="H22" s="246">
        <v>668.53599999999994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8" customHeight="1" x14ac:dyDescent="0.25">
      <c r="A23" s="162">
        <v>12</v>
      </c>
      <c r="B23" s="55" t="s">
        <v>99</v>
      </c>
      <c r="C23" s="246">
        <v>4737.3999999999996</v>
      </c>
      <c r="D23" s="246">
        <v>5509.6</v>
      </c>
      <c r="E23" s="246">
        <v>1672.1</v>
      </c>
      <c r="F23" s="246">
        <v>2558.7999999999993</v>
      </c>
      <c r="G23" s="246">
        <v>2623.9999999999995</v>
      </c>
      <c r="H23" s="246">
        <v>2807.6799999999994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ht="18" customHeight="1" x14ac:dyDescent="0.25">
      <c r="A24" s="162">
        <v>13</v>
      </c>
      <c r="B24" s="55" t="s">
        <v>100</v>
      </c>
      <c r="C24" s="246">
        <v>2008.1</v>
      </c>
      <c r="D24" s="246">
        <v>1830.9</v>
      </c>
      <c r="E24" s="246">
        <v>736.6</v>
      </c>
      <c r="F24" s="246">
        <v>1025.8</v>
      </c>
      <c r="G24" s="246">
        <v>2806.9</v>
      </c>
      <c r="H24" s="246">
        <v>3003.3830000000003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33.75" customHeight="1" x14ac:dyDescent="0.25">
      <c r="A25" s="162">
        <v>14</v>
      </c>
      <c r="B25" s="55" t="s">
        <v>101</v>
      </c>
      <c r="C25" s="246">
        <v>87.7</v>
      </c>
      <c r="D25" s="246">
        <v>115.8</v>
      </c>
      <c r="E25" s="246">
        <v>114.3</v>
      </c>
      <c r="F25" s="246">
        <v>114.3</v>
      </c>
      <c r="G25" s="246">
        <v>114.3</v>
      </c>
      <c r="H25" s="246">
        <v>122.301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8" customHeight="1" x14ac:dyDescent="0.25">
      <c r="A26" s="162">
        <v>15</v>
      </c>
      <c r="B26" s="55" t="s">
        <v>102</v>
      </c>
      <c r="C26" s="246"/>
      <c r="D26" s="246"/>
      <c r="E26" s="246"/>
      <c r="F26" s="246">
        <v>0</v>
      </c>
      <c r="G26" s="246">
        <v>0</v>
      </c>
      <c r="H26" s="246">
        <v>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8" customHeight="1" x14ac:dyDescent="0.25">
      <c r="A27" s="162">
        <v>16</v>
      </c>
      <c r="B27" s="54" t="s">
        <v>103</v>
      </c>
      <c r="C27" s="244">
        <v>13328.6</v>
      </c>
      <c r="D27" s="244">
        <v>17973.900000000001</v>
      </c>
      <c r="E27" s="245">
        <v>10108.799999999999</v>
      </c>
      <c r="F27" s="245">
        <v>8982.0999999999985</v>
      </c>
      <c r="G27" s="245">
        <v>10744.8</v>
      </c>
      <c r="H27" s="245">
        <v>11496.936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8" customHeight="1" x14ac:dyDescent="0.25">
      <c r="A28" s="162">
        <v>17</v>
      </c>
      <c r="B28" s="54" t="s">
        <v>91</v>
      </c>
      <c r="C28" s="244"/>
      <c r="D28" s="244">
        <v>0.716809871245491</v>
      </c>
      <c r="E28" s="245">
        <v>0.3691167094980512</v>
      </c>
      <c r="F28" s="245">
        <v>0.30748832895886813</v>
      </c>
      <c r="G28" s="245">
        <v>0.34272601917834167</v>
      </c>
      <c r="H28" s="245">
        <v>0.34862230200556732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8" customHeight="1" x14ac:dyDescent="0.25">
      <c r="A29" s="162">
        <v>18</v>
      </c>
      <c r="B29" s="54" t="s">
        <v>63</v>
      </c>
      <c r="C29" s="244">
        <v>135.35696151112012</v>
      </c>
      <c r="D29" s="244">
        <v>134.85212250348874</v>
      </c>
      <c r="E29" s="245">
        <v>56.241550247859387</v>
      </c>
      <c r="F29" s="245">
        <v>88.854265590376684</v>
      </c>
      <c r="G29" s="245">
        <v>119.62458667794837</v>
      </c>
      <c r="H29" s="245">
        <v>107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x14ac:dyDescent="0.25">
      <c r="A30" s="162">
        <v>19</v>
      </c>
      <c r="B30" s="54" t="s">
        <v>104</v>
      </c>
      <c r="C30" s="244">
        <v>-47.694999999999709</v>
      </c>
      <c r="D30" s="244">
        <v>-4617.510000000002</v>
      </c>
      <c r="E30" s="245">
        <v>-1925.1929999999993</v>
      </c>
      <c r="F30" s="245">
        <v>0</v>
      </c>
      <c r="G30" s="245">
        <v>0</v>
      </c>
      <c r="H30" s="245">
        <v>0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x14ac:dyDescent="0.25">
      <c r="A31" s="162">
        <v>20</v>
      </c>
      <c r="B31" s="54" t="s">
        <v>91</v>
      </c>
      <c r="C31" s="244"/>
      <c r="D31" s="244">
        <v>-0.18414905772118287</v>
      </c>
      <c r="E31" s="245">
        <v>-7.0297256381438092E-2</v>
      </c>
      <c r="F31" s="245">
        <v>0</v>
      </c>
      <c r="G31" s="245">
        <v>0</v>
      </c>
      <c r="H31" s="245">
        <v>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idden="1" x14ac:dyDescent="0.25">
      <c r="A32" s="162">
        <v>21</v>
      </c>
      <c r="B32" s="54" t="s">
        <v>107</v>
      </c>
      <c r="C32" s="231"/>
      <c r="D32" s="231"/>
      <c r="E32" s="182"/>
      <c r="F32" s="182"/>
      <c r="G32" s="182"/>
      <c r="H32" s="18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x14ac:dyDescent="0.25">
      <c r="A33" s="258" t="s">
        <v>202</v>
      </c>
      <c r="B33" s="258"/>
      <c r="C33" s="258"/>
      <c r="D33" s="258"/>
      <c r="E33" s="258"/>
      <c r="F33" s="258"/>
      <c r="G33" s="258"/>
      <c r="H33" s="258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t="16.5" customHeight="1" x14ac:dyDescent="0.25">
      <c r="A34" s="21">
        <v>22</v>
      </c>
      <c r="B34" s="54" t="s">
        <v>90</v>
      </c>
      <c r="C34" s="206">
        <v>12917.599999999999</v>
      </c>
      <c r="D34" s="206">
        <v>12831.5</v>
      </c>
      <c r="E34" s="206">
        <v>7663.5000000000009</v>
      </c>
      <c r="F34" s="206">
        <v>7931</v>
      </c>
      <c r="G34" s="206">
        <v>9676.1999999999989</v>
      </c>
      <c r="H34" s="206">
        <v>10353.534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6.5" customHeight="1" x14ac:dyDescent="0.25">
      <c r="A35" s="21">
        <v>23</v>
      </c>
      <c r="B35" s="54" t="s">
        <v>91</v>
      </c>
      <c r="C35" s="206"/>
      <c r="D35" s="206">
        <v>0.5117278867071986</v>
      </c>
      <c r="E35" s="207">
        <v>0.27982806101993468</v>
      </c>
      <c r="F35" s="207">
        <v>0.27150554291009715</v>
      </c>
      <c r="G35" s="207">
        <v>0.30864097114636568</v>
      </c>
      <c r="H35" s="207">
        <v>0.31395085238127002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6.5" customHeight="1" x14ac:dyDescent="0.25">
      <c r="A36" s="21">
        <v>24</v>
      </c>
      <c r="B36" s="54" t="s">
        <v>92</v>
      </c>
      <c r="C36" s="206">
        <v>2461.9</v>
      </c>
      <c r="D36" s="206">
        <v>1546.1999999999998</v>
      </c>
      <c r="E36" s="207">
        <v>4567.1000000000004</v>
      </c>
      <c r="F36" s="207">
        <v>4281.8</v>
      </c>
      <c r="G36" s="207">
        <v>4119</v>
      </c>
      <c r="H36" s="207">
        <v>4407.33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6.5" customHeight="1" x14ac:dyDescent="0.25">
      <c r="A37" s="21">
        <v>25</v>
      </c>
      <c r="B37" s="54" t="s">
        <v>91</v>
      </c>
      <c r="C37" s="206"/>
      <c r="D37" s="206">
        <v>6.1663379840756774E-2</v>
      </c>
      <c r="E37" s="206">
        <v>0.16676489038743963</v>
      </c>
      <c r="F37" s="206">
        <v>0.14658081372241255</v>
      </c>
      <c r="G37" s="206">
        <v>0.13138341085879585</v>
      </c>
      <c r="H37" s="206">
        <v>0.13364374041033167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6.5" customHeight="1" x14ac:dyDescent="0.25">
      <c r="A38" s="21">
        <v>26</v>
      </c>
      <c r="B38" s="54" t="s">
        <v>107</v>
      </c>
      <c r="C38" s="206"/>
      <c r="D38" s="206">
        <v>62.805150493521253</v>
      </c>
      <c r="E38" s="206">
        <v>295.37575992756445</v>
      </c>
      <c r="F38" s="206">
        <v>93.753147511549997</v>
      </c>
      <c r="G38" s="206">
        <v>96.197860712784347</v>
      </c>
      <c r="H38" s="206">
        <v>107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ht="16.5" customHeight="1" x14ac:dyDescent="0.25">
      <c r="A39" s="21">
        <v>27</v>
      </c>
      <c r="B39" s="54" t="s">
        <v>93</v>
      </c>
      <c r="C39" s="206">
        <v>2343.9</v>
      </c>
      <c r="D39" s="206">
        <v>1410.6</v>
      </c>
      <c r="E39" s="206">
        <v>2829.7</v>
      </c>
      <c r="F39" s="206">
        <v>2708.6</v>
      </c>
      <c r="G39" s="206">
        <v>2545.6</v>
      </c>
      <c r="H39" s="206">
        <v>2723.7919999999999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ht="16.5" customHeight="1" x14ac:dyDescent="0.25">
      <c r="A40" s="21">
        <v>28</v>
      </c>
      <c r="B40" s="54" t="s">
        <v>94</v>
      </c>
      <c r="C40" s="206">
        <v>75.900000000000006</v>
      </c>
      <c r="D40" s="206">
        <v>55.3</v>
      </c>
      <c r="E40" s="206">
        <v>72.5</v>
      </c>
      <c r="F40" s="206">
        <v>72.400000000000006</v>
      </c>
      <c r="G40" s="206">
        <v>72.5</v>
      </c>
      <c r="H40" s="206">
        <v>77.575000000000003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ht="16.5" customHeight="1" x14ac:dyDescent="0.25">
      <c r="A41" s="21">
        <v>29</v>
      </c>
      <c r="B41" s="54" t="s">
        <v>95</v>
      </c>
      <c r="C41" s="206">
        <v>42.1</v>
      </c>
      <c r="D41" s="206">
        <v>80.3</v>
      </c>
      <c r="E41" s="206">
        <v>1664.9</v>
      </c>
      <c r="F41" s="206">
        <v>1500.8</v>
      </c>
      <c r="G41" s="206">
        <v>1500.9</v>
      </c>
      <c r="H41" s="206">
        <v>1605.9630000000002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ht="16.5" customHeight="1" x14ac:dyDescent="0.25">
      <c r="A42" s="21">
        <v>30</v>
      </c>
      <c r="B42" s="54" t="s">
        <v>97</v>
      </c>
      <c r="C42" s="206">
        <v>10367.9</v>
      </c>
      <c r="D42" s="206">
        <v>11169.5</v>
      </c>
      <c r="E42" s="207">
        <v>2982.1</v>
      </c>
      <c r="F42" s="207">
        <v>3534.8999999999996</v>
      </c>
      <c r="G42" s="207">
        <v>5442.9</v>
      </c>
      <c r="H42" s="207">
        <v>5823.9029999999993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ht="16.5" customHeight="1" x14ac:dyDescent="0.25">
      <c r="A43" s="21">
        <v>31</v>
      </c>
      <c r="B43" s="54" t="s">
        <v>98</v>
      </c>
      <c r="C43" s="206">
        <v>3561</v>
      </c>
      <c r="D43" s="206">
        <v>3829</v>
      </c>
      <c r="E43" s="206">
        <v>572.5</v>
      </c>
      <c r="F43" s="206">
        <v>549.4</v>
      </c>
      <c r="G43" s="206">
        <v>624.79999999999995</v>
      </c>
      <c r="H43" s="206">
        <v>668.53599999999994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ht="16.5" customHeight="1" x14ac:dyDescent="0.25">
      <c r="A44" s="21">
        <v>32</v>
      </c>
      <c r="B44" s="54" t="s">
        <v>99</v>
      </c>
      <c r="C44" s="206">
        <v>4737.3999999999996</v>
      </c>
      <c r="D44" s="206">
        <v>5509.6</v>
      </c>
      <c r="E44" s="206">
        <v>1672.1</v>
      </c>
      <c r="F44" s="207">
        <v>1959.7</v>
      </c>
      <c r="G44" s="207">
        <v>2011.2</v>
      </c>
      <c r="H44" s="207">
        <v>2151.9839999999999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ht="16.5" customHeight="1" x14ac:dyDescent="0.25">
      <c r="A45" s="21">
        <v>33</v>
      </c>
      <c r="B45" s="54" t="s">
        <v>100</v>
      </c>
      <c r="C45" s="206">
        <v>2008.1</v>
      </c>
      <c r="D45" s="206">
        <v>1830.9</v>
      </c>
      <c r="E45" s="206">
        <v>736.6</v>
      </c>
      <c r="F45" s="207">
        <v>1025.8</v>
      </c>
      <c r="G45" s="207">
        <v>2806.9</v>
      </c>
      <c r="H45" s="207">
        <v>3003.3830000000003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 ht="16.5" customHeight="1" x14ac:dyDescent="0.25">
      <c r="A46" s="21">
        <v>34</v>
      </c>
      <c r="B46" s="54" t="s">
        <v>101</v>
      </c>
      <c r="C46" s="206">
        <v>87.8</v>
      </c>
      <c r="D46" s="206">
        <v>115.8</v>
      </c>
      <c r="E46" s="206">
        <v>114.3</v>
      </c>
      <c r="F46" s="206">
        <v>114.3</v>
      </c>
      <c r="G46" s="206">
        <v>114.3</v>
      </c>
      <c r="H46" s="206">
        <v>122.301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ht="36" customHeight="1" x14ac:dyDescent="0.25">
      <c r="A47" s="21">
        <v>35</v>
      </c>
      <c r="B47" s="54" t="s">
        <v>102</v>
      </c>
      <c r="C47" s="206"/>
      <c r="D47" s="206"/>
      <c r="E47" s="206">
        <v>0</v>
      </c>
      <c r="F47" s="206"/>
      <c r="G47" s="206"/>
      <c r="H47" s="206">
        <v>0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 ht="16.5" customHeight="1" x14ac:dyDescent="0.25">
      <c r="A48" s="21">
        <v>36</v>
      </c>
      <c r="B48" s="54" t="s">
        <v>103</v>
      </c>
      <c r="C48" s="206">
        <v>12973.4</v>
      </c>
      <c r="D48" s="206">
        <v>17528.5</v>
      </c>
      <c r="E48" s="206">
        <v>9458.1</v>
      </c>
      <c r="F48" s="207">
        <v>7931</v>
      </c>
      <c r="G48" s="207">
        <v>9676.1999999999989</v>
      </c>
      <c r="H48" s="206">
        <v>10353.534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16.5" customHeight="1" x14ac:dyDescent="0.25">
      <c r="A49" s="21">
        <v>37</v>
      </c>
      <c r="B49" s="54" t="s">
        <v>91</v>
      </c>
      <c r="C49" s="206"/>
      <c r="D49" s="206">
        <v>0.6990470531229499</v>
      </c>
      <c r="E49" s="206">
        <v>0.34535679310140849</v>
      </c>
      <c r="F49" s="206">
        <v>0.27150554291009715</v>
      </c>
      <c r="G49" s="206">
        <v>0.30864097114636568</v>
      </c>
      <c r="H49" s="206">
        <v>0.31395085238127002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16.5" customHeight="1" x14ac:dyDescent="0.25">
      <c r="A50" s="21">
        <v>38</v>
      </c>
      <c r="B50" s="54" t="s">
        <v>107</v>
      </c>
      <c r="C50" s="206"/>
      <c r="D50" s="206">
        <v>135.11107342716636</v>
      </c>
      <c r="E50" s="206">
        <v>53.958410588470208</v>
      </c>
      <c r="F50" s="206">
        <v>83.854051025047312</v>
      </c>
      <c r="G50" s="206">
        <v>122.00479132517965</v>
      </c>
      <c r="H50" s="206">
        <v>107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16.5" customHeight="1" x14ac:dyDescent="0.25">
      <c r="A51" s="21">
        <v>39</v>
      </c>
      <c r="B51" s="54" t="s">
        <v>104</v>
      </c>
      <c r="C51" s="206">
        <v>-55.800000000001091</v>
      </c>
      <c r="D51" s="206">
        <v>-4697</v>
      </c>
      <c r="E51" s="206">
        <v>-1794.5999999999995</v>
      </c>
      <c r="F51" s="206">
        <v>0</v>
      </c>
      <c r="G51" s="206">
        <v>0</v>
      </c>
      <c r="H51" s="206">
        <v>0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ht="16.5" customHeight="1" x14ac:dyDescent="0.25">
      <c r="A52" s="21">
        <v>40</v>
      </c>
      <c r="B52" s="54" t="s">
        <v>91</v>
      </c>
      <c r="C52" s="206"/>
      <c r="D52" s="206">
        <v>-0.18731916641575125</v>
      </c>
      <c r="E52" s="206">
        <v>-6.552873208147382E-2</v>
      </c>
      <c r="F52" s="206">
        <v>0</v>
      </c>
      <c r="G52" s="206">
        <v>0</v>
      </c>
      <c r="H52" s="206">
        <v>0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ht="16.5" customHeight="1" x14ac:dyDescent="0.25">
      <c r="A53" s="21">
        <v>41</v>
      </c>
      <c r="B53" s="54" t="s">
        <v>107</v>
      </c>
      <c r="C53" s="206"/>
      <c r="D53" s="206">
        <v>8417.562724014173</v>
      </c>
      <c r="E53" s="206">
        <v>38.207366404087708</v>
      </c>
      <c r="F53" s="206">
        <v>0</v>
      </c>
      <c r="G53" s="206"/>
      <c r="H53" s="206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 s="65" customFormat="1" ht="16.5" customHeight="1" x14ac:dyDescent="0.25">
      <c r="A54" s="254" t="s">
        <v>209</v>
      </c>
      <c r="B54" s="254"/>
      <c r="C54" s="254"/>
      <c r="D54" s="254"/>
      <c r="E54" s="254"/>
      <c r="F54" s="254"/>
      <c r="G54" s="254"/>
      <c r="H54" s="25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</row>
    <row r="55" spans="1:34" s="65" customFormat="1" ht="16.5" customHeight="1" x14ac:dyDescent="0.25">
      <c r="A55" s="21">
        <v>42</v>
      </c>
      <c r="B55" s="54" t="s">
        <v>90</v>
      </c>
      <c r="C55" s="206">
        <v>52.104999999999997</v>
      </c>
      <c r="D55" s="206">
        <v>64.899999999999991</v>
      </c>
      <c r="E55" s="206">
        <v>54.5</v>
      </c>
      <c r="F55" s="206">
        <v>56.5</v>
      </c>
      <c r="G55" s="206">
        <v>57.5</v>
      </c>
      <c r="H55" s="206">
        <v>61.524999999999999</v>
      </c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</row>
    <row r="56" spans="1:34" s="65" customFormat="1" ht="16.5" customHeight="1" x14ac:dyDescent="0.25">
      <c r="A56" s="21">
        <v>43</v>
      </c>
      <c r="B56" s="54" t="s">
        <v>92</v>
      </c>
      <c r="C56" s="206">
        <v>11.205</v>
      </c>
      <c r="D56" s="206">
        <v>13.2</v>
      </c>
      <c r="E56" s="206">
        <v>13</v>
      </c>
      <c r="F56" s="206">
        <v>13</v>
      </c>
      <c r="G56" s="206">
        <v>13</v>
      </c>
      <c r="H56" s="206">
        <v>13.91</v>
      </c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</row>
    <row r="57" spans="1:34" s="65" customFormat="1" ht="16.5" customHeight="1" x14ac:dyDescent="0.25">
      <c r="A57" s="21">
        <v>44</v>
      </c>
      <c r="B57" s="54" t="s">
        <v>107</v>
      </c>
      <c r="C57" s="206"/>
      <c r="D57" s="206">
        <v>124.55618462719509</v>
      </c>
      <c r="E57" s="206">
        <v>83.975346687211101</v>
      </c>
      <c r="F57" s="206">
        <v>103.6697247706422</v>
      </c>
      <c r="G57" s="206">
        <v>101.76991150442478</v>
      </c>
      <c r="H57" s="206">
        <v>107</v>
      </c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</row>
    <row r="58" spans="1:34" s="65" customFormat="1" ht="16.5" customHeight="1" x14ac:dyDescent="0.25">
      <c r="A58" s="21">
        <v>45</v>
      </c>
      <c r="B58" s="54" t="s">
        <v>93</v>
      </c>
      <c r="C58" s="206">
        <v>11.2</v>
      </c>
      <c r="D58" s="206">
        <v>13.2</v>
      </c>
      <c r="E58" s="206">
        <v>13</v>
      </c>
      <c r="F58" s="207">
        <v>13</v>
      </c>
      <c r="G58" s="207">
        <v>13</v>
      </c>
      <c r="H58" s="207">
        <v>13.91</v>
      </c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</row>
    <row r="59" spans="1:34" s="65" customFormat="1" ht="16.5" customHeight="1" x14ac:dyDescent="0.25">
      <c r="A59" s="21">
        <v>46</v>
      </c>
      <c r="B59" s="54" t="s">
        <v>94</v>
      </c>
      <c r="C59" s="206">
        <v>5.0000000000000001E-3</v>
      </c>
      <c r="D59" s="206"/>
      <c r="E59" s="206"/>
      <c r="F59" s="206"/>
      <c r="G59" s="206"/>
      <c r="H59" s="206">
        <v>0</v>
      </c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</row>
    <row r="60" spans="1:34" s="65" customFormat="1" ht="16.5" customHeight="1" x14ac:dyDescent="0.25">
      <c r="A60" s="21">
        <v>47</v>
      </c>
      <c r="B60" s="54" t="s">
        <v>95</v>
      </c>
      <c r="C60" s="206"/>
      <c r="D60" s="206"/>
      <c r="E60" s="206"/>
      <c r="F60" s="206"/>
      <c r="G60" s="206"/>
      <c r="H60" s="206">
        <v>0</v>
      </c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</row>
    <row r="61" spans="1:34" s="65" customFormat="1" ht="16.5" customHeight="1" x14ac:dyDescent="0.25">
      <c r="A61" s="21">
        <v>48</v>
      </c>
      <c r="B61" s="54" t="s">
        <v>97</v>
      </c>
      <c r="C61" s="206">
        <v>40.9</v>
      </c>
      <c r="D61" s="206">
        <v>51.699999999999996</v>
      </c>
      <c r="E61" s="206">
        <v>41.5</v>
      </c>
      <c r="F61" s="206">
        <v>43.5</v>
      </c>
      <c r="G61" s="206">
        <v>44.5</v>
      </c>
      <c r="H61" s="206">
        <v>47.615000000000002</v>
      </c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</row>
    <row r="62" spans="1:34" s="65" customFormat="1" ht="16.5" customHeight="1" x14ac:dyDescent="0.25">
      <c r="A62" s="21">
        <v>49</v>
      </c>
      <c r="B62" s="54" t="s">
        <v>98</v>
      </c>
      <c r="C62" s="206">
        <v>34.4</v>
      </c>
      <c r="D62" s="206">
        <v>38.799999999999997</v>
      </c>
      <c r="E62" s="206">
        <v>4.7</v>
      </c>
      <c r="F62" s="206">
        <v>4.7</v>
      </c>
      <c r="G62" s="206">
        <v>4.7</v>
      </c>
      <c r="H62" s="206">
        <v>5.0289999999999999</v>
      </c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</row>
    <row r="63" spans="1:34" s="65" customFormat="1" ht="16.5" customHeight="1" x14ac:dyDescent="0.25">
      <c r="A63" s="21">
        <v>50</v>
      </c>
      <c r="B63" s="54" t="s">
        <v>99</v>
      </c>
      <c r="C63" s="206">
        <v>6.5</v>
      </c>
      <c r="D63" s="206">
        <v>12.9</v>
      </c>
      <c r="E63" s="206">
        <v>36.799999999999997</v>
      </c>
      <c r="F63" s="207">
        <v>38.799999999999997</v>
      </c>
      <c r="G63" s="207">
        <v>39.799999999999997</v>
      </c>
      <c r="H63" s="207">
        <v>42.585999999999999</v>
      </c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</row>
    <row r="64" spans="1:34" s="65" customFormat="1" ht="16.5" customHeight="1" x14ac:dyDescent="0.25">
      <c r="A64" s="21">
        <v>51</v>
      </c>
      <c r="B64" s="67" t="s">
        <v>134</v>
      </c>
      <c r="C64" s="206"/>
      <c r="D64" s="206"/>
      <c r="E64" s="206"/>
      <c r="F64" s="206"/>
      <c r="G64" s="206"/>
      <c r="H64" s="206">
        <v>0</v>
      </c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</row>
    <row r="65" spans="1:34" s="65" customFormat="1" ht="16.5" customHeight="1" x14ac:dyDescent="0.25">
      <c r="A65" s="21">
        <v>52</v>
      </c>
      <c r="B65" s="54" t="s">
        <v>101</v>
      </c>
      <c r="C65" s="206"/>
      <c r="D65" s="206"/>
      <c r="E65" s="206"/>
      <c r="F65" s="206"/>
      <c r="G65" s="206"/>
      <c r="H65" s="206">
        <v>0</v>
      </c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</row>
    <row r="66" spans="1:34" s="65" customFormat="1" ht="16.5" customHeight="1" x14ac:dyDescent="0.25">
      <c r="A66" s="21">
        <v>53</v>
      </c>
      <c r="B66" s="54" t="s">
        <v>102</v>
      </c>
      <c r="C66" s="206"/>
      <c r="D66" s="206"/>
      <c r="E66" s="206"/>
      <c r="F66" s="206"/>
      <c r="G66" s="206"/>
      <c r="H66" s="206">
        <v>0</v>
      </c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</row>
    <row r="67" spans="1:34" s="65" customFormat="1" ht="16.5" customHeight="1" x14ac:dyDescent="0.25">
      <c r="A67" s="21">
        <v>54</v>
      </c>
      <c r="B67" s="54" t="s">
        <v>103</v>
      </c>
      <c r="C67" s="206">
        <v>51.7</v>
      </c>
      <c r="D67" s="206">
        <v>63.1</v>
      </c>
      <c r="E67" s="206">
        <v>57.2</v>
      </c>
      <c r="F67" s="207">
        <v>56.5</v>
      </c>
      <c r="G67" s="207">
        <v>57.5</v>
      </c>
      <c r="H67" s="207">
        <v>61.524999999999999</v>
      </c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</row>
    <row r="68" spans="1:34" s="65" customFormat="1" ht="16.5" customHeight="1" x14ac:dyDescent="0.25">
      <c r="A68" s="21">
        <v>55</v>
      </c>
      <c r="B68" s="54" t="s">
        <v>107</v>
      </c>
      <c r="C68" s="206"/>
      <c r="D68" s="206">
        <v>122.05029013539652</v>
      </c>
      <c r="E68" s="206">
        <v>90.649762282091913</v>
      </c>
      <c r="F68" s="206">
        <v>98.776223776223773</v>
      </c>
      <c r="G68" s="206">
        <v>101.76991150442478</v>
      </c>
      <c r="H68" s="206">
        <v>107</v>
      </c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</row>
    <row r="69" spans="1:34" s="65" customFormat="1" ht="16.5" customHeight="1" x14ac:dyDescent="0.25">
      <c r="A69" s="254" t="s">
        <v>205</v>
      </c>
      <c r="B69" s="254"/>
      <c r="C69" s="254"/>
      <c r="D69" s="254"/>
      <c r="E69" s="254"/>
      <c r="F69" s="254"/>
      <c r="G69" s="254"/>
      <c r="H69" s="25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</row>
    <row r="70" spans="1:34" s="65" customFormat="1" ht="16.5" customHeight="1" x14ac:dyDescent="0.25">
      <c r="A70" s="21">
        <v>56</v>
      </c>
      <c r="B70" s="54" t="s">
        <v>90</v>
      </c>
      <c r="C70" s="206">
        <v>95.2</v>
      </c>
      <c r="D70" s="206">
        <v>137.09</v>
      </c>
      <c r="E70" s="206">
        <v>136.80000000000001</v>
      </c>
      <c r="F70" s="206">
        <v>138.80000000000001</v>
      </c>
      <c r="G70" s="206">
        <v>140.80000000000001</v>
      </c>
      <c r="H70" s="206">
        <v>150.65600000000001</v>
      </c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</row>
    <row r="71" spans="1:34" s="65" customFormat="1" ht="16.5" customHeight="1" x14ac:dyDescent="0.25">
      <c r="A71" s="21">
        <v>57</v>
      </c>
      <c r="B71" s="54" t="s">
        <v>92</v>
      </c>
      <c r="C71" s="206">
        <v>45.1</v>
      </c>
      <c r="D71" s="206">
        <v>46.59</v>
      </c>
      <c r="E71" s="206">
        <v>45.9</v>
      </c>
      <c r="F71" s="206">
        <v>45.9</v>
      </c>
      <c r="G71" s="206">
        <v>45.9</v>
      </c>
      <c r="H71" s="206">
        <v>49.113</v>
      </c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</row>
    <row r="72" spans="1:34" s="65" customFormat="1" ht="16.5" customHeight="1" x14ac:dyDescent="0.25">
      <c r="A72" s="21">
        <v>58</v>
      </c>
      <c r="B72" s="54" t="s">
        <v>107</v>
      </c>
      <c r="C72" s="206"/>
      <c r="D72" s="206">
        <v>103.30376940133038</v>
      </c>
      <c r="E72" s="206">
        <v>98.518995492594968</v>
      </c>
      <c r="F72" s="206">
        <v>100</v>
      </c>
      <c r="G72" s="206">
        <v>100</v>
      </c>
      <c r="H72" s="206">
        <v>107</v>
      </c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</row>
    <row r="73" spans="1:34" s="65" customFormat="1" ht="16.5" customHeight="1" x14ac:dyDescent="0.25">
      <c r="A73" s="21">
        <v>59</v>
      </c>
      <c r="B73" s="54" t="s">
        <v>93</v>
      </c>
      <c r="C73" s="206">
        <v>44.9</v>
      </c>
      <c r="D73" s="206">
        <v>46.5</v>
      </c>
      <c r="E73" s="206">
        <v>45.9</v>
      </c>
      <c r="F73" s="207">
        <v>45.9</v>
      </c>
      <c r="G73" s="207">
        <v>45.9</v>
      </c>
      <c r="H73" s="207">
        <v>49.113</v>
      </c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</row>
    <row r="74" spans="1:34" s="65" customFormat="1" ht="16.5" customHeight="1" x14ac:dyDescent="0.25">
      <c r="A74" s="21">
        <v>60</v>
      </c>
      <c r="B74" s="54" t="s">
        <v>94</v>
      </c>
      <c r="C74" s="206">
        <v>0.1</v>
      </c>
      <c r="D74" s="206">
        <v>0.09</v>
      </c>
      <c r="E74" s="206">
        <v>0</v>
      </c>
      <c r="F74" s="206">
        <v>0</v>
      </c>
      <c r="G74" s="206">
        <v>0</v>
      </c>
      <c r="H74" s="206">
        <v>0</v>
      </c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</row>
    <row r="75" spans="1:34" s="65" customFormat="1" ht="16.5" customHeight="1" x14ac:dyDescent="0.25">
      <c r="A75" s="21">
        <v>61</v>
      </c>
      <c r="B75" s="54" t="s">
        <v>95</v>
      </c>
      <c r="C75" s="206">
        <v>0.1</v>
      </c>
      <c r="D75" s="206"/>
      <c r="E75" s="206"/>
      <c r="F75" s="206"/>
      <c r="G75" s="206"/>
      <c r="H75" s="206">
        <v>0</v>
      </c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</row>
    <row r="76" spans="1:34" s="65" customFormat="1" ht="16.5" customHeight="1" x14ac:dyDescent="0.25">
      <c r="A76" s="21">
        <v>62</v>
      </c>
      <c r="B76" s="54" t="s">
        <v>97</v>
      </c>
      <c r="C76" s="206">
        <v>50.1</v>
      </c>
      <c r="D76" s="206">
        <v>90.5</v>
      </c>
      <c r="E76" s="206">
        <v>90.9</v>
      </c>
      <c r="F76" s="206">
        <v>92.9</v>
      </c>
      <c r="G76" s="206">
        <v>94.9</v>
      </c>
      <c r="H76" s="206">
        <v>101.54300000000001</v>
      </c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</row>
    <row r="77" spans="1:34" s="65" customFormat="1" ht="16.5" customHeight="1" x14ac:dyDescent="0.25">
      <c r="A77" s="21">
        <v>63</v>
      </c>
      <c r="B77" s="54" t="s">
        <v>98</v>
      </c>
      <c r="C77" s="206">
        <v>16</v>
      </c>
      <c r="D77" s="206">
        <v>72.900000000000006</v>
      </c>
      <c r="E77" s="206">
        <v>0</v>
      </c>
      <c r="F77" s="207">
        <v>0</v>
      </c>
      <c r="G77" s="207">
        <v>0</v>
      </c>
      <c r="H77" s="207">
        <v>0</v>
      </c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</row>
    <row r="78" spans="1:34" s="65" customFormat="1" ht="16.5" customHeight="1" x14ac:dyDescent="0.25">
      <c r="A78" s="21">
        <v>64</v>
      </c>
      <c r="B78" s="54" t="s">
        <v>99</v>
      </c>
      <c r="C78" s="206">
        <v>34.1</v>
      </c>
      <c r="D78" s="206">
        <v>17.600000000000001</v>
      </c>
      <c r="E78" s="206">
        <v>90.9</v>
      </c>
      <c r="F78" s="207">
        <v>92.9</v>
      </c>
      <c r="G78" s="207">
        <v>94.9</v>
      </c>
      <c r="H78" s="207">
        <v>101.54300000000001</v>
      </c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</row>
    <row r="79" spans="1:34" s="65" customFormat="1" ht="16.5" customHeight="1" x14ac:dyDescent="0.25">
      <c r="A79" s="21">
        <v>65</v>
      </c>
      <c r="B79" s="67" t="s">
        <v>134</v>
      </c>
      <c r="C79" s="206"/>
      <c r="D79" s="206"/>
      <c r="E79" s="206"/>
      <c r="F79" s="206"/>
      <c r="G79" s="206"/>
      <c r="H79" s="206">
        <v>0</v>
      </c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</row>
    <row r="80" spans="1:34" s="65" customFormat="1" ht="16.5" customHeight="1" x14ac:dyDescent="0.25">
      <c r="A80" s="21">
        <v>66</v>
      </c>
      <c r="B80" s="54" t="s">
        <v>101</v>
      </c>
      <c r="C80" s="206"/>
      <c r="D80" s="206"/>
      <c r="E80" s="206"/>
      <c r="F80" s="206"/>
      <c r="G80" s="206"/>
      <c r="H80" s="206">
        <v>0</v>
      </c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</row>
    <row r="81" spans="1:34" s="65" customFormat="1" ht="16.5" customHeight="1" x14ac:dyDescent="0.25">
      <c r="A81" s="21">
        <v>67</v>
      </c>
      <c r="B81" s="54" t="s">
        <v>102</v>
      </c>
      <c r="C81" s="206"/>
      <c r="D81" s="206"/>
      <c r="E81" s="206"/>
      <c r="F81" s="206"/>
      <c r="G81" s="206"/>
      <c r="H81" s="206">
        <v>0</v>
      </c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</row>
    <row r="82" spans="1:34" s="65" customFormat="1" ht="16.5" customHeight="1" x14ac:dyDescent="0.25">
      <c r="A82" s="21">
        <v>68</v>
      </c>
      <c r="B82" s="54" t="s">
        <v>103</v>
      </c>
      <c r="C82" s="206">
        <v>108</v>
      </c>
      <c r="D82" s="206">
        <v>134.5</v>
      </c>
      <c r="E82" s="206">
        <v>140.30000000000001</v>
      </c>
      <c r="F82" s="206">
        <v>138.80000000000001</v>
      </c>
      <c r="G82" s="206">
        <v>140.80000000000001</v>
      </c>
      <c r="H82" s="206">
        <v>150.65600000000001</v>
      </c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</row>
    <row r="83" spans="1:34" s="65" customFormat="1" ht="16.5" customHeight="1" x14ac:dyDescent="0.25">
      <c r="A83" s="21">
        <v>69</v>
      </c>
      <c r="B83" s="54" t="s">
        <v>107</v>
      </c>
      <c r="C83" s="206"/>
      <c r="D83" s="206">
        <v>124.53703703703705</v>
      </c>
      <c r="E83" s="206">
        <v>104.31226765799258</v>
      </c>
      <c r="F83" s="206">
        <v>98.930862437633635</v>
      </c>
      <c r="G83" s="206">
        <v>101.44092219020173</v>
      </c>
      <c r="H83" s="206">
        <v>107</v>
      </c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</row>
    <row r="84" spans="1:34" s="65" customFormat="1" ht="16.5" customHeight="1" x14ac:dyDescent="0.25">
      <c r="A84" s="254" t="s">
        <v>215</v>
      </c>
      <c r="B84" s="254"/>
      <c r="C84" s="254"/>
      <c r="D84" s="254"/>
      <c r="E84" s="254"/>
      <c r="F84" s="254"/>
      <c r="G84" s="254"/>
      <c r="H84" s="25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</row>
    <row r="85" spans="1:34" s="65" customFormat="1" ht="16.5" customHeight="1" x14ac:dyDescent="0.25">
      <c r="A85" s="21">
        <v>70</v>
      </c>
      <c r="B85" s="54" t="s">
        <v>90</v>
      </c>
      <c r="C85" s="206">
        <v>75.5</v>
      </c>
      <c r="D85" s="206">
        <v>44.599999999999994</v>
      </c>
      <c r="E85" s="206">
        <v>61.5</v>
      </c>
      <c r="F85" s="206">
        <v>40.799999999999997</v>
      </c>
      <c r="G85" s="206">
        <v>40.799999999999997</v>
      </c>
      <c r="H85" s="206">
        <v>43.655999999999999</v>
      </c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</row>
    <row r="86" spans="1:34" s="65" customFormat="1" ht="16.5" customHeight="1" x14ac:dyDescent="0.25">
      <c r="A86" s="21">
        <v>71</v>
      </c>
      <c r="B86" s="54" t="s">
        <v>92</v>
      </c>
      <c r="C86" s="206">
        <v>9.1999999999999993</v>
      </c>
      <c r="D86" s="206">
        <v>11.7</v>
      </c>
      <c r="E86" s="206">
        <v>11.7</v>
      </c>
      <c r="F86" s="206">
        <v>6.9</v>
      </c>
      <c r="G86" s="206">
        <v>6.9</v>
      </c>
      <c r="H86" s="206">
        <v>7.3830000000000009</v>
      </c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</row>
    <row r="87" spans="1:34" s="65" customFormat="1" ht="16.5" customHeight="1" x14ac:dyDescent="0.25">
      <c r="A87" s="21">
        <v>72</v>
      </c>
      <c r="B87" s="54" t="s">
        <v>107</v>
      </c>
      <c r="C87" s="206"/>
      <c r="D87" s="206">
        <v>127.17391304347827</v>
      </c>
      <c r="E87" s="206">
        <v>100</v>
      </c>
      <c r="F87" s="206">
        <v>58.974358974358978</v>
      </c>
      <c r="G87" s="206">
        <v>100</v>
      </c>
      <c r="H87" s="206">
        <v>107</v>
      </c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</row>
    <row r="88" spans="1:34" s="65" customFormat="1" ht="16.5" customHeight="1" x14ac:dyDescent="0.25">
      <c r="A88" s="21">
        <v>73</v>
      </c>
      <c r="B88" s="54" t="s">
        <v>93</v>
      </c>
      <c r="C88" s="206">
        <v>9.1</v>
      </c>
      <c r="D88" s="206">
        <v>11.5</v>
      </c>
      <c r="E88" s="206">
        <v>11.5</v>
      </c>
      <c r="F88" s="207">
        <v>6.9</v>
      </c>
      <c r="G88" s="207">
        <v>6.9</v>
      </c>
      <c r="H88" s="207">
        <v>7.3830000000000009</v>
      </c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</row>
    <row r="89" spans="1:34" s="65" customFormat="1" ht="16.5" customHeight="1" x14ac:dyDescent="0.25">
      <c r="A89" s="21">
        <v>74</v>
      </c>
      <c r="B89" s="54" t="s">
        <v>94</v>
      </c>
      <c r="C89" s="206">
        <v>0.1</v>
      </c>
      <c r="D89" s="206">
        <v>0.2</v>
      </c>
      <c r="E89" s="206">
        <v>0.2</v>
      </c>
      <c r="F89" s="206">
        <v>0</v>
      </c>
      <c r="G89" s="206">
        <v>0</v>
      </c>
      <c r="H89" s="206">
        <v>0</v>
      </c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</row>
    <row r="90" spans="1:34" s="65" customFormat="1" ht="16.5" customHeight="1" x14ac:dyDescent="0.25">
      <c r="A90" s="21">
        <v>75</v>
      </c>
      <c r="B90" s="54" t="s">
        <v>95</v>
      </c>
      <c r="C90" s="206"/>
      <c r="D90" s="206"/>
      <c r="E90" s="206"/>
      <c r="F90" s="206"/>
      <c r="G90" s="206"/>
      <c r="H90" s="206">
        <v>0</v>
      </c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</row>
    <row r="91" spans="1:34" s="65" customFormat="1" ht="16.5" customHeight="1" x14ac:dyDescent="0.25">
      <c r="A91" s="21">
        <v>76</v>
      </c>
      <c r="B91" s="54" t="s">
        <v>97</v>
      </c>
      <c r="C91" s="206">
        <v>66.3</v>
      </c>
      <c r="D91" s="206">
        <v>32.9</v>
      </c>
      <c r="E91" s="206">
        <v>49.8</v>
      </c>
      <c r="F91" s="206">
        <v>33.9</v>
      </c>
      <c r="G91" s="206">
        <v>33.9</v>
      </c>
      <c r="H91" s="206">
        <v>36.272999999999996</v>
      </c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</row>
    <row r="92" spans="1:34" s="65" customFormat="1" ht="16.5" customHeight="1" x14ac:dyDescent="0.25">
      <c r="A92" s="21">
        <v>77</v>
      </c>
      <c r="B92" s="54" t="s">
        <v>98</v>
      </c>
      <c r="C92" s="206">
        <v>31.3</v>
      </c>
      <c r="D92" s="206">
        <v>28.7</v>
      </c>
      <c r="E92" s="206">
        <v>6</v>
      </c>
      <c r="F92" s="206">
        <v>5.9</v>
      </c>
      <c r="G92" s="206">
        <v>5.9</v>
      </c>
      <c r="H92" s="206">
        <v>6.3130000000000006</v>
      </c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</row>
    <row r="93" spans="1:34" s="65" customFormat="1" ht="16.5" customHeight="1" x14ac:dyDescent="0.25">
      <c r="A93" s="21">
        <v>78</v>
      </c>
      <c r="B93" s="54" t="s">
        <v>99</v>
      </c>
      <c r="C93" s="206">
        <v>35</v>
      </c>
      <c r="D93" s="206">
        <v>4.2</v>
      </c>
      <c r="E93" s="206">
        <v>43.8</v>
      </c>
      <c r="F93" s="207">
        <v>28</v>
      </c>
      <c r="G93" s="207">
        <v>28</v>
      </c>
      <c r="H93" s="207">
        <v>29.96</v>
      </c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</row>
    <row r="94" spans="1:34" s="65" customFormat="1" ht="21.75" customHeight="1" x14ac:dyDescent="0.25">
      <c r="A94" s="21">
        <v>79</v>
      </c>
      <c r="B94" s="67" t="s">
        <v>134</v>
      </c>
      <c r="C94" s="206"/>
      <c r="D94" s="206"/>
      <c r="E94" s="206"/>
      <c r="F94" s="206"/>
      <c r="G94" s="206"/>
      <c r="H94" s="206">
        <v>0</v>
      </c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</row>
    <row r="95" spans="1:34" s="65" customFormat="1" ht="16.5" customHeight="1" x14ac:dyDescent="0.25">
      <c r="A95" s="21">
        <v>80</v>
      </c>
      <c r="B95" s="54" t="s">
        <v>101</v>
      </c>
      <c r="C95" s="206"/>
      <c r="D95" s="206"/>
      <c r="E95" s="206"/>
      <c r="F95" s="206"/>
      <c r="G95" s="206"/>
      <c r="H95" s="206">
        <v>0</v>
      </c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</row>
    <row r="96" spans="1:34" s="65" customFormat="1" ht="16.5" customHeight="1" x14ac:dyDescent="0.25">
      <c r="A96" s="21">
        <v>81</v>
      </c>
      <c r="B96" s="54" t="s">
        <v>102</v>
      </c>
      <c r="C96" s="206"/>
      <c r="D96" s="206"/>
      <c r="E96" s="206"/>
      <c r="F96" s="206"/>
      <c r="G96" s="206"/>
      <c r="H96" s="206">
        <v>0</v>
      </c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</row>
    <row r="97" spans="1:34" s="65" customFormat="1" ht="16.5" customHeight="1" x14ac:dyDescent="0.25">
      <c r="A97" s="21">
        <v>82</v>
      </c>
      <c r="B97" s="54" t="s">
        <v>103</v>
      </c>
      <c r="C97" s="206">
        <v>76.400000000000006</v>
      </c>
      <c r="D97" s="206">
        <v>41.8</v>
      </c>
      <c r="E97" s="206">
        <v>65.5</v>
      </c>
      <c r="F97" s="206">
        <v>40.799999999999997</v>
      </c>
      <c r="G97" s="206">
        <v>40.799999999999997</v>
      </c>
      <c r="H97" s="206">
        <v>43.655999999999999</v>
      </c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</row>
    <row r="98" spans="1:34" s="65" customFormat="1" ht="16.5" customHeight="1" x14ac:dyDescent="0.25">
      <c r="A98" s="21">
        <v>83</v>
      </c>
      <c r="B98" s="54" t="s">
        <v>107</v>
      </c>
      <c r="C98" s="206"/>
      <c r="D98" s="206">
        <v>54.712041884816742</v>
      </c>
      <c r="E98" s="206">
        <v>156.69856459330146</v>
      </c>
      <c r="F98" s="206">
        <v>62.290076335877856</v>
      </c>
      <c r="G98" s="206">
        <v>100</v>
      </c>
      <c r="H98" s="206">
        <v>107</v>
      </c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</row>
    <row r="99" spans="1:34" s="65" customFormat="1" ht="16.5" customHeight="1" x14ac:dyDescent="0.25">
      <c r="A99" s="254" t="s">
        <v>216</v>
      </c>
      <c r="B99" s="254"/>
      <c r="C99" s="254"/>
      <c r="D99" s="254"/>
      <c r="E99" s="254"/>
      <c r="F99" s="254"/>
      <c r="G99" s="254"/>
      <c r="H99" s="25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</row>
    <row r="100" spans="1:34" s="65" customFormat="1" ht="16.5" customHeight="1" x14ac:dyDescent="0.25">
      <c r="A100" s="21">
        <v>84</v>
      </c>
      <c r="B100" s="54" t="s">
        <v>90</v>
      </c>
      <c r="C100" s="206">
        <v>71.900000000000006</v>
      </c>
      <c r="D100" s="206">
        <v>61</v>
      </c>
      <c r="E100" s="206">
        <v>58.9</v>
      </c>
      <c r="F100" s="206">
        <v>50.9</v>
      </c>
      <c r="G100" s="206">
        <v>50.9</v>
      </c>
      <c r="H100" s="206">
        <v>54.463000000000001</v>
      </c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</row>
    <row r="101" spans="1:34" s="65" customFormat="1" ht="16.5" customHeight="1" x14ac:dyDescent="0.25">
      <c r="A101" s="21">
        <v>85</v>
      </c>
      <c r="B101" s="54" t="s">
        <v>92</v>
      </c>
      <c r="C101" s="206">
        <v>9.6999999999999993</v>
      </c>
      <c r="D101" s="206">
        <v>11.9</v>
      </c>
      <c r="E101" s="206">
        <v>10.6</v>
      </c>
      <c r="F101" s="206">
        <v>9.9</v>
      </c>
      <c r="G101" s="206">
        <v>9.9</v>
      </c>
      <c r="H101" s="206">
        <v>10.593</v>
      </c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</row>
    <row r="102" spans="1:34" s="65" customFormat="1" ht="16.5" customHeight="1" x14ac:dyDescent="0.25">
      <c r="A102" s="21">
        <v>86</v>
      </c>
      <c r="B102" s="54" t="s">
        <v>107</v>
      </c>
      <c r="C102" s="206"/>
      <c r="D102" s="206">
        <v>122.68041237113403</v>
      </c>
      <c r="E102" s="206">
        <v>89.075630252100837</v>
      </c>
      <c r="F102" s="206">
        <v>93.396226415094347</v>
      </c>
      <c r="G102" s="206">
        <v>100</v>
      </c>
      <c r="H102" s="206">
        <v>107</v>
      </c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</row>
    <row r="103" spans="1:34" s="65" customFormat="1" ht="16.5" customHeight="1" x14ac:dyDescent="0.25">
      <c r="A103" s="21">
        <v>87</v>
      </c>
      <c r="B103" s="54" t="s">
        <v>93</v>
      </c>
      <c r="C103" s="206">
        <v>9.6</v>
      </c>
      <c r="D103" s="206">
        <v>10.8</v>
      </c>
      <c r="E103" s="206">
        <v>10.4</v>
      </c>
      <c r="F103" s="207">
        <v>9.9</v>
      </c>
      <c r="G103" s="207">
        <v>9.9</v>
      </c>
      <c r="H103" s="207">
        <v>10.593</v>
      </c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</row>
    <row r="104" spans="1:34" s="65" customFormat="1" ht="16.5" customHeight="1" x14ac:dyDescent="0.25">
      <c r="A104" s="21">
        <v>88</v>
      </c>
      <c r="B104" s="54" t="s">
        <v>94</v>
      </c>
      <c r="C104" s="206">
        <v>0.1</v>
      </c>
      <c r="D104" s="206">
        <v>0.6</v>
      </c>
      <c r="E104" s="206">
        <v>0.2</v>
      </c>
      <c r="F104" s="206">
        <v>0</v>
      </c>
      <c r="G104" s="206">
        <v>0</v>
      </c>
      <c r="H104" s="206">
        <v>0</v>
      </c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</row>
    <row r="105" spans="1:34" s="65" customFormat="1" ht="16.5" customHeight="1" x14ac:dyDescent="0.25">
      <c r="A105" s="21">
        <v>89</v>
      </c>
      <c r="B105" s="54" t="s">
        <v>95</v>
      </c>
      <c r="C105" s="206"/>
      <c r="D105" s="206">
        <v>0.5</v>
      </c>
      <c r="E105" s="206">
        <v>0</v>
      </c>
      <c r="F105" s="206">
        <v>0</v>
      </c>
      <c r="G105" s="206">
        <v>0</v>
      </c>
      <c r="H105" s="206">
        <v>0</v>
      </c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</row>
    <row r="106" spans="1:34" s="65" customFormat="1" ht="16.5" customHeight="1" x14ac:dyDescent="0.25">
      <c r="A106" s="21">
        <v>90</v>
      </c>
      <c r="B106" s="54" t="s">
        <v>97</v>
      </c>
      <c r="C106" s="206">
        <v>62.2</v>
      </c>
      <c r="D106" s="206">
        <v>49.1</v>
      </c>
      <c r="E106" s="206">
        <v>48.3</v>
      </c>
      <c r="F106" s="206">
        <v>41</v>
      </c>
      <c r="G106" s="206">
        <v>41</v>
      </c>
      <c r="H106" s="206">
        <v>43.87</v>
      </c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</row>
    <row r="107" spans="1:34" s="65" customFormat="1" ht="16.5" customHeight="1" x14ac:dyDescent="0.25">
      <c r="A107" s="21">
        <v>91</v>
      </c>
      <c r="B107" s="54" t="s">
        <v>98</v>
      </c>
      <c r="C107" s="206">
        <v>32.9</v>
      </c>
      <c r="D107" s="206">
        <v>30.8</v>
      </c>
      <c r="E107" s="206">
        <v>6.4</v>
      </c>
      <c r="F107" s="206">
        <v>6.5</v>
      </c>
      <c r="G107" s="206">
        <v>6.5</v>
      </c>
      <c r="H107" s="206">
        <v>6.9550000000000001</v>
      </c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</row>
    <row r="108" spans="1:34" s="65" customFormat="1" ht="16.5" customHeight="1" x14ac:dyDescent="0.25">
      <c r="A108" s="21">
        <v>92</v>
      </c>
      <c r="B108" s="54" t="s">
        <v>99</v>
      </c>
      <c r="C108" s="206">
        <v>29.3</v>
      </c>
      <c r="D108" s="206">
        <v>18.3</v>
      </c>
      <c r="E108" s="206">
        <v>41.9</v>
      </c>
      <c r="F108" s="207">
        <v>34.5</v>
      </c>
      <c r="G108" s="207">
        <v>34.5</v>
      </c>
      <c r="H108" s="207">
        <v>36.914999999999999</v>
      </c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</row>
    <row r="109" spans="1:34" s="65" customFormat="1" ht="16.5" customHeight="1" x14ac:dyDescent="0.25">
      <c r="A109" s="21">
        <v>93</v>
      </c>
      <c r="B109" s="67" t="s">
        <v>134</v>
      </c>
      <c r="C109" s="206"/>
      <c r="D109" s="206"/>
      <c r="E109" s="206"/>
      <c r="F109" s="206"/>
      <c r="G109" s="206"/>
      <c r="H109" s="206">
        <v>0</v>
      </c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</row>
    <row r="110" spans="1:34" s="65" customFormat="1" ht="16.5" customHeight="1" x14ac:dyDescent="0.25">
      <c r="A110" s="21">
        <v>94</v>
      </c>
      <c r="B110" s="54" t="s">
        <v>101</v>
      </c>
      <c r="C110" s="206"/>
      <c r="D110" s="206"/>
      <c r="E110" s="206"/>
      <c r="F110" s="206"/>
      <c r="G110" s="206"/>
      <c r="H110" s="206">
        <v>0</v>
      </c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</row>
    <row r="111" spans="1:34" s="65" customFormat="1" ht="16.5" customHeight="1" x14ac:dyDescent="0.25">
      <c r="A111" s="21">
        <v>95</v>
      </c>
      <c r="B111" s="54" t="s">
        <v>102</v>
      </c>
      <c r="C111" s="206"/>
      <c r="D111" s="206"/>
      <c r="E111" s="206"/>
      <c r="F111" s="206"/>
      <c r="G111" s="206"/>
      <c r="H111" s="206">
        <v>0</v>
      </c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</row>
    <row r="112" spans="1:34" s="65" customFormat="1" ht="16.5" customHeight="1" x14ac:dyDescent="0.25">
      <c r="A112" s="21">
        <v>96</v>
      </c>
      <c r="B112" s="54" t="s">
        <v>103</v>
      </c>
      <c r="C112" s="206">
        <v>73.7</v>
      </c>
      <c r="D112" s="206">
        <v>60.9</v>
      </c>
      <c r="E112" s="206">
        <v>59.6</v>
      </c>
      <c r="F112" s="206">
        <v>50.9</v>
      </c>
      <c r="G112" s="206">
        <v>50.9</v>
      </c>
      <c r="H112" s="206">
        <v>54.463000000000001</v>
      </c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</row>
    <row r="113" spans="1:34" s="65" customFormat="1" ht="16.5" customHeight="1" x14ac:dyDescent="0.25">
      <c r="A113" s="21">
        <v>97</v>
      </c>
      <c r="B113" s="54" t="s">
        <v>107</v>
      </c>
      <c r="C113" s="206"/>
      <c r="D113" s="206">
        <v>82.632293080054268</v>
      </c>
      <c r="E113" s="206">
        <v>97.865353037766837</v>
      </c>
      <c r="F113" s="206">
        <v>85.402684563758385</v>
      </c>
      <c r="G113" s="206">
        <v>100</v>
      </c>
      <c r="H113" s="206">
        <v>107</v>
      </c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</row>
    <row r="114" spans="1:34" s="65" customFormat="1" ht="16.5" customHeight="1" x14ac:dyDescent="0.25">
      <c r="A114" s="254" t="s">
        <v>210</v>
      </c>
      <c r="B114" s="254"/>
      <c r="C114" s="254"/>
      <c r="D114" s="254"/>
      <c r="E114" s="254"/>
      <c r="F114" s="254"/>
      <c r="G114" s="254"/>
      <c r="H114" s="25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</row>
    <row r="115" spans="1:34" s="65" customFormat="1" ht="16.5" customHeight="1" x14ac:dyDescent="0.25">
      <c r="A115" s="162">
        <v>98</v>
      </c>
      <c r="B115" s="54" t="s">
        <v>90</v>
      </c>
      <c r="C115" s="206">
        <v>60</v>
      </c>
      <c r="D115" s="206">
        <v>57</v>
      </c>
      <c r="E115" s="206">
        <v>63.300000000000004</v>
      </c>
      <c r="F115" s="206">
        <v>63.1</v>
      </c>
      <c r="G115" s="206">
        <v>64.100000000000009</v>
      </c>
      <c r="H115" s="206">
        <v>68.587000000000003</v>
      </c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</row>
    <row r="116" spans="1:34" s="65" customFormat="1" ht="16.5" customHeight="1" x14ac:dyDescent="0.25">
      <c r="A116" s="162">
        <v>99</v>
      </c>
      <c r="B116" s="54" t="s">
        <v>92</v>
      </c>
      <c r="C116" s="206">
        <v>11.1</v>
      </c>
      <c r="D116" s="206">
        <v>14</v>
      </c>
      <c r="E116" s="206">
        <v>13.5</v>
      </c>
      <c r="F116" s="206">
        <v>13.4</v>
      </c>
      <c r="G116" s="206">
        <v>13.4</v>
      </c>
      <c r="H116" s="206">
        <v>14.338000000000001</v>
      </c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</row>
    <row r="117" spans="1:34" s="65" customFormat="1" ht="16.5" customHeight="1" x14ac:dyDescent="0.25">
      <c r="A117" s="162">
        <v>100</v>
      </c>
      <c r="B117" s="54" t="s">
        <v>107</v>
      </c>
      <c r="C117" s="206"/>
      <c r="D117" s="206">
        <v>126.12612612612612</v>
      </c>
      <c r="E117" s="206">
        <v>96.428571428571431</v>
      </c>
      <c r="F117" s="206">
        <v>99.259259259259252</v>
      </c>
      <c r="G117" s="206">
        <v>100</v>
      </c>
      <c r="H117" s="206">
        <v>107</v>
      </c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</row>
    <row r="118" spans="1:34" s="65" customFormat="1" ht="16.5" customHeight="1" x14ac:dyDescent="0.25">
      <c r="A118" s="162">
        <v>101</v>
      </c>
      <c r="B118" s="54" t="s">
        <v>93</v>
      </c>
      <c r="C118" s="206">
        <v>11.1</v>
      </c>
      <c r="D118" s="206">
        <v>14</v>
      </c>
      <c r="E118" s="206">
        <v>13.5</v>
      </c>
      <c r="F118" s="207">
        <v>13.4</v>
      </c>
      <c r="G118" s="207">
        <v>13.4</v>
      </c>
      <c r="H118" s="207">
        <v>14.338000000000001</v>
      </c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</row>
    <row r="119" spans="1:34" s="65" customFormat="1" ht="16.5" customHeight="1" x14ac:dyDescent="0.25">
      <c r="A119" s="162">
        <v>102</v>
      </c>
      <c r="B119" s="54" t="s">
        <v>94</v>
      </c>
      <c r="C119" s="206"/>
      <c r="D119" s="206"/>
      <c r="E119" s="206"/>
      <c r="F119" s="206"/>
      <c r="G119" s="206"/>
      <c r="H119" s="206">
        <v>0</v>
      </c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</row>
    <row r="120" spans="1:34" s="65" customFormat="1" ht="16.5" customHeight="1" x14ac:dyDescent="0.25">
      <c r="A120" s="162">
        <v>103</v>
      </c>
      <c r="B120" s="54" t="s">
        <v>95</v>
      </c>
      <c r="C120" s="206"/>
      <c r="D120" s="206"/>
      <c r="E120" s="206"/>
      <c r="F120" s="206">
        <v>0</v>
      </c>
      <c r="G120" s="206">
        <v>0</v>
      </c>
      <c r="H120" s="206">
        <v>0</v>
      </c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</row>
    <row r="121" spans="1:34" s="65" customFormat="1" ht="16.5" customHeight="1" x14ac:dyDescent="0.25">
      <c r="A121" s="162">
        <v>104</v>
      </c>
      <c r="B121" s="54" t="s">
        <v>97</v>
      </c>
      <c r="C121" s="206">
        <v>48.9</v>
      </c>
      <c r="D121" s="206">
        <v>43</v>
      </c>
      <c r="E121" s="206">
        <v>49.800000000000004</v>
      </c>
      <c r="F121" s="206">
        <v>49.7</v>
      </c>
      <c r="G121" s="206">
        <v>50.7</v>
      </c>
      <c r="H121" s="206">
        <v>54.249000000000002</v>
      </c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</row>
    <row r="122" spans="1:34" s="65" customFormat="1" ht="16.5" customHeight="1" x14ac:dyDescent="0.25">
      <c r="A122" s="162">
        <v>105</v>
      </c>
      <c r="B122" s="54" t="s">
        <v>98</v>
      </c>
      <c r="C122" s="206">
        <v>36.299999999999997</v>
      </c>
      <c r="D122" s="206">
        <v>36.200000000000003</v>
      </c>
      <c r="E122" s="206">
        <v>3.6</v>
      </c>
      <c r="F122" s="206">
        <v>3.7</v>
      </c>
      <c r="G122" s="206">
        <v>3.7</v>
      </c>
      <c r="H122" s="206">
        <v>3.9590000000000001</v>
      </c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</row>
    <row r="123" spans="1:34" s="65" customFormat="1" ht="16.5" customHeight="1" x14ac:dyDescent="0.25">
      <c r="A123" s="162">
        <v>106</v>
      </c>
      <c r="B123" s="54" t="s">
        <v>99</v>
      </c>
      <c r="C123" s="206">
        <v>12.6</v>
      </c>
      <c r="D123" s="206">
        <v>6.8</v>
      </c>
      <c r="E123" s="206">
        <v>46.2</v>
      </c>
      <c r="F123" s="207">
        <v>46</v>
      </c>
      <c r="G123" s="207">
        <v>47</v>
      </c>
      <c r="H123" s="207">
        <v>50.29</v>
      </c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</row>
    <row r="124" spans="1:34" s="65" customFormat="1" ht="16.5" customHeight="1" x14ac:dyDescent="0.25">
      <c r="A124" s="162">
        <v>107</v>
      </c>
      <c r="B124" s="67" t="s">
        <v>134</v>
      </c>
      <c r="C124" s="206"/>
      <c r="D124" s="206"/>
      <c r="E124" s="206"/>
      <c r="F124" s="206"/>
      <c r="G124" s="206"/>
      <c r="H124" s="206">
        <v>0</v>
      </c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</row>
    <row r="125" spans="1:34" s="65" customFormat="1" ht="16.5" customHeight="1" x14ac:dyDescent="0.25">
      <c r="A125" s="162">
        <v>108</v>
      </c>
      <c r="B125" s="54" t="s">
        <v>101</v>
      </c>
      <c r="C125" s="206"/>
      <c r="D125" s="206"/>
      <c r="E125" s="206"/>
      <c r="F125" s="206"/>
      <c r="G125" s="206"/>
      <c r="H125" s="206">
        <v>0</v>
      </c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</row>
    <row r="126" spans="1:34" s="65" customFormat="1" ht="16.5" customHeight="1" x14ac:dyDescent="0.25">
      <c r="A126" s="162">
        <v>109</v>
      </c>
      <c r="B126" s="54" t="s">
        <v>102</v>
      </c>
      <c r="C126" s="206"/>
      <c r="D126" s="206"/>
      <c r="E126" s="206"/>
      <c r="F126" s="206"/>
      <c r="G126" s="206"/>
      <c r="H126" s="206">
        <v>0</v>
      </c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</row>
    <row r="127" spans="1:34" s="65" customFormat="1" ht="16.5" customHeight="1" x14ac:dyDescent="0.25">
      <c r="A127" s="162">
        <v>110</v>
      </c>
      <c r="B127" s="54" t="s">
        <v>103</v>
      </c>
      <c r="C127" s="206">
        <v>59.954999999999998</v>
      </c>
      <c r="D127" s="206">
        <v>54.6</v>
      </c>
      <c r="E127" s="206">
        <v>66.2</v>
      </c>
      <c r="F127" s="206">
        <v>63.1</v>
      </c>
      <c r="G127" s="206">
        <v>64.099999999999994</v>
      </c>
      <c r="H127" s="206">
        <v>68.586999999999989</v>
      </c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</row>
    <row r="128" spans="1:34" s="65" customFormat="1" ht="16.5" customHeight="1" x14ac:dyDescent="0.25">
      <c r="A128" s="162">
        <v>111</v>
      </c>
      <c r="B128" s="54" t="s">
        <v>107</v>
      </c>
      <c r="C128" s="206"/>
      <c r="D128" s="206">
        <v>91.068301225919441</v>
      </c>
      <c r="E128" s="206">
        <v>121.24542124542124</v>
      </c>
      <c r="F128" s="206">
        <v>95.317220543806641</v>
      </c>
      <c r="G128" s="206">
        <v>101.58478605388272</v>
      </c>
      <c r="H128" s="206">
        <v>106.99999999999999</v>
      </c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</row>
    <row r="129" spans="1:34" s="65" customFormat="1" ht="20.25" customHeight="1" x14ac:dyDescent="0.25">
      <c r="A129" s="254" t="s">
        <v>211</v>
      </c>
      <c r="B129" s="254"/>
      <c r="C129" s="254"/>
      <c r="D129" s="254"/>
      <c r="E129" s="254"/>
      <c r="F129" s="254"/>
      <c r="G129" s="254"/>
      <c r="H129" s="25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</row>
    <row r="130" spans="1:34" s="65" customFormat="1" ht="16.5" customHeight="1" x14ac:dyDescent="0.25">
      <c r="A130" s="162">
        <v>112</v>
      </c>
      <c r="B130" s="54" t="s">
        <v>90</v>
      </c>
      <c r="C130" s="206">
        <v>64.2</v>
      </c>
      <c r="D130" s="206">
        <v>72.599999999999994</v>
      </c>
      <c r="E130" s="206">
        <v>61.4</v>
      </c>
      <c r="F130" s="206">
        <v>60.400000000000006</v>
      </c>
      <c r="G130" s="206">
        <v>61.400000000000006</v>
      </c>
      <c r="H130" s="206">
        <v>65.698000000000008</v>
      </c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</row>
    <row r="131" spans="1:34" s="65" customFormat="1" ht="16.5" customHeight="1" x14ac:dyDescent="0.25">
      <c r="A131" s="162">
        <v>113</v>
      </c>
      <c r="B131" s="54" t="s">
        <v>92</v>
      </c>
      <c r="C131" s="206">
        <v>22.3</v>
      </c>
      <c r="D131" s="206">
        <v>22.1</v>
      </c>
      <c r="E131" s="206">
        <v>18.399999999999999</v>
      </c>
      <c r="F131" s="206">
        <v>18.3</v>
      </c>
      <c r="G131" s="206">
        <v>19.3</v>
      </c>
      <c r="H131" s="206">
        <v>20.651</v>
      </c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</row>
    <row r="132" spans="1:34" s="65" customFormat="1" ht="16.5" customHeight="1" x14ac:dyDescent="0.25">
      <c r="A132" s="162">
        <v>114</v>
      </c>
      <c r="B132" s="54" t="s">
        <v>107</v>
      </c>
      <c r="C132" s="206"/>
      <c r="D132" s="206">
        <v>99.103139013452918</v>
      </c>
      <c r="E132" s="206">
        <v>83.257918552036188</v>
      </c>
      <c r="F132" s="206">
        <v>99.456521739130437</v>
      </c>
      <c r="G132" s="206">
        <v>105.46448087431695</v>
      </c>
      <c r="H132" s="206">
        <v>106.99999999999999</v>
      </c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</row>
    <row r="133" spans="1:34" s="65" customFormat="1" ht="16.5" customHeight="1" x14ac:dyDescent="0.25">
      <c r="A133" s="162">
        <v>115</v>
      </c>
      <c r="B133" s="54" t="s">
        <v>93</v>
      </c>
      <c r="C133" s="206">
        <v>21.3</v>
      </c>
      <c r="D133" s="206">
        <v>22.1</v>
      </c>
      <c r="E133" s="206">
        <v>18.399999999999999</v>
      </c>
      <c r="F133" s="207">
        <v>18.3</v>
      </c>
      <c r="G133" s="207">
        <v>19.3</v>
      </c>
      <c r="H133" s="207">
        <v>20.651</v>
      </c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</row>
    <row r="134" spans="1:34" s="65" customFormat="1" ht="16.5" customHeight="1" x14ac:dyDescent="0.25">
      <c r="A134" s="162">
        <v>116</v>
      </c>
      <c r="B134" s="54" t="s">
        <v>94</v>
      </c>
      <c r="C134" s="206">
        <v>0.1</v>
      </c>
      <c r="D134" s="206">
        <v>0</v>
      </c>
      <c r="E134" s="206"/>
      <c r="F134" s="206"/>
      <c r="G134" s="206"/>
      <c r="H134" s="206">
        <v>0</v>
      </c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</row>
    <row r="135" spans="1:34" s="65" customFormat="1" ht="16.5" customHeight="1" x14ac:dyDescent="0.25">
      <c r="A135" s="162">
        <v>117</v>
      </c>
      <c r="B135" s="54" t="s">
        <v>95</v>
      </c>
      <c r="C135" s="206">
        <v>0.9</v>
      </c>
      <c r="D135" s="206">
        <v>0</v>
      </c>
      <c r="E135" s="206"/>
      <c r="F135" s="206"/>
      <c r="G135" s="206"/>
      <c r="H135" s="206">
        <v>0</v>
      </c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</row>
    <row r="136" spans="1:34" s="65" customFormat="1" ht="16.5" customHeight="1" x14ac:dyDescent="0.25">
      <c r="A136" s="162">
        <v>118</v>
      </c>
      <c r="B136" s="54" t="s">
        <v>97</v>
      </c>
      <c r="C136" s="206">
        <v>41.9</v>
      </c>
      <c r="D136" s="206">
        <v>50.5</v>
      </c>
      <c r="E136" s="206">
        <v>43</v>
      </c>
      <c r="F136" s="206">
        <v>42.1</v>
      </c>
      <c r="G136" s="206">
        <v>42.1</v>
      </c>
      <c r="H136" s="206">
        <v>45.047000000000004</v>
      </c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</row>
    <row r="137" spans="1:34" s="65" customFormat="1" ht="16.5" customHeight="1" x14ac:dyDescent="0.25">
      <c r="A137" s="162">
        <v>119</v>
      </c>
      <c r="B137" s="54" t="s">
        <v>98</v>
      </c>
      <c r="C137" s="206">
        <v>35</v>
      </c>
      <c r="D137" s="206">
        <v>30.2</v>
      </c>
      <c r="E137" s="206"/>
      <c r="F137" s="206">
        <v>0</v>
      </c>
      <c r="G137" s="206">
        <v>0</v>
      </c>
      <c r="H137" s="206">
        <v>0</v>
      </c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</row>
    <row r="138" spans="1:34" s="65" customFormat="1" ht="16.5" customHeight="1" x14ac:dyDescent="0.25">
      <c r="A138" s="162">
        <v>120</v>
      </c>
      <c r="B138" s="54" t="s">
        <v>99</v>
      </c>
      <c r="C138" s="206">
        <v>6.9</v>
      </c>
      <c r="D138" s="206">
        <v>20.3</v>
      </c>
      <c r="E138" s="206">
        <v>43</v>
      </c>
      <c r="F138" s="207">
        <v>42.1</v>
      </c>
      <c r="G138" s="207">
        <v>42.1</v>
      </c>
      <c r="H138" s="207">
        <v>45.047000000000004</v>
      </c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</row>
    <row r="139" spans="1:34" s="65" customFormat="1" ht="16.5" customHeight="1" x14ac:dyDescent="0.25">
      <c r="A139" s="162">
        <v>121</v>
      </c>
      <c r="B139" s="67" t="s">
        <v>134</v>
      </c>
      <c r="C139" s="206"/>
      <c r="D139" s="206"/>
      <c r="E139" s="206"/>
      <c r="F139" s="206"/>
      <c r="G139" s="206"/>
      <c r="H139" s="206">
        <v>0</v>
      </c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</row>
    <row r="140" spans="1:34" s="65" customFormat="1" ht="16.5" customHeight="1" x14ac:dyDescent="0.25">
      <c r="A140" s="162">
        <v>122</v>
      </c>
      <c r="B140" s="54" t="s">
        <v>101</v>
      </c>
      <c r="C140" s="206"/>
      <c r="D140" s="206"/>
      <c r="E140" s="206"/>
      <c r="F140" s="206"/>
      <c r="G140" s="206"/>
      <c r="H140" s="206">
        <v>0</v>
      </c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</row>
    <row r="141" spans="1:34" s="65" customFormat="1" ht="16.5" customHeight="1" x14ac:dyDescent="0.25">
      <c r="A141" s="162">
        <v>123</v>
      </c>
      <c r="B141" s="54" t="s">
        <v>102</v>
      </c>
      <c r="C141" s="206"/>
      <c r="D141" s="206"/>
      <c r="E141" s="206"/>
      <c r="F141" s="206"/>
      <c r="G141" s="206"/>
      <c r="H141" s="206">
        <v>0</v>
      </c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</row>
    <row r="142" spans="1:34" s="65" customFormat="1" ht="16.5" customHeight="1" x14ac:dyDescent="0.25">
      <c r="A142" s="162">
        <v>124</v>
      </c>
      <c r="B142" s="54" t="s">
        <v>103</v>
      </c>
      <c r="C142" s="206">
        <v>62.4</v>
      </c>
      <c r="D142" s="206">
        <v>73.3</v>
      </c>
      <c r="E142" s="206">
        <v>63</v>
      </c>
      <c r="F142" s="206">
        <v>60.4</v>
      </c>
      <c r="G142" s="206">
        <v>61.4</v>
      </c>
      <c r="H142" s="206">
        <v>65.697999999999993</v>
      </c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</row>
    <row r="143" spans="1:34" s="65" customFormat="1" ht="16.5" customHeight="1" x14ac:dyDescent="0.25">
      <c r="A143" s="162">
        <v>125</v>
      </c>
      <c r="B143" s="54" t="s">
        <v>107</v>
      </c>
      <c r="C143" s="206"/>
      <c r="D143" s="206">
        <v>117.46794871794873</v>
      </c>
      <c r="E143" s="206">
        <v>85.9481582537517</v>
      </c>
      <c r="F143" s="206">
        <v>95.873015873015859</v>
      </c>
      <c r="G143" s="206">
        <v>101.65562913907284</v>
      </c>
      <c r="H143" s="206">
        <v>106.99999999999999</v>
      </c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</row>
    <row r="144" spans="1:34" s="65" customFormat="1" ht="18.75" customHeight="1" x14ac:dyDescent="0.25">
      <c r="A144" s="254" t="s">
        <v>217</v>
      </c>
      <c r="B144" s="254"/>
      <c r="C144" s="254"/>
      <c r="D144" s="254"/>
      <c r="E144" s="254"/>
      <c r="F144" s="254"/>
      <c r="G144" s="254"/>
      <c r="H144" s="25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</row>
    <row r="145" spans="1:34" s="65" customFormat="1" ht="17.25" customHeight="1" x14ac:dyDescent="0.25">
      <c r="A145" s="162">
        <v>126</v>
      </c>
      <c r="B145" s="54" t="s">
        <v>90</v>
      </c>
      <c r="C145" s="206">
        <v>68.5</v>
      </c>
      <c r="D145" s="206">
        <v>51.9</v>
      </c>
      <c r="E145" s="206">
        <v>44.3</v>
      </c>
      <c r="F145" s="206">
        <v>47.2</v>
      </c>
      <c r="G145" s="206">
        <v>47.2</v>
      </c>
      <c r="H145" s="206">
        <v>50.504000000000005</v>
      </c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</row>
    <row r="146" spans="1:34" s="65" customFormat="1" ht="17.25" customHeight="1" x14ac:dyDescent="0.25">
      <c r="A146" s="162">
        <v>127</v>
      </c>
      <c r="B146" s="54" t="s">
        <v>92</v>
      </c>
      <c r="C146" s="206">
        <v>13.9</v>
      </c>
      <c r="D146" s="206">
        <v>19.399999999999999</v>
      </c>
      <c r="E146" s="206">
        <v>19.3</v>
      </c>
      <c r="F146" s="206">
        <v>11.9</v>
      </c>
      <c r="G146" s="206">
        <v>11.9</v>
      </c>
      <c r="H146" s="206">
        <v>12.733000000000001</v>
      </c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</row>
    <row r="147" spans="1:34" s="65" customFormat="1" ht="17.25" customHeight="1" x14ac:dyDescent="0.25">
      <c r="A147" s="162">
        <v>128</v>
      </c>
      <c r="B147" s="54" t="s">
        <v>107</v>
      </c>
      <c r="C147" s="206"/>
      <c r="D147" s="206">
        <v>139.56834532374097</v>
      </c>
      <c r="E147" s="206">
        <v>99.484536082474236</v>
      </c>
      <c r="F147" s="206">
        <v>61.6580310880829</v>
      </c>
      <c r="G147" s="206">
        <v>100</v>
      </c>
      <c r="H147" s="206">
        <v>107</v>
      </c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</row>
    <row r="148" spans="1:34" s="65" customFormat="1" ht="17.25" customHeight="1" x14ac:dyDescent="0.25">
      <c r="A148" s="162">
        <v>129</v>
      </c>
      <c r="B148" s="54" t="s">
        <v>93</v>
      </c>
      <c r="C148" s="206">
        <v>13.8</v>
      </c>
      <c r="D148" s="206">
        <v>19.399999999999999</v>
      </c>
      <c r="E148" s="206">
        <v>19.3</v>
      </c>
      <c r="F148" s="207">
        <v>11.9</v>
      </c>
      <c r="G148" s="207">
        <v>11.9</v>
      </c>
      <c r="H148" s="207">
        <v>12.733000000000001</v>
      </c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</row>
    <row r="149" spans="1:34" s="65" customFormat="1" ht="17.25" customHeight="1" x14ac:dyDescent="0.25">
      <c r="A149" s="162">
        <v>130</v>
      </c>
      <c r="B149" s="54" t="s">
        <v>94</v>
      </c>
      <c r="C149" s="206">
        <v>0.1</v>
      </c>
      <c r="D149" s="206"/>
      <c r="E149" s="206"/>
      <c r="F149" s="206"/>
      <c r="G149" s="206"/>
      <c r="H149" s="206">
        <v>0</v>
      </c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</row>
    <row r="150" spans="1:34" s="65" customFormat="1" ht="17.25" customHeight="1" x14ac:dyDescent="0.25">
      <c r="A150" s="162">
        <v>131</v>
      </c>
      <c r="B150" s="54" t="s">
        <v>95</v>
      </c>
      <c r="C150" s="206"/>
      <c r="D150" s="206"/>
      <c r="E150" s="206"/>
      <c r="F150" s="206"/>
      <c r="G150" s="206"/>
      <c r="H150" s="206">
        <v>0</v>
      </c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</row>
    <row r="151" spans="1:34" s="65" customFormat="1" ht="17.25" customHeight="1" x14ac:dyDescent="0.25">
      <c r="A151" s="162">
        <v>132</v>
      </c>
      <c r="B151" s="54" t="s">
        <v>97</v>
      </c>
      <c r="C151" s="206">
        <v>54.599999999999994</v>
      </c>
      <c r="D151" s="206">
        <v>32.5</v>
      </c>
      <c r="E151" s="206">
        <v>25</v>
      </c>
      <c r="F151" s="206">
        <v>35.300000000000004</v>
      </c>
      <c r="G151" s="206">
        <v>35.300000000000004</v>
      </c>
      <c r="H151" s="206">
        <v>37.771000000000008</v>
      </c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</row>
    <row r="152" spans="1:34" s="65" customFormat="1" ht="17.25" customHeight="1" x14ac:dyDescent="0.25">
      <c r="A152" s="162">
        <v>133</v>
      </c>
      <c r="B152" s="54" t="s">
        <v>98</v>
      </c>
      <c r="C152" s="206">
        <v>31.7</v>
      </c>
      <c r="D152" s="206">
        <v>28.5</v>
      </c>
      <c r="E152" s="206">
        <v>0.7</v>
      </c>
      <c r="F152" s="206">
        <v>0.7</v>
      </c>
      <c r="G152" s="206">
        <v>0.7</v>
      </c>
      <c r="H152" s="206">
        <v>0.749</v>
      </c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</row>
    <row r="153" spans="1:34" s="65" customFormat="1" ht="17.25" customHeight="1" x14ac:dyDescent="0.25">
      <c r="A153" s="162">
        <v>134</v>
      </c>
      <c r="B153" s="54" t="s">
        <v>99</v>
      </c>
      <c r="C153" s="206">
        <v>22.9</v>
      </c>
      <c r="D153" s="206">
        <v>4</v>
      </c>
      <c r="E153" s="206">
        <v>24.3</v>
      </c>
      <c r="F153" s="207">
        <v>34.6</v>
      </c>
      <c r="G153" s="207">
        <v>34.6</v>
      </c>
      <c r="H153" s="207">
        <v>37.021999999999998</v>
      </c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</row>
    <row r="154" spans="1:34" s="65" customFormat="1" ht="17.25" customHeight="1" x14ac:dyDescent="0.25">
      <c r="A154" s="162">
        <v>135</v>
      </c>
      <c r="B154" s="67" t="s">
        <v>134</v>
      </c>
      <c r="C154" s="206"/>
      <c r="D154" s="206"/>
      <c r="E154" s="206"/>
      <c r="F154" s="206"/>
      <c r="G154" s="206"/>
      <c r="H154" s="206">
        <v>0</v>
      </c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</row>
    <row r="155" spans="1:34" s="65" customFormat="1" ht="17.25" customHeight="1" x14ac:dyDescent="0.25">
      <c r="A155" s="162">
        <v>136</v>
      </c>
      <c r="B155" s="54" t="s">
        <v>101</v>
      </c>
      <c r="C155" s="206"/>
      <c r="D155" s="206"/>
      <c r="E155" s="206"/>
      <c r="F155" s="206"/>
      <c r="G155" s="206"/>
      <c r="H155" s="206">
        <v>0</v>
      </c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</row>
    <row r="156" spans="1:34" s="65" customFormat="1" ht="17.25" customHeight="1" x14ac:dyDescent="0.25">
      <c r="A156" s="162">
        <v>137</v>
      </c>
      <c r="B156" s="54" t="s">
        <v>102</v>
      </c>
      <c r="C156" s="206"/>
      <c r="D156" s="206"/>
      <c r="E156" s="206"/>
      <c r="F156" s="206"/>
      <c r="G156" s="206"/>
      <c r="H156" s="206">
        <v>0</v>
      </c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</row>
    <row r="157" spans="1:34" s="65" customFormat="1" ht="17.25" customHeight="1" x14ac:dyDescent="0.25">
      <c r="A157" s="162">
        <v>138</v>
      </c>
      <c r="B157" s="54" t="s">
        <v>103</v>
      </c>
      <c r="C157" s="206">
        <v>69.5</v>
      </c>
      <c r="D157" s="206">
        <v>48.5</v>
      </c>
      <c r="E157" s="206">
        <v>51.1</v>
      </c>
      <c r="F157" s="206">
        <v>47.2</v>
      </c>
      <c r="G157" s="206">
        <v>47.2</v>
      </c>
      <c r="H157" s="206">
        <v>50.504000000000005</v>
      </c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</row>
    <row r="158" spans="1:34" s="65" customFormat="1" ht="17.25" customHeight="1" x14ac:dyDescent="0.25">
      <c r="A158" s="162">
        <v>139</v>
      </c>
      <c r="B158" s="54" t="s">
        <v>107</v>
      </c>
      <c r="C158" s="206"/>
      <c r="D158" s="206">
        <v>69.7841726618705</v>
      </c>
      <c r="E158" s="206">
        <v>105.36082474226805</v>
      </c>
      <c r="F158" s="206">
        <v>92.367906066536207</v>
      </c>
      <c r="G158" s="206">
        <v>100</v>
      </c>
      <c r="H158" s="206">
        <v>107</v>
      </c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</row>
    <row r="159" spans="1:34" s="65" customFormat="1" ht="16.5" customHeight="1" x14ac:dyDescent="0.25">
      <c r="A159" s="254" t="s">
        <v>213</v>
      </c>
      <c r="B159" s="254"/>
      <c r="C159" s="254"/>
      <c r="D159" s="254"/>
      <c r="E159" s="254"/>
      <c r="F159" s="254"/>
      <c r="G159" s="254"/>
      <c r="H159" s="25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</row>
    <row r="160" spans="1:34" s="65" customFormat="1" ht="16.5" customHeight="1" x14ac:dyDescent="0.25">
      <c r="A160" s="162">
        <v>140</v>
      </c>
      <c r="B160" s="54" t="s">
        <v>90</v>
      </c>
      <c r="C160" s="206">
        <v>61.1</v>
      </c>
      <c r="D160" s="206">
        <v>45.599999999999994</v>
      </c>
      <c r="E160" s="206">
        <v>56.7</v>
      </c>
      <c r="F160" s="206">
        <v>40.700000000000003</v>
      </c>
      <c r="G160" s="206">
        <v>43.8</v>
      </c>
      <c r="H160" s="206">
        <v>46.866</v>
      </c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</row>
    <row r="161" spans="1:34" s="65" customFormat="1" ht="16.5" customHeight="1" x14ac:dyDescent="0.25">
      <c r="A161" s="162">
        <v>141</v>
      </c>
      <c r="B161" s="54" t="s">
        <v>92</v>
      </c>
      <c r="C161" s="206">
        <v>11.4</v>
      </c>
      <c r="D161" s="206">
        <v>10.5</v>
      </c>
      <c r="E161" s="206">
        <v>10</v>
      </c>
      <c r="F161" s="206">
        <v>10.199999999999999</v>
      </c>
      <c r="G161" s="206">
        <v>9.9</v>
      </c>
      <c r="H161" s="206">
        <v>10.593</v>
      </c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</row>
    <row r="162" spans="1:34" s="65" customFormat="1" ht="16.5" customHeight="1" x14ac:dyDescent="0.25">
      <c r="A162" s="162">
        <v>142</v>
      </c>
      <c r="B162" s="54" t="s">
        <v>107</v>
      </c>
      <c r="C162" s="206"/>
      <c r="D162" s="206">
        <v>92.10526315789474</v>
      </c>
      <c r="E162" s="206">
        <v>95.238095238095227</v>
      </c>
      <c r="F162" s="206">
        <v>102</v>
      </c>
      <c r="G162" s="206">
        <v>97.058823529411768</v>
      </c>
      <c r="H162" s="206">
        <v>107</v>
      </c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</row>
    <row r="163" spans="1:34" s="65" customFormat="1" ht="16.5" customHeight="1" x14ac:dyDescent="0.25">
      <c r="A163" s="162">
        <v>143</v>
      </c>
      <c r="B163" s="54" t="s">
        <v>93</v>
      </c>
      <c r="C163" s="206">
        <v>10.9</v>
      </c>
      <c r="D163" s="206">
        <v>10.5</v>
      </c>
      <c r="E163" s="206">
        <v>10</v>
      </c>
      <c r="F163" s="207">
        <v>10.199999999999999</v>
      </c>
      <c r="G163" s="207">
        <v>9.9</v>
      </c>
      <c r="H163" s="207">
        <v>10.593</v>
      </c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</row>
    <row r="164" spans="1:34" s="65" customFormat="1" ht="16.5" customHeight="1" x14ac:dyDescent="0.25">
      <c r="A164" s="162">
        <v>144</v>
      </c>
      <c r="B164" s="54" t="s">
        <v>94</v>
      </c>
      <c r="C164" s="206"/>
      <c r="D164" s="206">
        <v>0</v>
      </c>
      <c r="E164" s="206"/>
      <c r="F164" s="206"/>
      <c r="G164" s="206"/>
      <c r="H164" s="206">
        <v>0</v>
      </c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</row>
    <row r="165" spans="1:34" s="65" customFormat="1" ht="16.5" customHeight="1" x14ac:dyDescent="0.25">
      <c r="A165" s="162">
        <v>145</v>
      </c>
      <c r="B165" s="54" t="s">
        <v>95</v>
      </c>
      <c r="C165" s="206">
        <v>0.5</v>
      </c>
      <c r="D165" s="206"/>
      <c r="E165" s="206"/>
      <c r="F165" s="206"/>
      <c r="G165" s="206"/>
      <c r="H165" s="206">
        <v>0</v>
      </c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</row>
    <row r="166" spans="1:34" s="65" customFormat="1" ht="16.5" customHeight="1" x14ac:dyDescent="0.25">
      <c r="A166" s="162">
        <v>146</v>
      </c>
      <c r="B166" s="54" t="s">
        <v>97</v>
      </c>
      <c r="C166" s="206">
        <v>49.7</v>
      </c>
      <c r="D166" s="206">
        <v>35.099999999999994</v>
      </c>
      <c r="E166" s="206">
        <v>46.7</v>
      </c>
      <c r="F166" s="206">
        <v>30.5</v>
      </c>
      <c r="G166" s="206">
        <v>33.9</v>
      </c>
      <c r="H166" s="206">
        <v>36.272999999999996</v>
      </c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</row>
    <row r="167" spans="1:34" s="65" customFormat="1" ht="16.5" customHeight="1" x14ac:dyDescent="0.25">
      <c r="A167" s="162">
        <v>147</v>
      </c>
      <c r="B167" s="54" t="s">
        <v>98</v>
      </c>
      <c r="C167" s="206">
        <v>27.4</v>
      </c>
      <c r="D167" s="206">
        <v>26.4</v>
      </c>
      <c r="E167" s="206">
        <v>7</v>
      </c>
      <c r="F167" s="206">
        <v>6.9</v>
      </c>
      <c r="G167" s="206">
        <v>6.9</v>
      </c>
      <c r="H167" s="206">
        <v>7.3830000000000009</v>
      </c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</row>
    <row r="168" spans="1:34" s="65" customFormat="1" ht="16.5" customHeight="1" x14ac:dyDescent="0.25">
      <c r="A168" s="162">
        <v>148</v>
      </c>
      <c r="B168" s="54" t="s">
        <v>99</v>
      </c>
      <c r="C168" s="206">
        <v>22.3</v>
      </c>
      <c r="D168" s="206">
        <v>8.6999999999999993</v>
      </c>
      <c r="E168" s="206">
        <v>39.700000000000003</v>
      </c>
      <c r="F168" s="207">
        <v>23.6</v>
      </c>
      <c r="G168" s="207">
        <v>27</v>
      </c>
      <c r="H168" s="207">
        <v>28.89</v>
      </c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</row>
    <row r="169" spans="1:34" s="65" customFormat="1" ht="16.5" customHeight="1" x14ac:dyDescent="0.25">
      <c r="A169" s="162">
        <v>149</v>
      </c>
      <c r="B169" s="67" t="s">
        <v>134</v>
      </c>
      <c r="C169" s="206"/>
      <c r="D169" s="206"/>
      <c r="E169" s="206"/>
      <c r="F169" s="206"/>
      <c r="G169" s="206"/>
      <c r="H169" s="206">
        <v>0</v>
      </c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</row>
    <row r="170" spans="1:34" s="65" customFormat="1" ht="16.5" customHeight="1" x14ac:dyDescent="0.25">
      <c r="A170" s="162">
        <v>150</v>
      </c>
      <c r="B170" s="54" t="s">
        <v>101</v>
      </c>
      <c r="C170" s="206"/>
      <c r="D170" s="206"/>
      <c r="E170" s="206"/>
      <c r="F170" s="206"/>
      <c r="G170" s="206"/>
      <c r="H170" s="206">
        <v>0</v>
      </c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</row>
    <row r="171" spans="1:34" s="65" customFormat="1" ht="16.5" customHeight="1" x14ac:dyDescent="0.25">
      <c r="A171" s="162">
        <v>151</v>
      </c>
      <c r="B171" s="54" t="s">
        <v>102</v>
      </c>
      <c r="C171" s="206"/>
      <c r="D171" s="206"/>
      <c r="E171" s="206"/>
      <c r="F171" s="206"/>
      <c r="G171" s="206"/>
      <c r="H171" s="206">
        <v>0</v>
      </c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</row>
    <row r="172" spans="1:34" s="65" customFormat="1" ht="16.5" customHeight="1" x14ac:dyDescent="0.25">
      <c r="A172" s="162">
        <v>152</v>
      </c>
      <c r="B172" s="54" t="s">
        <v>103</v>
      </c>
      <c r="C172" s="206">
        <v>61.6</v>
      </c>
      <c r="D172" s="206">
        <v>46.3</v>
      </c>
      <c r="E172" s="206">
        <v>56.9</v>
      </c>
      <c r="F172" s="206">
        <v>40.700000000000003</v>
      </c>
      <c r="G172" s="206">
        <v>43.8</v>
      </c>
      <c r="H172" s="206">
        <v>46.866</v>
      </c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</row>
    <row r="173" spans="1:34" s="65" customFormat="1" ht="16.5" customHeight="1" x14ac:dyDescent="0.25">
      <c r="A173" s="162">
        <v>153</v>
      </c>
      <c r="B173" s="54" t="s">
        <v>107</v>
      </c>
      <c r="C173" s="206"/>
      <c r="D173" s="206">
        <v>75.162337662337649</v>
      </c>
      <c r="E173" s="206">
        <v>122.89416846652269</v>
      </c>
      <c r="F173" s="206">
        <v>71.528998242530761</v>
      </c>
      <c r="G173" s="206">
        <v>107.6167076167076</v>
      </c>
      <c r="H173" s="206">
        <v>107</v>
      </c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</row>
    <row r="174" spans="1:34" s="65" customFormat="1" ht="16.5" customHeight="1" x14ac:dyDescent="0.25">
      <c r="A174" s="254" t="s">
        <v>214</v>
      </c>
      <c r="B174" s="254"/>
      <c r="C174" s="254"/>
      <c r="D174" s="254"/>
      <c r="E174" s="254"/>
      <c r="F174" s="254"/>
      <c r="G174" s="254"/>
      <c r="H174" s="25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</row>
    <row r="175" spans="1:34" s="65" customFormat="1" ht="16.5" customHeight="1" x14ac:dyDescent="0.25">
      <c r="A175" s="162">
        <v>154</v>
      </c>
      <c r="B175" s="54" t="s">
        <v>90</v>
      </c>
      <c r="C175" s="206">
        <v>50.400000000000006</v>
      </c>
      <c r="D175" s="206">
        <v>42.599999999999994</v>
      </c>
      <c r="E175" s="206">
        <v>70</v>
      </c>
      <c r="F175" s="206">
        <v>42.6</v>
      </c>
      <c r="G175" s="206">
        <v>42.6</v>
      </c>
      <c r="H175" s="206">
        <v>45.582000000000001</v>
      </c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</row>
    <row r="176" spans="1:34" s="65" customFormat="1" ht="16.5" customHeight="1" x14ac:dyDescent="0.25">
      <c r="A176" s="162">
        <v>155</v>
      </c>
      <c r="B176" s="54" t="s">
        <v>92</v>
      </c>
      <c r="C176" s="206">
        <v>19.5</v>
      </c>
      <c r="D176" s="206">
        <v>19.399999999999999</v>
      </c>
      <c r="E176" s="206">
        <v>19.2</v>
      </c>
      <c r="F176" s="206">
        <v>18</v>
      </c>
      <c r="G176" s="206">
        <v>18</v>
      </c>
      <c r="H176" s="206">
        <v>19.260000000000002</v>
      </c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</row>
    <row r="177" spans="1:34" s="65" customFormat="1" ht="16.5" customHeight="1" x14ac:dyDescent="0.25">
      <c r="A177" s="162">
        <v>156</v>
      </c>
      <c r="B177" s="54" t="s">
        <v>107</v>
      </c>
      <c r="C177" s="206"/>
      <c r="D177" s="206">
        <v>99.487179487179475</v>
      </c>
      <c r="E177" s="206">
        <v>98.969072164948457</v>
      </c>
      <c r="F177" s="206">
        <v>93.75</v>
      </c>
      <c r="G177" s="206">
        <v>100</v>
      </c>
      <c r="H177" s="206">
        <v>107</v>
      </c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</row>
    <row r="178" spans="1:34" s="65" customFormat="1" ht="16.5" customHeight="1" x14ac:dyDescent="0.25">
      <c r="A178" s="162">
        <v>157</v>
      </c>
      <c r="B178" s="54" t="s">
        <v>93</v>
      </c>
      <c r="C178" s="206">
        <v>18.5</v>
      </c>
      <c r="D178" s="206">
        <v>19.399999999999999</v>
      </c>
      <c r="E178" s="206">
        <v>19.2</v>
      </c>
      <c r="F178" s="207">
        <v>18</v>
      </c>
      <c r="G178" s="207">
        <v>18</v>
      </c>
      <c r="H178" s="207">
        <v>19.260000000000002</v>
      </c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</row>
    <row r="179" spans="1:34" s="65" customFormat="1" ht="16.5" customHeight="1" x14ac:dyDescent="0.25">
      <c r="A179" s="162">
        <v>158</v>
      </c>
      <c r="B179" s="54" t="s">
        <v>94</v>
      </c>
      <c r="C179" s="206"/>
      <c r="D179" s="206"/>
      <c r="E179" s="206"/>
      <c r="F179" s="206"/>
      <c r="G179" s="206"/>
      <c r="H179" s="206">
        <v>0</v>
      </c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</row>
    <row r="180" spans="1:34" s="65" customFormat="1" ht="16.5" customHeight="1" x14ac:dyDescent="0.25">
      <c r="A180" s="162">
        <v>159</v>
      </c>
      <c r="B180" s="54" t="s">
        <v>95</v>
      </c>
      <c r="C180" s="206">
        <v>1</v>
      </c>
      <c r="D180" s="206">
        <v>0</v>
      </c>
      <c r="E180" s="206"/>
      <c r="F180" s="206"/>
      <c r="G180" s="206"/>
      <c r="H180" s="206">
        <v>0</v>
      </c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</row>
    <row r="181" spans="1:34" s="65" customFormat="1" ht="16.5" customHeight="1" x14ac:dyDescent="0.25">
      <c r="A181" s="162">
        <v>160</v>
      </c>
      <c r="B181" s="54" t="s">
        <v>97</v>
      </c>
      <c r="C181" s="206">
        <v>30.900000000000002</v>
      </c>
      <c r="D181" s="206">
        <v>23.2</v>
      </c>
      <c r="E181" s="206">
        <v>50.8</v>
      </c>
      <c r="F181" s="206">
        <v>24.6</v>
      </c>
      <c r="G181" s="206">
        <v>24.6</v>
      </c>
      <c r="H181" s="206">
        <v>26.322000000000003</v>
      </c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</row>
    <row r="182" spans="1:34" s="65" customFormat="1" ht="16.5" customHeight="1" x14ac:dyDescent="0.25">
      <c r="A182" s="162">
        <v>161</v>
      </c>
      <c r="B182" s="54" t="s">
        <v>98</v>
      </c>
      <c r="C182" s="206">
        <v>22.6</v>
      </c>
      <c r="D182" s="206">
        <v>20.8</v>
      </c>
      <c r="E182" s="206"/>
      <c r="F182" s="206">
        <v>0</v>
      </c>
      <c r="G182" s="206">
        <v>0</v>
      </c>
      <c r="H182" s="206">
        <v>0</v>
      </c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</row>
    <row r="183" spans="1:34" s="65" customFormat="1" ht="16.5" customHeight="1" x14ac:dyDescent="0.25">
      <c r="A183" s="162">
        <v>162</v>
      </c>
      <c r="B183" s="54" t="s">
        <v>99</v>
      </c>
      <c r="C183" s="206">
        <v>8.3000000000000007</v>
      </c>
      <c r="D183" s="206">
        <v>2.4</v>
      </c>
      <c r="E183" s="206">
        <v>50.8</v>
      </c>
      <c r="F183" s="207">
        <v>24.6</v>
      </c>
      <c r="G183" s="207">
        <v>24.6</v>
      </c>
      <c r="H183" s="207">
        <v>26.322000000000003</v>
      </c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</row>
    <row r="184" spans="1:34" s="65" customFormat="1" ht="16.5" customHeight="1" x14ac:dyDescent="0.25">
      <c r="A184" s="162">
        <v>163</v>
      </c>
      <c r="B184" s="67" t="s">
        <v>134</v>
      </c>
      <c r="C184" s="206"/>
      <c r="D184" s="206"/>
      <c r="E184" s="206"/>
      <c r="F184" s="206"/>
      <c r="G184" s="206"/>
      <c r="H184" s="206">
        <v>0</v>
      </c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</row>
    <row r="185" spans="1:34" s="65" customFormat="1" ht="16.5" customHeight="1" x14ac:dyDescent="0.25">
      <c r="A185" s="162">
        <v>164</v>
      </c>
      <c r="B185" s="54" t="s">
        <v>101</v>
      </c>
      <c r="C185" s="206"/>
      <c r="D185" s="206"/>
      <c r="E185" s="206"/>
      <c r="F185" s="206"/>
      <c r="G185" s="206"/>
      <c r="H185" s="206">
        <v>0</v>
      </c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</row>
    <row r="186" spans="1:34" s="65" customFormat="1" ht="16.5" customHeight="1" x14ac:dyDescent="0.25">
      <c r="A186" s="162">
        <v>165</v>
      </c>
      <c r="B186" s="54" t="s">
        <v>102</v>
      </c>
      <c r="C186" s="206"/>
      <c r="D186" s="206"/>
      <c r="E186" s="206"/>
      <c r="F186" s="206"/>
      <c r="G186" s="206"/>
      <c r="H186" s="206">
        <v>0</v>
      </c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</row>
    <row r="187" spans="1:34" s="65" customFormat="1" ht="16.5" customHeight="1" x14ac:dyDescent="0.25">
      <c r="A187" s="162">
        <v>166</v>
      </c>
      <c r="B187" s="54" t="s">
        <v>103</v>
      </c>
      <c r="C187" s="206">
        <v>51.1</v>
      </c>
      <c r="D187" s="206">
        <v>42.7</v>
      </c>
      <c r="E187" s="206">
        <v>70.900000000000006</v>
      </c>
      <c r="F187" s="206">
        <v>42.6</v>
      </c>
      <c r="G187" s="206">
        <v>42.6</v>
      </c>
      <c r="H187" s="206">
        <v>45.582000000000001</v>
      </c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</row>
    <row r="188" spans="1:34" s="65" customFormat="1" ht="16.5" customHeight="1" x14ac:dyDescent="0.25">
      <c r="A188" s="162">
        <v>167</v>
      </c>
      <c r="B188" s="54" t="s">
        <v>107</v>
      </c>
      <c r="C188" s="206"/>
      <c r="D188" s="206">
        <v>83.561643835616437</v>
      </c>
      <c r="E188" s="206">
        <v>166.04215456674473</v>
      </c>
      <c r="F188" s="206">
        <v>60.084626234132578</v>
      </c>
      <c r="G188" s="206">
        <v>100</v>
      </c>
      <c r="H188" s="206">
        <v>107</v>
      </c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</row>
    <row r="189" spans="1:34" s="65" customFormat="1" ht="16.5" customHeight="1" x14ac:dyDescent="0.25">
      <c r="A189" s="254" t="s">
        <v>204</v>
      </c>
      <c r="B189" s="254"/>
      <c r="C189" s="254"/>
      <c r="D189" s="254"/>
      <c r="E189" s="254"/>
      <c r="F189" s="254"/>
      <c r="G189" s="254"/>
      <c r="H189" s="25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</row>
    <row r="190" spans="1:34" s="65" customFormat="1" ht="16.5" customHeight="1" x14ac:dyDescent="0.25">
      <c r="A190" s="162">
        <v>168</v>
      </c>
      <c r="B190" s="54" t="s">
        <v>90</v>
      </c>
      <c r="C190" s="206">
        <v>78.2</v>
      </c>
      <c r="D190" s="206">
        <v>57.5</v>
      </c>
      <c r="E190" s="206">
        <v>112.69999999999999</v>
      </c>
      <c r="F190" s="206">
        <v>99.699999999999989</v>
      </c>
      <c r="G190" s="206">
        <v>100.69999999999999</v>
      </c>
      <c r="H190" s="206">
        <v>107.749</v>
      </c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</row>
    <row r="191" spans="1:34" s="65" customFormat="1" ht="16.5" customHeight="1" x14ac:dyDescent="0.25">
      <c r="A191" s="162">
        <v>169</v>
      </c>
      <c r="B191" s="54" t="s">
        <v>92</v>
      </c>
      <c r="C191" s="206">
        <v>14.299999999999999</v>
      </c>
      <c r="D191" s="206">
        <v>18.5</v>
      </c>
      <c r="E191" s="206">
        <v>18.399999999999999</v>
      </c>
      <c r="F191" s="206">
        <v>20.399999999999999</v>
      </c>
      <c r="G191" s="206">
        <v>21.4</v>
      </c>
      <c r="H191" s="206">
        <v>22.898</v>
      </c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</row>
    <row r="192" spans="1:34" s="65" customFormat="1" ht="16.5" customHeight="1" x14ac:dyDescent="0.25">
      <c r="A192" s="162">
        <v>170</v>
      </c>
      <c r="B192" s="54" t="s">
        <v>107</v>
      </c>
      <c r="C192" s="206"/>
      <c r="D192" s="206">
        <v>129.37062937062939</v>
      </c>
      <c r="E192" s="206">
        <v>99.459459459459453</v>
      </c>
      <c r="F192" s="206">
        <v>110.86956521739131</v>
      </c>
      <c r="G192" s="206">
        <v>104.90196078431373</v>
      </c>
      <c r="H192" s="206">
        <v>107</v>
      </c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</row>
    <row r="193" spans="1:34" s="65" customFormat="1" ht="16.5" customHeight="1" x14ac:dyDescent="0.25">
      <c r="A193" s="162">
        <v>171</v>
      </c>
      <c r="B193" s="54" t="s">
        <v>93</v>
      </c>
      <c r="C193" s="206">
        <v>13.7</v>
      </c>
      <c r="D193" s="206">
        <v>18.5</v>
      </c>
      <c r="E193" s="206">
        <v>18.399999999999999</v>
      </c>
      <c r="F193" s="207">
        <v>20.399999999999999</v>
      </c>
      <c r="G193" s="207">
        <v>21.4</v>
      </c>
      <c r="H193" s="207">
        <v>22.898</v>
      </c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</row>
    <row r="194" spans="1:34" s="65" customFormat="1" ht="16.5" customHeight="1" x14ac:dyDescent="0.25">
      <c r="A194" s="162">
        <v>172</v>
      </c>
      <c r="B194" s="54" t="s">
        <v>94</v>
      </c>
      <c r="C194" s="206"/>
      <c r="D194" s="206"/>
      <c r="E194" s="206">
        <v>0</v>
      </c>
      <c r="F194" s="206">
        <v>0</v>
      </c>
      <c r="G194" s="206">
        <v>0</v>
      </c>
      <c r="H194" s="206">
        <v>0</v>
      </c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</row>
    <row r="195" spans="1:34" s="65" customFormat="1" ht="16.5" customHeight="1" x14ac:dyDescent="0.25">
      <c r="A195" s="162">
        <v>173</v>
      </c>
      <c r="B195" s="54" t="s">
        <v>95</v>
      </c>
      <c r="C195" s="206">
        <v>0.6</v>
      </c>
      <c r="D195" s="206">
        <v>0</v>
      </c>
      <c r="E195" s="206"/>
      <c r="F195" s="206"/>
      <c r="G195" s="206"/>
      <c r="H195" s="206">
        <v>0</v>
      </c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</row>
    <row r="196" spans="1:34" s="65" customFormat="1" ht="16.5" customHeight="1" x14ac:dyDescent="0.25">
      <c r="A196" s="162">
        <v>174</v>
      </c>
      <c r="B196" s="54" t="s">
        <v>97</v>
      </c>
      <c r="C196" s="206">
        <v>63.900000000000006</v>
      </c>
      <c r="D196" s="206">
        <v>39</v>
      </c>
      <c r="E196" s="206">
        <v>94.3</v>
      </c>
      <c r="F196" s="206">
        <v>79.3</v>
      </c>
      <c r="G196" s="206">
        <v>79.3</v>
      </c>
      <c r="H196" s="206">
        <v>84.850999999999999</v>
      </c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</row>
    <row r="197" spans="1:34" s="65" customFormat="1" ht="16.5" customHeight="1" x14ac:dyDescent="0.25">
      <c r="A197" s="162">
        <v>175</v>
      </c>
      <c r="B197" s="54" t="s">
        <v>98</v>
      </c>
      <c r="C197" s="206">
        <v>35.1</v>
      </c>
      <c r="D197" s="206">
        <v>34.5</v>
      </c>
      <c r="E197" s="206">
        <v>0</v>
      </c>
      <c r="F197" s="207">
        <v>0</v>
      </c>
      <c r="G197" s="207">
        <v>0</v>
      </c>
      <c r="H197" s="207">
        <v>0</v>
      </c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</row>
    <row r="198" spans="1:34" s="65" customFormat="1" ht="16.5" customHeight="1" x14ac:dyDescent="0.25">
      <c r="A198" s="162">
        <v>176</v>
      </c>
      <c r="B198" s="54" t="s">
        <v>99</v>
      </c>
      <c r="C198" s="206">
        <v>28.8</v>
      </c>
      <c r="D198" s="206">
        <v>4.5</v>
      </c>
      <c r="E198" s="206">
        <v>94.3</v>
      </c>
      <c r="F198" s="207">
        <v>79.3</v>
      </c>
      <c r="G198" s="207">
        <v>79.3</v>
      </c>
      <c r="H198" s="207">
        <v>84.850999999999999</v>
      </c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</row>
    <row r="199" spans="1:34" s="65" customFormat="1" ht="16.5" customHeight="1" x14ac:dyDescent="0.25">
      <c r="A199" s="162">
        <v>177</v>
      </c>
      <c r="B199" s="67" t="s">
        <v>134</v>
      </c>
      <c r="C199" s="206"/>
      <c r="D199" s="206"/>
      <c r="E199" s="206"/>
      <c r="F199" s="206"/>
      <c r="G199" s="206"/>
      <c r="H199" s="206">
        <v>0</v>
      </c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</row>
    <row r="200" spans="1:34" s="65" customFormat="1" ht="16.5" customHeight="1" x14ac:dyDescent="0.25">
      <c r="A200" s="162">
        <v>178</v>
      </c>
      <c r="B200" s="54" t="s">
        <v>101</v>
      </c>
      <c r="C200" s="206"/>
      <c r="D200" s="206"/>
      <c r="E200" s="206"/>
      <c r="F200" s="206"/>
      <c r="G200" s="206"/>
      <c r="H200" s="206">
        <v>0</v>
      </c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</row>
    <row r="201" spans="1:34" s="65" customFormat="1" ht="16.5" customHeight="1" x14ac:dyDescent="0.25">
      <c r="A201" s="162">
        <v>179</v>
      </c>
      <c r="B201" s="54" t="s">
        <v>102</v>
      </c>
      <c r="C201" s="206"/>
      <c r="D201" s="206"/>
      <c r="E201" s="206"/>
      <c r="F201" s="206"/>
      <c r="G201" s="206"/>
      <c r="H201" s="206">
        <v>0</v>
      </c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</row>
    <row r="202" spans="1:34" s="65" customFormat="1" ht="16.5" customHeight="1" x14ac:dyDescent="0.25">
      <c r="A202" s="162">
        <v>180</v>
      </c>
      <c r="B202" s="54" t="s">
        <v>103</v>
      </c>
      <c r="C202" s="206">
        <v>78.2</v>
      </c>
      <c r="D202" s="206">
        <v>56.8</v>
      </c>
      <c r="E202" s="206">
        <v>115.6</v>
      </c>
      <c r="F202" s="206">
        <v>99.7</v>
      </c>
      <c r="G202" s="206">
        <v>100.7</v>
      </c>
      <c r="H202" s="206">
        <v>107.74900000000001</v>
      </c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</row>
    <row r="203" spans="1:34" s="65" customFormat="1" ht="16.5" customHeight="1" x14ac:dyDescent="0.25">
      <c r="A203" s="162">
        <v>181</v>
      </c>
      <c r="B203" s="54" t="s">
        <v>107</v>
      </c>
      <c r="C203" s="206"/>
      <c r="D203" s="206">
        <v>72.63427109974424</v>
      </c>
      <c r="E203" s="206">
        <v>203.52112676056339</v>
      </c>
      <c r="F203" s="206">
        <v>86.245674740484432</v>
      </c>
      <c r="G203" s="206">
        <v>101.00300902708123</v>
      </c>
      <c r="H203" s="206">
        <v>107</v>
      </c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</row>
    <row r="204" spans="1:34" s="65" customFormat="1" ht="16.5" customHeight="1" x14ac:dyDescent="0.25">
      <c r="A204" s="254" t="s">
        <v>212</v>
      </c>
      <c r="B204" s="254"/>
      <c r="C204" s="254"/>
      <c r="D204" s="254"/>
      <c r="E204" s="254"/>
      <c r="F204" s="254"/>
      <c r="G204" s="254"/>
      <c r="H204" s="25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</row>
    <row r="205" spans="1:34" s="65" customFormat="1" ht="16.5" customHeight="1" x14ac:dyDescent="0.25">
      <c r="A205" s="162">
        <v>182</v>
      </c>
      <c r="B205" s="54" t="s">
        <v>90</v>
      </c>
      <c r="C205" s="206">
        <v>267.10000000000002</v>
      </c>
      <c r="D205" s="206">
        <v>411.1</v>
      </c>
      <c r="E205" s="206">
        <v>277.5</v>
      </c>
      <c r="F205" s="206">
        <v>218.29999999999998</v>
      </c>
      <c r="G205" s="206">
        <v>218.4</v>
      </c>
      <c r="H205" s="206">
        <v>233.68800000000002</v>
      </c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</row>
    <row r="206" spans="1:34" s="65" customFormat="1" ht="16.5" customHeight="1" x14ac:dyDescent="0.25">
      <c r="A206" s="162">
        <v>183</v>
      </c>
      <c r="B206" s="54" t="s">
        <v>92</v>
      </c>
      <c r="C206" s="206">
        <v>199.5</v>
      </c>
      <c r="D206" s="206">
        <v>262.8</v>
      </c>
      <c r="E206" s="206">
        <v>277.5</v>
      </c>
      <c r="F206" s="206">
        <v>218.29999999999998</v>
      </c>
      <c r="G206" s="206">
        <v>218.4</v>
      </c>
      <c r="H206" s="206">
        <v>233.68800000000002</v>
      </c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</row>
    <row r="207" spans="1:34" s="65" customFormat="1" ht="16.5" customHeight="1" x14ac:dyDescent="0.25">
      <c r="A207" s="162">
        <v>184</v>
      </c>
      <c r="B207" s="54" t="s">
        <v>107</v>
      </c>
      <c r="C207" s="206"/>
      <c r="D207" s="206">
        <v>131.72932330827066</v>
      </c>
      <c r="E207" s="206">
        <v>105.59360730593608</v>
      </c>
      <c r="F207" s="206">
        <v>78.666666666666657</v>
      </c>
      <c r="G207" s="206">
        <v>100.04580852038481</v>
      </c>
      <c r="H207" s="206">
        <v>107</v>
      </c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</row>
    <row r="208" spans="1:34" s="65" customFormat="1" ht="16.5" customHeight="1" x14ac:dyDescent="0.25">
      <c r="A208" s="162">
        <v>185</v>
      </c>
      <c r="B208" s="54" t="s">
        <v>93</v>
      </c>
      <c r="C208" s="206">
        <v>197.7</v>
      </c>
      <c r="D208" s="206">
        <v>262.7</v>
      </c>
      <c r="E208" s="206">
        <v>277.39999999999998</v>
      </c>
      <c r="F208" s="207">
        <v>218.2</v>
      </c>
      <c r="G208" s="207">
        <v>218.3</v>
      </c>
      <c r="H208" s="207">
        <v>233.58100000000002</v>
      </c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</row>
    <row r="209" spans="1:34" s="65" customFormat="1" ht="16.5" customHeight="1" x14ac:dyDescent="0.25">
      <c r="A209" s="162">
        <v>186</v>
      </c>
      <c r="B209" s="54" t="s">
        <v>94</v>
      </c>
      <c r="C209" s="206">
        <v>0</v>
      </c>
      <c r="D209" s="206">
        <v>0.1</v>
      </c>
      <c r="E209" s="206">
        <v>0.1</v>
      </c>
      <c r="F209" s="206">
        <v>0.1</v>
      </c>
      <c r="G209" s="206">
        <v>0.1</v>
      </c>
      <c r="H209" s="206">
        <v>0.10700000000000001</v>
      </c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</row>
    <row r="210" spans="1:34" s="65" customFormat="1" ht="16.5" customHeight="1" x14ac:dyDescent="0.25">
      <c r="A210" s="162">
        <v>187</v>
      </c>
      <c r="B210" s="54" t="s">
        <v>95</v>
      </c>
      <c r="C210" s="206">
        <v>1.8</v>
      </c>
      <c r="D210" s="206"/>
      <c r="E210" s="206"/>
      <c r="F210" s="206"/>
      <c r="G210" s="206"/>
      <c r="H210" s="206">
        <v>0</v>
      </c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</row>
    <row r="211" spans="1:34" s="65" customFormat="1" ht="16.5" customHeight="1" x14ac:dyDescent="0.25">
      <c r="A211" s="162">
        <v>188</v>
      </c>
      <c r="B211" s="54" t="s">
        <v>97</v>
      </c>
      <c r="C211" s="206">
        <v>67.599999999999994</v>
      </c>
      <c r="D211" s="206">
        <v>148.30000000000001</v>
      </c>
      <c r="E211" s="206">
        <v>0</v>
      </c>
      <c r="F211" s="206">
        <v>0</v>
      </c>
      <c r="G211" s="206">
        <v>0</v>
      </c>
      <c r="H211" s="206">
        <v>0</v>
      </c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</row>
    <row r="212" spans="1:34" s="65" customFormat="1" ht="16.5" customHeight="1" x14ac:dyDescent="0.25">
      <c r="A212" s="162">
        <v>189</v>
      </c>
      <c r="B212" s="54" t="s">
        <v>98</v>
      </c>
      <c r="C212" s="206">
        <v>17.100000000000001</v>
      </c>
      <c r="D212" s="206"/>
      <c r="E212" s="206"/>
      <c r="F212" s="207"/>
      <c r="G212" s="207"/>
      <c r="H212" s="207">
        <v>0</v>
      </c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</row>
    <row r="213" spans="1:34" s="65" customFormat="1" ht="16.5" customHeight="1" x14ac:dyDescent="0.25">
      <c r="A213" s="162">
        <v>190</v>
      </c>
      <c r="B213" s="54" t="s">
        <v>99</v>
      </c>
      <c r="C213" s="206">
        <v>50.5</v>
      </c>
      <c r="D213" s="206">
        <v>148.30000000000001</v>
      </c>
      <c r="E213" s="206">
        <v>0</v>
      </c>
      <c r="F213" s="207">
        <v>0</v>
      </c>
      <c r="G213" s="207">
        <v>0</v>
      </c>
      <c r="H213" s="207">
        <v>0</v>
      </c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</row>
    <row r="214" spans="1:34" s="65" customFormat="1" ht="16.5" customHeight="1" x14ac:dyDescent="0.25">
      <c r="A214" s="162">
        <v>191</v>
      </c>
      <c r="B214" s="67" t="s">
        <v>134</v>
      </c>
      <c r="C214" s="206"/>
      <c r="D214" s="206"/>
      <c r="E214" s="206"/>
      <c r="F214" s="206"/>
      <c r="G214" s="206"/>
      <c r="H214" s="206">
        <v>0</v>
      </c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</row>
    <row r="215" spans="1:34" s="65" customFormat="1" ht="16.5" customHeight="1" x14ac:dyDescent="0.25">
      <c r="A215" s="162">
        <v>192</v>
      </c>
      <c r="B215" s="54" t="s">
        <v>101</v>
      </c>
      <c r="C215" s="206"/>
      <c r="D215" s="206"/>
      <c r="E215" s="206"/>
      <c r="F215" s="206"/>
      <c r="G215" s="206"/>
      <c r="H215" s="206">
        <v>0</v>
      </c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</row>
    <row r="216" spans="1:34" s="65" customFormat="1" ht="16.5" customHeight="1" x14ac:dyDescent="0.25">
      <c r="A216" s="162">
        <v>193</v>
      </c>
      <c r="B216" s="54" t="s">
        <v>102</v>
      </c>
      <c r="C216" s="206"/>
      <c r="D216" s="206"/>
      <c r="E216" s="206"/>
      <c r="F216" s="206"/>
      <c r="G216" s="206"/>
      <c r="H216" s="206">
        <v>0</v>
      </c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</row>
    <row r="217" spans="1:34" s="65" customFormat="1" ht="16.5" customHeight="1" x14ac:dyDescent="0.25">
      <c r="A217" s="162">
        <v>194</v>
      </c>
      <c r="B217" s="54" t="s">
        <v>103</v>
      </c>
      <c r="C217" s="206">
        <v>242.5</v>
      </c>
      <c r="D217" s="206">
        <v>358.8</v>
      </c>
      <c r="E217" s="206">
        <v>361.4</v>
      </c>
      <c r="F217" s="206">
        <v>218.3</v>
      </c>
      <c r="G217" s="206">
        <v>218.4</v>
      </c>
      <c r="H217" s="206">
        <v>233.68800000000002</v>
      </c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</row>
    <row r="218" spans="1:34" s="65" customFormat="1" ht="16.5" customHeight="1" x14ac:dyDescent="0.25">
      <c r="A218" s="162">
        <v>195</v>
      </c>
      <c r="B218" s="54" t="s">
        <v>107</v>
      </c>
      <c r="C218" s="206"/>
      <c r="D218" s="206">
        <v>147.95876288659795</v>
      </c>
      <c r="E218" s="206">
        <v>100.72463768115941</v>
      </c>
      <c r="F218" s="206">
        <v>60.403984504703935</v>
      </c>
      <c r="G218" s="206">
        <v>100.04580852038478</v>
      </c>
      <c r="H218" s="206">
        <v>107</v>
      </c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</row>
    <row r="219" spans="1:34" s="65" customFormat="1" ht="16.5" customHeight="1" x14ac:dyDescent="0.25">
      <c r="A219" s="254" t="s">
        <v>325</v>
      </c>
      <c r="B219" s="254"/>
      <c r="C219" s="254"/>
      <c r="D219" s="254"/>
      <c r="E219" s="254"/>
      <c r="F219" s="254"/>
      <c r="G219" s="254"/>
      <c r="H219" s="25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</row>
    <row r="220" spans="1:34" s="65" customFormat="1" ht="16.5" customHeight="1" x14ac:dyDescent="0.25">
      <c r="A220" s="162">
        <v>196</v>
      </c>
      <c r="B220" s="54" t="s">
        <v>90</v>
      </c>
      <c r="C220" s="206">
        <v>52.6</v>
      </c>
      <c r="D220" s="206">
        <v>69.7</v>
      </c>
      <c r="E220" s="206">
        <v>64.5</v>
      </c>
      <c r="F220" s="206">
        <v>64.2</v>
      </c>
      <c r="G220" s="206">
        <v>66.2</v>
      </c>
      <c r="H220" s="206">
        <v>70.834000000000003</v>
      </c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</row>
    <row r="221" spans="1:34" s="65" customFormat="1" ht="16.5" customHeight="1" x14ac:dyDescent="0.25">
      <c r="A221" s="162">
        <v>197</v>
      </c>
      <c r="B221" s="54" t="s">
        <v>92</v>
      </c>
      <c r="C221" s="206">
        <v>10.200000000000001</v>
      </c>
      <c r="D221" s="206">
        <v>15.799999999999999</v>
      </c>
      <c r="E221" s="206">
        <v>15.4</v>
      </c>
      <c r="F221" s="206">
        <v>15.4</v>
      </c>
      <c r="G221" s="206">
        <v>15.4</v>
      </c>
      <c r="H221" s="206">
        <v>16.478000000000002</v>
      </c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</row>
    <row r="222" spans="1:34" s="65" customFormat="1" ht="16.5" customHeight="1" x14ac:dyDescent="0.25">
      <c r="A222" s="162">
        <v>198</v>
      </c>
      <c r="B222" s="54" t="s">
        <v>107</v>
      </c>
      <c r="C222" s="206"/>
      <c r="D222" s="206">
        <v>154.9019607843137</v>
      </c>
      <c r="E222" s="206">
        <v>97.468354430379762</v>
      </c>
      <c r="F222" s="206">
        <v>100</v>
      </c>
      <c r="G222" s="206">
        <v>100</v>
      </c>
      <c r="H222" s="206">
        <v>107</v>
      </c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</row>
    <row r="223" spans="1:34" s="65" customFormat="1" ht="16.5" customHeight="1" x14ac:dyDescent="0.25">
      <c r="A223" s="162">
        <v>199</v>
      </c>
      <c r="B223" s="54" t="s">
        <v>93</v>
      </c>
      <c r="C223" s="206">
        <v>9.9</v>
      </c>
      <c r="D223" s="206">
        <v>15.2</v>
      </c>
      <c r="E223" s="206">
        <v>15</v>
      </c>
      <c r="F223" s="207">
        <v>15.1</v>
      </c>
      <c r="G223" s="207">
        <v>15.1</v>
      </c>
      <c r="H223" s="207">
        <v>16.157</v>
      </c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</row>
    <row r="224" spans="1:34" s="65" customFormat="1" ht="16.5" customHeight="1" x14ac:dyDescent="0.25">
      <c r="A224" s="162">
        <v>200</v>
      </c>
      <c r="B224" s="54" t="s">
        <v>94</v>
      </c>
      <c r="C224" s="206">
        <v>0.3</v>
      </c>
      <c r="D224" s="206">
        <v>0.6</v>
      </c>
      <c r="E224" s="206">
        <v>0.4</v>
      </c>
      <c r="F224" s="206">
        <v>0.3</v>
      </c>
      <c r="G224" s="206">
        <v>0.3</v>
      </c>
      <c r="H224" s="206">
        <v>0.32100000000000001</v>
      </c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</row>
    <row r="225" spans="1:34" s="65" customFormat="1" ht="16.5" customHeight="1" x14ac:dyDescent="0.25">
      <c r="A225" s="162">
        <v>201</v>
      </c>
      <c r="B225" s="54" t="s">
        <v>95</v>
      </c>
      <c r="C225" s="206"/>
      <c r="D225" s="206"/>
      <c r="E225" s="206"/>
      <c r="F225" s="206"/>
      <c r="G225" s="206"/>
      <c r="H225" s="206">
        <v>0</v>
      </c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</row>
    <row r="226" spans="1:34" s="65" customFormat="1" ht="16.5" customHeight="1" x14ac:dyDescent="0.25">
      <c r="A226" s="162">
        <v>202</v>
      </c>
      <c r="B226" s="54" t="s">
        <v>97</v>
      </c>
      <c r="C226" s="206">
        <v>42.4</v>
      </c>
      <c r="D226" s="206">
        <v>53.9</v>
      </c>
      <c r="E226" s="206">
        <v>49.1</v>
      </c>
      <c r="F226" s="206">
        <v>48.800000000000004</v>
      </c>
      <c r="G226" s="206">
        <v>50.800000000000004</v>
      </c>
      <c r="H226" s="206">
        <v>54.356000000000002</v>
      </c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</row>
    <row r="227" spans="1:34" s="65" customFormat="1" ht="16.5" customHeight="1" x14ac:dyDescent="0.25">
      <c r="A227" s="162">
        <v>203</v>
      </c>
      <c r="B227" s="54" t="s">
        <v>98</v>
      </c>
      <c r="C227" s="206">
        <v>34.5</v>
      </c>
      <c r="D227" s="206">
        <v>35.799999999999997</v>
      </c>
      <c r="E227" s="206">
        <v>2.1</v>
      </c>
      <c r="F227" s="206">
        <v>2.1</v>
      </c>
      <c r="G227" s="206">
        <v>2.1</v>
      </c>
      <c r="H227" s="206">
        <v>2.2469999999999999</v>
      </c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</row>
    <row r="228" spans="1:34" s="65" customFormat="1" ht="16.5" customHeight="1" x14ac:dyDescent="0.25">
      <c r="A228" s="162">
        <v>204</v>
      </c>
      <c r="B228" s="54" t="s">
        <v>99</v>
      </c>
      <c r="C228" s="206">
        <v>7.9</v>
      </c>
      <c r="D228" s="206">
        <v>18.100000000000001</v>
      </c>
      <c r="E228" s="206">
        <v>47</v>
      </c>
      <c r="F228" s="207">
        <v>46.7</v>
      </c>
      <c r="G228" s="207">
        <v>48.7</v>
      </c>
      <c r="H228" s="207">
        <v>52.109000000000002</v>
      </c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</row>
    <row r="229" spans="1:34" s="65" customFormat="1" ht="16.5" customHeight="1" x14ac:dyDescent="0.25">
      <c r="A229" s="162">
        <v>205</v>
      </c>
      <c r="B229" s="67" t="s">
        <v>134</v>
      </c>
      <c r="C229" s="206"/>
      <c r="D229" s="206"/>
      <c r="E229" s="206"/>
      <c r="F229" s="206"/>
      <c r="G229" s="206"/>
      <c r="H229" s="206">
        <v>0</v>
      </c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</row>
    <row r="230" spans="1:34" s="65" customFormat="1" ht="16.5" customHeight="1" x14ac:dyDescent="0.25">
      <c r="A230" s="162">
        <v>206</v>
      </c>
      <c r="B230" s="54" t="s">
        <v>101</v>
      </c>
      <c r="C230" s="206"/>
      <c r="D230" s="206"/>
      <c r="E230" s="206"/>
      <c r="F230" s="206"/>
      <c r="G230" s="206"/>
      <c r="H230" s="206">
        <v>0</v>
      </c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</row>
    <row r="231" spans="1:34" s="65" customFormat="1" ht="16.5" customHeight="1" x14ac:dyDescent="0.25">
      <c r="A231" s="162">
        <v>207</v>
      </c>
      <c r="B231" s="54" t="s">
        <v>102</v>
      </c>
      <c r="C231" s="206"/>
      <c r="D231" s="206"/>
      <c r="E231" s="206"/>
      <c r="F231" s="206"/>
      <c r="G231" s="206"/>
      <c r="H231" s="206">
        <v>0</v>
      </c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</row>
    <row r="232" spans="1:34" s="65" customFormat="1" ht="16.5" customHeight="1" x14ac:dyDescent="0.25">
      <c r="A232" s="162">
        <v>208</v>
      </c>
      <c r="B232" s="54" t="s">
        <v>103</v>
      </c>
      <c r="C232" s="206">
        <v>55.6</v>
      </c>
      <c r="D232" s="206">
        <v>67.2</v>
      </c>
      <c r="E232" s="206">
        <v>67.900000000000006</v>
      </c>
      <c r="F232" s="206">
        <v>64.2</v>
      </c>
      <c r="G232" s="206">
        <v>66.2</v>
      </c>
      <c r="H232" s="206">
        <v>70.834000000000003</v>
      </c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</row>
    <row r="233" spans="1:34" s="65" customFormat="1" ht="16.5" customHeight="1" x14ac:dyDescent="0.25">
      <c r="A233" s="162">
        <v>209</v>
      </c>
      <c r="B233" s="54" t="s">
        <v>107</v>
      </c>
      <c r="C233" s="206"/>
      <c r="D233" s="206">
        <v>120.86330935251799</v>
      </c>
      <c r="E233" s="206">
        <v>101.04166666666667</v>
      </c>
      <c r="F233" s="206">
        <v>94.550810014727531</v>
      </c>
      <c r="G233" s="206">
        <v>103.11526479750779</v>
      </c>
      <c r="H233" s="206">
        <v>107</v>
      </c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</row>
    <row r="234" spans="1:34" s="65" customFormat="1" ht="16.5" customHeight="1" x14ac:dyDescent="0.25">
      <c r="A234" s="254" t="s">
        <v>203</v>
      </c>
      <c r="B234" s="254"/>
      <c r="C234" s="254"/>
      <c r="D234" s="254"/>
      <c r="E234" s="254"/>
      <c r="F234" s="254"/>
      <c r="G234" s="254"/>
      <c r="H234" s="25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</row>
    <row r="235" spans="1:34" s="65" customFormat="1" ht="16.5" customHeight="1" x14ac:dyDescent="0.25">
      <c r="A235" s="162">
        <v>210</v>
      </c>
      <c r="B235" s="54" t="s">
        <v>90</v>
      </c>
      <c r="C235" s="206">
        <v>63.5</v>
      </c>
      <c r="D235" s="206">
        <v>51.3</v>
      </c>
      <c r="E235" s="206">
        <v>90.007000000000005</v>
      </c>
      <c r="F235" s="206">
        <v>47.400000000000006</v>
      </c>
      <c r="G235" s="206">
        <v>49.7</v>
      </c>
      <c r="H235" s="206">
        <v>53.179000000000002</v>
      </c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</row>
    <row r="236" spans="1:34" s="65" customFormat="1" ht="16.5" customHeight="1" x14ac:dyDescent="0.25">
      <c r="A236" s="162">
        <v>211</v>
      </c>
      <c r="B236" s="54" t="s">
        <v>92</v>
      </c>
      <c r="C236" s="206">
        <v>11.500000000000002</v>
      </c>
      <c r="D236" s="206">
        <v>16.900000000000002</v>
      </c>
      <c r="E236" s="206">
        <v>14.007</v>
      </c>
      <c r="F236" s="206">
        <v>16.400000000000002</v>
      </c>
      <c r="G236" s="206">
        <v>16.3</v>
      </c>
      <c r="H236" s="206">
        <v>17.441000000000003</v>
      </c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</row>
    <row r="237" spans="1:34" s="65" customFormat="1" ht="16.5" customHeight="1" x14ac:dyDescent="0.25">
      <c r="A237" s="162">
        <v>212</v>
      </c>
      <c r="B237" s="54" t="s">
        <v>107</v>
      </c>
      <c r="C237" s="206"/>
      <c r="D237" s="206">
        <v>146.95652173913044</v>
      </c>
      <c r="E237" s="206">
        <v>82.881656804733723</v>
      </c>
      <c r="F237" s="206">
        <v>117.08431498536447</v>
      </c>
      <c r="G237" s="206">
        <v>99.390243902439011</v>
      </c>
      <c r="H237" s="206">
        <v>107</v>
      </c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</row>
    <row r="238" spans="1:34" s="65" customFormat="1" ht="16.5" customHeight="1" x14ac:dyDescent="0.25">
      <c r="A238" s="162">
        <v>213</v>
      </c>
      <c r="B238" s="54" t="s">
        <v>93</v>
      </c>
      <c r="C238" s="206">
        <v>10.8</v>
      </c>
      <c r="D238" s="206">
        <v>16.3</v>
      </c>
      <c r="E238" s="206">
        <v>14</v>
      </c>
      <c r="F238" s="207">
        <v>16.3</v>
      </c>
      <c r="G238" s="207">
        <v>16.2</v>
      </c>
      <c r="H238" s="207">
        <v>17.334</v>
      </c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</row>
    <row r="239" spans="1:34" s="65" customFormat="1" ht="16.5" customHeight="1" x14ac:dyDescent="0.25">
      <c r="A239" s="162">
        <v>214</v>
      </c>
      <c r="B239" s="54" t="s">
        <v>94</v>
      </c>
      <c r="C239" s="206">
        <v>0.4</v>
      </c>
      <c r="D239" s="206">
        <v>0.6</v>
      </c>
      <c r="E239" s="206">
        <v>7.0000000000000001E-3</v>
      </c>
      <c r="F239" s="206">
        <v>0.1</v>
      </c>
      <c r="G239" s="206">
        <v>0.1</v>
      </c>
      <c r="H239" s="206">
        <v>0.10700000000000001</v>
      </c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</row>
    <row r="240" spans="1:34" s="65" customFormat="1" ht="16.5" customHeight="1" x14ac:dyDescent="0.25">
      <c r="A240" s="162">
        <v>215</v>
      </c>
      <c r="B240" s="54" t="s">
        <v>95</v>
      </c>
      <c r="C240" s="206">
        <v>0.3</v>
      </c>
      <c r="D240" s="206">
        <v>0</v>
      </c>
      <c r="E240" s="206"/>
      <c r="F240" s="206"/>
      <c r="G240" s="206"/>
      <c r="H240" s="206">
        <v>0</v>
      </c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</row>
    <row r="241" spans="1:34" s="65" customFormat="1" ht="16.5" customHeight="1" x14ac:dyDescent="0.25">
      <c r="A241" s="162">
        <v>216</v>
      </c>
      <c r="B241" s="54" t="s">
        <v>97</v>
      </c>
      <c r="C241" s="206">
        <v>52</v>
      </c>
      <c r="D241" s="206">
        <v>34.4</v>
      </c>
      <c r="E241" s="206">
        <v>76</v>
      </c>
      <c r="F241" s="206">
        <v>31</v>
      </c>
      <c r="G241" s="206">
        <v>33.4</v>
      </c>
      <c r="H241" s="206">
        <v>35.738</v>
      </c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</row>
    <row r="242" spans="1:34" s="65" customFormat="1" ht="16.5" customHeight="1" x14ac:dyDescent="0.25">
      <c r="A242" s="162">
        <v>217</v>
      </c>
      <c r="B242" s="54" t="s">
        <v>98</v>
      </c>
      <c r="C242" s="206">
        <v>29.3</v>
      </c>
      <c r="D242" s="206">
        <v>32.299999999999997</v>
      </c>
      <c r="E242" s="206">
        <v>2.8</v>
      </c>
      <c r="F242" s="207">
        <v>2.8</v>
      </c>
      <c r="G242" s="207">
        <v>2.8</v>
      </c>
      <c r="H242" s="207">
        <v>2.996</v>
      </c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</row>
    <row r="243" spans="1:34" s="65" customFormat="1" ht="16.5" customHeight="1" x14ac:dyDescent="0.25">
      <c r="A243" s="162">
        <v>218</v>
      </c>
      <c r="B243" s="54" t="s">
        <v>99</v>
      </c>
      <c r="C243" s="206">
        <v>22.7</v>
      </c>
      <c r="D243" s="206">
        <v>2.1</v>
      </c>
      <c r="E243" s="206">
        <v>73.2</v>
      </c>
      <c r="F243" s="207">
        <v>28.2</v>
      </c>
      <c r="G243" s="207">
        <v>30.6</v>
      </c>
      <c r="H243" s="207">
        <v>32.742000000000004</v>
      </c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</row>
    <row r="244" spans="1:34" s="65" customFormat="1" ht="16.5" customHeight="1" x14ac:dyDescent="0.25">
      <c r="A244" s="162">
        <v>219</v>
      </c>
      <c r="B244" s="67" t="s">
        <v>134</v>
      </c>
      <c r="C244" s="206"/>
      <c r="D244" s="206"/>
      <c r="E244" s="206"/>
      <c r="F244" s="206"/>
      <c r="G244" s="206"/>
      <c r="H244" s="206">
        <v>0</v>
      </c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</row>
    <row r="245" spans="1:34" s="65" customFormat="1" ht="16.5" customHeight="1" x14ac:dyDescent="0.25">
      <c r="A245" s="162">
        <v>220</v>
      </c>
      <c r="B245" s="54" t="s">
        <v>101</v>
      </c>
      <c r="C245" s="206"/>
      <c r="D245" s="206"/>
      <c r="E245" s="206"/>
      <c r="F245" s="206"/>
      <c r="G245" s="206"/>
      <c r="H245" s="206">
        <v>0</v>
      </c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</row>
    <row r="246" spans="1:34" s="65" customFormat="1" ht="16.5" customHeight="1" x14ac:dyDescent="0.25">
      <c r="A246" s="162">
        <v>221</v>
      </c>
      <c r="B246" s="54" t="s">
        <v>102</v>
      </c>
      <c r="C246" s="206"/>
      <c r="D246" s="206"/>
      <c r="E246" s="206"/>
      <c r="F246" s="206"/>
      <c r="G246" s="206"/>
      <c r="H246" s="206">
        <v>0</v>
      </c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</row>
    <row r="247" spans="1:34" s="65" customFormat="1" ht="16.5" customHeight="1" x14ac:dyDescent="0.25">
      <c r="A247" s="162">
        <v>222</v>
      </c>
      <c r="B247" s="54" t="s">
        <v>103</v>
      </c>
      <c r="C247" s="206">
        <v>62.5</v>
      </c>
      <c r="D247" s="206">
        <v>46.9</v>
      </c>
      <c r="E247" s="206">
        <v>96.5</v>
      </c>
      <c r="F247" s="206">
        <v>47.4</v>
      </c>
      <c r="G247" s="206">
        <v>49.7</v>
      </c>
      <c r="H247" s="206">
        <v>53.179000000000002</v>
      </c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</row>
    <row r="248" spans="1:34" s="65" customFormat="1" ht="16.5" customHeight="1" x14ac:dyDescent="0.25">
      <c r="A248" s="162">
        <v>223</v>
      </c>
      <c r="B248" s="54" t="s">
        <v>107</v>
      </c>
      <c r="C248" s="206"/>
      <c r="D248" s="206">
        <v>75.039999999999992</v>
      </c>
      <c r="E248" s="206">
        <v>205.75692963752664</v>
      </c>
      <c r="F248" s="206">
        <v>49.119170984455955</v>
      </c>
      <c r="G248" s="206">
        <v>104.8523206751055</v>
      </c>
      <c r="H248" s="206">
        <v>107</v>
      </c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</row>
    <row r="249" spans="1:34" s="65" customFormat="1" ht="16.5" customHeight="1" x14ac:dyDescent="0.25">
      <c r="A249" s="254" t="s">
        <v>206</v>
      </c>
      <c r="B249" s="254"/>
      <c r="C249" s="254"/>
      <c r="D249" s="254"/>
      <c r="E249" s="254"/>
      <c r="F249" s="254"/>
      <c r="G249" s="254"/>
      <c r="H249" s="25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</row>
    <row r="250" spans="1:34" s="65" customFormat="1" ht="16.5" customHeight="1" x14ac:dyDescent="0.25">
      <c r="A250" s="162">
        <v>224</v>
      </c>
      <c r="B250" s="54" t="s">
        <v>90</v>
      </c>
      <c r="C250" s="206">
        <v>91.3</v>
      </c>
      <c r="D250" s="206">
        <v>61.6</v>
      </c>
      <c r="E250" s="206">
        <v>59.6</v>
      </c>
      <c r="F250" s="206">
        <v>64.300000000000011</v>
      </c>
      <c r="G250" s="206">
        <v>66.3</v>
      </c>
      <c r="H250" s="206">
        <v>70.941000000000003</v>
      </c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</row>
    <row r="251" spans="1:34" s="65" customFormat="1" ht="16.5" customHeight="1" x14ac:dyDescent="0.25">
      <c r="A251" s="162">
        <v>225</v>
      </c>
      <c r="B251" s="54" t="s">
        <v>92</v>
      </c>
      <c r="C251" s="206">
        <v>21.2</v>
      </c>
      <c r="D251" s="206">
        <v>25.6</v>
      </c>
      <c r="E251" s="206">
        <v>18.100000000000001</v>
      </c>
      <c r="F251" s="206">
        <v>18.100000000000001</v>
      </c>
      <c r="G251" s="206">
        <v>20.2</v>
      </c>
      <c r="H251" s="206">
        <v>21.614000000000001</v>
      </c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</row>
    <row r="252" spans="1:34" s="65" customFormat="1" ht="16.5" customHeight="1" x14ac:dyDescent="0.25">
      <c r="A252" s="162">
        <v>226</v>
      </c>
      <c r="B252" s="54" t="s">
        <v>107</v>
      </c>
      <c r="C252" s="206"/>
      <c r="D252" s="206">
        <v>120.75471698113209</v>
      </c>
      <c r="E252" s="206">
        <v>70.703125</v>
      </c>
      <c r="F252" s="206">
        <v>100</v>
      </c>
      <c r="G252" s="206">
        <v>111.60220994475137</v>
      </c>
      <c r="H252" s="206">
        <v>107</v>
      </c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</row>
    <row r="253" spans="1:34" s="65" customFormat="1" ht="16.5" customHeight="1" x14ac:dyDescent="0.25">
      <c r="A253" s="162">
        <v>227</v>
      </c>
      <c r="B253" s="54" t="s">
        <v>93</v>
      </c>
      <c r="C253" s="206">
        <v>21.2</v>
      </c>
      <c r="D253" s="206">
        <v>25.6</v>
      </c>
      <c r="E253" s="206">
        <v>18.100000000000001</v>
      </c>
      <c r="F253" s="207">
        <v>18.100000000000001</v>
      </c>
      <c r="G253" s="207">
        <v>20.2</v>
      </c>
      <c r="H253" s="207">
        <v>21.614000000000001</v>
      </c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</row>
    <row r="254" spans="1:34" s="65" customFormat="1" ht="16.5" customHeight="1" x14ac:dyDescent="0.25">
      <c r="A254" s="162">
        <v>228</v>
      </c>
      <c r="B254" s="54" t="s">
        <v>94</v>
      </c>
      <c r="C254" s="206">
        <v>0</v>
      </c>
      <c r="D254" s="206"/>
      <c r="E254" s="206"/>
      <c r="F254" s="206"/>
      <c r="G254" s="206"/>
      <c r="H254" s="206">
        <v>0</v>
      </c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</row>
    <row r="255" spans="1:34" s="65" customFormat="1" ht="16.5" customHeight="1" x14ac:dyDescent="0.25">
      <c r="A255" s="162">
        <v>229</v>
      </c>
      <c r="B255" s="54" t="s">
        <v>95</v>
      </c>
      <c r="C255" s="206">
        <v>0</v>
      </c>
      <c r="D255" s="206"/>
      <c r="E255" s="206"/>
      <c r="F255" s="206"/>
      <c r="G255" s="206"/>
      <c r="H255" s="206">
        <v>0</v>
      </c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</row>
    <row r="256" spans="1:34" s="65" customFormat="1" ht="16.5" customHeight="1" x14ac:dyDescent="0.25">
      <c r="A256" s="162">
        <v>230</v>
      </c>
      <c r="B256" s="54" t="s">
        <v>97</v>
      </c>
      <c r="C256" s="206">
        <v>70.099999999999994</v>
      </c>
      <c r="D256" s="206">
        <v>36</v>
      </c>
      <c r="E256" s="206">
        <v>41.5</v>
      </c>
      <c r="F256" s="206">
        <v>46.2</v>
      </c>
      <c r="G256" s="206">
        <v>46.1</v>
      </c>
      <c r="H256" s="206">
        <v>49.326999999999998</v>
      </c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</row>
    <row r="257" spans="1:34" s="65" customFormat="1" ht="16.5" customHeight="1" x14ac:dyDescent="0.25">
      <c r="A257" s="162">
        <v>231</v>
      </c>
      <c r="B257" s="54" t="s">
        <v>98</v>
      </c>
      <c r="C257" s="206">
        <v>26.5</v>
      </c>
      <c r="D257" s="206">
        <v>22.9</v>
      </c>
      <c r="E257" s="206">
        <v>0</v>
      </c>
      <c r="F257" s="206">
        <v>0</v>
      </c>
      <c r="G257" s="206">
        <v>0</v>
      </c>
      <c r="H257" s="206">
        <v>0</v>
      </c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</row>
    <row r="258" spans="1:34" s="65" customFormat="1" ht="16.5" customHeight="1" x14ac:dyDescent="0.25">
      <c r="A258" s="162">
        <v>232</v>
      </c>
      <c r="B258" s="54" t="s">
        <v>99</v>
      </c>
      <c r="C258" s="206">
        <v>43.6</v>
      </c>
      <c r="D258" s="206">
        <v>13.1</v>
      </c>
      <c r="E258" s="206">
        <v>41.5</v>
      </c>
      <c r="F258" s="207">
        <v>46.2</v>
      </c>
      <c r="G258" s="207">
        <v>46.1</v>
      </c>
      <c r="H258" s="207">
        <v>49.326999999999998</v>
      </c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</row>
    <row r="259" spans="1:34" s="65" customFormat="1" ht="16.5" customHeight="1" x14ac:dyDescent="0.25">
      <c r="A259" s="162">
        <v>233</v>
      </c>
      <c r="B259" s="67" t="s">
        <v>134</v>
      </c>
      <c r="C259" s="206"/>
      <c r="D259" s="206"/>
      <c r="E259" s="206"/>
      <c r="F259" s="206"/>
      <c r="G259" s="206"/>
      <c r="H259" s="206">
        <v>0</v>
      </c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</row>
    <row r="260" spans="1:34" s="65" customFormat="1" ht="16.5" customHeight="1" x14ac:dyDescent="0.25">
      <c r="A260" s="162">
        <v>234</v>
      </c>
      <c r="B260" s="54" t="s">
        <v>101</v>
      </c>
      <c r="C260" s="206"/>
      <c r="D260" s="206"/>
      <c r="E260" s="206"/>
      <c r="F260" s="206"/>
      <c r="G260" s="206"/>
      <c r="H260" s="206">
        <v>0</v>
      </c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</row>
    <row r="261" spans="1:34" s="65" customFormat="1" ht="16.5" customHeight="1" x14ac:dyDescent="0.25">
      <c r="A261" s="162">
        <v>235</v>
      </c>
      <c r="B261" s="54" t="s">
        <v>102</v>
      </c>
      <c r="C261" s="206"/>
      <c r="D261" s="206"/>
      <c r="E261" s="206"/>
      <c r="F261" s="206"/>
      <c r="G261" s="206"/>
      <c r="H261" s="206">
        <v>0</v>
      </c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</row>
    <row r="262" spans="1:34" s="65" customFormat="1" ht="16.5" customHeight="1" x14ac:dyDescent="0.25">
      <c r="A262" s="162">
        <v>236</v>
      </c>
      <c r="B262" s="54" t="s">
        <v>103</v>
      </c>
      <c r="C262" s="206">
        <v>91.3</v>
      </c>
      <c r="D262" s="206">
        <v>54.6</v>
      </c>
      <c r="E262" s="206">
        <v>67.8</v>
      </c>
      <c r="F262" s="206">
        <v>64.3</v>
      </c>
      <c r="G262" s="206">
        <v>66.3</v>
      </c>
      <c r="H262" s="206">
        <v>70.941000000000003</v>
      </c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</row>
    <row r="263" spans="1:34" s="65" customFormat="1" ht="16.5" customHeight="1" x14ac:dyDescent="0.25">
      <c r="A263" s="162">
        <v>237</v>
      </c>
      <c r="B263" s="54" t="s">
        <v>107</v>
      </c>
      <c r="C263" s="206"/>
      <c r="D263" s="206">
        <v>59.802847754654984</v>
      </c>
      <c r="E263" s="206">
        <v>124.17582417582416</v>
      </c>
      <c r="F263" s="206">
        <v>94.837758112094392</v>
      </c>
      <c r="G263" s="206">
        <v>103.11041990668741</v>
      </c>
      <c r="H263" s="206">
        <v>107</v>
      </c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</row>
    <row r="264" spans="1:34" s="65" customFormat="1" ht="16.5" customHeight="1" x14ac:dyDescent="0.25">
      <c r="A264" s="254" t="s">
        <v>208</v>
      </c>
      <c r="B264" s="254"/>
      <c r="C264" s="254"/>
      <c r="D264" s="254"/>
      <c r="E264" s="254"/>
      <c r="F264" s="254"/>
      <c r="G264" s="254"/>
      <c r="H264" s="25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</row>
    <row r="265" spans="1:34" s="65" customFormat="1" ht="16.5" customHeight="1" x14ac:dyDescent="0.25">
      <c r="A265" s="162">
        <v>238</v>
      </c>
      <c r="B265" s="54" t="s">
        <v>90</v>
      </c>
      <c r="C265" s="206">
        <v>77.3</v>
      </c>
      <c r="D265" s="206">
        <v>85.6</v>
      </c>
      <c r="E265" s="206">
        <v>48.5</v>
      </c>
      <c r="F265" s="206">
        <v>50.4</v>
      </c>
      <c r="G265" s="206">
        <v>52.4</v>
      </c>
      <c r="H265" s="206">
        <v>56.067999999999998</v>
      </c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</row>
    <row r="266" spans="1:34" s="65" customFormat="1" ht="16.5" customHeight="1" x14ac:dyDescent="0.25">
      <c r="A266" s="162">
        <v>239</v>
      </c>
      <c r="B266" s="54" t="s">
        <v>92</v>
      </c>
      <c r="C266" s="206">
        <v>14.5</v>
      </c>
      <c r="D266" s="206">
        <v>16.5</v>
      </c>
      <c r="E266" s="206">
        <v>16</v>
      </c>
      <c r="F266" s="206">
        <v>15.9</v>
      </c>
      <c r="G266" s="206">
        <v>15.9</v>
      </c>
      <c r="H266" s="206">
        <v>17.013000000000002</v>
      </c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</row>
    <row r="267" spans="1:34" s="65" customFormat="1" ht="16.5" customHeight="1" x14ac:dyDescent="0.25">
      <c r="A267" s="162">
        <v>240</v>
      </c>
      <c r="B267" s="54" t="s">
        <v>107</v>
      </c>
      <c r="C267" s="206"/>
      <c r="D267" s="206">
        <v>113.79310344827587</v>
      </c>
      <c r="E267" s="206"/>
      <c r="F267" s="206"/>
      <c r="G267" s="206"/>
      <c r="H267" s="206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</row>
    <row r="268" spans="1:34" s="65" customFormat="1" ht="16.5" customHeight="1" x14ac:dyDescent="0.25">
      <c r="A268" s="162">
        <v>241</v>
      </c>
      <c r="B268" s="54" t="s">
        <v>93</v>
      </c>
      <c r="C268" s="206">
        <v>14.3</v>
      </c>
      <c r="D268" s="206">
        <v>16.3</v>
      </c>
      <c r="E268" s="206">
        <v>15.8</v>
      </c>
      <c r="F268" s="207">
        <v>15.8</v>
      </c>
      <c r="G268" s="207">
        <v>15.8</v>
      </c>
      <c r="H268" s="207">
        <v>16.906000000000002</v>
      </c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</row>
    <row r="269" spans="1:34" s="65" customFormat="1" ht="16.5" customHeight="1" x14ac:dyDescent="0.25">
      <c r="A269" s="162">
        <v>242</v>
      </c>
      <c r="B269" s="54" t="s">
        <v>94</v>
      </c>
      <c r="C269" s="206">
        <v>0.2</v>
      </c>
      <c r="D269" s="206">
        <v>0.2</v>
      </c>
      <c r="E269" s="206">
        <v>0.2</v>
      </c>
      <c r="F269" s="206">
        <v>0.1</v>
      </c>
      <c r="G269" s="206">
        <v>0.1</v>
      </c>
      <c r="H269" s="206">
        <v>0.10700000000000001</v>
      </c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</row>
    <row r="270" spans="1:34" s="65" customFormat="1" ht="16.5" customHeight="1" x14ac:dyDescent="0.25">
      <c r="A270" s="162">
        <v>243</v>
      </c>
      <c r="B270" s="54" t="s">
        <v>95</v>
      </c>
      <c r="C270" s="206"/>
      <c r="D270" s="206"/>
      <c r="E270" s="206"/>
      <c r="F270" s="206"/>
      <c r="G270" s="206"/>
      <c r="H270" s="206">
        <v>0</v>
      </c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</row>
    <row r="271" spans="1:34" s="65" customFormat="1" ht="16.5" customHeight="1" x14ac:dyDescent="0.25">
      <c r="A271" s="162">
        <v>244</v>
      </c>
      <c r="B271" s="54" t="s">
        <v>97</v>
      </c>
      <c r="C271" s="206">
        <v>62.8</v>
      </c>
      <c r="D271" s="206">
        <v>69.099999999999994</v>
      </c>
      <c r="E271" s="206">
        <v>32.5</v>
      </c>
      <c r="F271" s="206">
        <v>34.5</v>
      </c>
      <c r="G271" s="206">
        <v>36.5</v>
      </c>
      <c r="H271" s="206">
        <v>39.055</v>
      </c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</row>
    <row r="272" spans="1:34" s="65" customFormat="1" ht="16.5" customHeight="1" x14ac:dyDescent="0.25">
      <c r="A272" s="162">
        <v>245</v>
      </c>
      <c r="B272" s="54" t="s">
        <v>98</v>
      </c>
      <c r="C272" s="206">
        <v>30.7</v>
      </c>
      <c r="D272" s="206">
        <v>27.5</v>
      </c>
      <c r="E272" s="206">
        <v>0.9</v>
      </c>
      <c r="F272" s="206">
        <v>0.9</v>
      </c>
      <c r="G272" s="206">
        <v>0.9</v>
      </c>
      <c r="H272" s="206">
        <v>0.96300000000000008</v>
      </c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</row>
    <row r="273" spans="1:34" s="65" customFormat="1" ht="16.5" customHeight="1" x14ac:dyDescent="0.25">
      <c r="A273" s="162">
        <v>246</v>
      </c>
      <c r="B273" s="54" t="s">
        <v>99</v>
      </c>
      <c r="C273" s="206">
        <v>32.1</v>
      </c>
      <c r="D273" s="206">
        <v>41.6</v>
      </c>
      <c r="E273" s="206">
        <v>31.6</v>
      </c>
      <c r="F273" s="207">
        <v>33.6</v>
      </c>
      <c r="G273" s="207">
        <v>35.6</v>
      </c>
      <c r="H273" s="207">
        <v>38.091999999999999</v>
      </c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</row>
    <row r="274" spans="1:34" s="65" customFormat="1" ht="16.5" customHeight="1" x14ac:dyDescent="0.25">
      <c r="A274" s="162">
        <v>247</v>
      </c>
      <c r="B274" s="67" t="s">
        <v>134</v>
      </c>
      <c r="C274" s="206"/>
      <c r="D274" s="206"/>
      <c r="E274" s="206"/>
      <c r="F274" s="206"/>
      <c r="G274" s="206"/>
      <c r="H274" s="206">
        <v>0</v>
      </c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</row>
    <row r="275" spans="1:34" s="65" customFormat="1" ht="16.5" customHeight="1" x14ac:dyDescent="0.25">
      <c r="A275" s="162">
        <v>248</v>
      </c>
      <c r="B275" s="54" t="s">
        <v>101</v>
      </c>
      <c r="C275" s="206"/>
      <c r="D275" s="206"/>
      <c r="E275" s="206"/>
      <c r="F275" s="206"/>
      <c r="G275" s="206"/>
      <c r="H275" s="206">
        <v>0</v>
      </c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</row>
    <row r="276" spans="1:34" s="65" customFormat="1" ht="16.5" customHeight="1" x14ac:dyDescent="0.25">
      <c r="A276" s="162">
        <v>249</v>
      </c>
      <c r="B276" s="54" t="s">
        <v>102</v>
      </c>
      <c r="C276" s="206"/>
      <c r="D276" s="206"/>
      <c r="E276" s="206"/>
      <c r="F276" s="206"/>
      <c r="G276" s="206"/>
      <c r="H276" s="206">
        <v>0</v>
      </c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</row>
    <row r="277" spans="1:34" s="65" customFormat="1" ht="16.5" customHeight="1" x14ac:dyDescent="0.25">
      <c r="A277" s="162">
        <v>250</v>
      </c>
      <c r="B277" s="54" t="s">
        <v>103</v>
      </c>
      <c r="C277" s="206">
        <v>77.099999999999994</v>
      </c>
      <c r="D277" s="206">
        <v>84.5</v>
      </c>
      <c r="E277" s="206">
        <v>50.9</v>
      </c>
      <c r="F277" s="206">
        <v>50.4</v>
      </c>
      <c r="G277" s="206">
        <v>52.4</v>
      </c>
      <c r="H277" s="206">
        <v>56.067999999999998</v>
      </c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</row>
    <row r="278" spans="1:34" s="65" customFormat="1" ht="16.5" customHeight="1" x14ac:dyDescent="0.25">
      <c r="A278" s="162">
        <v>251</v>
      </c>
      <c r="B278" s="54" t="s">
        <v>107</v>
      </c>
      <c r="C278" s="206"/>
      <c r="D278" s="206">
        <v>109.59792477302206</v>
      </c>
      <c r="E278" s="206">
        <v>60.236686390532547</v>
      </c>
      <c r="F278" s="206">
        <v>99.017681728880163</v>
      </c>
      <c r="G278" s="206">
        <v>103.96825396825398</v>
      </c>
      <c r="H278" s="206">
        <v>107</v>
      </c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</row>
  </sheetData>
  <mergeCells count="36">
    <mergeCell ref="A204:H204"/>
    <mergeCell ref="A219:H219"/>
    <mergeCell ref="A234:H234"/>
    <mergeCell ref="A249:H249"/>
    <mergeCell ref="A264:H264"/>
    <mergeCell ref="A189:H189"/>
    <mergeCell ref="A12:H12"/>
    <mergeCell ref="A33:H33"/>
    <mergeCell ref="A54:H54"/>
    <mergeCell ref="A69:H69"/>
    <mergeCell ref="A84:H84"/>
    <mergeCell ref="A99:H99"/>
    <mergeCell ref="A114:H114"/>
    <mergeCell ref="A129:H129"/>
    <mergeCell ref="A144:H144"/>
    <mergeCell ref="A159:H159"/>
    <mergeCell ref="A174:H174"/>
    <mergeCell ref="I9:K9"/>
    <mergeCell ref="A10:A11"/>
    <mergeCell ref="B10:B11"/>
    <mergeCell ref="C10:C11"/>
    <mergeCell ref="D10:D11"/>
    <mergeCell ref="E10:E11"/>
    <mergeCell ref="F10:F11"/>
    <mergeCell ref="G10:G11"/>
    <mergeCell ref="H10:H11"/>
    <mergeCell ref="A8:A9"/>
    <mergeCell ref="B8:B9"/>
    <mergeCell ref="C8:C9"/>
    <mergeCell ref="D8:D9"/>
    <mergeCell ref="F9:H9"/>
    <mergeCell ref="F2:H2"/>
    <mergeCell ref="F3:H3"/>
    <mergeCell ref="A5:H5"/>
    <mergeCell ref="A6:H6"/>
    <mergeCell ref="F7:H7"/>
  </mergeCells>
  <pageMargins left="0.35433070866141736" right="0.35433070866141736" top="0.98425196850393704" bottom="0.98425196850393704" header="0.51181102362204722" footer="0.51181102362204722"/>
  <pageSetup paperSize="9" scale="84" fitToHeight="65" orientation="landscape" r:id="rId1"/>
  <headerFooter>
    <oddFooter>&amp;C&amp;P</oddFooter>
  </headerFooter>
  <rowBreaks count="8" manualBreakCount="8">
    <brk id="29" max="7" man="1"/>
    <brk id="58" max="7" man="1"/>
    <brk id="87" max="7" man="1"/>
    <brk id="113" max="7" man="1"/>
    <brk id="142" max="7" man="1"/>
    <brk id="171" max="7" man="1"/>
    <brk id="200" max="7" man="1"/>
    <brk id="258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BDCFE-CF3A-4F9F-8502-D94D5BE8FC1A}">
  <sheetPr>
    <tabColor rgb="FF00B050"/>
  </sheetPr>
  <dimension ref="A1:AK48"/>
  <sheetViews>
    <sheetView view="pageBreakPreview" topLeftCell="A23" zoomScale="90" zoomScaleNormal="100" zoomScaleSheetLayoutView="90" workbookViewId="0">
      <selection activeCell="N26" sqref="N26"/>
    </sheetView>
  </sheetViews>
  <sheetFormatPr defaultRowHeight="18.75" x14ac:dyDescent="0.3"/>
  <cols>
    <col min="1" max="1" width="4.5703125" style="28" customWidth="1"/>
    <col min="2" max="2" width="50.5703125" style="4" customWidth="1"/>
    <col min="3" max="3" width="18.140625" style="4" customWidth="1"/>
    <col min="4" max="6" width="13.28515625" style="4" customWidth="1"/>
    <col min="7" max="7" width="0.140625" style="4" customWidth="1"/>
    <col min="8" max="16384" width="9.140625" style="4"/>
  </cols>
  <sheetData>
    <row r="1" spans="1:37" s="1" customFormat="1" ht="36.75" hidden="1" customHeight="1" x14ac:dyDescent="0.3">
      <c r="A1" s="3"/>
      <c r="B1" s="4"/>
      <c r="C1" s="259" t="s">
        <v>82</v>
      </c>
      <c r="D1" s="259"/>
      <c r="E1" s="259"/>
      <c r="F1" s="259"/>
      <c r="G1" s="259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" customFormat="1" ht="15" customHeight="1" x14ac:dyDescent="0.3">
      <c r="A2" s="3"/>
      <c r="B2" s="4"/>
      <c r="C2" s="5"/>
      <c r="D2" s="6"/>
      <c r="E2" s="6"/>
      <c r="F2" s="6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" customFormat="1" ht="15" customHeight="1" x14ac:dyDescent="0.3">
      <c r="A3" s="3"/>
      <c r="B3" s="4"/>
      <c r="C3" s="5"/>
      <c r="D3" s="6"/>
      <c r="E3" s="260" t="s">
        <v>68</v>
      </c>
      <c r="F3" s="260"/>
      <c r="G3" s="260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" customFormat="1" ht="15" customHeight="1" x14ac:dyDescent="0.3">
      <c r="A4" s="7"/>
      <c r="B4" s="4"/>
      <c r="C4" s="5"/>
      <c r="D4" s="5"/>
      <c r="E4" s="5"/>
      <c r="F4" s="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" customFormat="1" ht="15" customHeight="1" x14ac:dyDescent="0.25">
      <c r="A5" s="261" t="s">
        <v>80</v>
      </c>
      <c r="B5" s="261"/>
      <c r="C5" s="261"/>
      <c r="D5" s="261"/>
      <c r="E5" s="261"/>
      <c r="F5" s="261"/>
      <c r="G5" s="261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" customFormat="1" ht="36" customHeight="1" x14ac:dyDescent="0.25">
      <c r="A6" s="261"/>
      <c r="B6" s="261"/>
      <c r="C6" s="261"/>
      <c r="D6" s="261"/>
      <c r="E6" s="261"/>
      <c r="F6" s="261"/>
      <c r="G6" s="261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" customFormat="1" ht="15" customHeight="1" x14ac:dyDescent="0.25">
      <c r="A7" s="20"/>
      <c r="B7" s="20"/>
      <c r="C7" s="20"/>
      <c r="D7" s="20"/>
      <c r="E7" s="20"/>
      <c r="F7" s="20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4" customFormat="1" ht="15" customHeight="1" x14ac:dyDescent="0.3">
      <c r="A8" s="3"/>
      <c r="B8" s="4"/>
      <c r="C8" s="8"/>
      <c r="D8" s="9"/>
      <c r="E8" s="260" t="s">
        <v>316</v>
      </c>
      <c r="F8" s="260"/>
      <c r="G8" s="260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4" customFormat="1" ht="15" customHeight="1" x14ac:dyDescent="0.3">
      <c r="A9" s="3"/>
      <c r="B9" s="4"/>
      <c r="C9" s="8"/>
      <c r="D9" s="9"/>
      <c r="E9" s="9"/>
      <c r="F9" s="23"/>
      <c r="G9" s="23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36.75" customHeight="1" x14ac:dyDescent="0.3">
      <c r="A10" s="297" t="s">
        <v>0</v>
      </c>
      <c r="B10" s="262" t="s">
        <v>9</v>
      </c>
      <c r="C10" s="262" t="s">
        <v>11</v>
      </c>
      <c r="D10" s="265" t="s">
        <v>61</v>
      </c>
      <c r="E10" s="266"/>
      <c r="F10" s="267"/>
    </row>
    <row r="11" spans="1:37" ht="31.5" customHeight="1" x14ac:dyDescent="0.3">
      <c r="A11" s="298"/>
      <c r="B11" s="263"/>
      <c r="C11" s="263"/>
      <c r="D11" s="25" t="s">
        <v>12</v>
      </c>
      <c r="E11" s="25" t="s">
        <v>13</v>
      </c>
      <c r="F11" s="25" t="s">
        <v>315</v>
      </c>
    </row>
    <row r="12" spans="1:37" ht="18.75" customHeight="1" x14ac:dyDescent="0.3">
      <c r="A12" s="299"/>
      <c r="B12" s="264"/>
      <c r="C12" s="25" t="s">
        <v>10</v>
      </c>
      <c r="D12" s="265" t="s">
        <v>60</v>
      </c>
      <c r="E12" s="266"/>
      <c r="F12" s="267"/>
    </row>
    <row r="13" spans="1:37" x14ac:dyDescent="0.3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</row>
    <row r="14" spans="1:37" ht="18.75" customHeight="1" x14ac:dyDescent="0.3">
      <c r="A14" s="284" t="s">
        <v>70</v>
      </c>
      <c r="B14" s="285"/>
      <c r="C14" s="285"/>
      <c r="D14" s="285"/>
      <c r="E14" s="285"/>
      <c r="F14" s="285"/>
    </row>
    <row r="15" spans="1:37" ht="56.25" x14ac:dyDescent="0.3">
      <c r="A15" s="21">
        <v>1</v>
      </c>
      <c r="B15" s="51" t="s">
        <v>71</v>
      </c>
      <c r="C15" s="189">
        <v>50774.9</v>
      </c>
      <c r="D15" s="17">
        <v>50883.288230221115</v>
      </c>
      <c r="E15" s="17">
        <v>50991.676460442228</v>
      </c>
      <c r="F15" s="17">
        <v>51100.064690663341</v>
      </c>
    </row>
    <row r="16" spans="1:37" x14ac:dyDescent="0.3">
      <c r="A16" s="21">
        <v>2</v>
      </c>
      <c r="B16" s="51" t="s">
        <v>63</v>
      </c>
      <c r="C16" s="12">
        <v>104.2</v>
      </c>
      <c r="D16" s="13">
        <v>104.3</v>
      </c>
      <c r="E16" s="12">
        <v>104.4</v>
      </c>
      <c r="F16" s="12">
        <v>104.5</v>
      </c>
    </row>
    <row r="17" spans="1:6" x14ac:dyDescent="0.3">
      <c r="A17" s="21">
        <v>3</v>
      </c>
      <c r="B17" s="51" t="s">
        <v>64</v>
      </c>
      <c r="C17" s="11">
        <v>40200</v>
      </c>
      <c r="D17" s="11">
        <v>43600</v>
      </c>
      <c r="E17" s="11">
        <v>46900</v>
      </c>
      <c r="F17" s="11">
        <v>50100</v>
      </c>
    </row>
    <row r="18" spans="1:6" x14ac:dyDescent="0.3">
      <c r="A18" s="21">
        <v>4</v>
      </c>
      <c r="B18" s="51" t="s">
        <v>63</v>
      </c>
      <c r="C18" s="17">
        <v>103.5</v>
      </c>
      <c r="D18" s="17">
        <v>104</v>
      </c>
      <c r="E18" s="17">
        <v>104.2</v>
      </c>
      <c r="F18" s="17">
        <v>104.5</v>
      </c>
    </row>
    <row r="19" spans="1:6" ht="39.75" customHeight="1" x14ac:dyDescent="0.3">
      <c r="A19" s="21">
        <v>5</v>
      </c>
      <c r="B19" s="51" t="s">
        <v>65</v>
      </c>
      <c r="C19" s="183">
        <v>10</v>
      </c>
      <c r="D19" s="183">
        <v>12</v>
      </c>
      <c r="E19" s="183">
        <v>15</v>
      </c>
      <c r="F19" s="183">
        <v>18</v>
      </c>
    </row>
    <row r="20" spans="1:6" ht="24" customHeight="1" x14ac:dyDescent="0.3">
      <c r="A20" s="21">
        <v>6</v>
      </c>
      <c r="B20" s="51" t="s">
        <v>63</v>
      </c>
      <c r="C20" s="184">
        <v>100</v>
      </c>
      <c r="D20" s="184">
        <v>101.5</v>
      </c>
      <c r="E20" s="184">
        <v>102</v>
      </c>
      <c r="F20" s="184">
        <v>102.5</v>
      </c>
    </row>
    <row r="21" spans="1:6" x14ac:dyDescent="0.3">
      <c r="A21" s="21">
        <v>7</v>
      </c>
      <c r="B21" s="51" t="s">
        <v>66</v>
      </c>
      <c r="C21" s="183">
        <v>36500</v>
      </c>
      <c r="D21" s="183">
        <v>39800</v>
      </c>
      <c r="E21" s="183">
        <v>42900</v>
      </c>
      <c r="F21" s="183">
        <v>46000</v>
      </c>
    </row>
    <row r="22" spans="1:6" x14ac:dyDescent="0.3">
      <c r="A22" s="21">
        <v>8</v>
      </c>
      <c r="B22" s="51" t="s">
        <v>63</v>
      </c>
      <c r="C22" s="184">
        <v>103.6</v>
      </c>
      <c r="D22" s="184">
        <v>104</v>
      </c>
      <c r="E22" s="184">
        <v>104.2</v>
      </c>
      <c r="F22" s="184">
        <v>104.5</v>
      </c>
    </row>
    <row r="23" spans="1:6" ht="75" x14ac:dyDescent="0.3">
      <c r="A23" s="21">
        <v>9</v>
      </c>
      <c r="B23" s="51" t="s">
        <v>72</v>
      </c>
      <c r="C23" s="183">
        <v>2980</v>
      </c>
      <c r="D23" s="183">
        <v>3110</v>
      </c>
      <c r="E23" s="183">
        <v>3200</v>
      </c>
      <c r="F23" s="183">
        <v>3300</v>
      </c>
    </row>
    <row r="24" spans="1:6" x14ac:dyDescent="0.3">
      <c r="A24" s="21">
        <v>10</v>
      </c>
      <c r="B24" s="51" t="s">
        <v>63</v>
      </c>
      <c r="C24" s="184">
        <v>102.5</v>
      </c>
      <c r="D24" s="184">
        <v>102.8</v>
      </c>
      <c r="E24" s="184">
        <v>102.5</v>
      </c>
      <c r="F24" s="184">
        <v>102.8</v>
      </c>
    </row>
    <row r="25" spans="1:6" ht="56.25" x14ac:dyDescent="0.3">
      <c r="A25" s="21">
        <v>11</v>
      </c>
      <c r="B25" s="51" t="s">
        <v>73</v>
      </c>
      <c r="C25" s="183">
        <v>740</v>
      </c>
      <c r="D25" s="183">
        <v>775</v>
      </c>
      <c r="E25" s="183">
        <v>800</v>
      </c>
      <c r="F25" s="183">
        <v>830</v>
      </c>
    </row>
    <row r="26" spans="1:6" x14ac:dyDescent="0.3">
      <c r="A26" s="21">
        <v>12</v>
      </c>
      <c r="B26" s="51" t="s">
        <v>63</v>
      </c>
      <c r="C26" s="184">
        <v>102</v>
      </c>
      <c r="D26" s="184">
        <v>102.1</v>
      </c>
      <c r="E26" s="184">
        <v>102.5</v>
      </c>
      <c r="F26" s="184">
        <v>102.5</v>
      </c>
    </row>
    <row r="27" spans="1:6" x14ac:dyDescent="0.3">
      <c r="A27" s="21">
        <v>13</v>
      </c>
      <c r="B27" s="51" t="s">
        <v>67</v>
      </c>
      <c r="C27" s="184">
        <v>34131.199999999997</v>
      </c>
      <c r="D27" s="184">
        <v>34200</v>
      </c>
      <c r="E27" s="184">
        <v>34800</v>
      </c>
      <c r="F27" s="184">
        <v>35600</v>
      </c>
    </row>
    <row r="28" spans="1:6" x14ac:dyDescent="0.3">
      <c r="A28" s="21">
        <v>14</v>
      </c>
      <c r="B28" s="51" t="s">
        <v>63</v>
      </c>
      <c r="C28" s="13">
        <v>113</v>
      </c>
      <c r="D28" s="12">
        <v>100.9</v>
      </c>
      <c r="E28" s="12">
        <v>102.5</v>
      </c>
      <c r="F28" s="12">
        <v>103.1</v>
      </c>
    </row>
    <row r="29" spans="1:6" x14ac:dyDescent="0.3">
      <c r="A29" s="21">
        <v>15</v>
      </c>
      <c r="B29" s="51" t="s">
        <v>74</v>
      </c>
      <c r="C29" s="17">
        <v>9510</v>
      </c>
      <c r="D29" s="17">
        <v>9955</v>
      </c>
      <c r="E29" s="17">
        <v>10355</v>
      </c>
      <c r="F29" s="17">
        <v>10760</v>
      </c>
    </row>
    <row r="30" spans="1:6" x14ac:dyDescent="0.3">
      <c r="A30" s="21">
        <v>16</v>
      </c>
      <c r="B30" s="51" t="s">
        <v>63</v>
      </c>
      <c r="C30" s="17">
        <v>100</v>
      </c>
      <c r="D30" s="17">
        <v>100.1</v>
      </c>
      <c r="E30" s="17">
        <v>100.2</v>
      </c>
      <c r="F30" s="17">
        <v>100.4</v>
      </c>
    </row>
    <row r="31" spans="1:6" x14ac:dyDescent="0.3">
      <c r="A31" s="21">
        <v>17</v>
      </c>
      <c r="B31" s="51" t="s">
        <v>75</v>
      </c>
      <c r="C31" s="17">
        <v>59450</v>
      </c>
      <c r="D31" s="17">
        <v>61300</v>
      </c>
      <c r="E31" s="17">
        <v>63120</v>
      </c>
      <c r="F31" s="17">
        <v>65100</v>
      </c>
    </row>
    <row r="32" spans="1:6" x14ac:dyDescent="0.3">
      <c r="A32" s="21">
        <v>18</v>
      </c>
      <c r="B32" s="51" t="s">
        <v>63</v>
      </c>
      <c r="C32" s="17">
        <v>100</v>
      </c>
      <c r="D32" s="17">
        <v>100.1</v>
      </c>
      <c r="E32" s="17">
        <v>100</v>
      </c>
      <c r="F32" s="17">
        <v>100.1</v>
      </c>
    </row>
    <row r="33" spans="1:6" ht="18.75" customHeight="1" x14ac:dyDescent="0.3">
      <c r="A33" s="257" t="s">
        <v>48</v>
      </c>
      <c r="B33" s="257"/>
      <c r="C33" s="257"/>
      <c r="D33" s="257"/>
      <c r="E33" s="257"/>
      <c r="F33" s="257"/>
    </row>
    <row r="34" spans="1:6" ht="37.5" x14ac:dyDescent="0.3">
      <c r="A34" s="21">
        <v>19</v>
      </c>
      <c r="B34" s="51" t="s">
        <v>49</v>
      </c>
      <c r="C34" s="180">
        <v>41</v>
      </c>
      <c r="D34" s="189">
        <v>41.2</v>
      </c>
      <c r="E34" s="189">
        <v>41.3</v>
      </c>
      <c r="F34" s="189">
        <v>41.3</v>
      </c>
    </row>
    <row r="35" spans="1:6" x14ac:dyDescent="0.3">
      <c r="A35" s="21">
        <v>20</v>
      </c>
      <c r="B35" s="51" t="s">
        <v>50</v>
      </c>
      <c r="C35" s="189">
        <v>20.5</v>
      </c>
      <c r="D35" s="189">
        <v>20.6</v>
      </c>
      <c r="E35" s="189">
        <v>20.7</v>
      </c>
      <c r="F35" s="189">
        <v>20.7</v>
      </c>
    </row>
    <row r="36" spans="1:6" x14ac:dyDescent="0.3">
      <c r="A36" s="21">
        <v>21</v>
      </c>
      <c r="B36" s="51" t="s">
        <v>51</v>
      </c>
      <c r="C36" s="13">
        <f>C34-C35</f>
        <v>20.5</v>
      </c>
      <c r="D36" s="13">
        <f t="shared" ref="D36:F36" si="0">D34-D35</f>
        <v>20.6</v>
      </c>
      <c r="E36" s="13">
        <f t="shared" si="0"/>
        <v>20.599999999999998</v>
      </c>
      <c r="F36" s="13">
        <f t="shared" si="0"/>
        <v>20.599999999999998</v>
      </c>
    </row>
    <row r="37" spans="1:6" ht="37.5" x14ac:dyDescent="0.3">
      <c r="A37" s="21">
        <v>22</v>
      </c>
      <c r="B37" s="51" t="s">
        <v>52</v>
      </c>
      <c r="C37" s="13">
        <v>17.399999999999999</v>
      </c>
      <c r="D37" s="13">
        <v>17.399999999999999</v>
      </c>
      <c r="E37" s="13">
        <v>17.399999999999999</v>
      </c>
      <c r="F37" s="13">
        <v>17.5</v>
      </c>
    </row>
    <row r="38" spans="1:6" x14ac:dyDescent="0.3">
      <c r="A38" s="21">
        <v>23</v>
      </c>
      <c r="B38" s="51" t="s">
        <v>50</v>
      </c>
      <c r="C38" s="13">
        <v>9.3000000000000007</v>
      </c>
      <c r="D38" s="13">
        <v>9.3000000000000007</v>
      </c>
      <c r="E38" s="13">
        <v>9.3000000000000007</v>
      </c>
      <c r="F38" s="13">
        <v>9.4</v>
      </c>
    </row>
    <row r="39" spans="1:6" x14ac:dyDescent="0.3">
      <c r="A39" s="21">
        <v>24</v>
      </c>
      <c r="B39" s="51" t="s">
        <v>51</v>
      </c>
      <c r="C39" s="13">
        <v>8.1</v>
      </c>
      <c r="D39" s="13">
        <v>8.1</v>
      </c>
      <c r="E39" s="13">
        <v>8.1</v>
      </c>
      <c r="F39" s="13">
        <v>8.1</v>
      </c>
    </row>
    <row r="40" spans="1:6" ht="37.5" x14ac:dyDescent="0.3">
      <c r="A40" s="21">
        <v>25</v>
      </c>
      <c r="B40" s="51" t="s">
        <v>53</v>
      </c>
      <c r="C40" s="13">
        <v>0.9</v>
      </c>
      <c r="D40" s="13">
        <v>0.9</v>
      </c>
      <c r="E40" s="13">
        <v>0.9</v>
      </c>
      <c r="F40" s="13">
        <v>0.9</v>
      </c>
    </row>
    <row r="41" spans="1:6" x14ac:dyDescent="0.3">
      <c r="A41" s="21">
        <v>26</v>
      </c>
      <c r="B41" s="51" t="s">
        <v>50</v>
      </c>
      <c r="C41" s="13">
        <v>0.6</v>
      </c>
      <c r="D41" s="13">
        <v>0.6</v>
      </c>
      <c r="E41" s="13">
        <v>0.6</v>
      </c>
      <c r="F41" s="13">
        <v>0.6</v>
      </c>
    </row>
    <row r="42" spans="1:6" x14ac:dyDescent="0.3">
      <c r="A42" s="21">
        <v>27</v>
      </c>
      <c r="B42" s="51" t="s">
        <v>51</v>
      </c>
      <c r="C42" s="13">
        <v>0.3</v>
      </c>
      <c r="D42" s="13">
        <v>0.3</v>
      </c>
      <c r="E42" s="13">
        <v>0.3</v>
      </c>
      <c r="F42" s="13">
        <v>0.3</v>
      </c>
    </row>
    <row r="43" spans="1:6" x14ac:dyDescent="0.3">
      <c r="A43" s="21">
        <v>28</v>
      </c>
      <c r="B43" s="51" t="s">
        <v>54</v>
      </c>
      <c r="C43" s="13">
        <v>5.3</v>
      </c>
      <c r="D43" s="13">
        <v>5.2</v>
      </c>
      <c r="E43" s="13">
        <f t="shared" ref="E43" si="1">E40/E37*100</f>
        <v>5.1724137931034493</v>
      </c>
      <c r="F43" s="13">
        <v>5.2</v>
      </c>
    </row>
    <row r="44" spans="1:6" x14ac:dyDescent="0.3">
      <c r="A44" s="21">
        <v>29</v>
      </c>
      <c r="B44" s="51" t="s">
        <v>50</v>
      </c>
      <c r="C44" s="13">
        <v>6.3</v>
      </c>
      <c r="D44" s="13">
        <v>6.3</v>
      </c>
      <c r="E44" s="13">
        <v>6.2</v>
      </c>
      <c r="F44" s="13">
        <v>6.2</v>
      </c>
    </row>
    <row r="45" spans="1:6" x14ac:dyDescent="0.3">
      <c r="A45" s="21">
        <v>30</v>
      </c>
      <c r="B45" s="51" t="s">
        <v>51</v>
      </c>
      <c r="C45" s="13">
        <v>4.2</v>
      </c>
      <c r="D45" s="13">
        <v>4</v>
      </c>
      <c r="E45" s="13">
        <v>4</v>
      </c>
      <c r="F45" s="13">
        <v>4</v>
      </c>
    </row>
    <row r="46" spans="1:6" ht="37.5" x14ac:dyDescent="0.3">
      <c r="A46" s="21">
        <v>31</v>
      </c>
      <c r="B46" s="51" t="s">
        <v>57</v>
      </c>
      <c r="C46" s="181">
        <v>346181</v>
      </c>
      <c r="D46" s="181">
        <f t="shared" ref="D46:F46" si="2">C46*102.9%</f>
        <v>356220.24900000007</v>
      </c>
      <c r="E46" s="181">
        <f t="shared" si="2"/>
        <v>366550.63622100011</v>
      </c>
      <c r="F46" s="181">
        <f t="shared" si="2"/>
        <v>377180.60467140918</v>
      </c>
    </row>
    <row r="47" spans="1:6" ht="37.5" x14ac:dyDescent="0.3">
      <c r="A47" s="21">
        <v>32</v>
      </c>
      <c r="B47" s="51" t="s">
        <v>58</v>
      </c>
      <c r="C47" s="13">
        <v>104.8</v>
      </c>
      <c r="D47" s="13">
        <v>105.1</v>
      </c>
      <c r="E47" s="13">
        <v>103.6</v>
      </c>
      <c r="F47" s="13">
        <v>103</v>
      </c>
    </row>
    <row r="48" spans="1:6" ht="28.5" customHeight="1" x14ac:dyDescent="0.3">
      <c r="A48" s="21">
        <v>33</v>
      </c>
      <c r="B48" s="51" t="s">
        <v>59</v>
      </c>
      <c r="C48" s="13">
        <v>5.49</v>
      </c>
      <c r="D48" s="13">
        <v>5.56</v>
      </c>
      <c r="E48" s="13">
        <v>5.63</v>
      </c>
      <c r="F48" s="13">
        <v>5.67</v>
      </c>
    </row>
  </sheetData>
  <mergeCells count="11">
    <mergeCell ref="A14:F14"/>
    <mergeCell ref="A33:F33"/>
    <mergeCell ref="C1:G1"/>
    <mergeCell ref="E3:G3"/>
    <mergeCell ref="A5:G6"/>
    <mergeCell ref="E8:G8"/>
    <mergeCell ref="A10:A12"/>
    <mergeCell ref="B10:B12"/>
    <mergeCell ref="C10:C11"/>
    <mergeCell ref="D10:F10"/>
    <mergeCell ref="D12:F12"/>
  </mergeCells>
  <pageMargins left="0.35433070866141736" right="0.35433070866141736" top="0.98425196850393704" bottom="0.98425196850393704" header="0.51181102362204722" footer="0.51181102362204722"/>
  <pageSetup paperSize="9" scale="85" orientation="portrait" verticalDpi="0" r:id="rId1"/>
  <headerFooter>
    <oddFooter>&amp;C&amp;P</oddFooter>
  </headerFooter>
  <rowBreaks count="1" manualBreakCount="1">
    <brk id="3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9B086-AF5C-46D8-80CF-FE5ACEAC0BAB}">
  <sheetPr>
    <tabColor rgb="FF0070C0"/>
  </sheetPr>
  <dimension ref="A1:AJ379"/>
  <sheetViews>
    <sheetView view="pageBreakPreview" topLeftCell="A203" zoomScale="90" zoomScaleNormal="100" zoomScaleSheetLayoutView="90" workbookViewId="0">
      <selection activeCell="K232" sqref="K232"/>
    </sheetView>
  </sheetViews>
  <sheetFormatPr defaultColWidth="9.140625" defaultRowHeight="18.75" x14ac:dyDescent="0.3"/>
  <cols>
    <col min="1" max="1" width="7.5703125" style="76" customWidth="1"/>
    <col min="2" max="2" width="61.42578125" style="78" customWidth="1"/>
    <col min="3" max="3" width="19.42578125" style="218" customWidth="1"/>
    <col min="4" max="4" width="23" style="218" customWidth="1"/>
    <col min="5" max="5" width="15" style="218" customWidth="1"/>
    <col min="6" max="6" width="15.7109375" style="218" customWidth="1"/>
    <col min="7" max="7" width="15.85546875" style="219" customWidth="1"/>
    <col min="8" max="8" width="17" style="218" customWidth="1"/>
    <col min="9" max="9" width="14.28515625" style="2" customWidth="1"/>
    <col min="10" max="11" width="11.85546875" style="1" customWidth="1"/>
    <col min="12" max="16384" width="9.140625" style="1"/>
  </cols>
  <sheetData>
    <row r="1" spans="1:36" ht="15" customHeight="1" x14ac:dyDescent="0.3">
      <c r="A1" s="3"/>
      <c r="B1" s="4"/>
      <c r="C1" s="199"/>
      <c r="D1" s="199"/>
      <c r="E1" s="199"/>
      <c r="F1" s="200"/>
      <c r="G1" s="200"/>
      <c r="H1" s="200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36" ht="15" customHeight="1" x14ac:dyDescent="0.3">
      <c r="A2" s="3"/>
      <c r="B2" s="4"/>
      <c r="C2" s="199"/>
      <c r="D2" s="199"/>
      <c r="E2" s="199"/>
      <c r="F2" s="200"/>
      <c r="G2" s="200"/>
      <c r="H2" s="200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</row>
    <row r="3" spans="1:36" ht="15" customHeight="1" x14ac:dyDescent="0.3">
      <c r="A3" s="3"/>
      <c r="B3" s="4"/>
      <c r="C3" s="199"/>
      <c r="D3" s="199"/>
      <c r="E3" s="199"/>
      <c r="F3" s="200"/>
      <c r="G3" s="200"/>
      <c r="H3" s="220" t="s">
        <v>313</v>
      </c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 ht="15" customHeight="1" x14ac:dyDescent="0.3">
      <c r="A4" s="7"/>
      <c r="B4" s="4"/>
      <c r="C4" s="199"/>
      <c r="D4" s="199"/>
      <c r="E4" s="199"/>
      <c r="F4" s="199"/>
      <c r="G4" s="199"/>
      <c r="H4" s="199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 ht="15" customHeight="1" x14ac:dyDescent="0.25">
      <c r="A5" s="250" t="s">
        <v>326</v>
      </c>
      <c r="B5" s="250"/>
      <c r="C5" s="250"/>
      <c r="D5" s="250"/>
      <c r="E5" s="250"/>
      <c r="F5" s="250"/>
      <c r="G5" s="250"/>
      <c r="H5" s="250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ht="15" customHeight="1" x14ac:dyDescent="0.25">
      <c r="A6" s="250" t="s">
        <v>87</v>
      </c>
      <c r="B6" s="250"/>
      <c r="C6" s="250"/>
      <c r="D6" s="250"/>
      <c r="E6" s="250"/>
      <c r="F6" s="250"/>
      <c r="G6" s="250"/>
      <c r="H6" s="250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15" customHeight="1" x14ac:dyDescent="0.3">
      <c r="A7" s="3"/>
      <c r="B7" s="4"/>
      <c r="C7" s="199"/>
      <c r="D7" s="199"/>
      <c r="E7" s="202"/>
      <c r="F7" s="203"/>
      <c r="G7" s="203"/>
      <c r="H7" s="220" t="s">
        <v>316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18.75" customHeight="1" x14ac:dyDescent="0.25">
      <c r="A8" s="252" t="s">
        <v>0</v>
      </c>
      <c r="B8" s="252" t="s">
        <v>9</v>
      </c>
      <c r="C8" s="253" t="s">
        <v>341</v>
      </c>
      <c r="D8" s="253" t="s">
        <v>344</v>
      </c>
      <c r="E8" s="204" t="s">
        <v>11</v>
      </c>
      <c r="F8" s="204" t="s">
        <v>343</v>
      </c>
      <c r="G8" s="204" t="s">
        <v>13</v>
      </c>
      <c r="H8" s="204" t="s">
        <v>315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ht="20.25" customHeight="1" x14ac:dyDescent="0.25">
      <c r="A9" s="252"/>
      <c r="B9" s="252"/>
      <c r="C9" s="253"/>
      <c r="D9" s="253"/>
      <c r="E9" s="204" t="s">
        <v>10</v>
      </c>
      <c r="F9" s="253" t="s">
        <v>61</v>
      </c>
      <c r="G9" s="253"/>
      <c r="H9" s="253"/>
      <c r="I9"/>
      <c r="J9"/>
      <c r="K9" s="256"/>
      <c r="L9" s="256"/>
      <c r="M9" s="256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ht="21.75" customHeight="1" x14ac:dyDescent="0.25">
      <c r="A10" s="10">
        <v>1</v>
      </c>
      <c r="B10" s="10">
        <v>2</v>
      </c>
      <c r="C10" s="204">
        <v>3</v>
      </c>
      <c r="D10" s="204">
        <v>4</v>
      </c>
      <c r="E10" s="204">
        <v>5</v>
      </c>
      <c r="F10" s="204">
        <v>6</v>
      </c>
      <c r="G10" s="204">
        <v>7</v>
      </c>
      <c r="H10" s="204">
        <v>8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20.25" hidden="1" customHeight="1" x14ac:dyDescent="0.25">
      <c r="A11" s="257" t="s">
        <v>289</v>
      </c>
      <c r="B11" s="257"/>
      <c r="C11" s="257"/>
      <c r="D11" s="257"/>
      <c r="E11" s="257"/>
      <c r="F11" s="257"/>
      <c r="G11" s="257"/>
      <c r="H11" s="257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ht="18" hidden="1" customHeight="1" x14ac:dyDescent="0.25">
      <c r="A12" s="21">
        <f>_xlfn.AGGREGATE(3,3,$B$12:B12)</f>
        <v>0</v>
      </c>
      <c r="B12" s="54" t="s">
        <v>109</v>
      </c>
      <c r="C12" s="231"/>
      <c r="D12" s="231"/>
      <c r="E12" s="182"/>
      <c r="F12" s="182"/>
      <c r="G12" s="182"/>
      <c r="H12" s="18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18" hidden="1" customHeight="1" x14ac:dyDescent="0.25">
      <c r="A13" s="21">
        <f>_xlfn.AGGREGATE(3,3,$B$12:B13)</f>
        <v>0</v>
      </c>
      <c r="B13" s="54" t="s">
        <v>111</v>
      </c>
      <c r="C13" s="231"/>
      <c r="D13" s="231"/>
      <c r="E13" s="182"/>
      <c r="F13" s="182"/>
      <c r="G13" s="182"/>
      <c r="H13" s="182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ht="18" hidden="1" customHeight="1" x14ac:dyDescent="0.25">
      <c r="A14" s="21">
        <f>_xlfn.AGGREGATE(3,3,$B$12:B14)</f>
        <v>0</v>
      </c>
      <c r="B14" s="54" t="s">
        <v>112</v>
      </c>
      <c r="C14" s="231"/>
      <c r="D14" s="231"/>
      <c r="E14" s="182"/>
      <c r="F14" s="182"/>
      <c r="G14" s="182"/>
      <c r="H14" s="182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ht="20.25" hidden="1" customHeight="1" x14ac:dyDescent="0.25">
      <c r="A15" s="21">
        <v>4</v>
      </c>
      <c r="B15" s="54" t="s">
        <v>111</v>
      </c>
      <c r="C15" s="231"/>
      <c r="D15" s="231"/>
      <c r="E15" s="182"/>
      <c r="F15" s="182"/>
      <c r="G15" s="182"/>
      <c r="H15" s="182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18" hidden="1" customHeight="1" x14ac:dyDescent="0.25">
      <c r="A16" s="21">
        <f>_xlfn.AGGREGATE(3,3,$B$12:B16)</f>
        <v>0</v>
      </c>
      <c r="B16" s="54" t="s">
        <v>115</v>
      </c>
      <c r="C16" s="231"/>
      <c r="D16" s="231"/>
      <c r="E16" s="182"/>
      <c r="F16" s="182"/>
      <c r="G16" s="182"/>
      <c r="H16" s="182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18" hidden="1" customHeight="1" x14ac:dyDescent="0.25">
      <c r="A17" s="21">
        <f>_xlfn.AGGREGATE(3,3,$B$12:B17)</f>
        <v>0</v>
      </c>
      <c r="B17" s="54" t="s">
        <v>116</v>
      </c>
      <c r="C17" s="231"/>
      <c r="D17" s="231"/>
      <c r="E17" s="182"/>
      <c r="F17" s="232"/>
      <c r="G17" s="232"/>
      <c r="H17" s="232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18" hidden="1" customHeight="1" x14ac:dyDescent="0.25">
      <c r="A18" s="21">
        <f>_xlfn.AGGREGATE(3,3,$B$12:B18)</f>
        <v>0</v>
      </c>
      <c r="B18" s="54" t="s">
        <v>117</v>
      </c>
      <c r="C18" s="231"/>
      <c r="D18" s="231"/>
      <c r="E18" s="182"/>
      <c r="F18" s="232"/>
      <c r="G18" s="232"/>
      <c r="H18" s="232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1" hidden="1" customHeight="1" x14ac:dyDescent="0.25">
      <c r="A19" s="21">
        <f>_xlfn.AGGREGATE(3,3,$B$12:B19)</f>
        <v>0</v>
      </c>
      <c r="B19" s="54" t="s">
        <v>118</v>
      </c>
      <c r="C19" s="231"/>
      <c r="D19" s="231"/>
      <c r="E19" s="182"/>
      <c r="F19" s="232"/>
      <c r="G19" s="232"/>
      <c r="H19" s="232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ht="18" hidden="1" customHeight="1" x14ac:dyDescent="0.25">
      <c r="A20" s="21">
        <f>_xlfn.AGGREGATE(3,3,$B$12:B20)</f>
        <v>0</v>
      </c>
      <c r="B20" s="54" t="s">
        <v>119</v>
      </c>
      <c r="C20" s="231"/>
      <c r="D20" s="231"/>
      <c r="E20" s="182"/>
      <c r="F20" s="182"/>
      <c r="G20" s="182"/>
      <c r="H20" s="182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 ht="18" hidden="1" customHeight="1" x14ac:dyDescent="0.25">
      <c r="A21" s="21">
        <f>_xlfn.AGGREGATE(3,3,$B$12:B21)</f>
        <v>0</v>
      </c>
      <c r="B21" s="54" t="s">
        <v>120</v>
      </c>
      <c r="C21" s="231"/>
      <c r="D21" s="231"/>
      <c r="E21" s="182"/>
      <c r="F21" s="182"/>
      <c r="G21" s="182"/>
      <c r="H21" s="182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 ht="18" hidden="1" customHeight="1" x14ac:dyDescent="0.25">
      <c r="A22" s="21">
        <f>_xlfn.AGGREGATE(3,3,$B$12:B22)</f>
        <v>0</v>
      </c>
      <c r="B22" s="54" t="s">
        <v>121</v>
      </c>
      <c r="C22" s="231"/>
      <c r="D22" s="231"/>
      <c r="E22" s="182"/>
      <c r="F22" s="182"/>
      <c r="G22" s="182"/>
      <c r="H22" s="18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 ht="18" hidden="1" customHeight="1" x14ac:dyDescent="0.25">
      <c r="A23" s="21">
        <f>_xlfn.AGGREGATE(3,3,$B$12:B23)</f>
        <v>0</v>
      </c>
      <c r="B23" s="54" t="s">
        <v>264</v>
      </c>
      <c r="C23" s="231"/>
      <c r="D23" s="231"/>
      <c r="E23" s="182"/>
      <c r="F23" s="182"/>
      <c r="G23" s="182"/>
      <c r="H23" s="182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</row>
    <row r="24" spans="1:36" ht="15.75" hidden="1" customHeight="1" x14ac:dyDescent="0.25">
      <c r="A24" s="21">
        <f>_xlfn.AGGREGATE(3,3,$B$12:B24)</f>
        <v>0</v>
      </c>
      <c r="B24" s="54" t="s">
        <v>124</v>
      </c>
      <c r="C24" s="231"/>
      <c r="D24" s="231"/>
      <c r="E24" s="182"/>
      <c r="F24" s="182"/>
      <c r="G24" s="182"/>
      <c r="H24" s="182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 ht="18" hidden="1" customHeight="1" x14ac:dyDescent="0.25">
      <c r="A25" s="21">
        <f>_xlfn.AGGREGATE(3,3,$B$12:B25)</f>
        <v>0</v>
      </c>
      <c r="B25" s="54" t="s">
        <v>125</v>
      </c>
      <c r="C25" s="231"/>
      <c r="D25" s="231"/>
      <c r="E25" s="182"/>
      <c r="F25" s="182"/>
      <c r="G25" s="182"/>
      <c r="H25" s="182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 ht="38.25" hidden="1" customHeight="1" x14ac:dyDescent="0.25">
      <c r="A26" s="21">
        <f>_xlfn.AGGREGATE(3,3,$B$12:B26)</f>
        <v>0</v>
      </c>
      <c r="B26" s="54" t="s">
        <v>126</v>
      </c>
      <c r="C26" s="231"/>
      <c r="D26" s="231"/>
      <c r="E26" s="182"/>
      <c r="F26" s="182"/>
      <c r="G26" s="182"/>
      <c r="H26" s="182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 ht="18" hidden="1" customHeight="1" x14ac:dyDescent="0.25">
      <c r="A27" s="21">
        <f>_xlfn.AGGREGATE(3,3,$B$12:B27)</f>
        <v>0</v>
      </c>
      <c r="B27" s="54" t="s">
        <v>127</v>
      </c>
      <c r="C27" s="231"/>
      <c r="D27" s="231"/>
      <c r="E27" s="182"/>
      <c r="F27" s="182"/>
      <c r="G27" s="182"/>
      <c r="H27" s="182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 ht="19.5" hidden="1" customHeight="1" x14ac:dyDescent="0.25">
      <c r="A28" s="21">
        <v>17</v>
      </c>
      <c r="B28" s="54" t="s">
        <v>111</v>
      </c>
      <c r="C28" s="231"/>
      <c r="D28" s="231"/>
      <c r="E28" s="182"/>
      <c r="F28" s="182"/>
      <c r="G28" s="182"/>
      <c r="H28" s="182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</row>
    <row r="29" spans="1:36" ht="18" hidden="1" customHeight="1" x14ac:dyDescent="0.25">
      <c r="A29" s="21">
        <v>18</v>
      </c>
      <c r="B29" s="54" t="s">
        <v>115</v>
      </c>
      <c r="C29" s="231"/>
      <c r="D29" s="231"/>
      <c r="E29" s="182"/>
      <c r="F29" s="182"/>
      <c r="G29" s="182"/>
      <c r="H29" s="182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 ht="18" hidden="1" customHeight="1" x14ac:dyDescent="0.25">
      <c r="A30" s="21">
        <f>_xlfn.AGGREGATE(3,3,$B$12:B30)</f>
        <v>0</v>
      </c>
      <c r="B30" s="54" t="s">
        <v>130</v>
      </c>
      <c r="C30" s="231"/>
      <c r="D30" s="231"/>
      <c r="E30" s="182"/>
      <c r="F30" s="182"/>
      <c r="G30" s="182"/>
      <c r="H30" s="182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</row>
    <row r="31" spans="1:36" ht="18" hidden="1" customHeight="1" x14ac:dyDescent="0.25">
      <c r="A31" s="58" t="s">
        <v>105</v>
      </c>
      <c r="B31" s="54" t="s">
        <v>111</v>
      </c>
      <c r="C31" s="231"/>
      <c r="D31" s="231"/>
      <c r="E31" s="182"/>
      <c r="F31" s="182"/>
      <c r="G31" s="182"/>
      <c r="H31" s="182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 ht="30.6" hidden="1" customHeight="1" x14ac:dyDescent="0.25">
      <c r="A32" s="58" t="s">
        <v>106</v>
      </c>
      <c r="B32" s="54" t="s">
        <v>115</v>
      </c>
      <c r="C32" s="231"/>
      <c r="D32" s="231"/>
      <c r="E32" s="182"/>
      <c r="F32" s="182"/>
      <c r="G32" s="182"/>
      <c r="H32" s="18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 ht="20.25" hidden="1" customHeight="1" x14ac:dyDescent="0.25">
      <c r="A33" s="257" t="s">
        <v>265</v>
      </c>
      <c r="B33" s="257"/>
      <c r="C33" s="257"/>
      <c r="D33" s="257"/>
      <c r="E33" s="257"/>
      <c r="F33" s="257"/>
      <c r="G33" s="257"/>
      <c r="H33" s="257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</row>
    <row r="34" spans="1:36" ht="18" hidden="1" customHeight="1" x14ac:dyDescent="0.25">
      <c r="A34" s="21">
        <f>_xlfn.AGGREGATE(3,3,$B$12:B34)</f>
        <v>0</v>
      </c>
      <c r="B34" s="54" t="s">
        <v>109</v>
      </c>
      <c r="C34" s="231"/>
      <c r="D34" s="231"/>
      <c r="E34" s="226"/>
      <c r="F34" s="226"/>
      <c r="G34" s="226"/>
      <c r="H34" s="226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 ht="18" hidden="1" customHeight="1" x14ac:dyDescent="0.25">
      <c r="A35" s="21" t="s">
        <v>110</v>
      </c>
      <c r="B35" s="54" t="s">
        <v>111</v>
      </c>
      <c r="C35" s="231"/>
      <c r="D35" s="231"/>
      <c r="E35" s="226"/>
      <c r="F35" s="226"/>
      <c r="G35" s="226"/>
      <c r="H35" s="226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</row>
    <row r="36" spans="1:36" ht="18" hidden="1" customHeight="1" x14ac:dyDescent="0.25">
      <c r="A36" s="21">
        <f>_xlfn.AGGREGATE(3,3,$B$12:B36)</f>
        <v>0</v>
      </c>
      <c r="B36" s="54" t="s">
        <v>112</v>
      </c>
      <c r="C36" s="231"/>
      <c r="D36" s="231"/>
      <c r="E36" s="226"/>
      <c r="F36" s="226"/>
      <c r="G36" s="226"/>
      <c r="H36" s="22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</row>
    <row r="37" spans="1:36" ht="18" hidden="1" customHeight="1" x14ac:dyDescent="0.25">
      <c r="A37" s="21" t="s">
        <v>113</v>
      </c>
      <c r="B37" s="54" t="s">
        <v>111</v>
      </c>
      <c r="C37" s="231"/>
      <c r="D37" s="231"/>
      <c r="E37" s="226"/>
      <c r="F37" s="226"/>
      <c r="G37" s="226"/>
      <c r="H37" s="226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 ht="18" hidden="1" customHeight="1" x14ac:dyDescent="0.25">
      <c r="A38" s="21" t="s">
        <v>114</v>
      </c>
      <c r="B38" s="54" t="s">
        <v>115</v>
      </c>
      <c r="C38" s="231"/>
      <c r="D38" s="231"/>
      <c r="E38" s="226"/>
      <c r="F38" s="226"/>
      <c r="G38" s="226"/>
      <c r="H38" s="226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</row>
    <row r="39" spans="1:36" ht="18" hidden="1" customHeight="1" x14ac:dyDescent="0.25">
      <c r="A39" s="21">
        <f>_xlfn.AGGREGATE(3,3,$B$12:B39)</f>
        <v>0</v>
      </c>
      <c r="B39" s="54" t="s">
        <v>116</v>
      </c>
      <c r="C39" s="231"/>
      <c r="D39" s="231"/>
      <c r="E39" s="226"/>
      <c r="F39" s="226"/>
      <c r="G39" s="226"/>
      <c r="H39" s="226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</row>
    <row r="40" spans="1:36" ht="18" hidden="1" customHeight="1" x14ac:dyDescent="0.25">
      <c r="A40" s="21">
        <f>_xlfn.AGGREGATE(3,3,$B$12:B40)</f>
        <v>0</v>
      </c>
      <c r="B40" s="54" t="s">
        <v>117</v>
      </c>
      <c r="C40" s="231"/>
      <c r="D40" s="231"/>
      <c r="E40" s="226"/>
      <c r="F40" s="226"/>
      <c r="G40" s="226"/>
      <c r="H40" s="226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</row>
    <row r="41" spans="1:36" ht="18" hidden="1" customHeight="1" x14ac:dyDescent="0.25">
      <c r="A41" s="21">
        <f>_xlfn.AGGREGATE(3,3,$B$12:B41)</f>
        <v>0</v>
      </c>
      <c r="B41" s="54" t="s">
        <v>118</v>
      </c>
      <c r="C41" s="231"/>
      <c r="D41" s="231"/>
      <c r="E41" s="226"/>
      <c r="F41" s="226"/>
      <c r="G41" s="226"/>
      <c r="H41" s="226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 ht="18" hidden="1" customHeight="1" x14ac:dyDescent="0.25">
      <c r="A42" s="21">
        <f>_xlfn.AGGREGATE(3,3,$B$12:B42)</f>
        <v>0</v>
      </c>
      <c r="B42" s="54" t="s">
        <v>119</v>
      </c>
      <c r="C42" s="231"/>
      <c r="D42" s="231"/>
      <c r="E42" s="226"/>
      <c r="F42" s="226"/>
      <c r="G42" s="226"/>
      <c r="H42" s="226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</row>
    <row r="43" spans="1:36" ht="18" hidden="1" customHeight="1" x14ac:dyDescent="0.25">
      <c r="A43" s="21">
        <f>_xlfn.AGGREGATE(3,3,$B$12:B43)</f>
        <v>0</v>
      </c>
      <c r="B43" s="54" t="s">
        <v>120</v>
      </c>
      <c r="C43" s="231"/>
      <c r="D43" s="231"/>
      <c r="E43" s="226"/>
      <c r="F43" s="226"/>
      <c r="G43" s="226"/>
      <c r="H43" s="226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 ht="18" hidden="1" customHeight="1" x14ac:dyDescent="0.25">
      <c r="A44" s="21">
        <f>_xlfn.AGGREGATE(3,3,$B$12:B44)</f>
        <v>0</v>
      </c>
      <c r="B44" s="54" t="s">
        <v>121</v>
      </c>
      <c r="C44" s="231"/>
      <c r="D44" s="231"/>
      <c r="E44" s="226"/>
      <c r="F44" s="226"/>
      <c r="G44" s="226"/>
      <c r="H44" s="226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 ht="18" hidden="1" customHeight="1" x14ac:dyDescent="0.25">
      <c r="A45" s="21">
        <f>_xlfn.AGGREGATE(3,3,$B$12:B45)</f>
        <v>0</v>
      </c>
      <c r="B45" s="54" t="s">
        <v>122</v>
      </c>
      <c r="C45" s="231"/>
      <c r="D45" s="231"/>
      <c r="E45" s="226"/>
      <c r="F45" s="226"/>
      <c r="G45" s="226"/>
      <c r="H45" s="226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 ht="18" hidden="1" customHeight="1" x14ac:dyDescent="0.25">
      <c r="A46" s="21" t="s">
        <v>123</v>
      </c>
      <c r="B46" s="54" t="s">
        <v>124</v>
      </c>
      <c r="C46" s="231"/>
      <c r="D46" s="231"/>
      <c r="E46" s="226"/>
      <c r="F46" s="226"/>
      <c r="G46" s="226"/>
      <c r="H46" s="22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 ht="18" hidden="1" customHeight="1" x14ac:dyDescent="0.25">
      <c r="A47" s="21">
        <f>_xlfn.AGGREGATE(3,3,$B$12:B47)</f>
        <v>0</v>
      </c>
      <c r="B47" s="54" t="s">
        <v>125</v>
      </c>
      <c r="C47" s="231"/>
      <c r="D47" s="231"/>
      <c r="E47" s="226"/>
      <c r="F47" s="226"/>
      <c r="G47" s="226"/>
      <c r="H47" s="226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 ht="34.5" hidden="1" customHeight="1" x14ac:dyDescent="0.25">
      <c r="A48" s="21">
        <f>_xlfn.AGGREGATE(3,3,$B$12:B48)</f>
        <v>0</v>
      </c>
      <c r="B48" s="54" t="s">
        <v>126</v>
      </c>
      <c r="C48" s="231"/>
      <c r="D48" s="231"/>
      <c r="E48" s="226"/>
      <c r="F48" s="226"/>
      <c r="G48" s="226"/>
      <c r="H48" s="226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</row>
    <row r="49" spans="1:36" ht="18" hidden="1" customHeight="1" x14ac:dyDescent="0.25">
      <c r="A49" s="21">
        <f>_xlfn.AGGREGATE(3,3,$B$12:B49)</f>
        <v>0</v>
      </c>
      <c r="B49" s="54" t="s">
        <v>127</v>
      </c>
      <c r="C49" s="231"/>
      <c r="D49" s="231"/>
      <c r="E49" s="226"/>
      <c r="F49" s="226"/>
      <c r="G49" s="226"/>
      <c r="H49" s="226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 ht="18" hidden="1" customHeight="1" x14ac:dyDescent="0.25">
      <c r="A50" s="21" t="s">
        <v>128</v>
      </c>
      <c r="B50" s="54" t="s">
        <v>111</v>
      </c>
      <c r="C50" s="231"/>
      <c r="D50" s="231"/>
      <c r="E50" s="226"/>
      <c r="F50" s="226"/>
      <c r="G50" s="226"/>
      <c r="H50" s="226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 ht="18" hidden="1" customHeight="1" x14ac:dyDescent="0.25">
      <c r="A51" s="21" t="s">
        <v>129</v>
      </c>
      <c r="B51" s="54" t="s">
        <v>115</v>
      </c>
      <c r="C51" s="231"/>
      <c r="D51" s="231"/>
      <c r="E51" s="226"/>
      <c r="F51" s="226"/>
      <c r="G51" s="226"/>
      <c r="H51" s="226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 ht="18" hidden="1" customHeight="1" x14ac:dyDescent="0.25">
      <c r="A52" s="21">
        <f>_xlfn.AGGREGATE(3,3,$B$12:B52)</f>
        <v>0</v>
      </c>
      <c r="B52" s="54" t="s">
        <v>130</v>
      </c>
      <c r="C52" s="231"/>
      <c r="D52" s="231"/>
      <c r="E52" s="226"/>
      <c r="F52" s="226"/>
      <c r="G52" s="226"/>
      <c r="H52" s="226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</row>
    <row r="53" spans="1:36" ht="18" hidden="1" customHeight="1" x14ac:dyDescent="0.25">
      <c r="A53" s="58" t="s">
        <v>131</v>
      </c>
      <c r="B53" s="54" t="s">
        <v>111</v>
      </c>
      <c r="C53" s="231"/>
      <c r="D53" s="231"/>
      <c r="E53" s="226"/>
      <c r="F53" s="226"/>
      <c r="G53" s="226"/>
      <c r="H53" s="226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 ht="18" hidden="1" customHeight="1" x14ac:dyDescent="0.25">
      <c r="A54" s="58" t="s">
        <v>132</v>
      </c>
      <c r="B54" s="54" t="s">
        <v>115</v>
      </c>
      <c r="C54" s="231"/>
      <c r="D54" s="231"/>
      <c r="E54" s="233"/>
      <c r="F54" s="233"/>
      <c r="G54" s="233"/>
      <c r="H54" s="233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ht="40.5" customHeight="1" x14ac:dyDescent="0.25">
      <c r="A55" s="257" t="s">
        <v>290</v>
      </c>
      <c r="B55" s="257"/>
      <c r="C55" s="257"/>
      <c r="D55" s="257"/>
      <c r="E55" s="257"/>
      <c r="F55" s="257"/>
      <c r="G55" s="257"/>
      <c r="H55" s="257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ht="18" customHeight="1" x14ac:dyDescent="0.25">
      <c r="A56" s="31">
        <v>1</v>
      </c>
      <c r="B56" s="55" t="s">
        <v>90</v>
      </c>
      <c r="C56" s="206">
        <v>6453.9908660000001</v>
      </c>
      <c r="D56" s="206">
        <v>9212.5440918000004</v>
      </c>
      <c r="E56" s="206">
        <v>8626.0939999999991</v>
      </c>
      <c r="F56" s="206">
        <v>6016.6259999999984</v>
      </c>
      <c r="G56" s="206">
        <v>7414.9690000000001</v>
      </c>
      <c r="H56" s="206">
        <v>7934.0168300000005</v>
      </c>
      <c r="I56" s="62"/>
      <c r="J56" s="62"/>
      <c r="K56" s="62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ht="18" customHeight="1" x14ac:dyDescent="0.25">
      <c r="A57" s="31">
        <v>2</v>
      </c>
      <c r="B57" s="55" t="s">
        <v>91</v>
      </c>
      <c r="C57" s="206"/>
      <c r="D57" s="207">
        <v>0.36740176279419418</v>
      </c>
      <c r="E57" s="207">
        <v>0.31497659792466787</v>
      </c>
      <c r="F57" s="207">
        <v>0.20596990399911808</v>
      </c>
      <c r="G57" s="207">
        <v>0.23651466827682316</v>
      </c>
      <c r="H57" s="207">
        <v>0.24058368346362144</v>
      </c>
      <c r="I57" s="62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ht="18" customHeight="1" x14ac:dyDescent="0.25">
      <c r="A58" s="31">
        <v>3</v>
      </c>
      <c r="B58" s="55" t="s">
        <v>92</v>
      </c>
      <c r="C58" s="206">
        <v>2430.2051499999998</v>
      </c>
      <c r="D58" s="207">
        <v>2130.0440917999999</v>
      </c>
      <c r="E58" s="207">
        <v>5216.2939999999999</v>
      </c>
      <c r="F58" s="207">
        <v>5090.2299999999996</v>
      </c>
      <c r="G58" s="207">
        <v>4009.43</v>
      </c>
      <c r="H58" s="207">
        <v>4290.0900999999994</v>
      </c>
      <c r="I58" s="62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ht="18" customHeight="1" x14ac:dyDescent="0.25">
      <c r="A59" s="31">
        <v>4</v>
      </c>
      <c r="B59" s="55" t="s">
        <v>91</v>
      </c>
      <c r="C59" s="206"/>
      <c r="D59" s="207">
        <v>8.4947431063396195E-2</v>
      </c>
      <c r="E59" s="207">
        <v>0.19046981610620722</v>
      </c>
      <c r="F59" s="207">
        <v>0.17425616690042411</v>
      </c>
      <c r="G59" s="207">
        <v>0.1278884654041228</v>
      </c>
      <c r="H59" s="207">
        <v>0.13008866766530616</v>
      </c>
      <c r="I59" s="62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ht="18" customHeight="1" x14ac:dyDescent="0.25">
      <c r="A60" s="31">
        <v>5</v>
      </c>
      <c r="B60" s="55" t="s">
        <v>107</v>
      </c>
      <c r="C60" s="206"/>
      <c r="D60" s="207">
        <v>87.648735819689961</v>
      </c>
      <c r="E60" s="207">
        <v>244.89136258169921</v>
      </c>
      <c r="F60" s="207">
        <v>97.5832650536952</v>
      </c>
      <c r="G60" s="207">
        <v>78.76716769183318</v>
      </c>
      <c r="H60" s="207">
        <v>106.99999999999999</v>
      </c>
      <c r="I60" s="62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ht="18" customHeight="1" x14ac:dyDescent="0.25">
      <c r="A61" s="31">
        <v>6</v>
      </c>
      <c r="B61" s="55" t="s">
        <v>93</v>
      </c>
      <c r="C61" s="206">
        <v>1934.9301519999999</v>
      </c>
      <c r="D61" s="207">
        <v>1931.0172028999998</v>
      </c>
      <c r="E61" s="207">
        <v>3065.9939999999997</v>
      </c>
      <c r="F61" s="207">
        <v>3220</v>
      </c>
      <c r="G61" s="207">
        <v>3381</v>
      </c>
      <c r="H61" s="207">
        <v>3617.67</v>
      </c>
      <c r="I61" s="62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ht="18" customHeight="1" x14ac:dyDescent="0.25">
      <c r="A62" s="31">
        <v>7</v>
      </c>
      <c r="B62" s="55" t="s">
        <v>94</v>
      </c>
      <c r="C62" s="206">
        <v>53.007654000000002</v>
      </c>
      <c r="D62" s="207">
        <v>38.226888900000006</v>
      </c>
      <c r="E62" s="207">
        <v>498.6</v>
      </c>
      <c r="F62" s="207">
        <v>531.29999999999995</v>
      </c>
      <c r="G62" s="207">
        <v>759</v>
      </c>
      <c r="H62" s="207">
        <v>812.13</v>
      </c>
      <c r="I62" s="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ht="18" customHeight="1" x14ac:dyDescent="0.25">
      <c r="A63" s="31">
        <v>8</v>
      </c>
      <c r="B63" s="55" t="s">
        <v>95</v>
      </c>
      <c r="C63" s="206">
        <v>442.26734400000004</v>
      </c>
      <c r="D63" s="207">
        <v>160.80000000000001</v>
      </c>
      <c r="E63" s="207">
        <v>1651.7</v>
      </c>
      <c r="F63" s="207">
        <v>23.1</v>
      </c>
      <c r="G63" s="207">
        <v>24.3</v>
      </c>
      <c r="H63" s="207">
        <v>26.001000000000001</v>
      </c>
      <c r="I63" s="62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ht="18" customHeight="1" x14ac:dyDescent="0.25">
      <c r="A64" s="31">
        <v>9</v>
      </c>
      <c r="B64" s="55" t="s">
        <v>97</v>
      </c>
      <c r="C64" s="206">
        <v>3921.1</v>
      </c>
      <c r="D64" s="206">
        <v>6966.4</v>
      </c>
      <c r="E64" s="207">
        <v>3276.7999999999997</v>
      </c>
      <c r="F64" s="207">
        <v>803.19999999999993</v>
      </c>
      <c r="G64" s="207">
        <v>3305.9</v>
      </c>
      <c r="H64" s="207">
        <v>3537.3130000000001</v>
      </c>
      <c r="I64" s="62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ht="18" customHeight="1" x14ac:dyDescent="0.25">
      <c r="A65" s="31">
        <v>10</v>
      </c>
      <c r="B65" s="55" t="s">
        <v>98</v>
      </c>
      <c r="C65" s="206">
        <v>2781.7</v>
      </c>
      <c r="D65" s="207">
        <v>3116.5</v>
      </c>
      <c r="E65" s="207">
        <v>233.4</v>
      </c>
      <c r="F65" s="207">
        <v>172.2</v>
      </c>
      <c r="G65" s="207">
        <v>203.6</v>
      </c>
      <c r="H65" s="207">
        <v>217.852</v>
      </c>
      <c r="I65" s="62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ht="18" customHeight="1" x14ac:dyDescent="0.25">
      <c r="A66" s="31">
        <v>11</v>
      </c>
      <c r="B66" s="55" t="s">
        <v>99</v>
      </c>
      <c r="C66" s="206">
        <v>972.92100000000005</v>
      </c>
      <c r="D66" s="207">
        <v>1381.4</v>
      </c>
      <c r="E66" s="207">
        <v>1908.3</v>
      </c>
      <c r="F66" s="207">
        <v>1469.8</v>
      </c>
      <c r="G66" s="207">
        <v>1316.6</v>
      </c>
      <c r="H66" s="207">
        <v>1408.7619999999999</v>
      </c>
      <c r="I66" s="62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67" spans="1:36" ht="18" customHeight="1" x14ac:dyDescent="0.25">
      <c r="A67" s="31">
        <v>12</v>
      </c>
      <c r="B67" s="63" t="s">
        <v>134</v>
      </c>
      <c r="C67" s="206">
        <v>166.505</v>
      </c>
      <c r="D67" s="207">
        <v>2468.5</v>
      </c>
      <c r="E67" s="207">
        <v>1134.9000000000001</v>
      </c>
      <c r="F67" s="207">
        <v>1606</v>
      </c>
      <c r="G67" s="207">
        <v>354.3</v>
      </c>
      <c r="H67" s="207">
        <v>379.101</v>
      </c>
      <c r="I67" s="62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</row>
    <row r="68" spans="1:36" ht="18" customHeight="1" x14ac:dyDescent="0.25">
      <c r="A68" s="31">
        <v>13</v>
      </c>
      <c r="B68" s="55" t="s">
        <v>101</v>
      </c>
      <c r="C68" s="206">
        <v>102.685716</v>
      </c>
      <c r="D68" s="207">
        <v>116.1</v>
      </c>
      <c r="E68" s="207">
        <v>133</v>
      </c>
      <c r="F68" s="207">
        <v>122.9</v>
      </c>
      <c r="G68" s="207">
        <v>118.5</v>
      </c>
      <c r="H68" s="207">
        <v>126.795</v>
      </c>
      <c r="I68" s="62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</row>
    <row r="69" spans="1:36" ht="37.5" x14ac:dyDescent="0.25">
      <c r="A69" s="31">
        <v>14</v>
      </c>
      <c r="B69" s="55" t="s">
        <v>102</v>
      </c>
      <c r="C69" s="206">
        <v>0</v>
      </c>
      <c r="D69" s="207">
        <v>0</v>
      </c>
      <c r="E69" s="207">
        <v>0</v>
      </c>
      <c r="F69" s="207">
        <v>0</v>
      </c>
      <c r="G69" s="207">
        <v>0</v>
      </c>
      <c r="H69" s="207">
        <v>0</v>
      </c>
      <c r="I69" s="62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</row>
    <row r="70" spans="1:36" ht="18" customHeight="1" x14ac:dyDescent="0.25">
      <c r="A70" s="31">
        <v>15</v>
      </c>
      <c r="B70" s="55" t="s">
        <v>103</v>
      </c>
      <c r="C70" s="206">
        <v>7315.1950000000006</v>
      </c>
      <c r="D70" s="207">
        <v>12239.4</v>
      </c>
      <c r="E70" s="207">
        <v>9092.2999999999993</v>
      </c>
      <c r="F70" s="207">
        <v>7475.4</v>
      </c>
      <c r="G70" s="207">
        <v>6491.9</v>
      </c>
      <c r="H70" s="207">
        <v>6946.3329999999996</v>
      </c>
      <c r="I70" s="62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</row>
    <row r="71" spans="1:36" ht="18" customHeight="1" x14ac:dyDescent="0.25">
      <c r="A71" s="31">
        <v>16</v>
      </c>
      <c r="B71" s="55" t="s">
        <v>91</v>
      </c>
      <c r="C71" s="206"/>
      <c r="D71" s="207">
        <v>0.48811458493271148</v>
      </c>
      <c r="E71" s="207">
        <v>0.33199982765205871</v>
      </c>
      <c r="F71" s="207">
        <v>0.25590878016267055</v>
      </c>
      <c r="G71" s="207">
        <v>0.20707161081675571</v>
      </c>
      <c r="H71" s="207">
        <v>0.21063408554742222</v>
      </c>
      <c r="I71" s="62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</row>
    <row r="72" spans="1:36" ht="18" customHeight="1" x14ac:dyDescent="0.25">
      <c r="A72" s="31">
        <v>17</v>
      </c>
      <c r="B72" s="55" t="s">
        <v>107</v>
      </c>
      <c r="C72" s="206"/>
      <c r="D72" s="207">
        <v>167.31474690695188</v>
      </c>
      <c r="E72" s="207">
        <v>74.28713825841136</v>
      </c>
      <c r="F72" s="207">
        <v>82.216820826413567</v>
      </c>
      <c r="G72" s="207">
        <v>86.843513390587788</v>
      </c>
      <c r="H72" s="207">
        <v>107</v>
      </c>
      <c r="I72" s="6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</row>
    <row r="73" spans="1:36" ht="18" customHeight="1" x14ac:dyDescent="0.25">
      <c r="A73" s="31">
        <v>18</v>
      </c>
      <c r="B73" s="55" t="s">
        <v>104</v>
      </c>
      <c r="C73" s="206">
        <v>-861.20413400000052</v>
      </c>
      <c r="D73" s="206">
        <v>-3026.8559081999992</v>
      </c>
      <c r="E73" s="206">
        <v>-466.20600000000013</v>
      </c>
      <c r="F73" s="206">
        <v>-1458.7740000000013</v>
      </c>
      <c r="G73" s="206">
        <v>923.06900000000041</v>
      </c>
      <c r="H73" s="206">
        <v>987.68383000000085</v>
      </c>
      <c r="I73" s="62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ht="18" customHeight="1" x14ac:dyDescent="0.25">
      <c r="A74" s="31">
        <v>19</v>
      </c>
      <c r="B74" s="55" t="s">
        <v>91</v>
      </c>
      <c r="C74" s="206">
        <v>285.39</v>
      </c>
      <c r="D74" s="206">
        <v>-0.12071282213851726</v>
      </c>
      <c r="E74" s="207">
        <v>-1.7023229727390839E-2</v>
      </c>
      <c r="F74" s="207">
        <v>-4.9938876163552429E-2</v>
      </c>
      <c r="G74" s="207">
        <v>2.9443057460067465E-2</v>
      </c>
      <c r="H74" s="207">
        <v>2.9949597916199215E-2</v>
      </c>
      <c r="I74" s="62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5" spans="1:36" ht="18" customHeight="1" x14ac:dyDescent="0.25">
      <c r="A75" s="31">
        <v>20</v>
      </c>
      <c r="B75" s="55" t="s">
        <v>63</v>
      </c>
      <c r="C75" s="206"/>
      <c r="D75" s="206">
        <v>351.46787953063836</v>
      </c>
      <c r="E75" s="207">
        <v>15.402318912407098</v>
      </c>
      <c r="F75" s="207">
        <v>312.90330883772424</v>
      </c>
      <c r="G75" s="207">
        <v>-63.277039486582545</v>
      </c>
      <c r="H75" s="207">
        <v>107.00000000000006</v>
      </c>
      <c r="I75" s="62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</row>
    <row r="76" spans="1:36" ht="16.5" customHeight="1" x14ac:dyDescent="0.25">
      <c r="A76" s="258" t="s">
        <v>218</v>
      </c>
      <c r="B76" s="258"/>
      <c r="C76" s="258"/>
      <c r="D76" s="258"/>
      <c r="E76" s="258"/>
      <c r="F76" s="258"/>
      <c r="G76" s="258"/>
      <c r="H76" s="258"/>
      <c r="I76" s="62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ht="16.5" customHeight="1" x14ac:dyDescent="0.25">
      <c r="A77" s="31">
        <f>_xlfn.AGGREGATE(3,3,$B$12:B77)</f>
        <v>21</v>
      </c>
      <c r="B77" s="54" t="s">
        <v>90</v>
      </c>
      <c r="C77" s="206">
        <v>5951.0902919999999</v>
      </c>
      <c r="D77" s="206">
        <v>8708.1</v>
      </c>
      <c r="E77" s="206">
        <v>8173.7</v>
      </c>
      <c r="F77" s="206">
        <v>6672.4999999999991</v>
      </c>
      <c r="G77" s="206">
        <v>5664.7000000000007</v>
      </c>
      <c r="H77" s="206">
        <v>6061.2290000000012</v>
      </c>
      <c r="I77" s="62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ht="16.5" customHeight="1" x14ac:dyDescent="0.25">
      <c r="A78" s="31">
        <f>_xlfn.AGGREGATE(3,3,$B$12:B78)</f>
        <v>22</v>
      </c>
      <c r="B78" s="54" t="s">
        <v>91</v>
      </c>
      <c r="C78" s="206"/>
      <c r="D78" s="206">
        <v>0.34728423101234907</v>
      </c>
      <c r="E78" s="207">
        <v>0.29845770501189273</v>
      </c>
      <c r="F78" s="207">
        <v>0.22842273799869159</v>
      </c>
      <c r="G78" s="207">
        <v>0.18068647911916022</v>
      </c>
      <c r="H78" s="207">
        <v>0.18379502216615828</v>
      </c>
      <c r="I78" s="62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  <row r="79" spans="1:36" ht="16.5" customHeight="1" x14ac:dyDescent="0.25">
      <c r="A79" s="31">
        <f>_xlfn.AGGREGATE(3,3,$B$12:B79)</f>
        <v>23</v>
      </c>
      <c r="B79" s="54" t="s">
        <v>92</v>
      </c>
      <c r="C79" s="206">
        <v>1390.890576</v>
      </c>
      <c r="D79" s="206">
        <v>1358.4</v>
      </c>
      <c r="E79" s="206">
        <v>4450</v>
      </c>
      <c r="F79" s="207">
        <v>2969.4999999999995</v>
      </c>
      <c r="G79" s="207">
        <v>3319.1000000000004</v>
      </c>
      <c r="H79" s="207">
        <v>3551.4370000000004</v>
      </c>
      <c r="I79" s="152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</row>
    <row r="80" spans="1:36" ht="16.5" customHeight="1" x14ac:dyDescent="0.25">
      <c r="A80" s="31">
        <f>_xlfn.AGGREGATE(3,3,$B$12:B80)</f>
        <v>24</v>
      </c>
      <c r="B80" s="54" t="s">
        <v>91</v>
      </c>
      <c r="C80" s="206"/>
      <c r="D80" s="206">
        <v>5.4173803631926018E-2</v>
      </c>
      <c r="E80" s="206">
        <v>0.16248905481029677</v>
      </c>
      <c r="F80" s="206">
        <v>0.10165624885531879</v>
      </c>
      <c r="G80" s="206">
        <v>0.10586906505982746</v>
      </c>
      <c r="H80" s="206">
        <v>0.10769044399027236</v>
      </c>
      <c r="I80" s="62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</row>
    <row r="81" spans="1:36" ht="16.5" customHeight="1" x14ac:dyDescent="0.25">
      <c r="A81" s="31">
        <f>_xlfn.AGGREGATE(3,3,$B$12:B81)</f>
        <v>25</v>
      </c>
      <c r="B81" s="54" t="s">
        <v>107</v>
      </c>
      <c r="C81" s="206"/>
      <c r="D81" s="207">
        <v>97.664045140528728</v>
      </c>
      <c r="E81" s="207">
        <v>84</v>
      </c>
      <c r="F81" s="207">
        <v>66.730337078651687</v>
      </c>
      <c r="G81" s="207">
        <v>111.77302576191282</v>
      </c>
      <c r="H81" s="207">
        <v>107</v>
      </c>
      <c r="I81" s="152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</row>
    <row r="82" spans="1:36" ht="16.5" customHeight="1" x14ac:dyDescent="0.25">
      <c r="A82" s="31">
        <f>_xlfn.AGGREGATE(3,3,$B$12:B82)</f>
        <v>26</v>
      </c>
      <c r="B82" s="54" t="s">
        <v>93</v>
      </c>
      <c r="C82" s="206">
        <v>897.085508</v>
      </c>
      <c r="D82" s="206">
        <v>1159.8</v>
      </c>
      <c r="E82" s="206">
        <v>2299.6999999999998</v>
      </c>
      <c r="F82" s="207">
        <v>2415.1</v>
      </c>
      <c r="G82" s="207">
        <v>2535.8000000000002</v>
      </c>
      <c r="H82" s="207">
        <v>2713.306</v>
      </c>
      <c r="I82" s="6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</row>
    <row r="83" spans="1:36" ht="16.5" customHeight="1" x14ac:dyDescent="0.25">
      <c r="A83" s="31">
        <f>_xlfn.AGGREGATE(3,3,$B$12:B83)</f>
        <v>27</v>
      </c>
      <c r="B83" s="54" t="s">
        <v>94</v>
      </c>
      <c r="C83" s="206">
        <v>51.942866000000002</v>
      </c>
      <c r="D83" s="206">
        <v>38.200000000000003</v>
      </c>
      <c r="E83" s="206">
        <v>498.6</v>
      </c>
      <c r="F83" s="207">
        <v>531.29999999999995</v>
      </c>
      <c r="G83" s="207">
        <v>759</v>
      </c>
      <c r="H83" s="207">
        <v>812.13</v>
      </c>
      <c r="I83" s="62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</row>
    <row r="84" spans="1:36" ht="16.5" customHeight="1" x14ac:dyDescent="0.25">
      <c r="A84" s="31">
        <f>_xlfn.AGGREGATE(3,3,$B$12:B84)</f>
        <v>28</v>
      </c>
      <c r="B84" s="54" t="s">
        <v>95</v>
      </c>
      <c r="C84" s="206">
        <v>441.86220200000002</v>
      </c>
      <c r="D84" s="206">
        <v>160.4</v>
      </c>
      <c r="E84" s="206">
        <v>1651.7</v>
      </c>
      <c r="F84" s="207">
        <v>23.1</v>
      </c>
      <c r="G84" s="207">
        <v>24.3</v>
      </c>
      <c r="H84" s="207">
        <v>26.001000000000001</v>
      </c>
      <c r="I84" s="62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</row>
    <row r="85" spans="1:36" ht="16.5" customHeight="1" x14ac:dyDescent="0.25">
      <c r="A85" s="31">
        <f>_xlfn.AGGREGATE(3,3,$B$12:B85)</f>
        <v>29</v>
      </c>
      <c r="B85" s="54" t="s">
        <v>97</v>
      </c>
      <c r="C85" s="206">
        <v>4457.5140000000001</v>
      </c>
      <c r="D85" s="206">
        <v>7233.5999999999995</v>
      </c>
      <c r="E85" s="206">
        <v>3590.7</v>
      </c>
      <c r="F85" s="207">
        <v>3580.1</v>
      </c>
      <c r="G85" s="207">
        <v>2227.1</v>
      </c>
      <c r="H85" s="207">
        <v>2382.9969999999998</v>
      </c>
      <c r="I85" s="62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</row>
    <row r="86" spans="1:36" ht="16.5" customHeight="1" x14ac:dyDescent="0.25">
      <c r="A86" s="31">
        <f>_xlfn.AGGREGATE(3,3,$B$12:B86)</f>
        <v>30</v>
      </c>
      <c r="B86" s="54" t="s">
        <v>98</v>
      </c>
      <c r="C86" s="206">
        <v>2781.6880000000001</v>
      </c>
      <c r="D86" s="206">
        <v>3116.5</v>
      </c>
      <c r="E86" s="206">
        <v>233.4</v>
      </c>
      <c r="F86" s="207">
        <v>172.2</v>
      </c>
      <c r="G86" s="207">
        <v>203.6</v>
      </c>
      <c r="H86" s="207">
        <v>217.852</v>
      </c>
      <c r="I86" s="62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</row>
    <row r="87" spans="1:36" ht="16.5" customHeight="1" x14ac:dyDescent="0.25">
      <c r="A87" s="31">
        <f>_xlfn.AGGREGATE(3,3,$B$12:B87)</f>
        <v>31</v>
      </c>
      <c r="B87" s="54" t="s">
        <v>99</v>
      </c>
      <c r="C87" s="206">
        <v>972.92100000000005</v>
      </c>
      <c r="D87" s="206">
        <v>1381.4</v>
      </c>
      <c r="E87" s="206">
        <v>1908.3</v>
      </c>
      <c r="F87" s="207">
        <v>1469.8</v>
      </c>
      <c r="G87" s="207">
        <v>1316.6</v>
      </c>
      <c r="H87" s="207">
        <v>1408.7619999999999</v>
      </c>
      <c r="I87" s="62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</row>
    <row r="88" spans="1:36" ht="16.5" customHeight="1" x14ac:dyDescent="0.25">
      <c r="A88" s="31">
        <f>_xlfn.AGGREGATE(3,3,$B$12:B88)</f>
        <v>32</v>
      </c>
      <c r="B88" s="54" t="s">
        <v>100</v>
      </c>
      <c r="C88" s="206">
        <v>166.505</v>
      </c>
      <c r="D88" s="206">
        <v>2468.5</v>
      </c>
      <c r="E88" s="206">
        <v>1134.9000000000001</v>
      </c>
      <c r="F88" s="207">
        <v>1606</v>
      </c>
      <c r="G88" s="207">
        <v>354.3</v>
      </c>
      <c r="H88" s="207">
        <v>379.101</v>
      </c>
      <c r="I88" s="62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</row>
    <row r="89" spans="1:36" ht="16.5" customHeight="1" x14ac:dyDescent="0.25">
      <c r="A89" s="31">
        <f>_xlfn.AGGREGATE(3,3,$B$12:B89)</f>
        <v>33</v>
      </c>
      <c r="B89" s="54" t="s">
        <v>101</v>
      </c>
      <c r="C89" s="206">
        <v>102.685716</v>
      </c>
      <c r="D89" s="206">
        <v>116.1</v>
      </c>
      <c r="E89" s="206">
        <v>133</v>
      </c>
      <c r="F89" s="207">
        <v>122.9</v>
      </c>
      <c r="G89" s="207">
        <v>118.5</v>
      </c>
      <c r="H89" s="207">
        <v>126.795</v>
      </c>
      <c r="I89" s="62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</row>
    <row r="90" spans="1:36" ht="36" customHeight="1" x14ac:dyDescent="0.25">
      <c r="A90" s="31">
        <f>_xlfn.AGGREGATE(3,3,$B$12:B90)</f>
        <v>34</v>
      </c>
      <c r="B90" s="54" t="s">
        <v>102</v>
      </c>
      <c r="C90" s="206">
        <v>0</v>
      </c>
      <c r="D90" s="206">
        <v>0</v>
      </c>
      <c r="E90" s="206">
        <v>0</v>
      </c>
      <c r="F90" s="206">
        <v>0</v>
      </c>
      <c r="G90" s="206">
        <v>0</v>
      </c>
      <c r="H90" s="206">
        <v>0</v>
      </c>
      <c r="I90" s="62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</row>
    <row r="91" spans="1:36" ht="16.5" customHeight="1" x14ac:dyDescent="0.25">
      <c r="A91" s="31">
        <f>_xlfn.AGGREGATE(3,3,$B$12:B91)</f>
        <v>35</v>
      </c>
      <c r="B91" s="54" t="s">
        <v>103</v>
      </c>
      <c r="C91" s="206">
        <v>6765.348</v>
      </c>
      <c r="D91" s="206">
        <v>11721.3</v>
      </c>
      <c r="E91" s="206">
        <v>8618.9</v>
      </c>
      <c r="F91" s="207">
        <v>7002.7</v>
      </c>
      <c r="G91" s="207">
        <v>5880.9</v>
      </c>
      <c r="H91" s="207">
        <v>6292.5630000000001</v>
      </c>
      <c r="I91" s="152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</row>
    <row r="92" spans="1:36" ht="16.5" customHeight="1" x14ac:dyDescent="0.25">
      <c r="A92" s="31">
        <f>_xlfn.AGGREGATE(3,3,$B$12:B92)</f>
        <v>36</v>
      </c>
      <c r="B92" s="54" t="s">
        <v>91</v>
      </c>
      <c r="C92" s="206"/>
      <c r="D92" s="206">
        <v>0.46745244737256647</v>
      </c>
      <c r="E92" s="206">
        <v>0.31471391337179028</v>
      </c>
      <c r="F92" s="206">
        <v>0.23972662531036906</v>
      </c>
      <c r="G92" s="206">
        <v>0.18758259308557718</v>
      </c>
      <c r="H92" s="206">
        <v>0.19080977736807953</v>
      </c>
      <c r="I92" s="6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</row>
    <row r="93" spans="1:36" ht="16.5" customHeight="1" x14ac:dyDescent="0.25">
      <c r="A93" s="31">
        <f>_xlfn.AGGREGATE(3,3,$B$12:B93)</f>
        <v>37</v>
      </c>
      <c r="B93" s="54" t="s">
        <v>107</v>
      </c>
      <c r="C93" s="206"/>
      <c r="D93" s="207">
        <v>173.2549456435944</v>
      </c>
      <c r="E93" s="207">
        <v>188.2</v>
      </c>
      <c r="F93" s="207">
        <v>81.248187123646872</v>
      </c>
      <c r="G93" s="207">
        <v>83.98046467790995</v>
      </c>
      <c r="H93" s="207">
        <v>107</v>
      </c>
      <c r="I93" s="62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</row>
    <row r="94" spans="1:36" ht="16.5" customHeight="1" x14ac:dyDescent="0.25">
      <c r="A94" s="31">
        <f>_xlfn.AGGREGATE(3,3,$B$12:B94)</f>
        <v>38</v>
      </c>
      <c r="B94" s="54" t="s">
        <v>104</v>
      </c>
      <c r="C94" s="206">
        <v>-814.25770800000009</v>
      </c>
      <c r="D94" s="206">
        <v>-3013.1999999999989</v>
      </c>
      <c r="E94" s="206">
        <v>-445.19999999999982</v>
      </c>
      <c r="F94" s="206">
        <v>-330.20000000000073</v>
      </c>
      <c r="G94" s="206">
        <v>-216.19999999999891</v>
      </c>
      <c r="H94" s="206">
        <v>-231.33399999999892</v>
      </c>
      <c r="I94" s="62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</row>
    <row r="95" spans="1:36" x14ac:dyDescent="0.25">
      <c r="A95" s="31">
        <f>_xlfn.AGGREGATE(3,3,$B$12:B95)</f>
        <v>39</v>
      </c>
      <c r="B95" s="54" t="s">
        <v>91</v>
      </c>
      <c r="C95" s="206"/>
      <c r="D95" s="206">
        <v>-0.12016821636021748</v>
      </c>
      <c r="E95" s="206">
        <v>-1.6256208359897547E-2</v>
      </c>
      <c r="F95" s="206">
        <v>-1.1303887311677502E-2</v>
      </c>
      <c r="G95" s="206">
        <v>-6.8961139664169748E-3</v>
      </c>
      <c r="H95" s="206">
        <v>-7.0147552019212368E-3</v>
      </c>
      <c r="I95" s="62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</row>
    <row r="96" spans="1:36" x14ac:dyDescent="0.25">
      <c r="A96" s="151">
        <v>79</v>
      </c>
      <c r="B96" s="54" t="s">
        <v>107</v>
      </c>
      <c r="C96" s="231"/>
      <c r="D96" s="231">
        <v>370.05483281221802</v>
      </c>
      <c r="E96" s="182">
        <v>14.774990043807248</v>
      </c>
      <c r="F96" s="216">
        <v>74.168912848158328</v>
      </c>
      <c r="G96" s="216">
        <v>65.475469412476812</v>
      </c>
      <c r="H96" s="216">
        <v>107.00000000000006</v>
      </c>
      <c r="I96" s="62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</row>
    <row r="97" spans="1:36" s="65" customFormat="1" x14ac:dyDescent="0.25">
      <c r="A97" s="254" t="s">
        <v>219</v>
      </c>
      <c r="B97" s="254"/>
      <c r="C97" s="254"/>
      <c r="D97" s="254"/>
      <c r="E97" s="254"/>
      <c r="F97" s="254"/>
      <c r="G97" s="254"/>
      <c r="H97" s="254"/>
      <c r="I97" s="62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</row>
    <row r="98" spans="1:36" s="65" customFormat="1" ht="16.5" customHeight="1" x14ac:dyDescent="0.25">
      <c r="A98" s="31">
        <f>_xlfn.AGGREGATE(3,3,$B$12:B98)</f>
        <v>41</v>
      </c>
      <c r="B98" s="54" t="s">
        <v>90</v>
      </c>
      <c r="C98" s="206">
        <v>378.98106000000001</v>
      </c>
      <c r="D98" s="206">
        <v>859.72031889999994</v>
      </c>
      <c r="E98" s="206">
        <v>964.69299999999998</v>
      </c>
      <c r="F98" s="206">
        <v>797.60799999999995</v>
      </c>
      <c r="G98" s="206">
        <v>887.37300000000005</v>
      </c>
      <c r="H98" s="206">
        <v>949.4891100000001</v>
      </c>
      <c r="I98" s="62"/>
      <c r="J98" s="62"/>
      <c r="K98" s="62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</row>
    <row r="99" spans="1:36" s="65" customFormat="1" ht="16.5" customHeight="1" x14ac:dyDescent="0.25">
      <c r="A99" s="31">
        <f>_xlfn.AGGREGATE(3,3,$B$12:B99)</f>
        <v>42</v>
      </c>
      <c r="B99" s="54" t="s">
        <v>92</v>
      </c>
      <c r="C99" s="206">
        <v>324.68606</v>
      </c>
      <c r="D99" s="206">
        <v>451.48331889999997</v>
      </c>
      <c r="E99" s="206">
        <v>474.87599999999998</v>
      </c>
      <c r="F99" s="206">
        <v>498.64699999999999</v>
      </c>
      <c r="G99" s="206">
        <v>523.548</v>
      </c>
      <c r="H99" s="206">
        <v>560.19636000000003</v>
      </c>
      <c r="I99" s="62"/>
      <c r="J99" s="62"/>
      <c r="K99" s="62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</row>
    <row r="100" spans="1:36" s="65" customFormat="1" ht="16.5" customHeight="1" x14ac:dyDescent="0.25">
      <c r="A100" s="31">
        <f>_xlfn.AGGREGATE(3,3,$B$12:B100)</f>
        <v>43</v>
      </c>
      <c r="B100" s="54" t="s">
        <v>107</v>
      </c>
      <c r="C100" s="206">
        <v>196.4</v>
      </c>
      <c r="D100" s="206">
        <v>139.05226448588522</v>
      </c>
      <c r="E100" s="206">
        <v>105.1812946615601</v>
      </c>
      <c r="F100" s="206">
        <v>105.00572781104962</v>
      </c>
      <c r="G100" s="206">
        <v>104.99371298734374</v>
      </c>
      <c r="H100" s="206">
        <v>107</v>
      </c>
      <c r="I100" s="62"/>
      <c r="J100" s="62"/>
      <c r="K100" s="62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</row>
    <row r="101" spans="1:36" s="65" customFormat="1" ht="16.5" customHeight="1" x14ac:dyDescent="0.25">
      <c r="A101" s="31">
        <f>_xlfn.AGGREGATE(3,3,$B$12:B101)</f>
        <v>44</v>
      </c>
      <c r="B101" s="54" t="s">
        <v>93</v>
      </c>
      <c r="C101" s="206">
        <v>323.53099099999997</v>
      </c>
      <c r="D101" s="206">
        <v>451.45676099999997</v>
      </c>
      <c r="E101" s="206">
        <v>474.87599999999998</v>
      </c>
      <c r="F101" s="207">
        <v>498.61700000000002</v>
      </c>
      <c r="G101" s="207">
        <v>523.548</v>
      </c>
      <c r="H101" s="207">
        <v>560.19636000000003</v>
      </c>
      <c r="I101" s="62"/>
      <c r="J101" s="62"/>
      <c r="K101" s="62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</row>
    <row r="102" spans="1:36" s="65" customFormat="1" ht="16.5" customHeight="1" x14ac:dyDescent="0.25">
      <c r="A102" s="31">
        <f>_xlfn.AGGREGATE(3,3,$B$12:B102)</f>
        <v>45</v>
      </c>
      <c r="B102" s="54" t="s">
        <v>94</v>
      </c>
      <c r="C102" s="206">
        <v>0.86150899999999997</v>
      </c>
      <c r="D102" s="206">
        <v>2.6557899999999999E-2</v>
      </c>
      <c r="E102" s="206">
        <v>0</v>
      </c>
      <c r="F102" s="206">
        <v>0.03</v>
      </c>
      <c r="G102" s="206">
        <v>0</v>
      </c>
      <c r="H102" s="206">
        <v>0</v>
      </c>
      <c r="I102" s="62"/>
      <c r="J102" s="62"/>
      <c r="K102" s="62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</row>
    <row r="103" spans="1:36" s="65" customFormat="1" ht="16.5" customHeight="1" x14ac:dyDescent="0.25">
      <c r="A103" s="31">
        <f>_xlfn.AGGREGATE(3,3,$B$12:B103)</f>
        <v>46</v>
      </c>
      <c r="B103" s="54" t="s">
        <v>95</v>
      </c>
      <c r="C103" s="206">
        <v>0.29355999999999999</v>
      </c>
      <c r="D103" s="206">
        <v>0</v>
      </c>
      <c r="E103" s="206">
        <v>0</v>
      </c>
      <c r="F103" s="206">
        <v>0</v>
      </c>
      <c r="G103" s="206">
        <v>0</v>
      </c>
      <c r="H103" s="206">
        <v>0</v>
      </c>
      <c r="I103" s="62"/>
      <c r="J103" s="62"/>
      <c r="K103" s="62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</row>
    <row r="104" spans="1:36" s="65" customFormat="1" ht="16.5" customHeight="1" x14ac:dyDescent="0.25">
      <c r="A104" s="31">
        <f>_xlfn.AGGREGATE(3,3,$B$12:B104)</f>
        <v>47</v>
      </c>
      <c r="B104" s="54" t="s">
        <v>97</v>
      </c>
      <c r="C104" s="206">
        <v>54.295000000000002</v>
      </c>
      <c r="D104" s="206">
        <v>408.23700000000002</v>
      </c>
      <c r="E104" s="206">
        <v>489.81700000000001</v>
      </c>
      <c r="F104" s="206">
        <v>298.96100000000001</v>
      </c>
      <c r="G104" s="206">
        <v>363.82499999999999</v>
      </c>
      <c r="H104" s="206">
        <v>389.29275000000001</v>
      </c>
      <c r="I104" s="62"/>
      <c r="J104" s="62"/>
      <c r="K104" s="62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</row>
    <row r="105" spans="1:36" s="65" customFormat="1" ht="16.5" customHeight="1" x14ac:dyDescent="0.25">
      <c r="A105" s="31">
        <f>_xlfn.AGGREGATE(3,3,$B$12:B105)</f>
        <v>48</v>
      </c>
      <c r="B105" s="54" t="s">
        <v>98</v>
      </c>
      <c r="C105" s="206">
        <v>25.806999999999999</v>
      </c>
      <c r="D105" s="206">
        <v>0</v>
      </c>
      <c r="E105" s="206">
        <v>0</v>
      </c>
      <c r="F105" s="207">
        <v>0</v>
      </c>
      <c r="G105" s="207">
        <v>0</v>
      </c>
      <c r="H105" s="207">
        <v>0</v>
      </c>
      <c r="I105" s="62"/>
      <c r="J105" s="62"/>
      <c r="K105" s="62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</row>
    <row r="106" spans="1:36" s="65" customFormat="1" ht="16.5" customHeight="1" x14ac:dyDescent="0.25">
      <c r="A106" s="31">
        <f>_xlfn.AGGREGATE(3,3,$B$12:B106)</f>
        <v>49</v>
      </c>
      <c r="B106" s="54" t="s">
        <v>99</v>
      </c>
      <c r="C106" s="206">
        <v>28.488</v>
      </c>
      <c r="D106" s="206">
        <v>408.23700000000002</v>
      </c>
      <c r="E106" s="206">
        <v>489.81700000000001</v>
      </c>
      <c r="F106" s="207">
        <v>298.96100000000001</v>
      </c>
      <c r="G106" s="207">
        <v>363.82499999999999</v>
      </c>
      <c r="H106" s="207">
        <v>389.29275000000001</v>
      </c>
      <c r="I106" s="62"/>
      <c r="J106" s="62"/>
      <c r="K106" s="62"/>
      <c r="L106" s="64"/>
      <c r="M106" s="153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</row>
    <row r="107" spans="1:36" s="65" customFormat="1" ht="16.5" customHeight="1" x14ac:dyDescent="0.25">
      <c r="A107" s="31">
        <f>_xlfn.AGGREGATE(3,3,$B$12:B107)</f>
        <v>50</v>
      </c>
      <c r="B107" s="67" t="s">
        <v>134</v>
      </c>
      <c r="C107" s="206">
        <v>0</v>
      </c>
      <c r="D107" s="206">
        <v>0</v>
      </c>
      <c r="E107" s="206">
        <v>0</v>
      </c>
      <c r="F107" s="206">
        <v>0</v>
      </c>
      <c r="G107" s="206">
        <v>0</v>
      </c>
      <c r="H107" s="206">
        <v>0</v>
      </c>
      <c r="I107" s="62"/>
      <c r="J107" s="62"/>
      <c r="K107" s="62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</row>
    <row r="108" spans="1:36" s="65" customFormat="1" ht="16.5" customHeight="1" x14ac:dyDescent="0.25">
      <c r="A108" s="31">
        <f>_xlfn.AGGREGATE(3,3,$B$12:B108)</f>
        <v>51</v>
      </c>
      <c r="B108" s="54" t="s">
        <v>101</v>
      </c>
      <c r="C108" s="206">
        <v>0</v>
      </c>
      <c r="D108" s="206">
        <v>0</v>
      </c>
      <c r="E108" s="206">
        <v>0</v>
      </c>
      <c r="F108" s="206">
        <v>0</v>
      </c>
      <c r="G108" s="206">
        <v>0</v>
      </c>
      <c r="H108" s="206">
        <v>0</v>
      </c>
      <c r="I108" s="62"/>
      <c r="J108" s="62"/>
      <c r="K108" s="62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</row>
    <row r="109" spans="1:36" s="65" customFormat="1" ht="16.5" customHeight="1" x14ac:dyDescent="0.25">
      <c r="A109" s="31">
        <f>_xlfn.AGGREGATE(3,3,$B$12:B109)</f>
        <v>52</v>
      </c>
      <c r="B109" s="54" t="s">
        <v>102</v>
      </c>
      <c r="C109" s="206">
        <v>0</v>
      </c>
      <c r="D109" s="206">
        <v>0</v>
      </c>
      <c r="E109" s="206">
        <v>0</v>
      </c>
      <c r="F109" s="206">
        <v>0</v>
      </c>
      <c r="G109" s="206">
        <v>0</v>
      </c>
      <c r="H109" s="206">
        <v>0</v>
      </c>
      <c r="I109" s="62"/>
      <c r="J109" s="62"/>
      <c r="K109" s="62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</row>
    <row r="110" spans="1:36" s="65" customFormat="1" ht="16.5" customHeight="1" x14ac:dyDescent="0.25">
      <c r="A110" s="31">
        <f>_xlfn.AGGREGATE(3,3,$B$12:B110)</f>
        <v>53</v>
      </c>
      <c r="B110" s="54" t="s">
        <v>103</v>
      </c>
      <c r="C110" s="206">
        <v>394.033074</v>
      </c>
      <c r="D110" s="206">
        <v>865.50253829999997</v>
      </c>
      <c r="E110" s="206">
        <v>975.22699999999998</v>
      </c>
      <c r="F110" s="207">
        <v>797.57799999999997</v>
      </c>
      <c r="G110" s="207">
        <v>887.37300000000005</v>
      </c>
      <c r="H110" s="207">
        <v>949.4891100000001</v>
      </c>
      <c r="I110" s="62"/>
      <c r="J110" s="62"/>
      <c r="K110" s="62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</row>
    <row r="111" spans="1:36" s="65" customFormat="1" ht="16.5" customHeight="1" x14ac:dyDescent="0.25">
      <c r="A111" s="31">
        <f>_xlfn.AGGREGATE(3,3,$B$12:B111)</f>
        <v>54</v>
      </c>
      <c r="B111" s="54" t="s">
        <v>107</v>
      </c>
      <c r="C111" s="206">
        <v>136.80000000000001</v>
      </c>
      <c r="D111" s="206">
        <v>219.65225647530286</v>
      </c>
      <c r="E111" s="206">
        <v>112.67754360553562</v>
      </c>
      <c r="F111" s="206">
        <v>81.783830841434863</v>
      </c>
      <c r="G111" s="206">
        <v>111.2584599876125</v>
      </c>
      <c r="H111" s="206">
        <v>107</v>
      </c>
      <c r="I111" s="62"/>
      <c r="J111" s="62"/>
      <c r="K111" s="62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</row>
    <row r="112" spans="1:36" s="65" customFormat="1" ht="16.5" customHeight="1" x14ac:dyDescent="0.25">
      <c r="A112" s="254" t="s">
        <v>220</v>
      </c>
      <c r="B112" s="254"/>
      <c r="C112" s="254"/>
      <c r="D112" s="254"/>
      <c r="E112" s="254"/>
      <c r="F112" s="254"/>
      <c r="G112" s="254"/>
      <c r="H112" s="254"/>
      <c r="I112" s="62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</row>
    <row r="113" spans="1:36" s="65" customFormat="1" ht="16.5" customHeight="1" x14ac:dyDescent="0.25">
      <c r="A113" s="31">
        <f>_xlfn.AGGREGATE(3,3,$B$12:B113)</f>
        <v>55</v>
      </c>
      <c r="B113" s="54" t="s">
        <v>90</v>
      </c>
      <c r="C113" s="206">
        <v>128.57171099999999</v>
      </c>
      <c r="D113" s="206">
        <v>94.497243799999993</v>
      </c>
      <c r="E113" s="206">
        <v>107.28999999999999</v>
      </c>
      <c r="F113" s="206">
        <v>81.650999999999996</v>
      </c>
      <c r="G113" s="206">
        <v>83.325000000000003</v>
      </c>
      <c r="H113" s="206">
        <v>89.157750000000007</v>
      </c>
      <c r="I113" s="62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</row>
    <row r="114" spans="1:36" s="65" customFormat="1" ht="16.5" customHeight="1" x14ac:dyDescent="0.25">
      <c r="A114" s="31">
        <f>_xlfn.AGGREGATE(3,3,$B$12:B114)</f>
        <v>56</v>
      </c>
      <c r="B114" s="54" t="s">
        <v>92</v>
      </c>
      <c r="C114" s="206">
        <v>22.782710999999999</v>
      </c>
      <c r="D114" s="206">
        <v>29.8462438</v>
      </c>
      <c r="E114" s="206">
        <v>34.420999999999999</v>
      </c>
      <c r="F114" s="206">
        <v>36.140999999999998</v>
      </c>
      <c r="G114" s="206">
        <v>37.950000000000003</v>
      </c>
      <c r="H114" s="206">
        <v>40.606500000000004</v>
      </c>
      <c r="I114" s="152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</row>
    <row r="115" spans="1:36" s="65" customFormat="1" ht="16.5" customHeight="1" x14ac:dyDescent="0.25">
      <c r="A115" s="31">
        <f>_xlfn.AGGREGATE(3,3,$B$12:B115)</f>
        <v>57</v>
      </c>
      <c r="B115" s="54" t="s">
        <v>107</v>
      </c>
      <c r="C115" s="206">
        <v>203.4</v>
      </c>
      <c r="D115" s="206">
        <v>131.0039169614187</v>
      </c>
      <c r="E115" s="206">
        <v>115.3277451951927</v>
      </c>
      <c r="F115" s="206">
        <v>104.99694953662009</v>
      </c>
      <c r="G115" s="206">
        <v>105.00539553415788</v>
      </c>
      <c r="H115" s="206">
        <v>107</v>
      </c>
      <c r="I115" s="62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</row>
    <row r="116" spans="1:36" s="65" customFormat="1" ht="16.5" customHeight="1" x14ac:dyDescent="0.25">
      <c r="A116" s="31">
        <f>_xlfn.AGGREGATE(3,3,$B$12:B116)</f>
        <v>58</v>
      </c>
      <c r="B116" s="54" t="s">
        <v>93</v>
      </c>
      <c r="C116" s="206">
        <v>22.781179999999999</v>
      </c>
      <c r="D116" s="206">
        <v>29.845912800000001</v>
      </c>
      <c r="E116" s="206">
        <v>34.420999999999999</v>
      </c>
      <c r="F116" s="206">
        <v>36.140999999999998</v>
      </c>
      <c r="G116" s="206">
        <v>37.950000000000003</v>
      </c>
      <c r="H116" s="206">
        <v>40.606500000000004</v>
      </c>
      <c r="I116" s="62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</row>
    <row r="117" spans="1:36" s="65" customFormat="1" ht="16.5" customHeight="1" x14ac:dyDescent="0.25">
      <c r="A117" s="31">
        <f>_xlfn.AGGREGATE(3,3,$B$12:B117)</f>
        <v>59</v>
      </c>
      <c r="B117" s="54" t="s">
        <v>94</v>
      </c>
      <c r="C117" s="206">
        <v>1.531E-3</v>
      </c>
      <c r="D117" s="206">
        <v>3.3100000000000002E-4</v>
      </c>
      <c r="E117" s="206">
        <v>0</v>
      </c>
      <c r="F117" s="206">
        <v>0</v>
      </c>
      <c r="G117" s="206">
        <v>0</v>
      </c>
      <c r="H117" s="206">
        <v>0</v>
      </c>
      <c r="I117" s="62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</row>
    <row r="118" spans="1:36" s="65" customFormat="1" ht="16.5" customHeight="1" x14ac:dyDescent="0.25">
      <c r="A118" s="31">
        <f>_xlfn.AGGREGATE(3,3,$B$12:B118)</f>
        <v>60</v>
      </c>
      <c r="B118" s="54" t="s">
        <v>95</v>
      </c>
      <c r="C118" s="206">
        <v>0</v>
      </c>
      <c r="D118" s="206">
        <v>0</v>
      </c>
      <c r="E118" s="206">
        <v>0</v>
      </c>
      <c r="F118" s="206">
        <v>0</v>
      </c>
      <c r="G118" s="206">
        <v>0</v>
      </c>
      <c r="H118" s="206">
        <v>0</v>
      </c>
      <c r="I118" s="62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</row>
    <row r="119" spans="1:36" s="65" customFormat="1" ht="16.5" customHeight="1" x14ac:dyDescent="0.25">
      <c r="A119" s="31">
        <f>_xlfn.AGGREGATE(3,3,$B$12:B119)</f>
        <v>61</v>
      </c>
      <c r="B119" s="54" t="s">
        <v>97</v>
      </c>
      <c r="C119" s="206">
        <v>105.789</v>
      </c>
      <c r="D119" s="206">
        <v>64.650999999999996</v>
      </c>
      <c r="E119" s="206">
        <v>72.869</v>
      </c>
      <c r="F119" s="206">
        <v>45.51</v>
      </c>
      <c r="G119" s="206">
        <v>45.375</v>
      </c>
      <c r="H119" s="206">
        <v>48.551250000000003</v>
      </c>
      <c r="I119" s="62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</row>
    <row r="120" spans="1:36" s="65" customFormat="1" ht="16.5" customHeight="1" x14ac:dyDescent="0.25">
      <c r="A120" s="31">
        <f>_xlfn.AGGREGATE(3,3,$B$12:B120)</f>
        <v>62</v>
      </c>
      <c r="B120" s="54" t="s">
        <v>98</v>
      </c>
      <c r="C120" s="206">
        <v>52</v>
      </c>
      <c r="D120" s="206">
        <v>50.576000000000001</v>
      </c>
      <c r="E120" s="206">
        <v>44.582999999999998</v>
      </c>
      <c r="F120" s="207">
        <v>4.5999999999999999E-2</v>
      </c>
      <c r="G120" s="207">
        <v>0</v>
      </c>
      <c r="H120" s="207">
        <v>0</v>
      </c>
      <c r="I120" s="62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</row>
    <row r="121" spans="1:36" s="65" customFormat="1" ht="16.5" customHeight="1" x14ac:dyDescent="0.25">
      <c r="A121" s="31">
        <f>_xlfn.AGGREGATE(3,3,$B$12:B121)</f>
        <v>63</v>
      </c>
      <c r="B121" s="54" t="s">
        <v>99</v>
      </c>
      <c r="C121" s="206">
        <v>53.789000000000001</v>
      </c>
      <c r="D121" s="206">
        <v>14.074999999999999</v>
      </c>
      <c r="E121" s="206">
        <v>28.286000000000001</v>
      </c>
      <c r="F121" s="207">
        <v>45.463999999999999</v>
      </c>
      <c r="G121" s="207">
        <v>45.375</v>
      </c>
      <c r="H121" s="207">
        <v>48.551250000000003</v>
      </c>
      <c r="I121" s="62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</row>
    <row r="122" spans="1:36" s="65" customFormat="1" ht="16.5" customHeight="1" x14ac:dyDescent="0.25">
      <c r="A122" s="31">
        <f>_xlfn.AGGREGATE(3,3,$B$12:B122)</f>
        <v>64</v>
      </c>
      <c r="B122" s="67" t="s">
        <v>134</v>
      </c>
      <c r="C122" s="206">
        <v>0</v>
      </c>
      <c r="D122" s="206">
        <v>0</v>
      </c>
      <c r="E122" s="206">
        <v>0</v>
      </c>
      <c r="F122" s="206">
        <v>0</v>
      </c>
      <c r="G122" s="206">
        <v>0</v>
      </c>
      <c r="H122" s="206">
        <v>0</v>
      </c>
      <c r="I122" s="62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</row>
    <row r="123" spans="1:36" s="65" customFormat="1" ht="16.5" customHeight="1" x14ac:dyDescent="0.25">
      <c r="A123" s="31">
        <f>_xlfn.AGGREGATE(3,3,$B$12:B123)</f>
        <v>65</v>
      </c>
      <c r="B123" s="54" t="s">
        <v>101</v>
      </c>
      <c r="C123" s="206">
        <v>0</v>
      </c>
      <c r="D123" s="206">
        <v>0</v>
      </c>
      <c r="E123" s="206">
        <v>0</v>
      </c>
      <c r="F123" s="206">
        <v>0</v>
      </c>
      <c r="G123" s="206">
        <v>0</v>
      </c>
      <c r="H123" s="206">
        <v>0</v>
      </c>
      <c r="I123" s="62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</row>
    <row r="124" spans="1:36" s="65" customFormat="1" ht="16.5" customHeight="1" x14ac:dyDescent="0.25">
      <c r="A124" s="31">
        <f>_xlfn.AGGREGATE(3,3,$B$12:B124)</f>
        <v>66</v>
      </c>
      <c r="B124" s="54" t="s">
        <v>102</v>
      </c>
      <c r="C124" s="206">
        <v>0</v>
      </c>
      <c r="D124" s="206">
        <v>0</v>
      </c>
      <c r="E124" s="206">
        <v>0</v>
      </c>
      <c r="F124" s="206">
        <v>0</v>
      </c>
      <c r="G124" s="206">
        <v>0</v>
      </c>
      <c r="H124" s="206">
        <v>0</v>
      </c>
      <c r="I124" s="62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</row>
    <row r="125" spans="1:36" s="65" customFormat="1" ht="16.5" customHeight="1" x14ac:dyDescent="0.25">
      <c r="A125" s="31">
        <f>_xlfn.AGGREGATE(3,3,$B$12:B125)</f>
        <v>67</v>
      </c>
      <c r="B125" s="54" t="s">
        <v>103</v>
      </c>
      <c r="C125" s="206">
        <v>126.034175</v>
      </c>
      <c r="D125" s="206">
        <v>97.889965799999999</v>
      </c>
      <c r="E125" s="206">
        <v>108.009</v>
      </c>
      <c r="F125" s="206">
        <v>81.605000000000004</v>
      </c>
      <c r="G125" s="206">
        <v>83.328000000000003</v>
      </c>
      <c r="H125" s="206">
        <v>89.160960000000003</v>
      </c>
      <c r="I125" s="152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</row>
    <row r="126" spans="1:36" s="65" customFormat="1" ht="16.5" customHeight="1" x14ac:dyDescent="0.25">
      <c r="A126" s="31">
        <f>_xlfn.AGGREGATE(3,3,$B$12:B126)</f>
        <v>68</v>
      </c>
      <c r="B126" s="54" t="s">
        <v>107</v>
      </c>
      <c r="C126" s="206">
        <v>146.6</v>
      </c>
      <c r="D126" s="206">
        <v>77.669382768602247</v>
      </c>
      <c r="E126" s="206">
        <v>110.33715163480014</v>
      </c>
      <c r="F126" s="206">
        <v>75.553889027766203</v>
      </c>
      <c r="G126" s="206">
        <v>102.11139023344158</v>
      </c>
      <c r="H126" s="206">
        <v>107</v>
      </c>
      <c r="I126" s="62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</row>
    <row r="127" spans="1:36" s="65" customFormat="1" ht="16.5" customHeight="1" x14ac:dyDescent="0.25">
      <c r="A127" s="254" t="s">
        <v>221</v>
      </c>
      <c r="B127" s="254"/>
      <c r="C127" s="254"/>
      <c r="D127" s="254"/>
      <c r="E127" s="254"/>
      <c r="F127" s="254"/>
      <c r="G127" s="254"/>
      <c r="H127" s="254"/>
      <c r="I127" s="62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</row>
    <row r="128" spans="1:36" s="65" customFormat="1" ht="16.5" customHeight="1" x14ac:dyDescent="0.25">
      <c r="A128" s="31">
        <f>_xlfn.AGGREGATE(3,3,$B$12:B128)</f>
        <v>69</v>
      </c>
      <c r="B128" s="54" t="s">
        <v>90</v>
      </c>
      <c r="C128" s="206">
        <v>586.58863199999996</v>
      </c>
      <c r="D128" s="206">
        <v>209.84303899999998</v>
      </c>
      <c r="E128" s="206">
        <v>381.66800000000001</v>
      </c>
      <c r="F128" s="206">
        <v>81.944000000000003</v>
      </c>
      <c r="G128" s="206">
        <v>83.874000000000009</v>
      </c>
      <c r="H128" s="206">
        <v>89.745180000000005</v>
      </c>
      <c r="I128" s="62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</row>
    <row r="129" spans="1:36" s="65" customFormat="1" ht="16.5" customHeight="1" x14ac:dyDescent="0.25">
      <c r="A129" s="31">
        <f>_xlfn.AGGREGATE(3,3,$B$12:B129)</f>
        <v>70</v>
      </c>
      <c r="B129" s="54" t="s">
        <v>92</v>
      </c>
      <c r="C129" s="206">
        <v>553.09963199999993</v>
      </c>
      <c r="D129" s="206">
        <v>109.905039</v>
      </c>
      <c r="E129" s="206">
        <v>58.87</v>
      </c>
      <c r="F129" s="206">
        <v>61.813000000000002</v>
      </c>
      <c r="G129" s="206">
        <v>64.903000000000006</v>
      </c>
      <c r="H129" s="207">
        <v>69.446210000000008</v>
      </c>
      <c r="I129" s="62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</row>
    <row r="130" spans="1:36" s="65" customFormat="1" ht="16.5" customHeight="1" x14ac:dyDescent="0.25">
      <c r="A130" s="31">
        <f>_xlfn.AGGREGATE(3,3,$B$12:B130)</f>
        <v>71</v>
      </c>
      <c r="B130" s="54" t="s">
        <v>107</v>
      </c>
      <c r="C130" s="206">
        <v>1124.19</v>
      </c>
      <c r="D130" s="206">
        <v>19.870748892488869</v>
      </c>
      <c r="E130" s="206">
        <v>53.564423010668328</v>
      </c>
      <c r="F130" s="206">
        <v>104.99915067096994</v>
      </c>
      <c r="G130" s="206">
        <v>104.99894844126641</v>
      </c>
      <c r="H130" s="206">
        <v>107</v>
      </c>
      <c r="I130" s="62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</row>
    <row r="131" spans="1:36" s="65" customFormat="1" ht="16.5" customHeight="1" x14ac:dyDescent="0.25">
      <c r="A131" s="31">
        <f>_xlfn.AGGREGATE(3,3,$B$12:B131)</f>
        <v>72</v>
      </c>
      <c r="B131" s="54" t="s">
        <v>93</v>
      </c>
      <c r="C131" s="206">
        <v>552.94863199999998</v>
      </c>
      <c r="D131" s="206">
        <v>109.905039</v>
      </c>
      <c r="E131" s="206">
        <v>58.87</v>
      </c>
      <c r="F131" s="206">
        <v>61.813000000000002</v>
      </c>
      <c r="G131" s="206">
        <v>64.903000000000006</v>
      </c>
      <c r="H131" s="207">
        <v>69.446210000000008</v>
      </c>
      <c r="I131" s="62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</row>
    <row r="132" spans="1:36" s="65" customFormat="1" ht="16.5" customHeight="1" x14ac:dyDescent="0.25">
      <c r="A132" s="31">
        <f>_xlfn.AGGREGATE(3,3,$B$12:B132)</f>
        <v>73</v>
      </c>
      <c r="B132" s="54" t="s">
        <v>94</v>
      </c>
      <c r="C132" s="206">
        <v>0.151</v>
      </c>
      <c r="D132" s="206">
        <v>0</v>
      </c>
      <c r="E132" s="206">
        <v>0</v>
      </c>
      <c r="F132" s="206">
        <v>0</v>
      </c>
      <c r="G132" s="206">
        <v>0</v>
      </c>
      <c r="H132" s="206">
        <v>0</v>
      </c>
      <c r="I132" s="62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</row>
    <row r="133" spans="1:36" s="65" customFormat="1" ht="16.5" customHeight="1" x14ac:dyDescent="0.25">
      <c r="A133" s="31">
        <f>_xlfn.AGGREGATE(3,3,$B$12:B133)</f>
        <v>74</v>
      </c>
      <c r="B133" s="54" t="s">
        <v>95</v>
      </c>
      <c r="C133" s="206">
        <v>0</v>
      </c>
      <c r="D133" s="206">
        <v>0</v>
      </c>
      <c r="E133" s="206">
        <v>0</v>
      </c>
      <c r="F133" s="206">
        <v>0</v>
      </c>
      <c r="G133" s="206">
        <v>0</v>
      </c>
      <c r="H133" s="206">
        <v>0</v>
      </c>
      <c r="I133" s="62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</row>
    <row r="134" spans="1:36" s="65" customFormat="1" ht="16.5" customHeight="1" x14ac:dyDescent="0.25">
      <c r="A134" s="31">
        <f>_xlfn.AGGREGATE(3,3,$B$12:B134)</f>
        <v>75</v>
      </c>
      <c r="B134" s="54" t="s">
        <v>97</v>
      </c>
      <c r="C134" s="206">
        <v>33.489000000000004</v>
      </c>
      <c r="D134" s="206">
        <v>99.937999999999988</v>
      </c>
      <c r="E134" s="206">
        <v>322.798</v>
      </c>
      <c r="F134" s="206">
        <v>20.131</v>
      </c>
      <c r="G134" s="206">
        <v>18.971</v>
      </c>
      <c r="H134" s="206">
        <v>20.298970000000001</v>
      </c>
      <c r="I134" s="62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</row>
    <row r="135" spans="1:36" s="65" customFormat="1" ht="16.5" customHeight="1" x14ac:dyDescent="0.25">
      <c r="A135" s="31">
        <f>_xlfn.AGGREGATE(3,3,$B$12:B135)</f>
        <v>76</v>
      </c>
      <c r="B135" s="54" t="s">
        <v>98</v>
      </c>
      <c r="C135" s="206">
        <v>18.484000000000002</v>
      </c>
      <c r="D135" s="206">
        <v>10.496</v>
      </c>
      <c r="E135" s="206">
        <v>20.306000000000001</v>
      </c>
      <c r="F135" s="207">
        <v>0</v>
      </c>
      <c r="G135" s="207">
        <v>0</v>
      </c>
      <c r="H135" s="207">
        <v>0</v>
      </c>
      <c r="I135" s="62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</row>
    <row r="136" spans="1:36" s="65" customFormat="1" ht="16.5" customHeight="1" x14ac:dyDescent="0.25">
      <c r="A136" s="31">
        <f>_xlfn.AGGREGATE(3,3,$B$12:B136)</f>
        <v>77</v>
      </c>
      <c r="B136" s="54" t="s">
        <v>99</v>
      </c>
      <c r="C136" s="206">
        <v>15.005000000000001</v>
      </c>
      <c r="D136" s="206">
        <v>89.441999999999993</v>
      </c>
      <c r="E136" s="206">
        <v>302.49200000000002</v>
      </c>
      <c r="F136" s="207">
        <v>20.131</v>
      </c>
      <c r="G136" s="207">
        <v>18.971</v>
      </c>
      <c r="H136" s="207">
        <v>20.298970000000001</v>
      </c>
      <c r="I136" s="62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</row>
    <row r="137" spans="1:36" s="65" customFormat="1" ht="21.75" customHeight="1" x14ac:dyDescent="0.25">
      <c r="A137" s="31">
        <f>_xlfn.AGGREGATE(3,3,$B$12:B137)</f>
        <v>78</v>
      </c>
      <c r="B137" s="67" t="s">
        <v>134</v>
      </c>
      <c r="C137" s="206">
        <v>0</v>
      </c>
      <c r="D137" s="206">
        <v>0</v>
      </c>
      <c r="E137" s="206">
        <v>0</v>
      </c>
      <c r="F137" s="206">
        <v>0</v>
      </c>
      <c r="G137" s="206">
        <v>0</v>
      </c>
      <c r="H137" s="206">
        <v>0</v>
      </c>
      <c r="I137" s="62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</row>
    <row r="138" spans="1:36" s="65" customFormat="1" ht="16.5" customHeight="1" x14ac:dyDescent="0.25">
      <c r="A138" s="31">
        <f>_xlfn.AGGREGATE(3,3,$B$12:B138)</f>
        <v>79</v>
      </c>
      <c r="B138" s="54" t="s">
        <v>101</v>
      </c>
      <c r="C138" s="206">
        <v>0</v>
      </c>
      <c r="D138" s="206">
        <v>0</v>
      </c>
      <c r="E138" s="206">
        <v>0</v>
      </c>
      <c r="F138" s="206">
        <v>0</v>
      </c>
      <c r="G138" s="206">
        <v>0</v>
      </c>
      <c r="H138" s="206">
        <v>0</v>
      </c>
      <c r="I138" s="62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</row>
    <row r="139" spans="1:36" s="65" customFormat="1" ht="16.5" customHeight="1" x14ac:dyDescent="0.25">
      <c r="A139" s="31">
        <f>_xlfn.AGGREGATE(3,3,$B$12:B139)</f>
        <v>80</v>
      </c>
      <c r="B139" s="54" t="s">
        <v>102</v>
      </c>
      <c r="C139" s="206">
        <v>0</v>
      </c>
      <c r="D139" s="206">
        <v>0</v>
      </c>
      <c r="E139" s="206">
        <v>0</v>
      </c>
      <c r="F139" s="206">
        <v>0</v>
      </c>
      <c r="G139" s="206">
        <v>0</v>
      </c>
      <c r="H139" s="206">
        <v>0</v>
      </c>
      <c r="I139" s="62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</row>
    <row r="140" spans="1:36" s="65" customFormat="1" ht="16.5" customHeight="1" x14ac:dyDescent="0.25">
      <c r="A140" s="31">
        <f>_xlfn.AGGREGATE(3,3,$B$12:B140)</f>
        <v>81</v>
      </c>
      <c r="B140" s="54" t="s">
        <v>103</v>
      </c>
      <c r="C140" s="206">
        <v>615.35242100000005</v>
      </c>
      <c r="D140" s="206">
        <v>212.39275499999999</v>
      </c>
      <c r="E140" s="206">
        <v>382.16699999999997</v>
      </c>
      <c r="F140" s="206">
        <v>81.900000000000006</v>
      </c>
      <c r="G140" s="206">
        <v>83.9</v>
      </c>
      <c r="H140" s="206">
        <v>89.77300000000001</v>
      </c>
      <c r="I140" s="62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</row>
    <row r="141" spans="1:36" s="65" customFormat="1" ht="16.5" customHeight="1" x14ac:dyDescent="0.25">
      <c r="A141" s="31">
        <f>_xlfn.AGGREGATE(3,3,$B$12:B141)</f>
        <v>82</v>
      </c>
      <c r="B141" s="54" t="s">
        <v>107</v>
      </c>
      <c r="C141" s="206">
        <v>653.1</v>
      </c>
      <c r="D141" s="206">
        <v>34.515628402801063</v>
      </c>
      <c r="E141" s="206">
        <v>179.93410368446888</v>
      </c>
      <c r="F141" s="206">
        <v>21.430421778960511</v>
      </c>
      <c r="G141" s="206">
        <v>102.44200244200243</v>
      </c>
      <c r="H141" s="206">
        <v>107</v>
      </c>
      <c r="I141" s="6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</row>
    <row r="142" spans="1:36" s="65" customFormat="1" ht="16.5" customHeight="1" x14ac:dyDescent="0.25">
      <c r="A142" s="254" t="s">
        <v>222</v>
      </c>
      <c r="B142" s="254"/>
      <c r="C142" s="254"/>
      <c r="D142" s="254"/>
      <c r="E142" s="254"/>
      <c r="F142" s="254"/>
      <c r="G142" s="254"/>
      <c r="H142" s="254"/>
      <c r="I142" s="6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</row>
    <row r="143" spans="1:36" s="65" customFormat="1" ht="16.5" customHeight="1" x14ac:dyDescent="0.25">
      <c r="A143" s="31">
        <f>_xlfn.AGGREGATE(3,3,$B$12:B143)</f>
        <v>83</v>
      </c>
      <c r="B143" s="54" t="s">
        <v>90</v>
      </c>
      <c r="C143" s="206">
        <v>98.968582000000012</v>
      </c>
      <c r="D143" s="206">
        <v>158.98864909999998</v>
      </c>
      <c r="E143" s="206">
        <v>75.616</v>
      </c>
      <c r="F143" s="206">
        <v>75.468000000000004</v>
      </c>
      <c r="G143" s="206">
        <v>76.967999999999989</v>
      </c>
      <c r="H143" s="206">
        <v>82.355759999999989</v>
      </c>
      <c r="I143" s="62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</row>
    <row r="144" spans="1:36" s="65" customFormat="1" ht="16.5" customHeight="1" x14ac:dyDescent="0.25">
      <c r="A144" s="31">
        <f>_xlfn.AGGREGATE(3,3,$B$12:B144)</f>
        <v>84</v>
      </c>
      <c r="B144" s="54" t="s">
        <v>92</v>
      </c>
      <c r="C144" s="206">
        <v>25.145582000000001</v>
      </c>
      <c r="D144" s="206">
        <v>30.182649099999999</v>
      </c>
      <c r="E144" s="206">
        <v>33.659999999999997</v>
      </c>
      <c r="F144" s="206">
        <v>35.636000000000003</v>
      </c>
      <c r="G144" s="206">
        <v>37.417999999999999</v>
      </c>
      <c r="H144" s="206">
        <v>40.037259999999996</v>
      </c>
      <c r="I144" s="152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</row>
    <row r="145" spans="1:36" s="65" customFormat="1" ht="16.5" customHeight="1" x14ac:dyDescent="0.25">
      <c r="A145" s="31">
        <f>_xlfn.AGGREGATE(3,3,$B$12:B145)</f>
        <v>85</v>
      </c>
      <c r="B145" s="54" t="s">
        <v>107</v>
      </c>
      <c r="C145" s="206">
        <v>202.4</v>
      </c>
      <c r="D145" s="206">
        <v>120.03161867559875</v>
      </c>
      <c r="E145" s="206">
        <v>111.5210261646649</v>
      </c>
      <c r="F145" s="206">
        <v>105.87046939988119</v>
      </c>
      <c r="G145" s="206">
        <v>105.00056123021662</v>
      </c>
      <c r="H145" s="206">
        <v>106.99999999999999</v>
      </c>
      <c r="I145" s="62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</row>
    <row r="146" spans="1:36" s="65" customFormat="1" ht="16.5" customHeight="1" x14ac:dyDescent="0.25">
      <c r="A146" s="31">
        <f>_xlfn.AGGREGATE(3,3,$B$12:B146)</f>
        <v>86</v>
      </c>
      <c r="B146" s="54" t="s">
        <v>93</v>
      </c>
      <c r="C146" s="206">
        <v>25.145582000000001</v>
      </c>
      <c r="D146" s="206">
        <v>30.182649099999999</v>
      </c>
      <c r="E146" s="206">
        <v>33.659999999999997</v>
      </c>
      <c r="F146" s="206">
        <v>35.636000000000003</v>
      </c>
      <c r="G146" s="206">
        <v>37.417999999999999</v>
      </c>
      <c r="H146" s="206">
        <v>40.037259999999996</v>
      </c>
      <c r="I146" s="62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</row>
    <row r="147" spans="1:36" s="65" customFormat="1" ht="16.5" customHeight="1" x14ac:dyDescent="0.25">
      <c r="A147" s="31">
        <f>_xlfn.AGGREGATE(3,3,$B$12:B147)</f>
        <v>87</v>
      </c>
      <c r="B147" s="54" t="s">
        <v>94</v>
      </c>
      <c r="C147" s="206">
        <v>0</v>
      </c>
      <c r="D147" s="206">
        <v>0</v>
      </c>
      <c r="E147" s="206">
        <v>0</v>
      </c>
      <c r="F147" s="206">
        <v>0</v>
      </c>
      <c r="G147" s="206">
        <v>0</v>
      </c>
      <c r="H147" s="206">
        <v>0</v>
      </c>
      <c r="I147" s="62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</row>
    <row r="148" spans="1:36" s="65" customFormat="1" ht="16.5" customHeight="1" x14ac:dyDescent="0.25">
      <c r="A148" s="31">
        <f>_xlfn.AGGREGATE(3,3,$B$12:B148)</f>
        <v>88</v>
      </c>
      <c r="B148" s="54" t="s">
        <v>95</v>
      </c>
      <c r="C148" s="206">
        <v>0</v>
      </c>
      <c r="D148" s="206">
        <v>0</v>
      </c>
      <c r="E148" s="206">
        <v>0</v>
      </c>
      <c r="F148" s="206">
        <v>0</v>
      </c>
      <c r="G148" s="206">
        <v>0</v>
      </c>
      <c r="H148" s="206">
        <v>0</v>
      </c>
      <c r="I148" s="62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</row>
    <row r="149" spans="1:36" s="65" customFormat="1" ht="16.5" customHeight="1" x14ac:dyDescent="0.25">
      <c r="A149" s="31">
        <f>_xlfn.AGGREGATE(3,3,$B$12:B149)</f>
        <v>89</v>
      </c>
      <c r="B149" s="54" t="s">
        <v>97</v>
      </c>
      <c r="C149" s="206">
        <v>73.823000000000008</v>
      </c>
      <c r="D149" s="206">
        <v>128.80599999999998</v>
      </c>
      <c r="E149" s="206">
        <v>41.956000000000003</v>
      </c>
      <c r="F149" s="206">
        <v>39.832000000000001</v>
      </c>
      <c r="G149" s="206">
        <v>39.549999999999997</v>
      </c>
      <c r="H149" s="206">
        <v>42.3185</v>
      </c>
      <c r="I149" s="62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</row>
    <row r="150" spans="1:36" s="65" customFormat="1" ht="16.5" customHeight="1" x14ac:dyDescent="0.25">
      <c r="A150" s="31">
        <f>_xlfn.AGGREGATE(3,3,$B$12:B150)</f>
        <v>90</v>
      </c>
      <c r="B150" s="54" t="s">
        <v>98</v>
      </c>
      <c r="C150" s="206">
        <v>46.529000000000003</v>
      </c>
      <c r="D150" s="206">
        <v>42.331000000000003</v>
      </c>
      <c r="E150" s="206">
        <v>39.456000000000003</v>
      </c>
      <c r="F150" s="207">
        <v>0</v>
      </c>
      <c r="G150" s="207">
        <v>0</v>
      </c>
      <c r="H150" s="207">
        <v>0</v>
      </c>
      <c r="I150" s="62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</row>
    <row r="151" spans="1:36" s="65" customFormat="1" ht="16.5" customHeight="1" x14ac:dyDescent="0.25">
      <c r="A151" s="31">
        <f>_xlfn.AGGREGATE(3,3,$B$12:B151)</f>
        <v>91</v>
      </c>
      <c r="B151" s="54" t="s">
        <v>99</v>
      </c>
      <c r="C151" s="206">
        <v>27.294</v>
      </c>
      <c r="D151" s="206">
        <v>86.474999999999994</v>
      </c>
      <c r="E151" s="206">
        <v>2.5</v>
      </c>
      <c r="F151" s="207">
        <v>39.832000000000001</v>
      </c>
      <c r="G151" s="207">
        <v>39.549999999999997</v>
      </c>
      <c r="H151" s="207">
        <v>42.3185</v>
      </c>
      <c r="I151" s="62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</row>
    <row r="152" spans="1:36" s="65" customFormat="1" ht="16.5" customHeight="1" x14ac:dyDescent="0.25">
      <c r="A152" s="31">
        <f>_xlfn.AGGREGATE(3,3,$B$12:B152)</f>
        <v>92</v>
      </c>
      <c r="B152" s="67" t="s">
        <v>134</v>
      </c>
      <c r="C152" s="206">
        <v>0</v>
      </c>
      <c r="D152" s="206">
        <v>0</v>
      </c>
      <c r="E152" s="206">
        <v>0</v>
      </c>
      <c r="F152" s="206">
        <v>0</v>
      </c>
      <c r="G152" s="206">
        <v>0</v>
      </c>
      <c r="H152" s="206">
        <v>0</v>
      </c>
      <c r="I152" s="62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</row>
    <row r="153" spans="1:36" s="65" customFormat="1" ht="16.5" customHeight="1" x14ac:dyDescent="0.25">
      <c r="A153" s="31">
        <f>_xlfn.AGGREGATE(3,3,$B$12:B153)</f>
        <v>93</v>
      </c>
      <c r="B153" s="54" t="s">
        <v>101</v>
      </c>
      <c r="C153" s="206">
        <v>0</v>
      </c>
      <c r="D153" s="206">
        <v>0</v>
      </c>
      <c r="E153" s="206">
        <v>0</v>
      </c>
      <c r="F153" s="206">
        <v>0</v>
      </c>
      <c r="G153" s="206">
        <v>0</v>
      </c>
      <c r="H153" s="206">
        <v>0</v>
      </c>
      <c r="I153" s="62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</row>
    <row r="154" spans="1:36" s="65" customFormat="1" ht="16.5" customHeight="1" x14ac:dyDescent="0.25">
      <c r="A154" s="31">
        <f>_xlfn.AGGREGATE(3,3,$B$12:B154)</f>
        <v>94</v>
      </c>
      <c r="B154" s="54" t="s">
        <v>102</v>
      </c>
      <c r="C154" s="206">
        <v>0</v>
      </c>
      <c r="D154" s="206">
        <v>0</v>
      </c>
      <c r="E154" s="206">
        <v>0</v>
      </c>
      <c r="F154" s="206">
        <v>0</v>
      </c>
      <c r="G154" s="206">
        <v>0</v>
      </c>
      <c r="H154" s="206">
        <v>0</v>
      </c>
      <c r="I154" s="62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</row>
    <row r="155" spans="1:36" s="65" customFormat="1" ht="16.5" customHeight="1" x14ac:dyDescent="0.25">
      <c r="A155" s="31">
        <f>_xlfn.AGGREGATE(3,3,$B$12:B155)</f>
        <v>95</v>
      </c>
      <c r="B155" s="54" t="s">
        <v>103</v>
      </c>
      <c r="C155" s="206">
        <v>97.758697999999995</v>
      </c>
      <c r="D155" s="206">
        <v>160.693198</v>
      </c>
      <c r="E155" s="206">
        <v>76.102999999999994</v>
      </c>
      <c r="F155" s="206">
        <v>75.468000000000004</v>
      </c>
      <c r="G155" s="206">
        <v>76.968000000000004</v>
      </c>
      <c r="H155" s="206">
        <v>82.355760000000004</v>
      </c>
      <c r="I155" s="62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</row>
    <row r="156" spans="1:36" s="65" customFormat="1" ht="16.5" customHeight="1" x14ac:dyDescent="0.25">
      <c r="A156" s="31">
        <f>_xlfn.AGGREGATE(3,3,$B$12:B156)</f>
        <v>96</v>
      </c>
      <c r="B156" s="54" t="s">
        <v>107</v>
      </c>
      <c r="C156" s="206">
        <v>130.75</v>
      </c>
      <c r="D156" s="206">
        <v>164.37739176927255</v>
      </c>
      <c r="E156" s="206">
        <v>47.359191893112985</v>
      </c>
      <c r="F156" s="206">
        <v>99.165604509677678</v>
      </c>
      <c r="G156" s="206">
        <v>101.98759739227221</v>
      </c>
      <c r="H156" s="206">
        <v>107</v>
      </c>
      <c r="I156" s="62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</row>
    <row r="157" spans="1:36" s="65" customFormat="1" ht="16.5" customHeight="1" x14ac:dyDescent="0.25">
      <c r="A157" s="254" t="s">
        <v>223</v>
      </c>
      <c r="B157" s="254"/>
      <c r="C157" s="254"/>
      <c r="D157" s="254"/>
      <c r="E157" s="254"/>
      <c r="F157" s="254"/>
      <c r="G157" s="254"/>
      <c r="H157" s="254"/>
      <c r="I157" s="62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</row>
    <row r="158" spans="1:36" s="65" customFormat="1" ht="16.5" customHeight="1" x14ac:dyDescent="0.25">
      <c r="A158" s="164">
        <f>_xlfn.AGGREGATE(3,3,$B$12:B158)</f>
        <v>97</v>
      </c>
      <c r="B158" s="54" t="s">
        <v>90</v>
      </c>
      <c r="C158" s="206">
        <v>88.632656999999995</v>
      </c>
      <c r="D158" s="206">
        <v>188.78819200000001</v>
      </c>
      <c r="E158" s="206">
        <v>182.131</v>
      </c>
      <c r="F158" s="206">
        <v>70.91</v>
      </c>
      <c r="G158" s="206">
        <v>72.210999999999999</v>
      </c>
      <c r="H158" s="206">
        <v>77.265770000000003</v>
      </c>
      <c r="I158" s="62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</row>
    <row r="159" spans="1:36" s="65" customFormat="1" ht="16.5" customHeight="1" x14ac:dyDescent="0.25">
      <c r="A159" s="164">
        <f>_xlfn.AGGREGATE(3,3,$B$12:B159)</f>
        <v>98</v>
      </c>
      <c r="B159" s="54" t="s">
        <v>92</v>
      </c>
      <c r="C159" s="206">
        <v>44.611657000000001</v>
      </c>
      <c r="D159" s="206">
        <v>49.751192000000003</v>
      </c>
      <c r="E159" s="206">
        <v>48.814</v>
      </c>
      <c r="F159" s="207">
        <v>51.253999999999998</v>
      </c>
      <c r="G159" s="207">
        <v>53.816000000000003</v>
      </c>
      <c r="H159" s="207">
        <v>57.583120000000001</v>
      </c>
      <c r="I159" s="62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</row>
    <row r="160" spans="1:36" s="65" customFormat="1" ht="16.5" customHeight="1" x14ac:dyDescent="0.25">
      <c r="A160" s="164">
        <f>_xlfn.AGGREGATE(3,3,$B$12:B160)</f>
        <v>99</v>
      </c>
      <c r="B160" s="54" t="s">
        <v>107</v>
      </c>
      <c r="C160" s="206">
        <v>197.3</v>
      </c>
      <c r="D160" s="206">
        <v>111.52060996075532</v>
      </c>
      <c r="E160" s="206">
        <v>98.116242119384793</v>
      </c>
      <c r="F160" s="206">
        <v>104.99856598516818</v>
      </c>
      <c r="G160" s="206">
        <v>104.99863425293637</v>
      </c>
      <c r="H160" s="206">
        <v>107</v>
      </c>
      <c r="I160" s="62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</row>
    <row r="161" spans="1:36" s="65" customFormat="1" ht="16.5" customHeight="1" x14ac:dyDescent="0.25">
      <c r="A161" s="164">
        <f>_xlfn.AGGREGATE(3,3,$B$12:B161)</f>
        <v>100</v>
      </c>
      <c r="B161" s="54" t="s">
        <v>93</v>
      </c>
      <c r="C161" s="206">
        <v>44.611466999999998</v>
      </c>
      <c r="D161" s="206">
        <v>49.751192000000003</v>
      </c>
      <c r="E161" s="206">
        <v>48.814</v>
      </c>
      <c r="F161" s="207">
        <v>51.253999999999998</v>
      </c>
      <c r="G161" s="207">
        <v>53.816000000000003</v>
      </c>
      <c r="H161" s="207">
        <v>57.583120000000001</v>
      </c>
      <c r="I161" s="62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</row>
    <row r="162" spans="1:36" s="65" customFormat="1" ht="16.5" customHeight="1" x14ac:dyDescent="0.25">
      <c r="A162" s="164">
        <f>_xlfn.AGGREGATE(3,3,$B$12:B162)</f>
        <v>101</v>
      </c>
      <c r="B162" s="54" t="s">
        <v>94</v>
      </c>
      <c r="C162" s="206">
        <v>0</v>
      </c>
      <c r="D162" s="206">
        <v>0</v>
      </c>
      <c r="E162" s="206">
        <v>0</v>
      </c>
      <c r="F162" s="206">
        <v>0</v>
      </c>
      <c r="G162" s="206">
        <v>0</v>
      </c>
      <c r="H162" s="206">
        <v>0</v>
      </c>
      <c r="I162" s="62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</row>
    <row r="163" spans="1:36" s="65" customFormat="1" ht="16.5" customHeight="1" x14ac:dyDescent="0.25">
      <c r="A163" s="164">
        <f>_xlfn.AGGREGATE(3,3,$B$12:B163)</f>
        <v>102</v>
      </c>
      <c r="B163" s="54" t="s">
        <v>95</v>
      </c>
      <c r="C163" s="206">
        <v>1.9000000000000001E-4</v>
      </c>
      <c r="D163" s="206">
        <v>0</v>
      </c>
      <c r="E163" s="206">
        <v>0</v>
      </c>
      <c r="F163" s="206">
        <v>0</v>
      </c>
      <c r="G163" s="206">
        <v>0</v>
      </c>
      <c r="H163" s="206">
        <v>0</v>
      </c>
      <c r="I163" s="62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</row>
    <row r="164" spans="1:36" s="65" customFormat="1" ht="16.5" customHeight="1" x14ac:dyDescent="0.25">
      <c r="A164" s="164">
        <f>_xlfn.AGGREGATE(3,3,$B$12:B164)</f>
        <v>103</v>
      </c>
      <c r="B164" s="54" t="s">
        <v>97</v>
      </c>
      <c r="C164" s="206">
        <v>44.021000000000001</v>
      </c>
      <c r="D164" s="206">
        <v>139.03700000000001</v>
      </c>
      <c r="E164" s="206">
        <v>133.31700000000001</v>
      </c>
      <c r="F164" s="206">
        <v>19.655999999999999</v>
      </c>
      <c r="G164" s="206">
        <v>18.395</v>
      </c>
      <c r="H164" s="206">
        <v>19.682649999999999</v>
      </c>
      <c r="I164" s="62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</row>
    <row r="165" spans="1:36" s="65" customFormat="1" ht="16.5" customHeight="1" x14ac:dyDescent="0.25">
      <c r="A165" s="164">
        <f>_xlfn.AGGREGATE(3,3,$B$12:B165)</f>
        <v>104</v>
      </c>
      <c r="B165" s="54" t="s">
        <v>98</v>
      </c>
      <c r="C165" s="206">
        <v>32.872999999999998</v>
      </c>
      <c r="D165" s="206">
        <v>12.929</v>
      </c>
      <c r="E165" s="206">
        <v>19.951000000000001</v>
      </c>
      <c r="F165" s="207">
        <v>0</v>
      </c>
      <c r="G165" s="207">
        <v>0</v>
      </c>
      <c r="H165" s="207">
        <v>0</v>
      </c>
      <c r="I165" s="62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</row>
    <row r="166" spans="1:36" s="65" customFormat="1" ht="16.5" customHeight="1" x14ac:dyDescent="0.25">
      <c r="A166" s="164">
        <f>_xlfn.AGGREGATE(3,3,$B$12:B166)</f>
        <v>105</v>
      </c>
      <c r="B166" s="54" t="s">
        <v>99</v>
      </c>
      <c r="C166" s="206">
        <v>11.148</v>
      </c>
      <c r="D166" s="206">
        <v>126.108</v>
      </c>
      <c r="E166" s="206">
        <v>113.366</v>
      </c>
      <c r="F166" s="207">
        <v>19.655999999999999</v>
      </c>
      <c r="G166" s="207">
        <v>18.395</v>
      </c>
      <c r="H166" s="207">
        <v>19.682649999999999</v>
      </c>
      <c r="I166" s="62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</row>
    <row r="167" spans="1:36" s="65" customFormat="1" ht="16.5" customHeight="1" x14ac:dyDescent="0.25">
      <c r="A167" s="164">
        <f>_xlfn.AGGREGATE(3,3,$B$12:B167)</f>
        <v>106</v>
      </c>
      <c r="B167" s="67" t="s">
        <v>134</v>
      </c>
      <c r="C167" s="206">
        <v>0</v>
      </c>
      <c r="D167" s="206">
        <v>0</v>
      </c>
      <c r="E167" s="206">
        <v>0</v>
      </c>
      <c r="F167" s="206">
        <v>0</v>
      </c>
      <c r="G167" s="206">
        <v>0</v>
      </c>
      <c r="H167" s="206">
        <v>0</v>
      </c>
      <c r="I167" s="62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</row>
    <row r="168" spans="1:36" s="65" customFormat="1" ht="16.5" customHeight="1" x14ac:dyDescent="0.25">
      <c r="A168" s="164">
        <f>_xlfn.AGGREGATE(3,3,$B$12:B168)</f>
        <v>107</v>
      </c>
      <c r="B168" s="54" t="s">
        <v>101</v>
      </c>
      <c r="C168" s="206">
        <v>0</v>
      </c>
      <c r="D168" s="206">
        <v>0</v>
      </c>
      <c r="E168" s="206">
        <v>0</v>
      </c>
      <c r="F168" s="206">
        <v>0</v>
      </c>
      <c r="G168" s="206">
        <v>0</v>
      </c>
      <c r="H168" s="206">
        <v>0</v>
      </c>
      <c r="I168" s="62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</row>
    <row r="169" spans="1:36" s="65" customFormat="1" ht="16.5" customHeight="1" x14ac:dyDescent="0.25">
      <c r="A169" s="164">
        <f>_xlfn.AGGREGATE(3,3,$B$12:B169)</f>
        <v>108</v>
      </c>
      <c r="B169" s="54" t="s">
        <v>102</v>
      </c>
      <c r="C169" s="206">
        <v>0</v>
      </c>
      <c r="D169" s="206">
        <v>0</v>
      </c>
      <c r="E169" s="206">
        <v>0</v>
      </c>
      <c r="F169" s="206">
        <v>0</v>
      </c>
      <c r="G169" s="206">
        <v>0</v>
      </c>
      <c r="H169" s="206">
        <v>0</v>
      </c>
      <c r="I169" s="62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</row>
    <row r="170" spans="1:36" s="65" customFormat="1" ht="16.5" customHeight="1" x14ac:dyDescent="0.25">
      <c r="A170" s="164">
        <f>_xlfn.AGGREGATE(3,3,$B$12:B170)</f>
        <v>109</v>
      </c>
      <c r="B170" s="54" t="s">
        <v>103</v>
      </c>
      <c r="C170" s="206">
        <v>87.150281000000007</v>
      </c>
      <c r="D170" s="206">
        <v>188.58875599999999</v>
      </c>
      <c r="E170" s="206">
        <v>185.76400000000001</v>
      </c>
      <c r="F170" s="206">
        <v>70.91</v>
      </c>
      <c r="G170" s="206">
        <v>72.210999999999999</v>
      </c>
      <c r="H170" s="206">
        <v>77.265770000000003</v>
      </c>
      <c r="I170" s="152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</row>
    <row r="171" spans="1:36" s="65" customFormat="1" ht="16.5" customHeight="1" x14ac:dyDescent="0.25">
      <c r="A171" s="164">
        <f>_xlfn.AGGREGATE(3,3,$B$12:B171)</f>
        <v>110</v>
      </c>
      <c r="B171" s="54" t="s">
        <v>107</v>
      </c>
      <c r="C171" s="206">
        <v>112.52</v>
      </c>
      <c r="D171" s="206">
        <v>216.39489148635099</v>
      </c>
      <c r="E171" s="206">
        <v>98.502160966584896</v>
      </c>
      <c r="F171" s="206">
        <v>38.172089317628817</v>
      </c>
      <c r="G171" s="206">
        <v>101.83472006769145</v>
      </c>
      <c r="H171" s="206">
        <v>107</v>
      </c>
      <c r="I171" s="62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</row>
    <row r="172" spans="1:36" s="65" customFormat="1" ht="20.25" customHeight="1" x14ac:dyDescent="0.25">
      <c r="A172" s="254" t="s">
        <v>224</v>
      </c>
      <c r="B172" s="254"/>
      <c r="C172" s="254"/>
      <c r="D172" s="254"/>
      <c r="E172" s="254"/>
      <c r="F172" s="254"/>
      <c r="G172" s="254"/>
      <c r="H172" s="254"/>
      <c r="I172" s="62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</row>
    <row r="173" spans="1:36" s="65" customFormat="1" ht="16.5" customHeight="1" x14ac:dyDescent="0.25">
      <c r="A173" s="164">
        <f>_xlfn.AGGREGATE(3,3,$B$12:B173)</f>
        <v>111</v>
      </c>
      <c r="B173" s="54" t="s">
        <v>90</v>
      </c>
      <c r="C173" s="206">
        <v>61.781708000000009</v>
      </c>
      <c r="D173" s="206">
        <v>70.163062999999994</v>
      </c>
      <c r="E173" s="206">
        <v>142.072</v>
      </c>
      <c r="F173" s="206">
        <v>60.400999999999996</v>
      </c>
      <c r="G173" s="206">
        <v>61.692000000000007</v>
      </c>
      <c r="H173" s="206">
        <v>66.010440000000003</v>
      </c>
      <c r="I173" s="62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</row>
    <row r="174" spans="1:36" s="65" customFormat="1" ht="16.5" customHeight="1" x14ac:dyDescent="0.25">
      <c r="A174" s="164">
        <f>_xlfn.AGGREGATE(3,3,$B$12:B174)</f>
        <v>112</v>
      </c>
      <c r="B174" s="54" t="s">
        <v>92</v>
      </c>
      <c r="C174" s="206">
        <v>9.9527079999999994</v>
      </c>
      <c r="D174" s="206">
        <v>12.751063</v>
      </c>
      <c r="E174" s="206">
        <v>15.244</v>
      </c>
      <c r="F174" s="207">
        <v>16.004999999999999</v>
      </c>
      <c r="G174" s="207">
        <v>16.806000000000001</v>
      </c>
      <c r="H174" s="207">
        <v>17.982420000000001</v>
      </c>
      <c r="I174" s="62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</row>
    <row r="175" spans="1:36" s="65" customFormat="1" ht="16.5" customHeight="1" x14ac:dyDescent="0.25">
      <c r="A175" s="164">
        <f>_xlfn.AGGREGATE(3,3,$B$12:B175)</f>
        <v>113</v>
      </c>
      <c r="B175" s="54" t="s">
        <v>107</v>
      </c>
      <c r="C175" s="206">
        <v>128.19999999999999</v>
      </c>
      <c r="D175" s="206">
        <v>128.11651863995209</v>
      </c>
      <c r="E175" s="206">
        <v>119.55081705737003</v>
      </c>
      <c r="F175" s="206">
        <v>104.99212805038047</v>
      </c>
      <c r="G175" s="206">
        <v>105.00468603561389</v>
      </c>
      <c r="H175" s="206">
        <v>107</v>
      </c>
      <c r="I175" s="62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</row>
    <row r="176" spans="1:36" s="65" customFormat="1" ht="16.5" customHeight="1" x14ac:dyDescent="0.25">
      <c r="A176" s="164">
        <f>_xlfn.AGGREGATE(3,3,$B$12:B176)</f>
        <v>114</v>
      </c>
      <c r="B176" s="54" t="s">
        <v>93</v>
      </c>
      <c r="C176" s="206">
        <v>9.9527079999999994</v>
      </c>
      <c r="D176" s="206">
        <v>12.751063</v>
      </c>
      <c r="E176" s="206">
        <v>15.244</v>
      </c>
      <c r="F176" s="207">
        <v>16.004999999999999</v>
      </c>
      <c r="G176" s="207">
        <v>16.806000000000001</v>
      </c>
      <c r="H176" s="207">
        <v>17.982420000000001</v>
      </c>
      <c r="I176" s="62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</row>
    <row r="177" spans="1:36" s="65" customFormat="1" ht="16.5" customHeight="1" x14ac:dyDescent="0.25">
      <c r="A177" s="164">
        <f>_xlfn.AGGREGATE(3,3,$B$12:B177)</f>
        <v>115</v>
      </c>
      <c r="B177" s="54" t="s">
        <v>94</v>
      </c>
      <c r="C177" s="206">
        <v>0</v>
      </c>
      <c r="D177" s="206">
        <v>0</v>
      </c>
      <c r="E177" s="206">
        <v>0</v>
      </c>
      <c r="F177" s="206">
        <v>0</v>
      </c>
      <c r="G177" s="206">
        <v>0</v>
      </c>
      <c r="H177" s="206">
        <v>0</v>
      </c>
      <c r="I177" s="62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</row>
    <row r="178" spans="1:36" s="65" customFormat="1" ht="16.5" customHeight="1" x14ac:dyDescent="0.25">
      <c r="A178" s="164">
        <f>_xlfn.AGGREGATE(3,3,$B$12:B178)</f>
        <v>116</v>
      </c>
      <c r="B178" s="54" t="s">
        <v>95</v>
      </c>
      <c r="C178" s="206">
        <v>0</v>
      </c>
      <c r="D178" s="206">
        <v>0</v>
      </c>
      <c r="E178" s="206">
        <v>0</v>
      </c>
      <c r="F178" s="206">
        <v>0</v>
      </c>
      <c r="G178" s="206">
        <v>0</v>
      </c>
      <c r="H178" s="206">
        <v>0</v>
      </c>
      <c r="I178" s="62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</row>
    <row r="179" spans="1:36" s="65" customFormat="1" ht="16.5" customHeight="1" x14ac:dyDescent="0.25">
      <c r="A179" s="164">
        <f>_xlfn.AGGREGATE(3,3,$B$12:B179)</f>
        <v>117</v>
      </c>
      <c r="B179" s="54" t="s">
        <v>97</v>
      </c>
      <c r="C179" s="206">
        <v>51.829000000000008</v>
      </c>
      <c r="D179" s="206">
        <v>57.411999999999999</v>
      </c>
      <c r="E179" s="206">
        <v>126.828</v>
      </c>
      <c r="F179" s="206">
        <v>44.396000000000001</v>
      </c>
      <c r="G179" s="206">
        <v>44.886000000000003</v>
      </c>
      <c r="H179" s="206">
        <v>48.028020000000005</v>
      </c>
      <c r="I179" s="62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</row>
    <row r="180" spans="1:36" s="65" customFormat="1" ht="16.5" customHeight="1" x14ac:dyDescent="0.25">
      <c r="A180" s="164">
        <f>_xlfn.AGGREGATE(3,3,$B$12:B180)</f>
        <v>118</v>
      </c>
      <c r="B180" s="54" t="s">
        <v>98</v>
      </c>
      <c r="C180" s="206">
        <v>41.529000000000003</v>
      </c>
      <c r="D180" s="206">
        <v>44.195</v>
      </c>
      <c r="E180" s="206">
        <v>43.222999999999999</v>
      </c>
      <c r="F180" s="207">
        <v>0</v>
      </c>
      <c r="G180" s="207">
        <v>0</v>
      </c>
      <c r="H180" s="207">
        <v>0</v>
      </c>
      <c r="I180" s="62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</row>
    <row r="181" spans="1:36" s="65" customFormat="1" ht="16.5" customHeight="1" x14ac:dyDescent="0.25">
      <c r="A181" s="164">
        <f>_xlfn.AGGREGATE(3,3,$B$12:B181)</f>
        <v>119</v>
      </c>
      <c r="B181" s="54" t="s">
        <v>99</v>
      </c>
      <c r="C181" s="206">
        <v>10.3</v>
      </c>
      <c r="D181" s="206">
        <v>13.217000000000001</v>
      </c>
      <c r="E181" s="206">
        <v>83.605000000000004</v>
      </c>
      <c r="F181" s="206">
        <v>44.396000000000001</v>
      </c>
      <c r="G181" s="206">
        <v>44.886000000000003</v>
      </c>
      <c r="H181" s="206">
        <v>48.028020000000005</v>
      </c>
      <c r="I181" s="62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</row>
    <row r="182" spans="1:36" s="65" customFormat="1" ht="16.5" customHeight="1" x14ac:dyDescent="0.25">
      <c r="A182" s="164">
        <f>_xlfn.AGGREGATE(3,3,$B$12:B182)</f>
        <v>120</v>
      </c>
      <c r="B182" s="67" t="s">
        <v>134</v>
      </c>
      <c r="C182" s="206">
        <v>0</v>
      </c>
      <c r="D182" s="206">
        <v>0</v>
      </c>
      <c r="E182" s="206">
        <v>0</v>
      </c>
      <c r="F182" s="206">
        <v>0</v>
      </c>
      <c r="G182" s="206">
        <v>0</v>
      </c>
      <c r="H182" s="206">
        <v>0</v>
      </c>
      <c r="I182" s="62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</row>
    <row r="183" spans="1:36" s="65" customFormat="1" ht="16.5" customHeight="1" x14ac:dyDescent="0.25">
      <c r="A183" s="164">
        <f>_xlfn.AGGREGATE(3,3,$B$12:B183)</f>
        <v>121</v>
      </c>
      <c r="B183" s="54" t="s">
        <v>101</v>
      </c>
      <c r="C183" s="206">
        <v>0</v>
      </c>
      <c r="D183" s="206">
        <v>0</v>
      </c>
      <c r="E183" s="206">
        <v>0</v>
      </c>
      <c r="F183" s="206">
        <v>0</v>
      </c>
      <c r="G183" s="206">
        <v>0</v>
      </c>
      <c r="H183" s="206">
        <v>0</v>
      </c>
      <c r="I183" s="62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</row>
    <row r="184" spans="1:36" s="65" customFormat="1" ht="16.5" customHeight="1" x14ac:dyDescent="0.25">
      <c r="A184" s="164">
        <f>_xlfn.AGGREGATE(3,3,$B$12:B184)</f>
        <v>122</v>
      </c>
      <c r="B184" s="54" t="s">
        <v>102</v>
      </c>
      <c r="C184" s="206">
        <v>0</v>
      </c>
      <c r="D184" s="206">
        <v>0</v>
      </c>
      <c r="E184" s="206">
        <v>0</v>
      </c>
      <c r="F184" s="206">
        <v>0</v>
      </c>
      <c r="G184" s="206">
        <v>0</v>
      </c>
      <c r="H184" s="206">
        <v>0</v>
      </c>
      <c r="I184" s="62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</row>
    <row r="185" spans="1:36" s="65" customFormat="1" ht="16.5" customHeight="1" x14ac:dyDescent="0.25">
      <c r="A185" s="164">
        <f>_xlfn.AGGREGATE(3,3,$B$12:B185)</f>
        <v>123</v>
      </c>
      <c r="B185" s="54" t="s">
        <v>103</v>
      </c>
      <c r="C185" s="206">
        <v>62.678407</v>
      </c>
      <c r="D185" s="206">
        <v>71.136737999999994</v>
      </c>
      <c r="E185" s="206">
        <v>142.178</v>
      </c>
      <c r="F185" s="206">
        <v>60.401000000000003</v>
      </c>
      <c r="G185" s="206">
        <v>61.692</v>
      </c>
      <c r="H185" s="206">
        <v>66.010440000000003</v>
      </c>
      <c r="I185" s="62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</row>
    <row r="186" spans="1:36" s="65" customFormat="1" ht="16.5" customHeight="1" x14ac:dyDescent="0.25">
      <c r="A186" s="164">
        <f>_xlfn.AGGREGATE(3,3,$B$12:B186)</f>
        <v>124</v>
      </c>
      <c r="B186" s="54" t="s">
        <v>107</v>
      </c>
      <c r="C186" s="206">
        <v>128.15</v>
      </c>
      <c r="D186" s="206">
        <v>113.49480850717855</v>
      </c>
      <c r="E186" s="206">
        <v>199.86578524306248</v>
      </c>
      <c r="F186" s="206">
        <v>42.482662577895319</v>
      </c>
      <c r="G186" s="206">
        <v>102.13738183142662</v>
      </c>
      <c r="H186" s="206">
        <v>107</v>
      </c>
      <c r="I186" s="62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</row>
    <row r="187" spans="1:36" s="65" customFormat="1" ht="18.75" customHeight="1" x14ac:dyDescent="0.25">
      <c r="A187" s="254" t="s">
        <v>175</v>
      </c>
      <c r="B187" s="254"/>
      <c r="C187" s="254"/>
      <c r="D187" s="254"/>
      <c r="E187" s="254"/>
      <c r="F187" s="254"/>
      <c r="G187" s="254"/>
      <c r="H187" s="254"/>
      <c r="I187" s="62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</row>
    <row r="188" spans="1:36" s="65" customFormat="1" ht="17.25" customHeight="1" x14ac:dyDescent="0.25">
      <c r="A188" s="164">
        <f>_xlfn.AGGREGATE(3,3,$B$12:B188)</f>
        <v>125</v>
      </c>
      <c r="B188" s="54" t="s">
        <v>90</v>
      </c>
      <c r="C188" s="206">
        <v>61.070664000000001</v>
      </c>
      <c r="D188" s="206">
        <v>141.41839099999999</v>
      </c>
      <c r="E188" s="206">
        <v>119.32900000000001</v>
      </c>
      <c r="F188" s="206">
        <v>215.32499999999999</v>
      </c>
      <c r="G188" s="206">
        <v>69.180999999999997</v>
      </c>
      <c r="H188" s="206">
        <v>74.023669999999996</v>
      </c>
      <c r="I188" s="62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</row>
    <row r="189" spans="1:36" s="65" customFormat="1" ht="17.25" customHeight="1" x14ac:dyDescent="0.25">
      <c r="A189" s="164">
        <f>_xlfn.AGGREGATE(3,3,$B$12:B189)</f>
        <v>126</v>
      </c>
      <c r="B189" s="54" t="s">
        <v>92</v>
      </c>
      <c r="C189" s="206">
        <v>26.086663999999999</v>
      </c>
      <c r="D189" s="206">
        <v>43.912391</v>
      </c>
      <c r="E189" s="206">
        <v>48.497999999999998</v>
      </c>
      <c r="F189" s="207">
        <v>50.920999999999999</v>
      </c>
      <c r="G189" s="207">
        <v>53.466999999999999</v>
      </c>
      <c r="H189" s="207">
        <v>57.209690000000002</v>
      </c>
      <c r="I189" s="62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</row>
    <row r="190" spans="1:36" s="65" customFormat="1" ht="17.25" customHeight="1" x14ac:dyDescent="0.25">
      <c r="A190" s="164">
        <f>_xlfn.AGGREGATE(3,3,$B$12:B190)</f>
        <v>127</v>
      </c>
      <c r="B190" s="54" t="s">
        <v>107</v>
      </c>
      <c r="C190" s="206">
        <v>193.34</v>
      </c>
      <c r="D190" s="206">
        <v>168.33271973756399</v>
      </c>
      <c r="E190" s="206">
        <v>110.44263110154944</v>
      </c>
      <c r="F190" s="206">
        <v>104.9960823126727</v>
      </c>
      <c r="G190" s="206">
        <v>104.99990180868404</v>
      </c>
      <c r="H190" s="206">
        <v>107</v>
      </c>
      <c r="I190" s="62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</row>
    <row r="191" spans="1:36" s="65" customFormat="1" ht="17.25" customHeight="1" x14ac:dyDescent="0.25">
      <c r="A191" s="164">
        <f>_xlfn.AGGREGATE(3,3,$B$12:B191)</f>
        <v>128</v>
      </c>
      <c r="B191" s="54" t="s">
        <v>93</v>
      </c>
      <c r="C191" s="206">
        <v>25.965719</v>
      </c>
      <c r="D191" s="206">
        <v>43.912391</v>
      </c>
      <c r="E191" s="206">
        <v>48.497999999999998</v>
      </c>
      <c r="F191" s="207">
        <v>50.920999999999999</v>
      </c>
      <c r="G191" s="207">
        <v>53.466999999999999</v>
      </c>
      <c r="H191" s="207">
        <v>57.209690000000002</v>
      </c>
      <c r="I191" s="62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</row>
    <row r="192" spans="1:36" s="65" customFormat="1" ht="17.25" customHeight="1" x14ac:dyDescent="0.25">
      <c r="A192" s="164">
        <f>_xlfn.AGGREGATE(3,3,$B$12:B192)</f>
        <v>129</v>
      </c>
      <c r="B192" s="54" t="s">
        <v>94</v>
      </c>
      <c r="C192" s="206">
        <v>9.5530000000000007E-3</v>
      </c>
      <c r="D192" s="206">
        <v>0</v>
      </c>
      <c r="E192" s="206">
        <v>0</v>
      </c>
      <c r="F192" s="206">
        <v>0</v>
      </c>
      <c r="G192" s="206">
        <v>0</v>
      </c>
      <c r="H192" s="206">
        <v>0</v>
      </c>
      <c r="I192" s="62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</row>
    <row r="193" spans="1:36" s="65" customFormat="1" ht="17.25" customHeight="1" x14ac:dyDescent="0.25">
      <c r="A193" s="164">
        <f>_xlfn.AGGREGATE(3,3,$B$12:B193)</f>
        <v>130</v>
      </c>
      <c r="B193" s="54" t="s">
        <v>95</v>
      </c>
      <c r="C193" s="206">
        <v>0.111392</v>
      </c>
      <c r="D193" s="206">
        <v>0</v>
      </c>
      <c r="E193" s="206">
        <v>0</v>
      </c>
      <c r="F193" s="206">
        <v>0</v>
      </c>
      <c r="G193" s="206">
        <v>0</v>
      </c>
      <c r="H193" s="206">
        <v>0</v>
      </c>
      <c r="I193" s="62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</row>
    <row r="194" spans="1:36" s="65" customFormat="1" ht="17.25" customHeight="1" x14ac:dyDescent="0.25">
      <c r="A194" s="164">
        <f>_xlfn.AGGREGATE(3,3,$B$12:B194)</f>
        <v>131</v>
      </c>
      <c r="B194" s="54" t="s">
        <v>97</v>
      </c>
      <c r="C194" s="206">
        <v>34.984000000000002</v>
      </c>
      <c r="D194" s="206">
        <v>97.506</v>
      </c>
      <c r="E194" s="206">
        <v>70.831000000000003</v>
      </c>
      <c r="F194" s="206">
        <v>164.404</v>
      </c>
      <c r="G194" s="206">
        <v>15.714</v>
      </c>
      <c r="H194" s="206">
        <v>16.813980000000001</v>
      </c>
      <c r="I194" s="62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</row>
    <row r="195" spans="1:36" s="65" customFormat="1" ht="17.25" customHeight="1" x14ac:dyDescent="0.25">
      <c r="A195" s="164">
        <f>_xlfn.AGGREGATE(3,3,$B$12:B195)</f>
        <v>132</v>
      </c>
      <c r="B195" s="54" t="s">
        <v>98</v>
      </c>
      <c r="C195" s="206">
        <v>33.811</v>
      </c>
      <c r="D195" s="206">
        <v>29.867000000000001</v>
      </c>
      <c r="E195" s="206">
        <v>17.129000000000001</v>
      </c>
      <c r="F195" s="207">
        <v>0</v>
      </c>
      <c r="G195" s="207">
        <v>0</v>
      </c>
      <c r="H195" s="207">
        <v>0</v>
      </c>
      <c r="I195" s="62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</row>
    <row r="196" spans="1:36" s="65" customFormat="1" ht="17.25" customHeight="1" x14ac:dyDescent="0.25">
      <c r="A196" s="164">
        <f>_xlfn.AGGREGATE(3,3,$B$12:B196)</f>
        <v>133</v>
      </c>
      <c r="B196" s="54" t="s">
        <v>99</v>
      </c>
      <c r="C196" s="206">
        <v>1.173</v>
      </c>
      <c r="D196" s="206">
        <v>67.638999999999996</v>
      </c>
      <c r="E196" s="206">
        <v>53.701999999999998</v>
      </c>
      <c r="F196" s="207">
        <v>164.404</v>
      </c>
      <c r="G196" s="207">
        <v>15.714</v>
      </c>
      <c r="H196" s="207">
        <v>16.813980000000001</v>
      </c>
      <c r="I196" s="62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</row>
    <row r="197" spans="1:36" s="65" customFormat="1" ht="17.25" customHeight="1" x14ac:dyDescent="0.25">
      <c r="A197" s="164">
        <f>_xlfn.AGGREGATE(3,3,$B$12:B197)</f>
        <v>134</v>
      </c>
      <c r="B197" s="67" t="s">
        <v>134</v>
      </c>
      <c r="C197" s="206">
        <v>0</v>
      </c>
      <c r="D197" s="206">
        <v>0</v>
      </c>
      <c r="E197" s="206">
        <v>0</v>
      </c>
      <c r="F197" s="206">
        <v>0</v>
      </c>
      <c r="G197" s="206">
        <v>0</v>
      </c>
      <c r="H197" s="206">
        <v>0</v>
      </c>
      <c r="I197" s="62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</row>
    <row r="198" spans="1:36" s="65" customFormat="1" ht="17.25" customHeight="1" x14ac:dyDescent="0.25">
      <c r="A198" s="164">
        <f>_xlfn.AGGREGATE(3,3,$B$12:B198)</f>
        <v>135</v>
      </c>
      <c r="B198" s="54" t="s">
        <v>101</v>
      </c>
      <c r="C198" s="206">
        <v>0</v>
      </c>
      <c r="D198" s="206">
        <v>0</v>
      </c>
      <c r="E198" s="206">
        <v>0</v>
      </c>
      <c r="F198" s="206">
        <v>0</v>
      </c>
      <c r="G198" s="206">
        <v>0</v>
      </c>
      <c r="H198" s="206">
        <v>0</v>
      </c>
      <c r="I198" s="62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</row>
    <row r="199" spans="1:36" s="65" customFormat="1" ht="17.25" customHeight="1" x14ac:dyDescent="0.25">
      <c r="A199" s="164">
        <f>_xlfn.AGGREGATE(3,3,$B$12:B199)</f>
        <v>136</v>
      </c>
      <c r="B199" s="54" t="s">
        <v>102</v>
      </c>
      <c r="C199" s="206">
        <v>0</v>
      </c>
      <c r="D199" s="206">
        <v>0</v>
      </c>
      <c r="E199" s="206">
        <v>0</v>
      </c>
      <c r="F199" s="206">
        <v>0</v>
      </c>
      <c r="G199" s="206">
        <v>0</v>
      </c>
      <c r="H199" s="206">
        <v>0</v>
      </c>
      <c r="I199" s="62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</row>
    <row r="200" spans="1:36" s="65" customFormat="1" ht="17.25" customHeight="1" x14ac:dyDescent="0.25">
      <c r="A200" s="164">
        <f>_xlfn.AGGREGATE(3,3,$B$12:B200)</f>
        <v>137</v>
      </c>
      <c r="B200" s="54" t="s">
        <v>103</v>
      </c>
      <c r="C200" s="206">
        <v>64.075041999999996</v>
      </c>
      <c r="D200" s="206">
        <v>141.420749</v>
      </c>
      <c r="E200" s="206">
        <v>121.086</v>
      </c>
      <c r="F200" s="206">
        <v>215.32499999999999</v>
      </c>
      <c r="G200" s="206">
        <v>69.180999999999997</v>
      </c>
      <c r="H200" s="206">
        <v>74.023669999999996</v>
      </c>
      <c r="I200" s="62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</row>
    <row r="201" spans="1:36" s="65" customFormat="1" ht="17.25" customHeight="1" x14ac:dyDescent="0.25">
      <c r="A201" s="164">
        <f>_xlfn.AGGREGATE(3,3,$B$12:B201)</f>
        <v>138</v>
      </c>
      <c r="B201" s="54" t="s">
        <v>107</v>
      </c>
      <c r="C201" s="206">
        <v>107.37</v>
      </c>
      <c r="D201" s="206">
        <v>220.71112961580269</v>
      </c>
      <c r="E201" s="206">
        <v>85.621099348017168</v>
      </c>
      <c r="F201" s="206">
        <v>177.82815519548089</v>
      </c>
      <c r="G201" s="206">
        <v>32.1286427493324</v>
      </c>
      <c r="H201" s="206">
        <v>107</v>
      </c>
      <c r="I201" s="62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</row>
    <row r="202" spans="1:36" s="65" customFormat="1" ht="16.5" customHeight="1" x14ac:dyDescent="0.25">
      <c r="A202" s="254" t="s">
        <v>225</v>
      </c>
      <c r="B202" s="254"/>
      <c r="C202" s="254"/>
      <c r="D202" s="254"/>
      <c r="E202" s="254"/>
      <c r="F202" s="254"/>
      <c r="G202" s="254"/>
      <c r="H202" s="254"/>
      <c r="I202" s="62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</row>
    <row r="203" spans="1:36" s="65" customFormat="1" ht="16.5" customHeight="1" x14ac:dyDescent="0.25">
      <c r="A203" s="164">
        <f>_xlfn.AGGREGATE(3,3,$B$12:B203)</f>
        <v>139</v>
      </c>
      <c r="B203" s="54" t="s">
        <v>90</v>
      </c>
      <c r="C203" s="206">
        <v>116.28376900000001</v>
      </c>
      <c r="D203" s="206">
        <v>165.563862</v>
      </c>
      <c r="E203" s="206">
        <v>63.733000000000004</v>
      </c>
      <c r="F203" s="206">
        <v>60.628</v>
      </c>
      <c r="G203" s="206">
        <v>61.845999999999997</v>
      </c>
      <c r="H203" s="206">
        <v>66.175219999999996</v>
      </c>
      <c r="I203" s="62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</row>
    <row r="204" spans="1:36" s="65" customFormat="1" ht="16.5" customHeight="1" x14ac:dyDescent="0.25">
      <c r="A204" s="164">
        <f>_xlfn.AGGREGATE(3,3,$B$12:B204)</f>
        <v>140</v>
      </c>
      <c r="B204" s="54" t="s">
        <v>92</v>
      </c>
      <c r="C204" s="206">
        <v>5.8967689999999999</v>
      </c>
      <c r="D204" s="206">
        <v>11.996862</v>
      </c>
      <c r="E204" s="206">
        <v>14.472</v>
      </c>
      <c r="F204" s="207">
        <v>15.194000000000001</v>
      </c>
      <c r="G204" s="207">
        <v>15.955</v>
      </c>
      <c r="H204" s="207">
        <v>17.071850000000001</v>
      </c>
      <c r="I204" s="62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</row>
    <row r="205" spans="1:36" s="65" customFormat="1" ht="16.5" customHeight="1" x14ac:dyDescent="0.25">
      <c r="A205" s="164">
        <f>_xlfn.AGGREGATE(3,3,$B$12:B205)</f>
        <v>141</v>
      </c>
      <c r="B205" s="54" t="s">
        <v>107</v>
      </c>
      <c r="C205" s="206">
        <v>93.65</v>
      </c>
      <c r="D205" s="206">
        <v>203.44805774145129</v>
      </c>
      <c r="E205" s="206">
        <v>120.63154514905648</v>
      </c>
      <c r="F205" s="206">
        <v>104.98894416804865</v>
      </c>
      <c r="G205" s="206">
        <v>105.00855600895089</v>
      </c>
      <c r="H205" s="206">
        <v>107</v>
      </c>
      <c r="I205" s="62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</row>
    <row r="206" spans="1:36" s="65" customFormat="1" ht="16.5" customHeight="1" x14ac:dyDescent="0.25">
      <c r="A206" s="164">
        <f>_xlfn.AGGREGATE(3,3,$B$12:B206)</f>
        <v>142</v>
      </c>
      <c r="B206" s="54" t="s">
        <v>93</v>
      </c>
      <c r="C206" s="206">
        <v>5.8967689999999999</v>
      </c>
      <c r="D206" s="206">
        <v>11.996862</v>
      </c>
      <c r="E206" s="206">
        <v>14.472</v>
      </c>
      <c r="F206" s="207">
        <v>15.194000000000001</v>
      </c>
      <c r="G206" s="207">
        <v>15.955</v>
      </c>
      <c r="H206" s="207">
        <v>17.071850000000001</v>
      </c>
      <c r="I206" s="62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</row>
    <row r="207" spans="1:36" s="65" customFormat="1" ht="16.5" customHeight="1" x14ac:dyDescent="0.25">
      <c r="A207" s="164">
        <f>_xlfn.AGGREGATE(3,3,$B$12:B207)</f>
        <v>143</v>
      </c>
      <c r="B207" s="54" t="s">
        <v>94</v>
      </c>
      <c r="C207" s="206">
        <v>0</v>
      </c>
      <c r="D207" s="206">
        <v>0</v>
      </c>
      <c r="E207" s="206">
        <v>0</v>
      </c>
      <c r="F207" s="206">
        <v>0</v>
      </c>
      <c r="G207" s="206">
        <v>0</v>
      </c>
      <c r="H207" s="206">
        <v>0</v>
      </c>
      <c r="I207" s="62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</row>
    <row r="208" spans="1:36" s="65" customFormat="1" ht="16.5" customHeight="1" x14ac:dyDescent="0.25">
      <c r="A208" s="164">
        <f>_xlfn.AGGREGATE(3,3,$B$12:B208)</f>
        <v>144</v>
      </c>
      <c r="B208" s="54" t="s">
        <v>95</v>
      </c>
      <c r="C208" s="206">
        <v>0</v>
      </c>
      <c r="D208" s="206">
        <v>0</v>
      </c>
      <c r="E208" s="206">
        <v>0</v>
      </c>
      <c r="F208" s="206">
        <v>0</v>
      </c>
      <c r="G208" s="206">
        <v>0</v>
      </c>
      <c r="H208" s="206">
        <v>0</v>
      </c>
      <c r="I208" s="62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</row>
    <row r="209" spans="1:36" s="65" customFormat="1" ht="16.5" customHeight="1" x14ac:dyDescent="0.25">
      <c r="A209" s="164">
        <f>_xlfn.AGGREGATE(3,3,$B$12:B209)</f>
        <v>145</v>
      </c>
      <c r="B209" s="54" t="s">
        <v>97</v>
      </c>
      <c r="C209" s="206">
        <v>110.387</v>
      </c>
      <c r="D209" s="206">
        <v>153.56700000000001</v>
      </c>
      <c r="E209" s="206">
        <v>49.261000000000003</v>
      </c>
      <c r="F209" s="206">
        <v>45.433999999999997</v>
      </c>
      <c r="G209" s="206">
        <v>45.890999999999998</v>
      </c>
      <c r="H209" s="206">
        <v>49.103369999999998</v>
      </c>
      <c r="I209" s="62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</row>
    <row r="210" spans="1:36" s="65" customFormat="1" ht="16.5" customHeight="1" x14ac:dyDescent="0.25">
      <c r="A210" s="164">
        <f>_xlfn.AGGREGATE(3,3,$B$12:B210)</f>
        <v>146</v>
      </c>
      <c r="B210" s="54" t="s">
        <v>98</v>
      </c>
      <c r="C210" s="206">
        <v>36.473999999999997</v>
      </c>
      <c r="D210" s="206">
        <v>42.142000000000003</v>
      </c>
      <c r="E210" s="206">
        <v>44.261000000000003</v>
      </c>
      <c r="F210" s="207">
        <v>0</v>
      </c>
      <c r="G210" s="207">
        <v>0</v>
      </c>
      <c r="H210" s="207">
        <v>0</v>
      </c>
      <c r="I210" s="62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</row>
    <row r="211" spans="1:36" s="65" customFormat="1" ht="16.5" customHeight="1" x14ac:dyDescent="0.25">
      <c r="A211" s="164">
        <f>_xlfn.AGGREGATE(3,3,$B$12:B211)</f>
        <v>147</v>
      </c>
      <c r="B211" s="54" t="s">
        <v>99</v>
      </c>
      <c r="C211" s="206">
        <v>73.912999999999997</v>
      </c>
      <c r="D211" s="206">
        <v>111.425</v>
      </c>
      <c r="E211" s="206">
        <v>5</v>
      </c>
      <c r="F211" s="207">
        <v>45.433999999999997</v>
      </c>
      <c r="G211" s="207">
        <v>45.890999999999998</v>
      </c>
      <c r="H211" s="207">
        <v>49.103369999999998</v>
      </c>
      <c r="I211" s="62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</row>
    <row r="212" spans="1:36" s="65" customFormat="1" ht="16.5" customHeight="1" x14ac:dyDescent="0.25">
      <c r="A212" s="164">
        <f>_xlfn.AGGREGATE(3,3,$B$12:B212)</f>
        <v>148</v>
      </c>
      <c r="B212" s="67" t="s">
        <v>134</v>
      </c>
      <c r="C212" s="206">
        <v>0</v>
      </c>
      <c r="D212" s="206">
        <v>0</v>
      </c>
      <c r="E212" s="206">
        <v>0</v>
      </c>
      <c r="F212" s="206">
        <v>0</v>
      </c>
      <c r="G212" s="206">
        <v>0</v>
      </c>
      <c r="H212" s="206">
        <v>0</v>
      </c>
      <c r="I212" s="62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</row>
    <row r="213" spans="1:36" s="65" customFormat="1" ht="16.5" customHeight="1" x14ac:dyDescent="0.25">
      <c r="A213" s="164">
        <f>_xlfn.AGGREGATE(3,3,$B$12:B213)</f>
        <v>149</v>
      </c>
      <c r="B213" s="54" t="s">
        <v>101</v>
      </c>
      <c r="C213" s="206">
        <v>0</v>
      </c>
      <c r="D213" s="206">
        <v>0</v>
      </c>
      <c r="E213" s="206">
        <v>0</v>
      </c>
      <c r="F213" s="206">
        <v>0</v>
      </c>
      <c r="G213" s="206">
        <v>0</v>
      </c>
      <c r="H213" s="206">
        <v>0</v>
      </c>
      <c r="I213" s="62"/>
      <c r="J213" s="153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</row>
    <row r="214" spans="1:36" s="65" customFormat="1" ht="16.5" customHeight="1" x14ac:dyDescent="0.25">
      <c r="A214" s="164">
        <f>_xlfn.AGGREGATE(3,3,$B$12:B214)</f>
        <v>150</v>
      </c>
      <c r="B214" s="54" t="s">
        <v>102</v>
      </c>
      <c r="C214" s="206">
        <v>0</v>
      </c>
      <c r="D214" s="206">
        <v>0</v>
      </c>
      <c r="E214" s="206">
        <v>0</v>
      </c>
      <c r="F214" s="206">
        <v>0</v>
      </c>
      <c r="G214" s="206">
        <v>0</v>
      </c>
      <c r="H214" s="206">
        <v>0</v>
      </c>
      <c r="I214" s="62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</row>
    <row r="215" spans="1:36" s="65" customFormat="1" ht="16.5" customHeight="1" x14ac:dyDescent="0.25">
      <c r="A215" s="164">
        <f>_xlfn.AGGREGATE(3,3,$B$12:B215)</f>
        <v>151</v>
      </c>
      <c r="B215" s="54" t="s">
        <v>103</v>
      </c>
      <c r="C215" s="206">
        <v>120.051592</v>
      </c>
      <c r="D215" s="206">
        <v>163.893034</v>
      </c>
      <c r="E215" s="206">
        <v>65.927999999999997</v>
      </c>
      <c r="F215" s="206">
        <v>60.628</v>
      </c>
      <c r="G215" s="206">
        <v>61.845999999999997</v>
      </c>
      <c r="H215" s="206">
        <v>66.175219999999996</v>
      </c>
      <c r="I215" s="62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</row>
    <row r="216" spans="1:36" s="65" customFormat="1" ht="16.5" customHeight="1" x14ac:dyDescent="0.25">
      <c r="A216" s="164">
        <f>_xlfn.AGGREGATE(3,3,$B$12:B216)</f>
        <v>152</v>
      </c>
      <c r="B216" s="54" t="s">
        <v>107</v>
      </c>
      <c r="C216" s="206">
        <v>281.93</v>
      </c>
      <c r="D216" s="206">
        <v>136.51883433582455</v>
      </c>
      <c r="E216" s="206">
        <v>40.226236827124694</v>
      </c>
      <c r="F216" s="206">
        <v>91.960927071957286</v>
      </c>
      <c r="G216" s="206">
        <v>102.00897275186382</v>
      </c>
      <c r="H216" s="206">
        <v>107</v>
      </c>
      <c r="I216" s="62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</row>
    <row r="217" spans="1:36" s="65" customFormat="1" ht="16.5" customHeight="1" x14ac:dyDescent="0.25">
      <c r="A217" s="254" t="s">
        <v>226</v>
      </c>
      <c r="B217" s="254"/>
      <c r="C217" s="254"/>
      <c r="D217" s="254"/>
      <c r="E217" s="254"/>
      <c r="F217" s="254"/>
      <c r="G217" s="254"/>
      <c r="H217" s="254"/>
      <c r="I217" s="62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</row>
    <row r="218" spans="1:36" s="65" customFormat="1" ht="16.5" customHeight="1" x14ac:dyDescent="0.25">
      <c r="A218" s="164">
        <f>_xlfn.AGGREGATE(3,3,$B$12:B218)</f>
        <v>153</v>
      </c>
      <c r="B218" s="54" t="s">
        <v>90</v>
      </c>
      <c r="C218" s="206">
        <v>97.594637999999989</v>
      </c>
      <c r="D218" s="206">
        <v>414.73163200000005</v>
      </c>
      <c r="E218" s="206">
        <v>64.800000000000011</v>
      </c>
      <c r="F218" s="206">
        <v>54.599999999999994</v>
      </c>
      <c r="G218" s="206">
        <v>55.811</v>
      </c>
      <c r="H218" s="206">
        <v>59.717770000000002</v>
      </c>
      <c r="I218" s="62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</row>
    <row r="219" spans="1:36" s="65" customFormat="1" ht="16.5" customHeight="1" x14ac:dyDescent="0.25">
      <c r="A219" s="164">
        <f>_xlfn.AGGREGATE(3,3,$B$12:B219)</f>
        <v>154</v>
      </c>
      <c r="B219" s="54" t="s">
        <v>92</v>
      </c>
      <c r="C219" s="206">
        <v>7.9886379999999999</v>
      </c>
      <c r="D219" s="206">
        <v>10.131632</v>
      </c>
      <c r="E219" s="206">
        <v>13.323</v>
      </c>
      <c r="F219" s="207">
        <v>13.989000000000001</v>
      </c>
      <c r="G219" s="207">
        <v>14.689</v>
      </c>
      <c r="H219" s="207">
        <v>15.717230000000001</v>
      </c>
      <c r="I219" s="62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</row>
    <row r="220" spans="1:36" s="65" customFormat="1" ht="16.5" customHeight="1" x14ac:dyDescent="0.25">
      <c r="A220" s="164">
        <f>_xlfn.AGGREGATE(3,3,$B$12:B220)</f>
        <v>155</v>
      </c>
      <c r="B220" s="54" t="s">
        <v>107</v>
      </c>
      <c r="C220" s="206">
        <v>131.15</v>
      </c>
      <c r="D220" s="206">
        <v>126.82552395039055</v>
      </c>
      <c r="E220" s="206">
        <v>131.49905168288782</v>
      </c>
      <c r="F220" s="206">
        <v>104.99887412744877</v>
      </c>
      <c r="G220" s="206">
        <v>105.00393166059045</v>
      </c>
      <c r="H220" s="206">
        <v>107</v>
      </c>
      <c r="I220" s="62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</row>
    <row r="221" spans="1:36" s="65" customFormat="1" ht="16.5" customHeight="1" x14ac:dyDescent="0.25">
      <c r="A221" s="164">
        <f>_xlfn.AGGREGATE(3,3,$B$12:B221)</f>
        <v>156</v>
      </c>
      <c r="B221" s="54" t="s">
        <v>93</v>
      </c>
      <c r="C221" s="206">
        <v>7.9474429999999998</v>
      </c>
      <c r="D221" s="206">
        <v>10.131632</v>
      </c>
      <c r="E221" s="206">
        <v>13.323</v>
      </c>
      <c r="F221" s="207">
        <v>13.989000000000001</v>
      </c>
      <c r="G221" s="207">
        <v>14.689</v>
      </c>
      <c r="H221" s="207">
        <v>15.717230000000001</v>
      </c>
      <c r="I221" s="62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</row>
    <row r="222" spans="1:36" s="65" customFormat="1" ht="16.5" customHeight="1" x14ac:dyDescent="0.25">
      <c r="A222" s="164">
        <f>_xlfn.AGGREGATE(3,3,$B$12:B222)</f>
        <v>157</v>
      </c>
      <c r="B222" s="54" t="s">
        <v>94</v>
      </c>
      <c r="C222" s="206">
        <v>4.1195000000000002E-2</v>
      </c>
      <c r="D222" s="206">
        <v>0</v>
      </c>
      <c r="E222" s="206">
        <v>0</v>
      </c>
      <c r="F222" s="206">
        <v>0</v>
      </c>
      <c r="G222" s="206">
        <v>0</v>
      </c>
      <c r="H222" s="206">
        <v>0</v>
      </c>
      <c r="I222" s="62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</row>
    <row r="223" spans="1:36" s="65" customFormat="1" ht="16.5" customHeight="1" x14ac:dyDescent="0.25">
      <c r="A223" s="164">
        <f>_xlfn.AGGREGATE(3,3,$B$12:B223)</f>
        <v>158</v>
      </c>
      <c r="B223" s="54" t="s">
        <v>95</v>
      </c>
      <c r="C223" s="206">
        <v>0</v>
      </c>
      <c r="D223" s="206">
        <v>0</v>
      </c>
      <c r="E223" s="206">
        <v>0</v>
      </c>
      <c r="F223" s="206">
        <v>0</v>
      </c>
      <c r="G223" s="206">
        <v>0</v>
      </c>
      <c r="H223" s="206">
        <v>0</v>
      </c>
      <c r="I223" s="62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</row>
    <row r="224" spans="1:36" s="65" customFormat="1" ht="16.5" customHeight="1" x14ac:dyDescent="0.25">
      <c r="A224" s="164">
        <f>_xlfn.AGGREGATE(3,3,$B$12:B224)</f>
        <v>159</v>
      </c>
      <c r="B224" s="54" t="s">
        <v>97</v>
      </c>
      <c r="C224" s="206">
        <v>89.605999999999995</v>
      </c>
      <c r="D224" s="206">
        <v>404.6</v>
      </c>
      <c r="E224" s="206">
        <v>51.477000000000004</v>
      </c>
      <c r="F224" s="206">
        <v>40.610999999999997</v>
      </c>
      <c r="G224" s="206">
        <v>41.122</v>
      </c>
      <c r="H224" s="206">
        <v>44.000540000000001</v>
      </c>
      <c r="I224" s="62"/>
      <c r="J224" s="153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</row>
    <row r="225" spans="1:36" s="65" customFormat="1" ht="16.5" customHeight="1" x14ac:dyDescent="0.25">
      <c r="A225" s="164">
        <f>_xlfn.AGGREGATE(3,3,$B$12:B225)</f>
        <v>160</v>
      </c>
      <c r="B225" s="54" t="s">
        <v>98</v>
      </c>
      <c r="C225" s="206">
        <v>30.161999999999999</v>
      </c>
      <c r="D225" s="206">
        <v>37.85</v>
      </c>
      <c r="E225" s="206">
        <v>39.488</v>
      </c>
      <c r="F225" s="207">
        <v>0</v>
      </c>
      <c r="G225" s="207">
        <v>0</v>
      </c>
      <c r="H225" s="207">
        <v>0</v>
      </c>
      <c r="I225" s="62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</row>
    <row r="226" spans="1:36" s="65" customFormat="1" ht="16.5" customHeight="1" x14ac:dyDescent="0.25">
      <c r="A226" s="164">
        <f>_xlfn.AGGREGATE(3,3,$B$12:B226)</f>
        <v>161</v>
      </c>
      <c r="B226" s="54" t="s">
        <v>99</v>
      </c>
      <c r="C226" s="206">
        <v>59.444000000000003</v>
      </c>
      <c r="D226" s="206">
        <v>366.75</v>
      </c>
      <c r="E226" s="206">
        <v>11.989000000000001</v>
      </c>
      <c r="F226" s="207">
        <v>40.610999999999997</v>
      </c>
      <c r="G226" s="207">
        <v>41.122</v>
      </c>
      <c r="H226" s="207">
        <v>44.000540000000001</v>
      </c>
      <c r="I226" s="62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</row>
    <row r="227" spans="1:36" s="65" customFormat="1" ht="16.5" customHeight="1" x14ac:dyDescent="0.25">
      <c r="A227" s="164">
        <f>_xlfn.AGGREGATE(3,3,$B$12:B227)</f>
        <v>162</v>
      </c>
      <c r="B227" s="67" t="s">
        <v>134</v>
      </c>
      <c r="C227" s="206">
        <v>0</v>
      </c>
      <c r="D227" s="206">
        <v>0</v>
      </c>
      <c r="E227" s="206">
        <v>0</v>
      </c>
      <c r="F227" s="206">
        <v>0</v>
      </c>
      <c r="G227" s="206">
        <v>0</v>
      </c>
      <c r="H227" s="206">
        <v>0</v>
      </c>
      <c r="I227" s="62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</row>
    <row r="228" spans="1:36" s="65" customFormat="1" ht="16.5" customHeight="1" x14ac:dyDescent="0.25">
      <c r="A228" s="164">
        <f>_xlfn.AGGREGATE(3,3,$B$12:B228)</f>
        <v>163</v>
      </c>
      <c r="B228" s="54" t="s">
        <v>101</v>
      </c>
      <c r="C228" s="206">
        <v>0</v>
      </c>
      <c r="D228" s="206">
        <v>0</v>
      </c>
      <c r="E228" s="206">
        <v>0</v>
      </c>
      <c r="F228" s="206">
        <v>0</v>
      </c>
      <c r="G228" s="206">
        <v>0</v>
      </c>
      <c r="H228" s="206">
        <v>0</v>
      </c>
      <c r="I228" s="62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</row>
    <row r="229" spans="1:36" s="65" customFormat="1" ht="16.5" customHeight="1" x14ac:dyDescent="0.25">
      <c r="A229" s="164">
        <f>_xlfn.AGGREGATE(3,3,$B$12:B229)</f>
        <v>164</v>
      </c>
      <c r="B229" s="54" t="s">
        <v>102</v>
      </c>
      <c r="C229" s="206">
        <v>0</v>
      </c>
      <c r="D229" s="206">
        <v>0</v>
      </c>
      <c r="E229" s="206">
        <v>0</v>
      </c>
      <c r="F229" s="206">
        <v>0</v>
      </c>
      <c r="G229" s="206">
        <v>0</v>
      </c>
      <c r="H229" s="206">
        <v>0</v>
      </c>
      <c r="I229" s="62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</row>
    <row r="230" spans="1:36" s="65" customFormat="1" ht="16.5" customHeight="1" x14ac:dyDescent="0.25">
      <c r="A230" s="164">
        <f>_xlfn.AGGREGATE(3,3,$B$12:B230)</f>
        <v>165</v>
      </c>
      <c r="B230" s="54" t="s">
        <v>103</v>
      </c>
      <c r="C230" s="206">
        <v>100.12658500000001</v>
      </c>
      <c r="D230" s="206">
        <v>415.01761599999998</v>
      </c>
      <c r="E230" s="206">
        <v>64.802000000000007</v>
      </c>
      <c r="F230" s="206">
        <v>54.6</v>
      </c>
      <c r="G230" s="206">
        <v>55.811</v>
      </c>
      <c r="H230" s="206">
        <v>59.717770000000002</v>
      </c>
      <c r="I230" s="62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</row>
    <row r="231" spans="1:36" s="65" customFormat="1" ht="16.5" customHeight="1" x14ac:dyDescent="0.25">
      <c r="A231" s="164">
        <f>_xlfn.AGGREGATE(3,3,$B$12:B231)</f>
        <v>166</v>
      </c>
      <c r="B231" s="54" t="s">
        <v>107</v>
      </c>
      <c r="C231" s="206">
        <v>205.13</v>
      </c>
      <c r="D231" s="206">
        <v>414.49293012440194</v>
      </c>
      <c r="E231" s="206">
        <v>15.614276961197717</v>
      </c>
      <c r="F231" s="206">
        <v>84.256658745100452</v>
      </c>
      <c r="G231" s="206">
        <v>102.21794871794872</v>
      </c>
      <c r="H231" s="206">
        <v>107</v>
      </c>
      <c r="I231" s="62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</row>
    <row r="232" spans="1:36" s="65" customFormat="1" ht="16.5" customHeight="1" x14ac:dyDescent="0.25">
      <c r="A232" s="254" t="s">
        <v>227</v>
      </c>
      <c r="B232" s="254"/>
      <c r="C232" s="254"/>
      <c r="D232" s="254"/>
      <c r="E232" s="254"/>
      <c r="F232" s="254"/>
      <c r="G232" s="254"/>
      <c r="H232" s="254"/>
      <c r="I232" s="62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</row>
    <row r="233" spans="1:36" s="65" customFormat="1" ht="16.5" customHeight="1" x14ac:dyDescent="0.25">
      <c r="A233" s="164">
        <f>_xlfn.AGGREGATE(3,3,$B$12:B233)</f>
        <v>167</v>
      </c>
      <c r="B233" s="54" t="s">
        <v>90</v>
      </c>
      <c r="C233" s="206">
        <v>133.700153</v>
      </c>
      <c r="D233" s="206">
        <v>110.442701</v>
      </c>
      <c r="E233" s="206">
        <v>58.664999999999999</v>
      </c>
      <c r="F233" s="206">
        <v>56.911000000000001</v>
      </c>
      <c r="G233" s="206">
        <v>58.001999999999995</v>
      </c>
      <c r="H233" s="206">
        <v>62.062139999999992</v>
      </c>
      <c r="I233" s="62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</row>
    <row r="234" spans="1:36" s="65" customFormat="1" ht="16.5" customHeight="1" x14ac:dyDescent="0.25">
      <c r="A234" s="164">
        <f>_xlfn.AGGREGATE(3,3,$B$12:B234)</f>
        <v>168</v>
      </c>
      <c r="B234" s="54" t="s">
        <v>92</v>
      </c>
      <c r="C234" s="206">
        <v>19.064153000000001</v>
      </c>
      <c r="D234" s="206">
        <v>21.283701000000001</v>
      </c>
      <c r="E234" s="206">
        <v>24.116</v>
      </c>
      <c r="F234" s="207">
        <v>25.321000000000002</v>
      </c>
      <c r="G234" s="207">
        <v>26.585999999999999</v>
      </c>
      <c r="H234" s="207">
        <v>28.447019999999998</v>
      </c>
      <c r="I234" s="62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</row>
    <row r="235" spans="1:36" s="65" customFormat="1" ht="16.5" customHeight="1" x14ac:dyDescent="0.25">
      <c r="A235" s="164">
        <f>_xlfn.AGGREGATE(3,3,$B$12:B235)</f>
        <v>169</v>
      </c>
      <c r="B235" s="54" t="s">
        <v>107</v>
      </c>
      <c r="C235" s="206">
        <v>254.67</v>
      </c>
      <c r="D235" s="206">
        <v>111.64252091346518</v>
      </c>
      <c r="E235" s="206">
        <v>113.30736134660037</v>
      </c>
      <c r="F235" s="206">
        <v>104.99668270028198</v>
      </c>
      <c r="G235" s="206">
        <v>104.99585324434261</v>
      </c>
      <c r="H235" s="206">
        <v>107</v>
      </c>
      <c r="I235" s="62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</row>
    <row r="236" spans="1:36" s="65" customFormat="1" ht="16.5" customHeight="1" x14ac:dyDescent="0.25">
      <c r="A236" s="164">
        <f>_xlfn.AGGREGATE(3,3,$B$12:B236)</f>
        <v>170</v>
      </c>
      <c r="B236" s="54" t="s">
        <v>93</v>
      </c>
      <c r="C236" s="206">
        <v>19.064153000000001</v>
      </c>
      <c r="D236" s="206">
        <v>21.283701000000001</v>
      </c>
      <c r="E236" s="206">
        <v>24.116</v>
      </c>
      <c r="F236" s="207">
        <v>25.321000000000002</v>
      </c>
      <c r="G236" s="207">
        <v>26.585999999999999</v>
      </c>
      <c r="H236" s="207">
        <v>28.447019999999998</v>
      </c>
      <c r="I236" s="62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</row>
    <row r="237" spans="1:36" s="65" customFormat="1" ht="16.5" customHeight="1" x14ac:dyDescent="0.25">
      <c r="A237" s="164">
        <f>_xlfn.AGGREGATE(3,3,$B$12:B237)</f>
        <v>171</v>
      </c>
      <c r="B237" s="54" t="s">
        <v>94</v>
      </c>
      <c r="C237" s="206">
        <v>0</v>
      </c>
      <c r="D237" s="206">
        <v>0</v>
      </c>
      <c r="E237" s="206">
        <v>0</v>
      </c>
      <c r="F237" s="206">
        <v>0</v>
      </c>
      <c r="G237" s="206">
        <v>0</v>
      </c>
      <c r="H237" s="206">
        <v>0</v>
      </c>
      <c r="I237" s="62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</row>
    <row r="238" spans="1:36" s="65" customFormat="1" ht="16.5" customHeight="1" x14ac:dyDescent="0.25">
      <c r="A238" s="164">
        <f>_xlfn.AGGREGATE(3,3,$B$12:B238)</f>
        <v>172</v>
      </c>
      <c r="B238" s="54" t="s">
        <v>95</v>
      </c>
      <c r="C238" s="206">
        <v>0</v>
      </c>
      <c r="D238" s="206">
        <v>0</v>
      </c>
      <c r="E238" s="206">
        <v>0</v>
      </c>
      <c r="F238" s="206">
        <v>0</v>
      </c>
      <c r="G238" s="206">
        <v>0</v>
      </c>
      <c r="H238" s="206">
        <v>0</v>
      </c>
      <c r="I238" s="62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</row>
    <row r="239" spans="1:36" s="65" customFormat="1" ht="16.5" customHeight="1" x14ac:dyDescent="0.25">
      <c r="A239" s="164">
        <f>_xlfn.AGGREGATE(3,3,$B$12:B239)</f>
        <v>173</v>
      </c>
      <c r="B239" s="54" t="s">
        <v>97</v>
      </c>
      <c r="C239" s="206">
        <v>114.636</v>
      </c>
      <c r="D239" s="206">
        <v>89.159000000000006</v>
      </c>
      <c r="E239" s="206">
        <v>34.548999999999999</v>
      </c>
      <c r="F239" s="206">
        <v>31.59</v>
      </c>
      <c r="G239" s="206">
        <v>31.416</v>
      </c>
      <c r="H239" s="206">
        <v>33.615119999999997</v>
      </c>
      <c r="I239" s="62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</row>
    <row r="240" spans="1:36" s="65" customFormat="1" ht="16.5" customHeight="1" x14ac:dyDescent="0.25">
      <c r="A240" s="164">
        <f>_xlfn.AGGREGATE(3,3,$B$12:B240)</f>
        <v>174</v>
      </c>
      <c r="B240" s="54" t="s">
        <v>98</v>
      </c>
      <c r="C240" s="206">
        <v>33.996000000000002</v>
      </c>
      <c r="D240" s="206">
        <v>31.623000000000001</v>
      </c>
      <c r="E240" s="206">
        <v>31.048999999999999</v>
      </c>
      <c r="F240" s="207">
        <v>0</v>
      </c>
      <c r="G240" s="207">
        <v>0</v>
      </c>
      <c r="H240" s="207">
        <v>0</v>
      </c>
      <c r="I240" s="62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</row>
    <row r="241" spans="1:36" s="65" customFormat="1" ht="16.5" customHeight="1" x14ac:dyDescent="0.25">
      <c r="A241" s="164">
        <f>_xlfn.AGGREGATE(3,3,$B$12:B241)</f>
        <v>175</v>
      </c>
      <c r="B241" s="54" t="s">
        <v>99</v>
      </c>
      <c r="C241" s="206">
        <v>80.64</v>
      </c>
      <c r="D241" s="206">
        <v>57.536000000000001</v>
      </c>
      <c r="E241" s="206">
        <v>3.5</v>
      </c>
      <c r="F241" s="207">
        <v>31.59</v>
      </c>
      <c r="G241" s="207">
        <v>31.416</v>
      </c>
      <c r="H241" s="207">
        <v>33.615119999999997</v>
      </c>
      <c r="I241" s="62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</row>
    <row r="242" spans="1:36" s="65" customFormat="1" ht="16.5" customHeight="1" x14ac:dyDescent="0.25">
      <c r="A242" s="164">
        <f>_xlfn.AGGREGATE(3,3,$B$12:B242)</f>
        <v>176</v>
      </c>
      <c r="B242" s="67" t="s">
        <v>134</v>
      </c>
      <c r="C242" s="206">
        <v>0</v>
      </c>
      <c r="D242" s="206">
        <v>0</v>
      </c>
      <c r="E242" s="206">
        <v>0</v>
      </c>
      <c r="F242" s="206">
        <v>0</v>
      </c>
      <c r="G242" s="206">
        <v>0</v>
      </c>
      <c r="H242" s="206">
        <v>0</v>
      </c>
      <c r="I242" s="62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</row>
    <row r="243" spans="1:36" s="65" customFormat="1" ht="16.5" customHeight="1" x14ac:dyDescent="0.25">
      <c r="A243" s="164">
        <f>_xlfn.AGGREGATE(3,3,$B$12:B243)</f>
        <v>177</v>
      </c>
      <c r="B243" s="54" t="s">
        <v>101</v>
      </c>
      <c r="C243" s="206">
        <v>0</v>
      </c>
      <c r="D243" s="206">
        <v>0</v>
      </c>
      <c r="E243" s="206"/>
      <c r="F243" s="206">
        <v>0</v>
      </c>
      <c r="G243" s="206">
        <v>0</v>
      </c>
      <c r="H243" s="206">
        <v>0</v>
      </c>
      <c r="I243" s="62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</row>
    <row r="244" spans="1:36" s="65" customFormat="1" ht="16.5" customHeight="1" x14ac:dyDescent="0.25">
      <c r="A244" s="164">
        <f>_xlfn.AGGREGATE(3,3,$B$12:B244)</f>
        <v>178</v>
      </c>
      <c r="B244" s="54" t="s">
        <v>102</v>
      </c>
      <c r="C244" s="206">
        <v>0</v>
      </c>
      <c r="D244" s="206">
        <v>0</v>
      </c>
      <c r="E244" s="206">
        <v>0</v>
      </c>
      <c r="F244" s="206">
        <v>0</v>
      </c>
      <c r="G244" s="206">
        <v>0</v>
      </c>
      <c r="H244" s="206">
        <v>0</v>
      </c>
      <c r="I244" s="62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</row>
    <row r="245" spans="1:36" s="65" customFormat="1" ht="16.5" customHeight="1" x14ac:dyDescent="0.25">
      <c r="A245" s="164">
        <f>_xlfn.AGGREGATE(3,3,$B$12:B245)</f>
        <v>179</v>
      </c>
      <c r="B245" s="54" t="s">
        <v>103</v>
      </c>
      <c r="C245" s="206">
        <v>131.804529</v>
      </c>
      <c r="D245" s="206">
        <v>111.668684</v>
      </c>
      <c r="E245" s="206">
        <v>59.954999999999998</v>
      </c>
      <c r="F245" s="206">
        <v>56.911000000000001</v>
      </c>
      <c r="G245" s="206">
        <v>58.002000000000002</v>
      </c>
      <c r="H245" s="206">
        <v>62.062139999999999</v>
      </c>
      <c r="I245" s="62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</row>
    <row r="246" spans="1:36" s="65" customFormat="1" ht="16.5" customHeight="1" x14ac:dyDescent="0.25">
      <c r="A246" s="164">
        <f>_xlfn.AGGREGATE(3,3,$B$12:B246)</f>
        <v>180</v>
      </c>
      <c r="B246" s="54" t="s">
        <v>107</v>
      </c>
      <c r="C246" s="206">
        <v>287.77999999999997</v>
      </c>
      <c r="D246" s="206">
        <v>84.722949087735827</v>
      </c>
      <c r="E246" s="206">
        <v>53.690074828857128</v>
      </c>
      <c r="F246" s="206">
        <v>94.922858810774756</v>
      </c>
      <c r="G246" s="206">
        <v>101.91702834249969</v>
      </c>
      <c r="H246" s="206">
        <v>106.99999999999999</v>
      </c>
      <c r="I246" s="62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</row>
    <row r="247" spans="1:36" s="65" customFormat="1" ht="16.5" hidden="1" customHeight="1" x14ac:dyDescent="0.25">
      <c r="A247" s="300" t="s">
        <v>268</v>
      </c>
      <c r="B247" s="300"/>
      <c r="C247" s="234"/>
      <c r="D247" s="234"/>
      <c r="E247" s="234"/>
      <c r="F247" s="235"/>
      <c r="G247" s="236"/>
      <c r="H247" s="235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</row>
    <row r="248" spans="1:36" s="65" customFormat="1" ht="16.5" hidden="1" customHeight="1" x14ac:dyDescent="0.25">
      <c r="A248" s="58">
        <f>_xlfn.AGGREGATE(3,3,$B$12:B248)</f>
        <v>180</v>
      </c>
      <c r="B248" s="15" t="s">
        <v>269</v>
      </c>
      <c r="C248" s="208"/>
      <c r="D248" s="208"/>
      <c r="E248" s="212"/>
      <c r="F248" s="212"/>
      <c r="G248" s="237"/>
      <c r="H248" s="212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</row>
    <row r="249" spans="1:36" s="65" customFormat="1" ht="16.5" hidden="1" customHeight="1" x14ac:dyDescent="0.25">
      <c r="A249" s="58">
        <f>_xlfn.AGGREGATE(3,3,$B$12:B249)</f>
        <v>180</v>
      </c>
      <c r="B249" s="15" t="s">
        <v>270</v>
      </c>
      <c r="C249" s="208"/>
      <c r="D249" s="208"/>
      <c r="E249" s="212"/>
      <c r="F249" s="212"/>
      <c r="G249" s="237"/>
      <c r="H249" s="212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</row>
    <row r="250" spans="1:36" s="65" customFormat="1" ht="16.5" hidden="1" customHeight="1" x14ac:dyDescent="0.25">
      <c r="A250" s="14">
        <v>221</v>
      </c>
      <c r="B250" s="15" t="s">
        <v>115</v>
      </c>
      <c r="C250" s="208"/>
      <c r="D250" s="208"/>
      <c r="E250" s="208"/>
      <c r="F250" s="213"/>
      <c r="G250" s="238"/>
      <c r="H250" s="213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</row>
    <row r="251" spans="1:36" s="65" customFormat="1" ht="16.5" hidden="1" customHeight="1" x14ac:dyDescent="0.25">
      <c r="A251" s="58">
        <f>_xlfn.AGGREGATE(3,3,$B$12:B251)</f>
        <v>180</v>
      </c>
      <c r="B251" s="15" t="s">
        <v>271</v>
      </c>
      <c r="C251" s="208"/>
      <c r="D251" s="208"/>
      <c r="E251" s="208"/>
      <c r="F251" s="214"/>
      <c r="G251" s="239"/>
      <c r="H251" s="21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</row>
    <row r="252" spans="1:36" s="65" customFormat="1" ht="16.5" hidden="1" customHeight="1" x14ac:dyDescent="0.25">
      <c r="A252" s="14">
        <v>223</v>
      </c>
      <c r="B252" s="15" t="s">
        <v>272</v>
      </c>
      <c r="C252" s="208"/>
      <c r="D252" s="208"/>
      <c r="E252" s="208"/>
      <c r="F252" s="208"/>
      <c r="G252" s="240"/>
      <c r="H252" s="208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</row>
    <row r="253" spans="1:36" s="65" customFormat="1" ht="16.5" hidden="1" customHeight="1" x14ac:dyDescent="0.25">
      <c r="A253" s="14">
        <v>224</v>
      </c>
      <c r="B253" s="15" t="s">
        <v>273</v>
      </c>
      <c r="C253" s="208"/>
      <c r="D253" s="208"/>
      <c r="E253" s="208"/>
      <c r="F253" s="208"/>
      <c r="G253" s="240"/>
      <c r="H253" s="208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</row>
    <row r="254" spans="1:36" s="65" customFormat="1" ht="16.5" hidden="1" customHeight="1" x14ac:dyDescent="0.25">
      <c r="A254" s="58">
        <f>_xlfn.AGGREGATE(3,3,$B$12:B254)</f>
        <v>180</v>
      </c>
      <c r="B254" s="15" t="s">
        <v>274</v>
      </c>
      <c r="C254" s="208"/>
      <c r="D254" s="208"/>
      <c r="E254" s="208"/>
      <c r="F254" s="208"/>
      <c r="G254" s="240"/>
      <c r="H254" s="208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</row>
    <row r="255" spans="1:36" s="65" customFormat="1" ht="16.5" hidden="1" customHeight="1" x14ac:dyDescent="0.25">
      <c r="A255" s="58">
        <f>_xlfn.AGGREGATE(3,3,$B$12:B255)</f>
        <v>180</v>
      </c>
      <c r="B255" s="15" t="s">
        <v>275</v>
      </c>
      <c r="C255" s="208"/>
      <c r="D255" s="208"/>
      <c r="E255" s="208"/>
      <c r="F255" s="214"/>
      <c r="G255" s="239"/>
      <c r="H255" s="21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</row>
    <row r="256" spans="1:36" s="65" customFormat="1" ht="16.5" hidden="1" customHeight="1" x14ac:dyDescent="0.25">
      <c r="A256" s="58">
        <f>_xlfn.AGGREGATE(3,3,$B$12:B256)</f>
        <v>180</v>
      </c>
      <c r="B256" s="15" t="s">
        <v>276</v>
      </c>
      <c r="C256" s="208"/>
      <c r="D256" s="208"/>
      <c r="E256" s="208"/>
      <c r="F256" s="214"/>
      <c r="G256" s="239"/>
      <c r="H256" s="21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</row>
    <row r="257" spans="1:36" s="65" customFormat="1" ht="16.5" hidden="1" customHeight="1" x14ac:dyDescent="0.25">
      <c r="A257" s="14">
        <v>228</v>
      </c>
      <c r="B257" s="15" t="s">
        <v>277</v>
      </c>
      <c r="C257" s="208"/>
      <c r="D257" s="208"/>
      <c r="E257" s="208"/>
      <c r="F257" s="208"/>
      <c r="G257" s="240"/>
      <c r="H257" s="208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</row>
    <row r="258" spans="1:36" s="65" customFormat="1" ht="16.5" hidden="1" customHeight="1" x14ac:dyDescent="0.25">
      <c r="A258" s="14">
        <v>229</v>
      </c>
      <c r="B258" s="15" t="s">
        <v>278</v>
      </c>
      <c r="C258" s="208"/>
      <c r="D258" s="208"/>
      <c r="E258" s="208"/>
      <c r="F258" s="208"/>
      <c r="G258" s="240"/>
      <c r="H258" s="208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</row>
    <row r="259" spans="1:36" s="65" customFormat="1" ht="16.5" hidden="1" customHeight="1" x14ac:dyDescent="0.25">
      <c r="A259" s="14">
        <v>230</v>
      </c>
      <c r="B259" s="15" t="s">
        <v>279</v>
      </c>
      <c r="C259" s="208"/>
      <c r="D259" s="208"/>
      <c r="E259" s="208"/>
      <c r="F259" s="208"/>
      <c r="G259" s="240"/>
      <c r="H259" s="208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</row>
    <row r="260" spans="1:36" s="65" customFormat="1" ht="16.5" hidden="1" customHeight="1" x14ac:dyDescent="0.25">
      <c r="A260" s="58">
        <f>_xlfn.AGGREGATE(3,3,$B$12:B260)</f>
        <v>180</v>
      </c>
      <c r="B260" s="15" t="s">
        <v>280</v>
      </c>
      <c r="C260" s="208"/>
      <c r="D260" s="208"/>
      <c r="E260" s="208"/>
      <c r="F260" s="208"/>
      <c r="G260" s="240"/>
      <c r="H260" s="208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</row>
    <row r="261" spans="1:36" s="65" customFormat="1" ht="16.5" hidden="1" customHeight="1" x14ac:dyDescent="0.25">
      <c r="A261" s="14">
        <v>232</v>
      </c>
      <c r="B261" s="15" t="s">
        <v>115</v>
      </c>
      <c r="C261" s="208"/>
      <c r="D261" s="208"/>
      <c r="E261" s="208"/>
      <c r="F261" s="213"/>
      <c r="G261" s="238"/>
      <c r="H261" s="213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</row>
    <row r="262" spans="1:36" s="65" customFormat="1" ht="16.5" hidden="1" customHeight="1" x14ac:dyDescent="0.25">
      <c r="A262" s="300" t="s">
        <v>281</v>
      </c>
      <c r="B262" s="300"/>
      <c r="C262" s="234"/>
      <c r="D262" s="234"/>
      <c r="E262" s="234"/>
      <c r="F262" s="235"/>
      <c r="G262" s="236"/>
      <c r="H262" s="235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</row>
    <row r="263" spans="1:36" s="65" customFormat="1" ht="16.5" hidden="1" customHeight="1" x14ac:dyDescent="0.25">
      <c r="A263" s="58">
        <f>_xlfn.AGGREGATE(3,3,$B$12:B263)</f>
        <v>180</v>
      </c>
      <c r="B263" s="15" t="s">
        <v>269</v>
      </c>
      <c r="C263" s="208"/>
      <c r="D263" s="208"/>
      <c r="E263" s="212"/>
      <c r="F263" s="212"/>
      <c r="G263" s="237"/>
      <c r="H263" s="212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</row>
    <row r="264" spans="1:36" s="65" customFormat="1" ht="16.5" hidden="1" customHeight="1" x14ac:dyDescent="0.25">
      <c r="A264" s="58">
        <f>_xlfn.AGGREGATE(3,3,$B$12:B264)</f>
        <v>180</v>
      </c>
      <c r="B264" s="15" t="s">
        <v>270</v>
      </c>
      <c r="C264" s="208"/>
      <c r="D264" s="208"/>
      <c r="E264" s="212"/>
      <c r="F264" s="212"/>
      <c r="G264" s="237"/>
      <c r="H264" s="212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</row>
    <row r="265" spans="1:36" s="65" customFormat="1" ht="16.5" hidden="1" customHeight="1" x14ac:dyDescent="0.25">
      <c r="A265" s="14">
        <v>235</v>
      </c>
      <c r="B265" s="15" t="s">
        <v>115</v>
      </c>
      <c r="C265" s="208"/>
      <c r="D265" s="208"/>
      <c r="E265" s="208"/>
      <c r="F265" s="213"/>
      <c r="G265" s="238"/>
      <c r="H265" s="213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</row>
    <row r="266" spans="1:36" s="65" customFormat="1" ht="16.5" hidden="1" customHeight="1" x14ac:dyDescent="0.25">
      <c r="A266" s="58">
        <f>_xlfn.AGGREGATE(3,3,$B$12:B266)</f>
        <v>180</v>
      </c>
      <c r="B266" s="15" t="s">
        <v>271</v>
      </c>
      <c r="C266" s="208"/>
      <c r="D266" s="208"/>
      <c r="E266" s="208"/>
      <c r="F266" s="214"/>
      <c r="G266" s="239"/>
      <c r="H266" s="21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</row>
    <row r="267" spans="1:36" s="65" customFormat="1" ht="16.5" hidden="1" customHeight="1" x14ac:dyDescent="0.25">
      <c r="A267" s="14">
        <v>237</v>
      </c>
      <c r="B267" s="15" t="s">
        <v>272</v>
      </c>
      <c r="C267" s="208"/>
      <c r="D267" s="208"/>
      <c r="E267" s="208"/>
      <c r="F267" s="208"/>
      <c r="G267" s="240"/>
      <c r="H267" s="208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</row>
    <row r="268" spans="1:36" s="65" customFormat="1" ht="16.5" hidden="1" customHeight="1" x14ac:dyDescent="0.25">
      <c r="A268" s="14">
        <v>238</v>
      </c>
      <c r="B268" s="15" t="s">
        <v>273</v>
      </c>
      <c r="C268" s="208"/>
      <c r="D268" s="208"/>
      <c r="E268" s="208"/>
      <c r="F268" s="208"/>
      <c r="G268" s="240"/>
      <c r="H268" s="208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</row>
    <row r="269" spans="1:36" s="65" customFormat="1" ht="16.5" hidden="1" customHeight="1" x14ac:dyDescent="0.25">
      <c r="A269" s="58">
        <f>_xlfn.AGGREGATE(3,3,$B$12:B269)</f>
        <v>180</v>
      </c>
      <c r="B269" s="15" t="s">
        <v>274</v>
      </c>
      <c r="C269" s="208"/>
      <c r="D269" s="208"/>
      <c r="E269" s="208"/>
      <c r="F269" s="208"/>
      <c r="G269" s="240"/>
      <c r="H269" s="208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</row>
    <row r="270" spans="1:36" s="65" customFormat="1" ht="16.5" hidden="1" customHeight="1" x14ac:dyDescent="0.25">
      <c r="A270" s="58">
        <f>_xlfn.AGGREGATE(3,3,$B$12:B270)</f>
        <v>180</v>
      </c>
      <c r="B270" s="15" t="s">
        <v>275</v>
      </c>
      <c r="C270" s="208"/>
      <c r="D270" s="208"/>
      <c r="E270" s="208"/>
      <c r="F270" s="214"/>
      <c r="G270" s="239"/>
      <c r="H270" s="21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</row>
    <row r="271" spans="1:36" s="65" customFormat="1" ht="16.5" hidden="1" customHeight="1" x14ac:dyDescent="0.25">
      <c r="A271" s="58">
        <f>_xlfn.AGGREGATE(3,3,$B$12:B271)</f>
        <v>180</v>
      </c>
      <c r="B271" s="15" t="s">
        <v>276</v>
      </c>
      <c r="C271" s="208"/>
      <c r="D271" s="208"/>
      <c r="E271" s="208"/>
      <c r="F271" s="214"/>
      <c r="G271" s="239"/>
      <c r="H271" s="21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</row>
    <row r="272" spans="1:36" s="65" customFormat="1" ht="16.5" hidden="1" customHeight="1" x14ac:dyDescent="0.25">
      <c r="A272" s="14">
        <v>242</v>
      </c>
      <c r="B272" s="15" t="s">
        <v>282</v>
      </c>
      <c r="C272" s="208"/>
      <c r="D272" s="208"/>
      <c r="E272" s="208"/>
      <c r="F272" s="208"/>
      <c r="G272" s="240"/>
      <c r="H272" s="208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</row>
    <row r="273" spans="1:36" s="65" customFormat="1" ht="16.5" hidden="1" customHeight="1" x14ac:dyDescent="0.25">
      <c r="A273" s="14">
        <v>243</v>
      </c>
      <c r="B273" s="15" t="s">
        <v>278</v>
      </c>
      <c r="C273" s="208"/>
      <c r="D273" s="208"/>
      <c r="E273" s="208"/>
      <c r="F273" s="208"/>
      <c r="G273" s="240"/>
      <c r="H273" s="208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</row>
    <row r="274" spans="1:36" s="65" customFormat="1" ht="16.5" hidden="1" customHeight="1" x14ac:dyDescent="0.25">
      <c r="A274" s="14">
        <v>244</v>
      </c>
      <c r="B274" s="15" t="s">
        <v>279</v>
      </c>
      <c r="C274" s="208"/>
      <c r="D274" s="208"/>
      <c r="E274" s="208"/>
      <c r="F274" s="208"/>
      <c r="G274" s="240"/>
      <c r="H274" s="208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</row>
    <row r="275" spans="1:36" s="65" customFormat="1" ht="16.5" hidden="1" customHeight="1" x14ac:dyDescent="0.25">
      <c r="A275" s="58">
        <f>_xlfn.AGGREGATE(3,3,$B$12:B275)</f>
        <v>180</v>
      </c>
      <c r="B275" s="15" t="s">
        <v>280</v>
      </c>
      <c r="C275" s="208"/>
      <c r="D275" s="208"/>
      <c r="E275" s="208"/>
      <c r="F275" s="208"/>
      <c r="G275" s="240"/>
      <c r="H275" s="208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</row>
    <row r="276" spans="1:36" s="65" customFormat="1" ht="16.5" hidden="1" customHeight="1" x14ac:dyDescent="0.25">
      <c r="A276" s="14">
        <v>246</v>
      </c>
      <c r="B276" s="15" t="s">
        <v>115</v>
      </c>
      <c r="C276" s="208"/>
      <c r="D276" s="208"/>
      <c r="E276" s="208"/>
      <c r="F276" s="213"/>
      <c r="G276" s="238"/>
      <c r="H276" s="213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</row>
    <row r="277" spans="1:36" s="65" customFormat="1" ht="16.5" hidden="1" customHeight="1" x14ac:dyDescent="0.25">
      <c r="A277" s="300" t="s">
        <v>283</v>
      </c>
      <c r="B277" s="300"/>
      <c r="C277" s="234"/>
      <c r="D277" s="234"/>
      <c r="E277" s="234"/>
      <c r="F277" s="235"/>
      <c r="G277" s="236"/>
      <c r="H277" s="235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</row>
    <row r="278" spans="1:36" s="65" customFormat="1" ht="16.5" hidden="1" customHeight="1" x14ac:dyDescent="0.25">
      <c r="A278" s="58">
        <f>_xlfn.AGGREGATE(3,3,$B$12:B278)</f>
        <v>180</v>
      </c>
      <c r="B278" s="15" t="s">
        <v>269</v>
      </c>
      <c r="C278" s="208"/>
      <c r="D278" s="208"/>
      <c r="E278" s="212"/>
      <c r="F278" s="212"/>
      <c r="G278" s="237"/>
      <c r="H278" s="212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</row>
    <row r="279" spans="1:36" s="65" customFormat="1" ht="16.5" hidden="1" customHeight="1" x14ac:dyDescent="0.25">
      <c r="A279" s="58">
        <f>_xlfn.AGGREGATE(3,3,$B$12:B279)</f>
        <v>180</v>
      </c>
      <c r="B279" s="15" t="s">
        <v>270</v>
      </c>
      <c r="C279" s="208"/>
      <c r="D279" s="208"/>
      <c r="E279" s="212"/>
      <c r="F279" s="212"/>
      <c r="G279" s="237"/>
      <c r="H279" s="212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</row>
    <row r="280" spans="1:36" s="65" customFormat="1" ht="16.5" hidden="1" customHeight="1" x14ac:dyDescent="0.25">
      <c r="A280" s="14">
        <v>249</v>
      </c>
      <c r="B280" s="15" t="s">
        <v>115</v>
      </c>
      <c r="C280" s="208"/>
      <c r="D280" s="208"/>
      <c r="E280" s="208"/>
      <c r="F280" s="213"/>
      <c r="G280" s="238"/>
      <c r="H280" s="213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</row>
    <row r="281" spans="1:36" s="65" customFormat="1" ht="16.5" hidden="1" customHeight="1" x14ac:dyDescent="0.25">
      <c r="A281" s="58">
        <f>_xlfn.AGGREGATE(3,3,$B$12:B281)</f>
        <v>180</v>
      </c>
      <c r="B281" s="15" t="s">
        <v>271</v>
      </c>
      <c r="C281" s="208"/>
      <c r="D281" s="208"/>
      <c r="E281" s="208"/>
      <c r="F281" s="214"/>
      <c r="G281" s="239"/>
      <c r="H281" s="21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</row>
    <row r="282" spans="1:36" s="65" customFormat="1" ht="16.5" hidden="1" customHeight="1" x14ac:dyDescent="0.25">
      <c r="A282" s="14">
        <v>251</v>
      </c>
      <c r="B282" s="15" t="s">
        <v>272</v>
      </c>
      <c r="C282" s="208"/>
      <c r="D282" s="208"/>
      <c r="E282" s="208"/>
      <c r="F282" s="208"/>
      <c r="G282" s="240"/>
      <c r="H282" s="208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</row>
    <row r="283" spans="1:36" s="65" customFormat="1" ht="16.5" hidden="1" customHeight="1" x14ac:dyDescent="0.25">
      <c r="A283" s="14">
        <v>252</v>
      </c>
      <c r="B283" s="15" t="s">
        <v>273</v>
      </c>
      <c r="C283" s="208"/>
      <c r="D283" s="208"/>
      <c r="E283" s="208"/>
      <c r="F283" s="208"/>
      <c r="G283" s="240"/>
      <c r="H283" s="208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</row>
    <row r="284" spans="1:36" s="65" customFormat="1" ht="16.5" hidden="1" customHeight="1" x14ac:dyDescent="0.25">
      <c r="A284" s="58">
        <f>_xlfn.AGGREGATE(3,3,$B$12:B284)</f>
        <v>180</v>
      </c>
      <c r="B284" s="15" t="s">
        <v>274</v>
      </c>
      <c r="C284" s="208"/>
      <c r="D284" s="208"/>
      <c r="E284" s="208"/>
      <c r="F284" s="208"/>
      <c r="G284" s="240"/>
      <c r="H284" s="208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</row>
    <row r="285" spans="1:36" s="65" customFormat="1" ht="16.5" hidden="1" customHeight="1" x14ac:dyDescent="0.25">
      <c r="A285" s="58">
        <f>_xlfn.AGGREGATE(3,3,$B$12:B285)</f>
        <v>180</v>
      </c>
      <c r="B285" s="15" t="s">
        <v>275</v>
      </c>
      <c r="C285" s="208"/>
      <c r="D285" s="208"/>
      <c r="E285" s="208"/>
      <c r="F285" s="214"/>
      <c r="G285" s="239"/>
      <c r="H285" s="21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</row>
    <row r="286" spans="1:36" s="65" customFormat="1" ht="16.5" hidden="1" customHeight="1" x14ac:dyDescent="0.25">
      <c r="A286" s="58">
        <f>_xlfn.AGGREGATE(3,3,$B$12:B286)</f>
        <v>180</v>
      </c>
      <c r="B286" s="15" t="s">
        <v>276</v>
      </c>
      <c r="C286" s="208"/>
      <c r="D286" s="208"/>
      <c r="E286" s="208"/>
      <c r="F286" s="214"/>
      <c r="G286" s="239"/>
      <c r="H286" s="21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</row>
    <row r="287" spans="1:36" s="65" customFormat="1" ht="16.5" hidden="1" customHeight="1" x14ac:dyDescent="0.25">
      <c r="A287" s="14">
        <v>256</v>
      </c>
      <c r="B287" s="15" t="s">
        <v>277</v>
      </c>
      <c r="C287" s="208"/>
      <c r="D287" s="208"/>
      <c r="E287" s="208"/>
      <c r="F287" s="208"/>
      <c r="G287" s="240"/>
      <c r="H287" s="208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</row>
    <row r="288" spans="1:36" s="65" customFormat="1" ht="16.5" hidden="1" customHeight="1" x14ac:dyDescent="0.25">
      <c r="A288" s="14">
        <v>257</v>
      </c>
      <c r="B288" s="15" t="s">
        <v>278</v>
      </c>
      <c r="C288" s="208"/>
      <c r="D288" s="208"/>
      <c r="E288" s="208"/>
      <c r="F288" s="208"/>
      <c r="G288" s="240"/>
      <c r="H288" s="208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</row>
    <row r="289" spans="1:36" s="65" customFormat="1" ht="16.5" hidden="1" customHeight="1" x14ac:dyDescent="0.25">
      <c r="A289" s="14">
        <v>258</v>
      </c>
      <c r="B289" s="15" t="s">
        <v>279</v>
      </c>
      <c r="C289" s="208"/>
      <c r="D289" s="208"/>
      <c r="E289" s="208"/>
      <c r="F289" s="208"/>
      <c r="G289" s="240"/>
      <c r="H289" s="208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</row>
    <row r="290" spans="1:36" s="65" customFormat="1" ht="16.5" hidden="1" customHeight="1" x14ac:dyDescent="0.25">
      <c r="A290" s="58">
        <f>_xlfn.AGGREGATE(3,3,$B$12:B290)</f>
        <v>180</v>
      </c>
      <c r="B290" s="15" t="s">
        <v>280</v>
      </c>
      <c r="C290" s="208"/>
      <c r="D290" s="208"/>
      <c r="E290" s="208"/>
      <c r="F290" s="208"/>
      <c r="G290" s="240"/>
      <c r="H290" s="208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</row>
    <row r="291" spans="1:36" s="65" customFormat="1" ht="16.5" hidden="1" customHeight="1" x14ac:dyDescent="0.25">
      <c r="A291" s="14">
        <v>260</v>
      </c>
      <c r="B291" s="15" t="s">
        <v>115</v>
      </c>
      <c r="C291" s="208"/>
      <c r="D291" s="208"/>
      <c r="E291" s="208"/>
      <c r="F291" s="213"/>
      <c r="G291" s="238"/>
      <c r="H291" s="213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</row>
    <row r="292" spans="1:36" s="65" customFormat="1" ht="16.5" hidden="1" customHeight="1" x14ac:dyDescent="0.25">
      <c r="A292" s="300" t="s">
        <v>284</v>
      </c>
      <c r="B292" s="300"/>
      <c r="C292" s="234"/>
      <c r="D292" s="234"/>
      <c r="E292" s="234"/>
      <c r="F292" s="235"/>
      <c r="G292" s="236"/>
      <c r="H292" s="235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</row>
    <row r="293" spans="1:36" s="65" customFormat="1" ht="16.5" hidden="1" customHeight="1" x14ac:dyDescent="0.25">
      <c r="A293" s="58">
        <f>_xlfn.AGGREGATE(3,3,$B$12:B293)</f>
        <v>180</v>
      </c>
      <c r="B293" s="15" t="s">
        <v>269</v>
      </c>
      <c r="C293" s="208"/>
      <c r="D293" s="208"/>
      <c r="E293" s="212"/>
      <c r="F293" s="212"/>
      <c r="G293" s="237"/>
      <c r="H293" s="212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</row>
    <row r="294" spans="1:36" s="65" customFormat="1" ht="16.5" hidden="1" customHeight="1" x14ac:dyDescent="0.25">
      <c r="A294" s="58">
        <f>_xlfn.AGGREGATE(3,3,$B$12:B294)</f>
        <v>180</v>
      </c>
      <c r="B294" s="15" t="s">
        <v>270</v>
      </c>
      <c r="C294" s="208"/>
      <c r="D294" s="208"/>
      <c r="E294" s="212"/>
      <c r="F294" s="212"/>
      <c r="G294" s="237"/>
      <c r="H294" s="212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</row>
    <row r="295" spans="1:36" s="65" customFormat="1" ht="16.5" hidden="1" customHeight="1" x14ac:dyDescent="0.25">
      <c r="A295" s="14">
        <v>263</v>
      </c>
      <c r="B295" s="15" t="s">
        <v>115</v>
      </c>
      <c r="C295" s="208"/>
      <c r="D295" s="208"/>
      <c r="E295" s="208"/>
      <c r="F295" s="213"/>
      <c r="G295" s="238"/>
      <c r="H295" s="213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</row>
    <row r="296" spans="1:36" s="65" customFormat="1" ht="16.5" hidden="1" customHeight="1" x14ac:dyDescent="0.25">
      <c r="A296" s="58">
        <f>_xlfn.AGGREGATE(3,3,$B$12:B296)</f>
        <v>180</v>
      </c>
      <c r="B296" s="15" t="s">
        <v>271</v>
      </c>
      <c r="C296" s="208"/>
      <c r="D296" s="208"/>
      <c r="E296" s="208"/>
      <c r="F296" s="214"/>
      <c r="G296" s="239"/>
      <c r="H296" s="21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</row>
    <row r="297" spans="1:36" s="65" customFormat="1" ht="16.5" hidden="1" customHeight="1" x14ac:dyDescent="0.25">
      <c r="A297" s="14">
        <v>265</v>
      </c>
      <c r="B297" s="15" t="s">
        <v>272</v>
      </c>
      <c r="C297" s="208"/>
      <c r="D297" s="208"/>
      <c r="E297" s="208"/>
      <c r="F297" s="208"/>
      <c r="G297" s="240"/>
      <c r="H297" s="208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</row>
    <row r="298" spans="1:36" s="65" customFormat="1" ht="16.5" hidden="1" customHeight="1" x14ac:dyDescent="0.25">
      <c r="A298" s="14">
        <v>266</v>
      </c>
      <c r="B298" s="15" t="s">
        <v>273</v>
      </c>
      <c r="C298" s="208"/>
      <c r="D298" s="208"/>
      <c r="E298" s="208"/>
      <c r="F298" s="208"/>
      <c r="G298" s="240"/>
      <c r="H298" s="208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</row>
    <row r="299" spans="1:36" s="65" customFormat="1" ht="16.5" hidden="1" customHeight="1" x14ac:dyDescent="0.25">
      <c r="A299" s="58">
        <f>_xlfn.AGGREGATE(3,3,$B$12:B299)</f>
        <v>180</v>
      </c>
      <c r="B299" s="15" t="s">
        <v>274</v>
      </c>
      <c r="C299" s="208"/>
      <c r="D299" s="208"/>
      <c r="E299" s="208"/>
      <c r="F299" s="208"/>
      <c r="G299" s="240"/>
      <c r="H299" s="208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</row>
    <row r="300" spans="1:36" s="65" customFormat="1" ht="16.5" hidden="1" customHeight="1" x14ac:dyDescent="0.25">
      <c r="A300" s="58">
        <f>_xlfn.AGGREGATE(3,3,$B$12:B300)</f>
        <v>180</v>
      </c>
      <c r="B300" s="15" t="s">
        <v>275</v>
      </c>
      <c r="C300" s="208"/>
      <c r="D300" s="208"/>
      <c r="E300" s="208"/>
      <c r="F300" s="214"/>
      <c r="G300" s="239"/>
      <c r="H300" s="21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</row>
    <row r="301" spans="1:36" s="65" customFormat="1" ht="16.5" hidden="1" customHeight="1" x14ac:dyDescent="0.25">
      <c r="A301" s="58">
        <f>_xlfn.AGGREGATE(3,3,$B$12:B301)</f>
        <v>180</v>
      </c>
      <c r="B301" s="15" t="s">
        <v>276</v>
      </c>
      <c r="C301" s="208"/>
      <c r="D301" s="208"/>
      <c r="E301" s="208"/>
      <c r="F301" s="214"/>
      <c r="G301" s="239"/>
      <c r="H301" s="21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</row>
    <row r="302" spans="1:36" s="65" customFormat="1" ht="16.5" hidden="1" customHeight="1" x14ac:dyDescent="0.25">
      <c r="A302" s="14">
        <v>270</v>
      </c>
      <c r="B302" s="15" t="s">
        <v>277</v>
      </c>
      <c r="C302" s="208"/>
      <c r="D302" s="208"/>
      <c r="E302" s="208"/>
      <c r="F302" s="208"/>
      <c r="G302" s="240"/>
      <c r="H302" s="208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</row>
    <row r="303" spans="1:36" s="65" customFormat="1" ht="16.5" hidden="1" customHeight="1" x14ac:dyDescent="0.25">
      <c r="A303" s="14">
        <v>271</v>
      </c>
      <c r="B303" s="15" t="s">
        <v>278</v>
      </c>
      <c r="C303" s="208"/>
      <c r="D303" s="208"/>
      <c r="E303" s="208"/>
      <c r="F303" s="208"/>
      <c r="G303" s="240"/>
      <c r="H303" s="208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</row>
    <row r="304" spans="1:36" s="65" customFormat="1" ht="16.5" hidden="1" customHeight="1" x14ac:dyDescent="0.25">
      <c r="A304" s="14">
        <v>272</v>
      </c>
      <c r="B304" s="15" t="s">
        <v>279</v>
      </c>
      <c r="C304" s="208"/>
      <c r="D304" s="208"/>
      <c r="E304" s="208"/>
      <c r="F304" s="208"/>
      <c r="G304" s="240"/>
      <c r="H304" s="208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</row>
    <row r="305" spans="1:36" s="65" customFormat="1" ht="16.5" hidden="1" customHeight="1" x14ac:dyDescent="0.25">
      <c r="A305" s="58">
        <f>_xlfn.AGGREGATE(3,3,$B$12:B305)</f>
        <v>180</v>
      </c>
      <c r="B305" s="15" t="s">
        <v>280</v>
      </c>
      <c r="C305" s="208"/>
      <c r="D305" s="208"/>
      <c r="E305" s="208"/>
      <c r="F305" s="208"/>
      <c r="G305" s="240"/>
      <c r="H305" s="208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</row>
    <row r="306" spans="1:36" s="65" customFormat="1" ht="16.5" hidden="1" customHeight="1" x14ac:dyDescent="0.25">
      <c r="A306" s="14">
        <v>274</v>
      </c>
      <c r="B306" s="15" t="s">
        <v>115</v>
      </c>
      <c r="C306" s="208"/>
      <c r="D306" s="208"/>
      <c r="E306" s="208"/>
      <c r="F306" s="213"/>
      <c r="G306" s="238"/>
      <c r="H306" s="213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</row>
    <row r="307" spans="1:36" s="65" customFormat="1" ht="16.5" hidden="1" customHeight="1" x14ac:dyDescent="0.25">
      <c r="A307" s="300" t="s">
        <v>285</v>
      </c>
      <c r="B307" s="300"/>
      <c r="C307" s="234"/>
      <c r="D307" s="234"/>
      <c r="E307" s="234"/>
      <c r="F307" s="235"/>
      <c r="G307" s="236"/>
      <c r="H307" s="235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</row>
    <row r="308" spans="1:36" s="65" customFormat="1" ht="16.5" hidden="1" customHeight="1" x14ac:dyDescent="0.25">
      <c r="A308" s="58">
        <f>_xlfn.AGGREGATE(3,3,$B$12:B308)</f>
        <v>180</v>
      </c>
      <c r="B308" s="15" t="s">
        <v>269</v>
      </c>
      <c r="C308" s="208"/>
      <c r="D308" s="208"/>
      <c r="E308" s="212"/>
      <c r="F308" s="212"/>
      <c r="G308" s="237"/>
      <c r="H308" s="212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4"/>
      <c r="AE308" s="64"/>
      <c r="AF308" s="64"/>
      <c r="AG308" s="64"/>
      <c r="AH308" s="64"/>
      <c r="AI308" s="64"/>
      <c r="AJ308" s="64"/>
    </row>
    <row r="309" spans="1:36" s="65" customFormat="1" ht="16.5" hidden="1" customHeight="1" x14ac:dyDescent="0.25">
      <c r="A309" s="58">
        <f>_xlfn.AGGREGATE(3,3,$B$12:B309)</f>
        <v>180</v>
      </c>
      <c r="B309" s="15" t="s">
        <v>270</v>
      </c>
      <c r="C309" s="208"/>
      <c r="D309" s="208"/>
      <c r="E309" s="212"/>
      <c r="F309" s="212"/>
      <c r="G309" s="237"/>
      <c r="H309" s="212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4"/>
      <c r="AE309" s="64"/>
      <c r="AF309" s="64"/>
      <c r="AG309" s="64"/>
      <c r="AH309" s="64"/>
      <c r="AI309" s="64"/>
      <c r="AJ309" s="64"/>
    </row>
    <row r="310" spans="1:36" s="65" customFormat="1" ht="16.5" hidden="1" customHeight="1" x14ac:dyDescent="0.25">
      <c r="A310" s="14">
        <v>277</v>
      </c>
      <c r="B310" s="15" t="s">
        <v>115</v>
      </c>
      <c r="C310" s="208"/>
      <c r="D310" s="208"/>
      <c r="E310" s="208"/>
      <c r="F310" s="213"/>
      <c r="G310" s="238"/>
      <c r="H310" s="213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  <c r="AD310" s="64"/>
      <c r="AE310" s="64"/>
      <c r="AF310" s="64"/>
      <c r="AG310" s="64"/>
      <c r="AH310" s="64"/>
      <c r="AI310" s="64"/>
      <c r="AJ310" s="64"/>
    </row>
    <row r="311" spans="1:36" s="65" customFormat="1" ht="16.5" hidden="1" customHeight="1" x14ac:dyDescent="0.25">
      <c r="A311" s="58">
        <f>_xlfn.AGGREGATE(3,3,$B$12:B311)</f>
        <v>180</v>
      </c>
      <c r="B311" s="15" t="s">
        <v>271</v>
      </c>
      <c r="C311" s="208"/>
      <c r="D311" s="208"/>
      <c r="E311" s="208"/>
      <c r="F311" s="214"/>
      <c r="G311" s="239"/>
      <c r="H311" s="21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  <c r="AD311" s="64"/>
      <c r="AE311" s="64"/>
      <c r="AF311" s="64"/>
      <c r="AG311" s="64"/>
      <c r="AH311" s="64"/>
      <c r="AI311" s="64"/>
      <c r="AJ311" s="64"/>
    </row>
    <row r="312" spans="1:36" s="65" customFormat="1" ht="16.5" hidden="1" customHeight="1" x14ac:dyDescent="0.25">
      <c r="A312" s="14">
        <v>279</v>
      </c>
      <c r="B312" s="15" t="s">
        <v>272</v>
      </c>
      <c r="C312" s="208"/>
      <c r="D312" s="208"/>
      <c r="E312" s="208"/>
      <c r="F312" s="208"/>
      <c r="G312" s="240"/>
      <c r="H312" s="208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  <c r="AD312" s="64"/>
      <c r="AE312" s="64"/>
      <c r="AF312" s="64"/>
      <c r="AG312" s="64"/>
      <c r="AH312" s="64"/>
      <c r="AI312" s="64"/>
      <c r="AJ312" s="64"/>
    </row>
    <row r="313" spans="1:36" s="65" customFormat="1" ht="16.5" hidden="1" customHeight="1" x14ac:dyDescent="0.25">
      <c r="A313" s="14">
        <v>280</v>
      </c>
      <c r="B313" s="15" t="s">
        <v>273</v>
      </c>
      <c r="C313" s="208"/>
      <c r="D313" s="208"/>
      <c r="E313" s="208"/>
      <c r="F313" s="208"/>
      <c r="G313" s="240"/>
      <c r="H313" s="208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  <c r="AD313" s="64"/>
      <c r="AE313" s="64"/>
      <c r="AF313" s="64"/>
      <c r="AG313" s="64"/>
      <c r="AH313" s="64"/>
      <c r="AI313" s="64"/>
      <c r="AJ313" s="64"/>
    </row>
    <row r="314" spans="1:36" s="65" customFormat="1" ht="16.5" hidden="1" customHeight="1" x14ac:dyDescent="0.25">
      <c r="A314" s="58">
        <f>_xlfn.AGGREGATE(3,3,$B$12:B314)</f>
        <v>180</v>
      </c>
      <c r="B314" s="15" t="s">
        <v>274</v>
      </c>
      <c r="C314" s="208"/>
      <c r="D314" s="208"/>
      <c r="E314" s="208"/>
      <c r="F314" s="208"/>
      <c r="G314" s="240"/>
      <c r="H314" s="208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  <c r="AD314" s="64"/>
      <c r="AE314" s="64"/>
      <c r="AF314" s="64"/>
      <c r="AG314" s="64"/>
      <c r="AH314" s="64"/>
      <c r="AI314" s="64"/>
      <c r="AJ314" s="64"/>
    </row>
    <row r="315" spans="1:36" s="65" customFormat="1" ht="16.5" hidden="1" customHeight="1" x14ac:dyDescent="0.25">
      <c r="A315" s="58">
        <f>_xlfn.AGGREGATE(3,3,$B$12:B315)</f>
        <v>180</v>
      </c>
      <c r="B315" s="15" t="s">
        <v>275</v>
      </c>
      <c r="C315" s="208"/>
      <c r="D315" s="208"/>
      <c r="E315" s="208"/>
      <c r="F315" s="214"/>
      <c r="G315" s="239"/>
      <c r="H315" s="21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  <c r="AD315" s="64"/>
      <c r="AE315" s="64"/>
      <c r="AF315" s="64"/>
      <c r="AG315" s="64"/>
      <c r="AH315" s="64"/>
      <c r="AI315" s="64"/>
      <c r="AJ315" s="64"/>
    </row>
    <row r="316" spans="1:36" s="65" customFormat="1" ht="16.5" hidden="1" customHeight="1" x14ac:dyDescent="0.25">
      <c r="A316" s="58">
        <f>_xlfn.AGGREGATE(3,3,$B$12:B316)</f>
        <v>180</v>
      </c>
      <c r="B316" s="15" t="s">
        <v>276</v>
      </c>
      <c r="C316" s="208"/>
      <c r="D316" s="208"/>
      <c r="E316" s="208"/>
      <c r="F316" s="214"/>
      <c r="G316" s="239"/>
      <c r="H316" s="21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  <c r="AD316" s="64"/>
      <c r="AE316" s="64"/>
      <c r="AF316" s="64"/>
      <c r="AG316" s="64"/>
      <c r="AH316" s="64"/>
      <c r="AI316" s="64"/>
      <c r="AJ316" s="64"/>
    </row>
    <row r="317" spans="1:36" s="65" customFormat="1" ht="16.5" hidden="1" customHeight="1" x14ac:dyDescent="0.25">
      <c r="A317" s="14">
        <v>284</v>
      </c>
      <c r="B317" s="15" t="s">
        <v>282</v>
      </c>
      <c r="C317" s="208"/>
      <c r="D317" s="208"/>
      <c r="E317" s="208"/>
      <c r="F317" s="208"/>
      <c r="G317" s="240"/>
      <c r="H317" s="208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  <c r="AD317" s="64"/>
      <c r="AE317" s="64"/>
      <c r="AF317" s="64"/>
      <c r="AG317" s="64"/>
      <c r="AH317" s="64"/>
      <c r="AI317" s="64"/>
      <c r="AJ317" s="64"/>
    </row>
    <row r="318" spans="1:36" s="65" customFormat="1" ht="16.5" hidden="1" customHeight="1" x14ac:dyDescent="0.25">
      <c r="A318" s="14">
        <v>285</v>
      </c>
      <c r="B318" s="15" t="s">
        <v>278</v>
      </c>
      <c r="C318" s="208"/>
      <c r="D318" s="208"/>
      <c r="E318" s="208"/>
      <c r="F318" s="208"/>
      <c r="G318" s="240"/>
      <c r="H318" s="208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  <c r="AD318" s="64"/>
      <c r="AE318" s="64"/>
      <c r="AF318" s="64"/>
      <c r="AG318" s="64"/>
      <c r="AH318" s="64"/>
      <c r="AI318" s="64"/>
      <c r="AJ318" s="64"/>
    </row>
    <row r="319" spans="1:36" s="65" customFormat="1" ht="16.5" hidden="1" customHeight="1" x14ac:dyDescent="0.25">
      <c r="A319" s="14">
        <v>286</v>
      </c>
      <c r="B319" s="15" t="s">
        <v>279</v>
      </c>
      <c r="C319" s="208"/>
      <c r="D319" s="208"/>
      <c r="E319" s="208"/>
      <c r="F319" s="208"/>
      <c r="G319" s="240"/>
      <c r="H319" s="208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  <c r="AD319" s="64"/>
      <c r="AE319" s="64"/>
      <c r="AF319" s="64"/>
      <c r="AG319" s="64"/>
      <c r="AH319" s="64"/>
      <c r="AI319" s="64"/>
      <c r="AJ319" s="64"/>
    </row>
    <row r="320" spans="1:36" s="65" customFormat="1" ht="16.5" hidden="1" customHeight="1" x14ac:dyDescent="0.25">
      <c r="A320" s="58">
        <f>_xlfn.AGGREGATE(3,3,$B$12:B320)</f>
        <v>180</v>
      </c>
      <c r="B320" s="15" t="s">
        <v>280</v>
      </c>
      <c r="C320" s="208"/>
      <c r="D320" s="208"/>
      <c r="E320" s="208"/>
      <c r="F320" s="208"/>
      <c r="G320" s="240"/>
      <c r="H320" s="208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  <c r="AD320" s="64"/>
      <c r="AE320" s="64"/>
      <c r="AF320" s="64"/>
      <c r="AG320" s="64"/>
      <c r="AH320" s="64"/>
      <c r="AI320" s="64"/>
      <c r="AJ320" s="64"/>
    </row>
    <row r="321" spans="1:36" s="65" customFormat="1" ht="16.5" hidden="1" customHeight="1" x14ac:dyDescent="0.25">
      <c r="A321" s="14">
        <v>288</v>
      </c>
      <c r="B321" s="15" t="s">
        <v>115</v>
      </c>
      <c r="C321" s="208"/>
      <c r="D321" s="208"/>
      <c r="E321" s="208"/>
      <c r="F321" s="213"/>
      <c r="G321" s="238"/>
      <c r="H321" s="213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  <c r="AD321" s="64"/>
      <c r="AE321" s="64"/>
      <c r="AF321" s="64"/>
      <c r="AG321" s="64"/>
      <c r="AH321" s="64"/>
      <c r="AI321" s="64"/>
      <c r="AJ321" s="64"/>
    </row>
    <row r="322" spans="1:36" s="65" customFormat="1" ht="16.5" hidden="1" customHeight="1" x14ac:dyDescent="0.25">
      <c r="A322" s="300" t="s">
        <v>286</v>
      </c>
      <c r="B322" s="300"/>
      <c r="C322" s="234"/>
      <c r="D322" s="234"/>
      <c r="E322" s="234"/>
      <c r="F322" s="235"/>
      <c r="G322" s="236"/>
      <c r="H322" s="235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  <c r="AD322" s="64"/>
      <c r="AE322" s="64"/>
      <c r="AF322" s="64"/>
      <c r="AG322" s="64"/>
      <c r="AH322" s="64"/>
      <c r="AI322" s="64"/>
      <c r="AJ322" s="64"/>
    </row>
    <row r="323" spans="1:36" s="65" customFormat="1" ht="16.5" hidden="1" customHeight="1" x14ac:dyDescent="0.25">
      <c r="A323" s="58">
        <f>_xlfn.AGGREGATE(3,3,$B$12:B323)</f>
        <v>180</v>
      </c>
      <c r="B323" s="15" t="s">
        <v>269</v>
      </c>
      <c r="C323" s="208"/>
      <c r="D323" s="208"/>
      <c r="E323" s="212"/>
      <c r="F323" s="212"/>
      <c r="G323" s="237"/>
      <c r="H323" s="212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  <c r="AD323" s="64"/>
      <c r="AE323" s="64"/>
      <c r="AF323" s="64"/>
      <c r="AG323" s="64"/>
      <c r="AH323" s="64"/>
      <c r="AI323" s="64"/>
      <c r="AJ323" s="64"/>
    </row>
    <row r="324" spans="1:36" s="65" customFormat="1" ht="16.5" hidden="1" customHeight="1" x14ac:dyDescent="0.25">
      <c r="A324" s="58">
        <f>_xlfn.AGGREGATE(3,3,$B$12:B324)</f>
        <v>180</v>
      </c>
      <c r="B324" s="15" t="s">
        <v>270</v>
      </c>
      <c r="C324" s="208"/>
      <c r="D324" s="208"/>
      <c r="E324" s="212"/>
      <c r="F324" s="212"/>
      <c r="G324" s="237"/>
      <c r="H324" s="212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  <c r="AD324" s="64"/>
      <c r="AE324" s="64"/>
      <c r="AF324" s="64"/>
      <c r="AG324" s="64"/>
      <c r="AH324" s="64"/>
      <c r="AI324" s="64"/>
      <c r="AJ324" s="64"/>
    </row>
    <row r="325" spans="1:36" s="65" customFormat="1" ht="16.5" hidden="1" customHeight="1" x14ac:dyDescent="0.25">
      <c r="A325" s="14">
        <v>291</v>
      </c>
      <c r="B325" s="15" t="s">
        <v>115</v>
      </c>
      <c r="C325" s="208"/>
      <c r="D325" s="208"/>
      <c r="E325" s="208"/>
      <c r="F325" s="213"/>
      <c r="G325" s="238"/>
      <c r="H325" s="213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4"/>
      <c r="AE325" s="64"/>
      <c r="AF325" s="64"/>
      <c r="AG325" s="64"/>
      <c r="AH325" s="64"/>
      <c r="AI325" s="64"/>
      <c r="AJ325" s="64"/>
    </row>
    <row r="326" spans="1:36" s="65" customFormat="1" ht="16.5" hidden="1" customHeight="1" x14ac:dyDescent="0.25">
      <c r="A326" s="58">
        <f>_xlfn.AGGREGATE(3,3,$B$12:B326)</f>
        <v>180</v>
      </c>
      <c r="B326" s="15" t="s">
        <v>271</v>
      </c>
      <c r="C326" s="208"/>
      <c r="D326" s="208"/>
      <c r="E326" s="208"/>
      <c r="F326" s="214"/>
      <c r="G326" s="239"/>
      <c r="H326" s="21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4"/>
      <c r="AE326" s="64"/>
      <c r="AF326" s="64"/>
      <c r="AG326" s="64"/>
      <c r="AH326" s="64"/>
      <c r="AI326" s="64"/>
      <c r="AJ326" s="64"/>
    </row>
    <row r="327" spans="1:36" s="65" customFormat="1" ht="16.5" hidden="1" customHeight="1" x14ac:dyDescent="0.25">
      <c r="A327" s="14">
        <v>293</v>
      </c>
      <c r="B327" s="15" t="s">
        <v>272</v>
      </c>
      <c r="C327" s="208"/>
      <c r="D327" s="208"/>
      <c r="E327" s="208"/>
      <c r="F327" s="208"/>
      <c r="G327" s="240"/>
      <c r="H327" s="208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4"/>
      <c r="AE327" s="64"/>
      <c r="AF327" s="64"/>
      <c r="AG327" s="64"/>
      <c r="AH327" s="64"/>
      <c r="AI327" s="64"/>
      <c r="AJ327" s="64"/>
    </row>
    <row r="328" spans="1:36" s="65" customFormat="1" ht="16.5" hidden="1" customHeight="1" x14ac:dyDescent="0.25">
      <c r="A328" s="14">
        <v>294</v>
      </c>
      <c r="B328" s="15" t="s">
        <v>273</v>
      </c>
      <c r="C328" s="208"/>
      <c r="D328" s="208"/>
      <c r="E328" s="208"/>
      <c r="F328" s="208"/>
      <c r="G328" s="240"/>
      <c r="H328" s="208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4"/>
      <c r="AE328" s="64"/>
      <c r="AF328" s="64"/>
      <c r="AG328" s="64"/>
      <c r="AH328" s="64"/>
      <c r="AI328" s="64"/>
      <c r="AJ328" s="64"/>
    </row>
    <row r="329" spans="1:36" s="65" customFormat="1" ht="16.5" hidden="1" customHeight="1" x14ac:dyDescent="0.25">
      <c r="A329" s="58">
        <f>_xlfn.AGGREGATE(3,3,$B$12:B329)</f>
        <v>180</v>
      </c>
      <c r="B329" s="15" t="s">
        <v>274</v>
      </c>
      <c r="C329" s="208"/>
      <c r="D329" s="208"/>
      <c r="E329" s="208"/>
      <c r="F329" s="208"/>
      <c r="G329" s="240"/>
      <c r="H329" s="208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4"/>
      <c r="AE329" s="64"/>
      <c r="AF329" s="64"/>
      <c r="AG329" s="64"/>
      <c r="AH329" s="64"/>
      <c r="AI329" s="64"/>
      <c r="AJ329" s="64"/>
    </row>
    <row r="330" spans="1:36" s="65" customFormat="1" ht="16.5" hidden="1" customHeight="1" x14ac:dyDescent="0.25">
      <c r="A330" s="58">
        <f>_xlfn.AGGREGATE(3,3,$B$12:B330)</f>
        <v>180</v>
      </c>
      <c r="B330" s="15" t="s">
        <v>275</v>
      </c>
      <c r="C330" s="208"/>
      <c r="D330" s="208"/>
      <c r="E330" s="208"/>
      <c r="F330" s="214"/>
      <c r="G330" s="239"/>
      <c r="H330" s="21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4"/>
      <c r="AE330" s="64"/>
      <c r="AF330" s="64"/>
      <c r="AG330" s="64"/>
      <c r="AH330" s="64"/>
      <c r="AI330" s="64"/>
      <c r="AJ330" s="64"/>
    </row>
    <row r="331" spans="1:36" s="65" customFormat="1" ht="16.5" hidden="1" customHeight="1" x14ac:dyDescent="0.25">
      <c r="A331" s="58">
        <f>_xlfn.AGGREGATE(3,3,$B$12:B331)</f>
        <v>180</v>
      </c>
      <c r="B331" s="15" t="s">
        <v>276</v>
      </c>
      <c r="C331" s="208"/>
      <c r="D331" s="208"/>
      <c r="E331" s="208"/>
      <c r="F331" s="214"/>
      <c r="G331" s="239"/>
      <c r="H331" s="21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4"/>
      <c r="AE331" s="64"/>
      <c r="AF331" s="64"/>
      <c r="AG331" s="64"/>
      <c r="AH331" s="64"/>
      <c r="AI331" s="64"/>
      <c r="AJ331" s="64"/>
    </row>
    <row r="332" spans="1:36" s="65" customFormat="1" ht="16.5" hidden="1" customHeight="1" x14ac:dyDescent="0.25">
      <c r="A332" s="14">
        <v>298</v>
      </c>
      <c r="B332" s="15" t="s">
        <v>282</v>
      </c>
      <c r="C332" s="208"/>
      <c r="D332" s="208"/>
      <c r="E332" s="208"/>
      <c r="F332" s="208"/>
      <c r="G332" s="240"/>
      <c r="H332" s="208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4"/>
      <c r="AE332" s="64"/>
      <c r="AF332" s="64"/>
      <c r="AG332" s="64"/>
      <c r="AH332" s="64"/>
      <c r="AI332" s="64"/>
      <c r="AJ332" s="64"/>
    </row>
    <row r="333" spans="1:36" s="65" customFormat="1" ht="16.5" hidden="1" customHeight="1" x14ac:dyDescent="0.25">
      <c r="A333" s="14">
        <v>299</v>
      </c>
      <c r="B333" s="15" t="s">
        <v>278</v>
      </c>
      <c r="C333" s="208"/>
      <c r="D333" s="208"/>
      <c r="E333" s="208"/>
      <c r="F333" s="208"/>
      <c r="G333" s="240"/>
      <c r="H333" s="208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</row>
    <row r="334" spans="1:36" s="65" customFormat="1" ht="16.5" hidden="1" customHeight="1" x14ac:dyDescent="0.25">
      <c r="A334" s="14">
        <v>300</v>
      </c>
      <c r="B334" s="15" t="s">
        <v>279</v>
      </c>
      <c r="C334" s="208"/>
      <c r="D334" s="208"/>
      <c r="E334" s="208"/>
      <c r="F334" s="208"/>
      <c r="G334" s="240"/>
      <c r="H334" s="208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  <c r="AD334" s="64"/>
      <c r="AE334" s="64"/>
      <c r="AF334" s="64"/>
      <c r="AG334" s="64"/>
      <c r="AH334" s="64"/>
      <c r="AI334" s="64"/>
      <c r="AJ334" s="64"/>
    </row>
    <row r="335" spans="1:36" s="65" customFormat="1" ht="16.5" hidden="1" customHeight="1" x14ac:dyDescent="0.25">
      <c r="A335" s="58">
        <f>_xlfn.AGGREGATE(3,3,$B$12:B335)</f>
        <v>180</v>
      </c>
      <c r="B335" s="15" t="s">
        <v>280</v>
      </c>
      <c r="C335" s="208"/>
      <c r="D335" s="208"/>
      <c r="E335" s="208"/>
      <c r="F335" s="208"/>
      <c r="G335" s="240"/>
      <c r="H335" s="208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4"/>
      <c r="AE335" s="64"/>
      <c r="AF335" s="64"/>
      <c r="AG335" s="64"/>
      <c r="AH335" s="64"/>
      <c r="AI335" s="64"/>
      <c r="AJ335" s="64"/>
    </row>
    <row r="336" spans="1:36" s="65" customFormat="1" ht="16.5" hidden="1" customHeight="1" x14ac:dyDescent="0.25">
      <c r="A336" s="14">
        <v>302</v>
      </c>
      <c r="B336" s="15" t="s">
        <v>115</v>
      </c>
      <c r="C336" s="208"/>
      <c r="D336" s="208"/>
      <c r="E336" s="208"/>
      <c r="F336" s="213"/>
      <c r="G336" s="238"/>
      <c r="H336" s="213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  <c r="AD336" s="64"/>
      <c r="AE336" s="64"/>
      <c r="AF336" s="64"/>
      <c r="AG336" s="64"/>
      <c r="AH336" s="64"/>
      <c r="AI336" s="64"/>
      <c r="AJ336" s="64"/>
    </row>
    <row r="337" spans="1:36" s="65" customFormat="1" ht="16.5" hidden="1" customHeight="1" x14ac:dyDescent="0.25">
      <c r="A337" s="300" t="s">
        <v>287</v>
      </c>
      <c r="B337" s="300"/>
      <c r="C337" s="234"/>
      <c r="D337" s="234"/>
      <c r="E337" s="234"/>
      <c r="F337" s="235"/>
      <c r="G337" s="236"/>
      <c r="H337" s="235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  <c r="AD337" s="64"/>
      <c r="AE337" s="64"/>
      <c r="AF337" s="64"/>
      <c r="AG337" s="64"/>
      <c r="AH337" s="64"/>
      <c r="AI337" s="64"/>
      <c r="AJ337" s="64"/>
    </row>
    <row r="338" spans="1:36" s="65" customFormat="1" ht="16.5" hidden="1" customHeight="1" x14ac:dyDescent="0.25">
      <c r="A338" s="58">
        <f>_xlfn.AGGREGATE(3,3,$B$12:B338)</f>
        <v>180</v>
      </c>
      <c r="B338" s="15" t="s">
        <v>269</v>
      </c>
      <c r="C338" s="208"/>
      <c r="D338" s="208"/>
      <c r="E338" s="212"/>
      <c r="F338" s="212"/>
      <c r="G338" s="237"/>
      <c r="H338" s="212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  <c r="AD338" s="64"/>
      <c r="AE338" s="64"/>
      <c r="AF338" s="64"/>
      <c r="AG338" s="64"/>
      <c r="AH338" s="64"/>
      <c r="AI338" s="64"/>
      <c r="AJ338" s="64"/>
    </row>
    <row r="339" spans="1:36" s="65" customFormat="1" ht="16.5" hidden="1" customHeight="1" x14ac:dyDescent="0.25">
      <c r="A339" s="58">
        <f>_xlfn.AGGREGATE(3,3,$B$12:B339)</f>
        <v>180</v>
      </c>
      <c r="B339" s="15" t="s">
        <v>270</v>
      </c>
      <c r="C339" s="208"/>
      <c r="D339" s="208"/>
      <c r="E339" s="212"/>
      <c r="F339" s="212"/>
      <c r="G339" s="237"/>
      <c r="H339" s="212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4"/>
      <c r="AE339" s="64"/>
      <c r="AF339" s="64"/>
      <c r="AG339" s="64"/>
      <c r="AH339" s="64"/>
      <c r="AI339" s="64"/>
      <c r="AJ339" s="64"/>
    </row>
    <row r="340" spans="1:36" s="65" customFormat="1" ht="16.5" hidden="1" customHeight="1" x14ac:dyDescent="0.25">
      <c r="A340" s="14">
        <v>305</v>
      </c>
      <c r="B340" s="15" t="s">
        <v>115</v>
      </c>
      <c r="C340" s="208"/>
      <c r="D340" s="208"/>
      <c r="E340" s="208"/>
      <c r="F340" s="213"/>
      <c r="G340" s="238"/>
      <c r="H340" s="213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  <c r="AD340" s="64"/>
      <c r="AE340" s="64"/>
      <c r="AF340" s="64"/>
      <c r="AG340" s="64"/>
      <c r="AH340" s="64"/>
      <c r="AI340" s="64"/>
      <c r="AJ340" s="64"/>
    </row>
    <row r="341" spans="1:36" s="65" customFormat="1" ht="16.5" hidden="1" customHeight="1" x14ac:dyDescent="0.25">
      <c r="A341" s="58">
        <f>_xlfn.AGGREGATE(3,3,$B$12:B341)</f>
        <v>180</v>
      </c>
      <c r="B341" s="15" t="s">
        <v>271</v>
      </c>
      <c r="C341" s="208"/>
      <c r="D341" s="208"/>
      <c r="E341" s="208"/>
      <c r="F341" s="214"/>
      <c r="G341" s="239"/>
      <c r="H341" s="21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  <c r="AD341" s="64"/>
      <c r="AE341" s="64"/>
      <c r="AF341" s="64"/>
      <c r="AG341" s="64"/>
      <c r="AH341" s="64"/>
      <c r="AI341" s="64"/>
      <c r="AJ341" s="64"/>
    </row>
    <row r="342" spans="1:36" s="65" customFormat="1" ht="16.5" hidden="1" customHeight="1" x14ac:dyDescent="0.25">
      <c r="A342" s="14">
        <v>307</v>
      </c>
      <c r="B342" s="15" t="s">
        <v>272</v>
      </c>
      <c r="C342" s="208"/>
      <c r="D342" s="208"/>
      <c r="E342" s="208"/>
      <c r="F342" s="208"/>
      <c r="G342" s="240"/>
      <c r="H342" s="208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  <c r="AD342" s="64"/>
      <c r="AE342" s="64"/>
      <c r="AF342" s="64"/>
      <c r="AG342" s="64"/>
      <c r="AH342" s="64"/>
      <c r="AI342" s="64"/>
      <c r="AJ342" s="64"/>
    </row>
    <row r="343" spans="1:36" s="65" customFormat="1" ht="16.5" hidden="1" customHeight="1" x14ac:dyDescent="0.25">
      <c r="A343" s="14">
        <v>308</v>
      </c>
      <c r="B343" s="15" t="s">
        <v>273</v>
      </c>
      <c r="C343" s="208"/>
      <c r="D343" s="208"/>
      <c r="E343" s="208"/>
      <c r="F343" s="208"/>
      <c r="G343" s="240"/>
      <c r="H343" s="208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  <c r="AD343" s="64"/>
      <c r="AE343" s="64"/>
      <c r="AF343" s="64"/>
      <c r="AG343" s="64"/>
      <c r="AH343" s="64"/>
      <c r="AI343" s="64"/>
      <c r="AJ343" s="64"/>
    </row>
    <row r="344" spans="1:36" s="65" customFormat="1" ht="16.5" hidden="1" customHeight="1" x14ac:dyDescent="0.25">
      <c r="A344" s="58">
        <f>_xlfn.AGGREGATE(3,3,$B$12:B344)</f>
        <v>180</v>
      </c>
      <c r="B344" s="15" t="s">
        <v>274</v>
      </c>
      <c r="C344" s="208"/>
      <c r="D344" s="208"/>
      <c r="E344" s="208"/>
      <c r="F344" s="208"/>
      <c r="G344" s="240"/>
      <c r="H344" s="208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  <c r="AD344" s="64"/>
      <c r="AE344" s="64"/>
      <c r="AF344" s="64"/>
      <c r="AG344" s="64"/>
      <c r="AH344" s="64"/>
      <c r="AI344" s="64"/>
      <c r="AJ344" s="64"/>
    </row>
    <row r="345" spans="1:36" s="65" customFormat="1" ht="16.5" hidden="1" customHeight="1" x14ac:dyDescent="0.25">
      <c r="A345" s="58">
        <f>_xlfn.AGGREGATE(3,3,$B$12:B345)</f>
        <v>180</v>
      </c>
      <c r="B345" s="15" t="s">
        <v>275</v>
      </c>
      <c r="C345" s="208"/>
      <c r="D345" s="208"/>
      <c r="E345" s="208"/>
      <c r="F345" s="214"/>
      <c r="G345" s="239"/>
      <c r="H345" s="21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  <c r="AD345" s="64"/>
      <c r="AE345" s="64"/>
      <c r="AF345" s="64"/>
      <c r="AG345" s="64"/>
      <c r="AH345" s="64"/>
      <c r="AI345" s="64"/>
      <c r="AJ345" s="64"/>
    </row>
    <row r="346" spans="1:36" s="65" customFormat="1" ht="16.5" hidden="1" customHeight="1" x14ac:dyDescent="0.25">
      <c r="A346" s="58">
        <f>_xlfn.AGGREGATE(3,3,$B$12:B346)</f>
        <v>180</v>
      </c>
      <c r="B346" s="15" t="s">
        <v>276</v>
      </c>
      <c r="C346" s="208"/>
      <c r="D346" s="208"/>
      <c r="E346" s="208"/>
      <c r="F346" s="214"/>
      <c r="G346" s="239"/>
      <c r="H346" s="21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  <c r="AD346" s="64"/>
      <c r="AE346" s="64"/>
      <c r="AF346" s="64"/>
      <c r="AG346" s="64"/>
      <c r="AH346" s="64"/>
      <c r="AI346" s="64"/>
      <c r="AJ346" s="64"/>
    </row>
    <row r="347" spans="1:36" s="65" customFormat="1" ht="16.5" hidden="1" customHeight="1" x14ac:dyDescent="0.25">
      <c r="A347" s="14">
        <v>312</v>
      </c>
      <c r="B347" s="15" t="s">
        <v>277</v>
      </c>
      <c r="C347" s="208"/>
      <c r="D347" s="208"/>
      <c r="E347" s="208"/>
      <c r="F347" s="208"/>
      <c r="G347" s="240"/>
      <c r="H347" s="208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  <c r="AD347" s="64"/>
      <c r="AE347" s="64"/>
      <c r="AF347" s="64"/>
      <c r="AG347" s="64"/>
      <c r="AH347" s="64"/>
      <c r="AI347" s="64"/>
      <c r="AJ347" s="64"/>
    </row>
    <row r="348" spans="1:36" s="65" customFormat="1" ht="16.5" hidden="1" customHeight="1" x14ac:dyDescent="0.25">
      <c r="A348" s="14">
        <v>313</v>
      </c>
      <c r="B348" s="15" t="s">
        <v>278</v>
      </c>
      <c r="C348" s="208"/>
      <c r="D348" s="208"/>
      <c r="E348" s="208"/>
      <c r="F348" s="208"/>
      <c r="G348" s="240"/>
      <c r="H348" s="208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  <c r="AD348" s="64"/>
      <c r="AE348" s="64"/>
      <c r="AF348" s="64"/>
      <c r="AG348" s="64"/>
      <c r="AH348" s="64"/>
      <c r="AI348" s="64"/>
      <c r="AJ348" s="64"/>
    </row>
    <row r="349" spans="1:36" s="65" customFormat="1" ht="16.5" hidden="1" customHeight="1" x14ac:dyDescent="0.25">
      <c r="A349" s="14">
        <v>314</v>
      </c>
      <c r="B349" s="15" t="s">
        <v>279</v>
      </c>
      <c r="C349" s="208"/>
      <c r="D349" s="208"/>
      <c r="E349" s="208"/>
      <c r="F349" s="208"/>
      <c r="G349" s="240"/>
      <c r="H349" s="208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  <c r="AD349" s="64"/>
      <c r="AE349" s="64"/>
      <c r="AF349" s="64"/>
      <c r="AG349" s="64"/>
      <c r="AH349" s="64"/>
      <c r="AI349" s="64"/>
      <c r="AJ349" s="64"/>
    </row>
    <row r="350" spans="1:36" s="65" customFormat="1" ht="16.5" hidden="1" customHeight="1" x14ac:dyDescent="0.25">
      <c r="A350" s="58">
        <f>_xlfn.AGGREGATE(3,3,$B$12:B350)</f>
        <v>180</v>
      </c>
      <c r="B350" s="15" t="s">
        <v>280</v>
      </c>
      <c r="C350" s="208"/>
      <c r="D350" s="208"/>
      <c r="E350" s="208"/>
      <c r="F350" s="208"/>
      <c r="G350" s="240"/>
      <c r="H350" s="208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  <c r="AD350" s="64"/>
      <c r="AE350" s="64"/>
      <c r="AF350" s="64"/>
      <c r="AG350" s="64"/>
      <c r="AH350" s="64"/>
      <c r="AI350" s="64"/>
      <c r="AJ350" s="64"/>
    </row>
    <row r="351" spans="1:36" s="65" customFormat="1" ht="16.5" hidden="1" customHeight="1" x14ac:dyDescent="0.25">
      <c r="A351" s="14">
        <v>316</v>
      </c>
      <c r="B351" s="15" t="s">
        <v>115</v>
      </c>
      <c r="C351" s="208"/>
      <c r="D351" s="208"/>
      <c r="E351" s="208"/>
      <c r="F351" s="213"/>
      <c r="G351" s="238"/>
      <c r="H351" s="213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  <c r="AD351" s="64"/>
      <c r="AE351" s="64"/>
      <c r="AF351" s="64"/>
      <c r="AG351" s="64"/>
      <c r="AH351" s="64"/>
      <c r="AI351" s="64"/>
      <c r="AJ351" s="64"/>
    </row>
    <row r="352" spans="1:36" customFormat="1" ht="34.5" hidden="1" customHeight="1" x14ac:dyDescent="0.3">
      <c r="A352" s="274" t="s">
        <v>4</v>
      </c>
      <c r="B352" s="274"/>
      <c r="C352" s="274"/>
      <c r="D352" s="274"/>
      <c r="E352" s="274"/>
      <c r="F352" s="274"/>
      <c r="G352" s="274"/>
      <c r="H352" s="274"/>
      <c r="I352" s="269"/>
    </row>
    <row r="353" spans="1:36" customFormat="1" ht="30.75" hidden="1" customHeight="1" x14ac:dyDescent="0.3">
      <c r="A353" s="269" t="s">
        <v>291</v>
      </c>
      <c r="B353" s="269"/>
      <c r="C353" s="269"/>
      <c r="D353" s="269"/>
      <c r="E353" s="269"/>
      <c r="F353" s="269"/>
      <c r="G353" s="269"/>
      <c r="H353" s="269"/>
      <c r="I353" s="269"/>
    </row>
    <row r="354" spans="1:36" customFormat="1" hidden="1" x14ac:dyDescent="0.3">
      <c r="A354" s="269" t="s">
        <v>292</v>
      </c>
      <c r="B354" s="269"/>
      <c r="C354" s="269"/>
      <c r="D354" s="269"/>
      <c r="E354" s="269"/>
      <c r="F354" s="269"/>
      <c r="G354" s="269"/>
      <c r="H354" s="269"/>
      <c r="I354" s="269"/>
    </row>
    <row r="355" spans="1:36" customFormat="1" ht="15" hidden="1" x14ac:dyDescent="0.25">
      <c r="C355" s="241"/>
      <c r="D355" s="241"/>
      <c r="E355" s="241"/>
      <c r="F355" s="241"/>
      <c r="G355" s="241"/>
      <c r="H355" s="242"/>
    </row>
    <row r="356" spans="1:36" customFormat="1" ht="15" hidden="1" x14ac:dyDescent="0.25">
      <c r="A356" s="255"/>
      <c r="B356" s="255"/>
      <c r="C356" s="255"/>
      <c r="D356" s="255"/>
      <c r="E356" s="255"/>
      <c r="F356" s="255"/>
      <c r="G356" s="255"/>
      <c r="H356" s="255"/>
      <c r="I356" s="255"/>
    </row>
    <row r="357" spans="1:36" customFormat="1" ht="15" hidden="1" x14ac:dyDescent="0.25">
      <c r="A357" s="255"/>
      <c r="B357" s="255"/>
      <c r="C357" s="255"/>
      <c r="D357" s="255"/>
      <c r="E357" s="255"/>
      <c r="F357" s="255"/>
      <c r="G357" s="255"/>
      <c r="H357" s="255"/>
      <c r="I357" s="255"/>
    </row>
    <row r="358" spans="1:36" customFormat="1" hidden="1" x14ac:dyDescent="0.3">
      <c r="A358" s="269" t="s">
        <v>5</v>
      </c>
      <c r="B358" s="269"/>
      <c r="C358" s="269"/>
      <c r="D358" s="269"/>
      <c r="E358" s="269"/>
      <c r="F358" s="269"/>
      <c r="G358" s="269"/>
      <c r="H358" s="269"/>
      <c r="I358" s="269"/>
    </row>
    <row r="359" spans="1:36" customFormat="1" ht="15" hidden="1" x14ac:dyDescent="0.25">
      <c r="C359" s="241"/>
      <c r="D359" s="241"/>
      <c r="E359" s="241"/>
      <c r="F359" s="241"/>
      <c r="G359" s="241"/>
      <c r="H359" s="242"/>
    </row>
    <row r="360" spans="1:36" hidden="1" x14ac:dyDescent="0.3">
      <c r="A360" s="3"/>
      <c r="B360" s="4"/>
      <c r="C360" s="199"/>
      <c r="D360" s="199"/>
      <c r="E360" s="199"/>
      <c r="F360" s="199"/>
      <c r="G360" s="199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</row>
    <row r="361" spans="1:36" hidden="1" x14ac:dyDescent="0.3">
      <c r="A361" s="3"/>
      <c r="B361" s="4"/>
      <c r="C361" s="199"/>
      <c r="D361" s="199"/>
      <c r="E361" s="199"/>
      <c r="F361" s="199"/>
      <c r="G361" s="199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</row>
    <row r="362" spans="1:36" hidden="1" x14ac:dyDescent="0.3">
      <c r="A362" s="3"/>
      <c r="B362" s="4"/>
      <c r="C362" s="199"/>
      <c r="D362" s="199"/>
      <c r="E362" s="199"/>
      <c r="F362" s="199"/>
      <c r="G362" s="199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</row>
    <row r="363" spans="1:36" hidden="1" x14ac:dyDescent="0.3">
      <c r="A363" s="3"/>
      <c r="B363" s="4"/>
      <c r="C363" s="199"/>
      <c r="D363" s="199"/>
      <c r="E363" s="199"/>
      <c r="F363" s="199"/>
      <c r="G363" s="199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</row>
    <row r="364" spans="1:36" hidden="1" x14ac:dyDescent="0.3">
      <c r="A364" s="3"/>
      <c r="B364" s="4"/>
      <c r="C364" s="199"/>
      <c r="D364" s="199"/>
      <c r="E364" s="199"/>
      <c r="F364" s="199"/>
      <c r="G364" s="199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</row>
    <row r="365" spans="1:36" hidden="1" x14ac:dyDescent="0.3">
      <c r="A365" s="3"/>
      <c r="B365" s="4"/>
      <c r="C365" s="199"/>
      <c r="D365" s="199"/>
      <c r="E365" s="199"/>
      <c r="F365" s="199"/>
      <c r="G365" s="199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</row>
    <row r="366" spans="1:36" hidden="1" x14ac:dyDescent="0.3">
      <c r="A366" s="3"/>
      <c r="B366" s="4"/>
      <c r="C366" s="199"/>
      <c r="D366" s="199"/>
      <c r="E366" s="199"/>
      <c r="F366" s="199"/>
      <c r="G366" s="199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</row>
    <row r="367" spans="1:36" hidden="1" x14ac:dyDescent="0.3">
      <c r="A367" s="3"/>
      <c r="B367" s="4"/>
      <c r="C367" s="199"/>
      <c r="D367" s="199"/>
      <c r="E367" s="199"/>
      <c r="F367" s="199"/>
      <c r="G367" s="199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</row>
    <row r="368" spans="1:36" hidden="1" x14ac:dyDescent="0.3">
      <c r="A368" s="3"/>
      <c r="B368" s="4"/>
      <c r="C368" s="199"/>
      <c r="D368" s="199"/>
      <c r="E368" s="199"/>
      <c r="F368" s="199"/>
      <c r="G368" s="199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</row>
    <row r="369" spans="1:36" hidden="1" x14ac:dyDescent="0.3">
      <c r="A369" s="3"/>
      <c r="B369" s="4"/>
      <c r="C369" s="199"/>
      <c r="D369" s="199"/>
      <c r="E369" s="199"/>
      <c r="F369" s="199"/>
      <c r="G369" s="19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</row>
    <row r="370" spans="1:36" hidden="1" x14ac:dyDescent="0.3">
      <c r="A370" s="3"/>
      <c r="B370" s="4"/>
      <c r="C370" s="199"/>
      <c r="D370" s="199"/>
      <c r="E370" s="199"/>
      <c r="F370" s="199"/>
      <c r="G370" s="199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</row>
    <row r="371" spans="1:36" hidden="1" x14ac:dyDescent="0.3">
      <c r="A371" s="3"/>
      <c r="B371" s="4"/>
      <c r="C371" s="199"/>
      <c r="D371" s="199"/>
      <c r="E371" s="199"/>
      <c r="F371" s="199"/>
      <c r="G371" s="199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 s="77"/>
      <c r="AC371" s="77"/>
      <c r="AD371" s="77"/>
      <c r="AE371" s="77"/>
      <c r="AF371" s="77"/>
      <c r="AG371" s="77"/>
      <c r="AH371" s="77"/>
      <c r="AI371" s="77"/>
      <c r="AJ371" s="77"/>
    </row>
    <row r="372" spans="1:36" hidden="1" x14ac:dyDescent="0.3">
      <c r="A372" s="3"/>
      <c r="B372" s="4"/>
      <c r="C372" s="199"/>
      <c r="D372" s="199"/>
      <c r="E372" s="199"/>
      <c r="F372" s="199"/>
      <c r="G372" s="199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1:36" hidden="1" x14ac:dyDescent="0.3">
      <c r="A373" s="3"/>
      <c r="B373" s="4"/>
      <c r="C373" s="199"/>
      <c r="D373" s="199"/>
      <c r="E373" s="199"/>
      <c r="F373" s="199"/>
      <c r="G373" s="199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1:36" x14ac:dyDescent="0.3">
      <c r="A374" s="3"/>
      <c r="B374" s="4"/>
      <c r="C374" s="199"/>
      <c r="D374" s="199"/>
      <c r="E374" s="199"/>
      <c r="F374" s="199"/>
      <c r="G374" s="199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1:36" x14ac:dyDescent="0.3">
      <c r="A375" s="3"/>
      <c r="B375" s="4"/>
      <c r="C375" s="199"/>
      <c r="D375" s="199"/>
      <c r="E375" s="199"/>
      <c r="F375" s="199"/>
      <c r="G375" s="199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1:36" x14ac:dyDescent="0.3">
      <c r="A376" s="3"/>
      <c r="B376" s="4"/>
      <c r="C376" s="199"/>
      <c r="D376" s="199"/>
      <c r="E376" s="199"/>
      <c r="F376" s="199"/>
      <c r="G376" s="199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1:36" x14ac:dyDescent="0.3">
      <c r="A377" s="3"/>
      <c r="B377" s="4"/>
      <c r="C377" s="199"/>
      <c r="D377" s="199"/>
      <c r="E377" s="199"/>
      <c r="F377" s="199"/>
      <c r="G377" s="199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</row>
    <row r="378" spans="1:36" x14ac:dyDescent="0.3">
      <c r="A378" s="3"/>
      <c r="B378" s="4"/>
      <c r="C378" s="199"/>
      <c r="D378" s="199"/>
      <c r="E378" s="199"/>
      <c r="F378" s="199"/>
      <c r="G378" s="199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</row>
    <row r="379" spans="1:36" x14ac:dyDescent="0.3">
      <c r="A379" s="3"/>
      <c r="B379" s="4"/>
      <c r="C379" s="199"/>
      <c r="D379" s="199"/>
      <c r="E379" s="199"/>
      <c r="F379" s="199"/>
      <c r="G379" s="19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</row>
  </sheetData>
  <mergeCells count="35">
    <mergeCell ref="A354:I354"/>
    <mergeCell ref="A356:I356"/>
    <mergeCell ref="A357:I357"/>
    <mergeCell ref="A358:I358"/>
    <mergeCell ref="A292:B292"/>
    <mergeCell ref="A307:B307"/>
    <mergeCell ref="A322:B322"/>
    <mergeCell ref="A337:B337"/>
    <mergeCell ref="A352:I352"/>
    <mergeCell ref="A353:I353"/>
    <mergeCell ref="A277:B277"/>
    <mergeCell ref="A112:H112"/>
    <mergeCell ref="A127:H127"/>
    <mergeCell ref="A142:H142"/>
    <mergeCell ref="A157:H157"/>
    <mergeCell ref="A172:H172"/>
    <mergeCell ref="A187:H187"/>
    <mergeCell ref="A202:H202"/>
    <mergeCell ref="A217:H217"/>
    <mergeCell ref="A232:H232"/>
    <mergeCell ref="A247:B247"/>
    <mergeCell ref="A262:B262"/>
    <mergeCell ref="K9:M9"/>
    <mergeCell ref="A11:H11"/>
    <mergeCell ref="A33:H33"/>
    <mergeCell ref="A55:H55"/>
    <mergeCell ref="A76:H76"/>
    <mergeCell ref="A97:H97"/>
    <mergeCell ref="A5:H5"/>
    <mergeCell ref="A6:H6"/>
    <mergeCell ref="A8:A9"/>
    <mergeCell ref="B8:B9"/>
    <mergeCell ref="C8:C9"/>
    <mergeCell ref="D8:D9"/>
    <mergeCell ref="F9:H9"/>
  </mergeCells>
  <pageMargins left="0.35433070866141736" right="0.35433070866141736" top="0.98425196850393704" bottom="0.98425196850393704" header="0.51181102362204722" footer="0.51181102362204722"/>
  <pageSetup paperSize="9" scale="80" fitToHeight="65" orientation="landscape" r:id="rId1"/>
  <headerFooter>
    <oddFooter>&amp;C&amp;P</oddFooter>
  </headerFooter>
  <rowBreaks count="5" manualBreakCount="5">
    <brk id="74" max="7" man="1"/>
    <brk id="104" max="7" man="1"/>
    <brk id="135" max="7" man="1"/>
    <brk id="166" max="7" man="1"/>
    <brk id="226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580E8-F4BC-4E6E-9F33-735F017A0A8E}">
  <sheetPr>
    <tabColor rgb="FF00B050"/>
  </sheetPr>
  <dimension ref="A1:AA48"/>
  <sheetViews>
    <sheetView view="pageBreakPreview" topLeftCell="A2" zoomScale="90" zoomScaleNormal="100" zoomScaleSheetLayoutView="90" workbookViewId="0">
      <selection activeCell="N26" sqref="N26"/>
    </sheetView>
  </sheetViews>
  <sheetFormatPr defaultRowHeight="18.75" x14ac:dyDescent="0.3"/>
  <cols>
    <col min="1" max="1" width="4.5703125" style="28" customWidth="1"/>
    <col min="2" max="2" width="50.5703125" style="4" customWidth="1"/>
    <col min="3" max="3" width="17.7109375" style="3" customWidth="1"/>
    <col min="4" max="6" width="13.28515625" style="3" customWidth="1"/>
    <col min="7" max="16384" width="9.140625" style="4"/>
  </cols>
  <sheetData>
    <row r="1" spans="1:27" s="1" customFormat="1" ht="36.75" hidden="1" customHeight="1" x14ac:dyDescent="0.3">
      <c r="A1" s="3"/>
      <c r="B1" s="4"/>
      <c r="C1" s="259" t="s">
        <v>82</v>
      </c>
      <c r="D1" s="259"/>
      <c r="E1" s="259"/>
      <c r="F1" s="259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27" s="1" customFormat="1" ht="15" customHeight="1" x14ac:dyDescent="0.3">
      <c r="A2" s="3"/>
      <c r="B2" s="4"/>
      <c r="C2" s="5"/>
      <c r="D2" s="6"/>
      <c r="E2" s="6"/>
      <c r="F2" s="6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 s="1" customFormat="1" ht="15" customHeight="1" x14ac:dyDescent="0.3">
      <c r="A3" s="3"/>
      <c r="B3" s="4"/>
      <c r="C3" s="5"/>
      <c r="D3" s="6"/>
      <c r="E3" s="260" t="s">
        <v>68</v>
      </c>
      <c r="F3" s="260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 s="1" customFormat="1" ht="15" customHeight="1" x14ac:dyDescent="0.3">
      <c r="A4" s="7"/>
      <c r="B4" s="4"/>
      <c r="C4" s="5"/>
      <c r="D4" s="5"/>
      <c r="E4" s="5"/>
      <c r="F4" s="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" customFormat="1" ht="15" customHeight="1" x14ac:dyDescent="0.25">
      <c r="A5" s="261" t="s">
        <v>81</v>
      </c>
      <c r="B5" s="261"/>
      <c r="C5" s="261"/>
      <c r="D5" s="261"/>
      <c r="E5" s="261"/>
      <c r="F5" s="261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" customFormat="1" ht="36" customHeight="1" x14ac:dyDescent="0.25">
      <c r="A6" s="261"/>
      <c r="B6" s="261"/>
      <c r="C6" s="261"/>
      <c r="D6" s="261"/>
      <c r="E6" s="261"/>
      <c r="F6" s="261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15" customHeight="1" x14ac:dyDescent="0.25">
      <c r="A7" s="20"/>
      <c r="B7" s="20"/>
      <c r="C7" s="20"/>
      <c r="D7" s="20"/>
      <c r="E7" s="20"/>
      <c r="F7" s="20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24" customFormat="1" ht="15" customHeight="1" x14ac:dyDescent="0.3">
      <c r="A8" s="3"/>
      <c r="B8" s="4"/>
      <c r="C8" s="8"/>
      <c r="D8" s="9"/>
      <c r="E8" s="260" t="s">
        <v>316</v>
      </c>
      <c r="F8" s="260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24" customFormat="1" ht="15" customHeight="1" x14ac:dyDescent="0.3">
      <c r="A9" s="3"/>
      <c r="B9" s="4"/>
      <c r="C9" s="8"/>
      <c r="D9" s="9"/>
      <c r="E9" s="9"/>
      <c r="F9" s="2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36.75" customHeight="1" x14ac:dyDescent="0.3">
      <c r="A10" s="297" t="s">
        <v>0</v>
      </c>
      <c r="B10" s="262" t="s">
        <v>9</v>
      </c>
      <c r="C10" s="262" t="s">
        <v>11</v>
      </c>
      <c r="D10" s="265" t="s">
        <v>61</v>
      </c>
      <c r="E10" s="266"/>
      <c r="F10" s="267"/>
    </row>
    <row r="11" spans="1:27" ht="31.5" customHeight="1" x14ac:dyDescent="0.3">
      <c r="A11" s="298"/>
      <c r="B11" s="263"/>
      <c r="C11" s="263"/>
      <c r="D11" s="25" t="s">
        <v>12</v>
      </c>
      <c r="E11" s="25" t="s">
        <v>13</v>
      </c>
      <c r="F11" s="25" t="s">
        <v>315</v>
      </c>
    </row>
    <row r="12" spans="1:27" ht="18.75" customHeight="1" x14ac:dyDescent="0.3">
      <c r="A12" s="299"/>
      <c r="B12" s="264"/>
      <c r="C12" s="25" t="s">
        <v>10</v>
      </c>
      <c r="D12" s="265" t="s">
        <v>60</v>
      </c>
      <c r="E12" s="266"/>
      <c r="F12" s="267"/>
    </row>
    <row r="13" spans="1:27" x14ac:dyDescent="0.3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</row>
    <row r="14" spans="1:27" ht="18.75" customHeight="1" x14ac:dyDescent="0.3">
      <c r="A14" s="284" t="s">
        <v>70</v>
      </c>
      <c r="B14" s="285"/>
      <c r="C14" s="285"/>
      <c r="D14" s="285"/>
      <c r="E14" s="285"/>
      <c r="F14" s="285"/>
    </row>
    <row r="15" spans="1:27" ht="56.25" x14ac:dyDescent="0.3">
      <c r="A15" s="21">
        <v>1</v>
      </c>
      <c r="B15" s="51" t="s">
        <v>71</v>
      </c>
      <c r="C15" s="196">
        <v>58389.9</v>
      </c>
      <c r="D15" s="17">
        <v>58497.684136008713</v>
      </c>
      <c r="E15" s="17">
        <v>58605.468272017424</v>
      </c>
      <c r="F15" s="17">
        <v>58713.252408026136</v>
      </c>
    </row>
    <row r="16" spans="1:27" x14ac:dyDescent="0.3">
      <c r="A16" s="21">
        <v>2</v>
      </c>
      <c r="B16" s="51" t="s">
        <v>63</v>
      </c>
      <c r="C16" s="12">
        <v>104.2</v>
      </c>
      <c r="D16" s="12">
        <v>104.3</v>
      </c>
      <c r="E16" s="12">
        <v>104.4</v>
      </c>
      <c r="F16" s="12">
        <v>104.5</v>
      </c>
    </row>
    <row r="17" spans="1:6" x14ac:dyDescent="0.3">
      <c r="A17" s="21">
        <v>3</v>
      </c>
      <c r="B17" s="51" t="s">
        <v>64</v>
      </c>
      <c r="C17" s="11">
        <v>45010</v>
      </c>
      <c r="D17" s="11">
        <v>49005</v>
      </c>
      <c r="E17" s="11">
        <v>53610</v>
      </c>
      <c r="F17" s="11">
        <v>58870</v>
      </c>
    </row>
    <row r="18" spans="1:6" x14ac:dyDescent="0.3">
      <c r="A18" s="21">
        <v>4</v>
      </c>
      <c r="B18" s="51" t="s">
        <v>63</v>
      </c>
      <c r="C18" s="17">
        <v>105</v>
      </c>
      <c r="D18" s="17">
        <v>105.5</v>
      </c>
      <c r="E18" s="17">
        <v>106</v>
      </c>
      <c r="F18" s="17">
        <v>106.2</v>
      </c>
    </row>
    <row r="19" spans="1:6" ht="39.75" customHeight="1" x14ac:dyDescent="0.3">
      <c r="A19" s="21">
        <v>5</v>
      </c>
      <c r="B19" s="51" t="s">
        <v>65</v>
      </c>
      <c r="C19" s="183">
        <v>210</v>
      </c>
      <c r="D19" s="183">
        <v>255</v>
      </c>
      <c r="E19" s="183">
        <v>310</v>
      </c>
      <c r="F19" s="183">
        <v>370</v>
      </c>
    </row>
    <row r="20" spans="1:6" ht="24" customHeight="1" x14ac:dyDescent="0.3">
      <c r="A20" s="21">
        <v>6</v>
      </c>
      <c r="B20" s="51" t="s">
        <v>63</v>
      </c>
      <c r="C20" s="184">
        <v>120</v>
      </c>
      <c r="D20" s="184">
        <v>105</v>
      </c>
      <c r="E20" s="184">
        <v>105.5</v>
      </c>
      <c r="F20" s="184">
        <v>106</v>
      </c>
    </row>
    <row r="21" spans="1:6" x14ac:dyDescent="0.3">
      <c r="A21" s="21">
        <v>7</v>
      </c>
      <c r="B21" s="51" t="s">
        <v>66</v>
      </c>
      <c r="C21" s="183">
        <v>33500</v>
      </c>
      <c r="D21" s="183">
        <v>37000</v>
      </c>
      <c r="E21" s="183">
        <v>41000</v>
      </c>
      <c r="F21" s="183">
        <v>45500</v>
      </c>
    </row>
    <row r="22" spans="1:6" x14ac:dyDescent="0.3">
      <c r="A22" s="21">
        <v>8</v>
      </c>
      <c r="B22" s="51" t="s">
        <v>63</v>
      </c>
      <c r="C22" s="184">
        <v>104.5</v>
      </c>
      <c r="D22" s="184">
        <v>105</v>
      </c>
      <c r="E22" s="184">
        <v>105.6</v>
      </c>
      <c r="F22" s="184">
        <v>106</v>
      </c>
    </row>
    <row r="23" spans="1:6" ht="63" customHeight="1" x14ac:dyDescent="0.3">
      <c r="A23" s="21">
        <v>9</v>
      </c>
      <c r="B23" s="51" t="s">
        <v>72</v>
      </c>
      <c r="C23" s="183">
        <v>9900</v>
      </c>
      <c r="D23" s="183">
        <v>10250</v>
      </c>
      <c r="E23" s="183">
        <v>10700</v>
      </c>
      <c r="F23" s="183">
        <v>11300</v>
      </c>
    </row>
    <row r="24" spans="1:6" x14ac:dyDescent="0.3">
      <c r="A24" s="21">
        <v>10</v>
      </c>
      <c r="B24" s="51" t="s">
        <v>63</v>
      </c>
      <c r="C24" s="184">
        <v>108</v>
      </c>
      <c r="D24" s="184">
        <v>105</v>
      </c>
      <c r="E24" s="184">
        <v>105.8</v>
      </c>
      <c r="F24" s="184">
        <v>106.5</v>
      </c>
    </row>
    <row r="25" spans="1:6" ht="56.25" x14ac:dyDescent="0.3">
      <c r="A25" s="21">
        <v>11</v>
      </c>
      <c r="B25" s="51" t="s">
        <v>73</v>
      </c>
      <c r="C25" s="183">
        <v>1400</v>
      </c>
      <c r="D25" s="183">
        <v>1500</v>
      </c>
      <c r="E25" s="183">
        <v>1600</v>
      </c>
      <c r="F25" s="183">
        <v>1700</v>
      </c>
    </row>
    <row r="26" spans="1:6" x14ac:dyDescent="0.3">
      <c r="A26" s="21">
        <v>12</v>
      </c>
      <c r="B26" s="51" t="s">
        <v>63</v>
      </c>
      <c r="C26" s="184">
        <v>104</v>
      </c>
      <c r="D26" s="184">
        <v>105</v>
      </c>
      <c r="E26" s="184">
        <v>105.5</v>
      </c>
      <c r="F26" s="184">
        <v>105.8</v>
      </c>
    </row>
    <row r="27" spans="1:6" x14ac:dyDescent="0.3">
      <c r="A27" s="21">
        <v>13</v>
      </c>
      <c r="B27" s="51" t="s">
        <v>67</v>
      </c>
      <c r="C27" s="17">
        <v>94871.6</v>
      </c>
      <c r="D27" s="17">
        <v>95000</v>
      </c>
      <c r="E27" s="17">
        <v>96750</v>
      </c>
      <c r="F27" s="17">
        <v>98900</v>
      </c>
    </row>
    <row r="28" spans="1:6" x14ac:dyDescent="0.3">
      <c r="A28" s="21">
        <v>14</v>
      </c>
      <c r="B28" s="51" t="s">
        <v>63</v>
      </c>
      <c r="C28" s="193">
        <v>185.5</v>
      </c>
      <c r="D28" s="193">
        <v>100.9</v>
      </c>
      <c r="E28" s="193">
        <v>102.6</v>
      </c>
      <c r="F28" s="192">
        <v>103</v>
      </c>
    </row>
    <row r="29" spans="1:6" x14ac:dyDescent="0.3">
      <c r="A29" s="21">
        <v>15</v>
      </c>
      <c r="B29" s="51" t="s">
        <v>74</v>
      </c>
      <c r="C29" s="17">
        <v>78992</v>
      </c>
      <c r="D29" s="17">
        <v>79781.899999999994</v>
      </c>
      <c r="E29" s="17">
        <v>80579.7</v>
      </c>
      <c r="F29" s="17">
        <v>81385</v>
      </c>
    </row>
    <row r="30" spans="1:6" x14ac:dyDescent="0.3">
      <c r="A30" s="21">
        <v>16</v>
      </c>
      <c r="B30" s="51" t="s">
        <v>63</v>
      </c>
      <c r="C30" s="17">
        <v>100.1</v>
      </c>
      <c r="D30" s="17">
        <v>100.9</v>
      </c>
      <c r="E30" s="17">
        <v>100.9</v>
      </c>
      <c r="F30" s="17">
        <v>101</v>
      </c>
    </row>
    <row r="31" spans="1:6" x14ac:dyDescent="0.3">
      <c r="A31" s="21">
        <v>17</v>
      </c>
      <c r="B31" s="51" t="s">
        <v>75</v>
      </c>
      <c r="C31" s="17">
        <v>300000</v>
      </c>
      <c r="D31" s="17">
        <v>303000</v>
      </c>
      <c r="E31" s="17">
        <v>306030</v>
      </c>
      <c r="F31" s="17">
        <v>309090.3</v>
      </c>
    </row>
    <row r="32" spans="1:6" x14ac:dyDescent="0.3">
      <c r="A32" s="21">
        <v>18</v>
      </c>
      <c r="B32" s="51" t="s">
        <v>63</v>
      </c>
      <c r="C32" s="17">
        <v>101</v>
      </c>
      <c r="D32" s="17">
        <v>101</v>
      </c>
      <c r="E32" s="17">
        <v>101</v>
      </c>
      <c r="F32" s="17">
        <v>101</v>
      </c>
    </row>
    <row r="33" spans="1:10" ht="18.75" customHeight="1" x14ac:dyDescent="0.3">
      <c r="A33" s="257" t="s">
        <v>48</v>
      </c>
      <c r="B33" s="257"/>
      <c r="C33" s="257"/>
      <c r="D33" s="257"/>
      <c r="E33" s="257"/>
      <c r="F33" s="257"/>
    </row>
    <row r="34" spans="1:10" ht="37.5" x14ac:dyDescent="0.3">
      <c r="A34" s="21">
        <v>19</v>
      </c>
      <c r="B34" s="51" t="s">
        <v>49</v>
      </c>
      <c r="C34" s="189">
        <v>135.19999999999999</v>
      </c>
      <c r="D34" s="189">
        <v>136</v>
      </c>
      <c r="E34" s="189">
        <v>136.19999999999999</v>
      </c>
      <c r="F34" s="189">
        <v>136.4</v>
      </c>
      <c r="I34" s="32"/>
      <c r="J34" s="32"/>
    </row>
    <row r="35" spans="1:10" x14ac:dyDescent="0.3">
      <c r="A35" s="21">
        <v>20</v>
      </c>
      <c r="B35" s="51" t="s">
        <v>50</v>
      </c>
      <c r="C35" s="189">
        <v>68.400000000000006</v>
      </c>
      <c r="D35" s="189">
        <v>68.8</v>
      </c>
      <c r="E35" s="189">
        <v>68.900000000000006</v>
      </c>
      <c r="F35" s="189">
        <v>69</v>
      </c>
    </row>
    <row r="36" spans="1:10" x14ac:dyDescent="0.3">
      <c r="A36" s="21">
        <v>21</v>
      </c>
      <c r="B36" s="51" t="s">
        <v>51</v>
      </c>
      <c r="C36" s="13">
        <f>C34-C35</f>
        <v>66.799999999999983</v>
      </c>
      <c r="D36" s="13">
        <f t="shared" ref="D36:F36" si="0">D34-D35</f>
        <v>67.2</v>
      </c>
      <c r="E36" s="13">
        <f t="shared" si="0"/>
        <v>67.299999999999983</v>
      </c>
      <c r="F36" s="13">
        <f t="shared" si="0"/>
        <v>67.400000000000006</v>
      </c>
    </row>
    <row r="37" spans="1:10" ht="37.5" x14ac:dyDescent="0.3">
      <c r="A37" s="21">
        <v>22</v>
      </c>
      <c r="B37" s="51" t="s">
        <v>52</v>
      </c>
      <c r="C37" s="13">
        <v>51.8</v>
      </c>
      <c r="D37" s="13">
        <v>51.9</v>
      </c>
      <c r="E37" s="13">
        <v>51.9</v>
      </c>
      <c r="F37" s="13">
        <v>52</v>
      </c>
    </row>
    <row r="38" spans="1:10" x14ac:dyDescent="0.3">
      <c r="A38" s="21">
        <v>23</v>
      </c>
      <c r="B38" s="51" t="s">
        <v>50</v>
      </c>
      <c r="C38" s="13">
        <v>30.8</v>
      </c>
      <c r="D38" s="13">
        <v>30</v>
      </c>
      <c r="E38" s="13">
        <v>30.1</v>
      </c>
      <c r="F38" s="13">
        <v>30.1</v>
      </c>
    </row>
    <row r="39" spans="1:10" x14ac:dyDescent="0.3">
      <c r="A39" s="21">
        <v>24</v>
      </c>
      <c r="B39" s="51" t="s">
        <v>51</v>
      </c>
      <c r="C39" s="13">
        <v>21.8</v>
      </c>
      <c r="D39" s="13">
        <v>21.8</v>
      </c>
      <c r="E39" s="13">
        <v>21.8</v>
      </c>
      <c r="F39" s="13">
        <v>21.9</v>
      </c>
    </row>
    <row r="40" spans="1:10" ht="37.5" x14ac:dyDescent="0.3">
      <c r="A40" s="21">
        <v>25</v>
      </c>
      <c r="B40" s="51" t="s">
        <v>53</v>
      </c>
      <c r="C40" s="13">
        <v>2.1</v>
      </c>
      <c r="D40" s="13">
        <v>2.1</v>
      </c>
      <c r="E40" s="13">
        <v>2.1</v>
      </c>
      <c r="F40" s="13">
        <v>2</v>
      </c>
    </row>
    <row r="41" spans="1:10" x14ac:dyDescent="0.3">
      <c r="A41" s="21">
        <v>26</v>
      </c>
      <c r="B41" s="51" t="s">
        <v>50</v>
      </c>
      <c r="C41" s="13">
        <v>1.1000000000000001</v>
      </c>
      <c r="D41" s="13">
        <v>1.1000000000000001</v>
      </c>
      <c r="E41" s="13">
        <v>1.1000000000000001</v>
      </c>
      <c r="F41" s="13">
        <v>1.1000000000000001</v>
      </c>
    </row>
    <row r="42" spans="1:10" x14ac:dyDescent="0.3">
      <c r="A42" s="21">
        <v>27</v>
      </c>
      <c r="B42" s="51" t="s">
        <v>51</v>
      </c>
      <c r="C42" s="13">
        <v>0.9</v>
      </c>
      <c r="D42" s="13">
        <v>1</v>
      </c>
      <c r="E42" s="13">
        <v>1</v>
      </c>
      <c r="F42" s="13">
        <v>1</v>
      </c>
    </row>
    <row r="43" spans="1:10" x14ac:dyDescent="0.3">
      <c r="A43" s="21">
        <v>28</v>
      </c>
      <c r="B43" s="51" t="s">
        <v>54</v>
      </c>
      <c r="C43" s="13">
        <v>4</v>
      </c>
      <c r="D43" s="13">
        <f t="shared" ref="D43:E44" si="1">D40/D37*100</f>
        <v>4.0462427745664744</v>
      </c>
      <c r="E43" s="13">
        <f t="shared" si="1"/>
        <v>4.0462427745664744</v>
      </c>
      <c r="F43" s="13">
        <v>3.9</v>
      </c>
    </row>
    <row r="44" spans="1:10" x14ac:dyDescent="0.3">
      <c r="A44" s="21">
        <v>29</v>
      </c>
      <c r="B44" s="51" t="s">
        <v>50</v>
      </c>
      <c r="C44" s="13">
        <v>3.7</v>
      </c>
      <c r="D44" s="13">
        <f t="shared" si="1"/>
        <v>3.6666666666666665</v>
      </c>
      <c r="E44" s="13">
        <f t="shared" si="1"/>
        <v>3.6544850498338874</v>
      </c>
      <c r="F44" s="13">
        <v>3.6</v>
      </c>
    </row>
    <row r="45" spans="1:10" x14ac:dyDescent="0.3">
      <c r="A45" s="21">
        <v>30</v>
      </c>
      <c r="B45" s="51" t="s">
        <v>51</v>
      </c>
      <c r="C45" s="13">
        <v>4.4000000000000004</v>
      </c>
      <c r="D45" s="13">
        <v>4.4000000000000004</v>
      </c>
      <c r="E45" s="13">
        <v>4.4000000000000004</v>
      </c>
      <c r="F45" s="13">
        <v>4.4000000000000004</v>
      </c>
    </row>
    <row r="46" spans="1:10" ht="37.5" x14ac:dyDescent="0.3">
      <c r="A46" s="21">
        <v>31</v>
      </c>
      <c r="B46" s="51" t="s">
        <v>57</v>
      </c>
      <c r="C46" s="181">
        <v>338258</v>
      </c>
      <c r="D46" s="181">
        <f t="shared" ref="D46:F46" si="2">C46*102.9%</f>
        <v>348067.48200000002</v>
      </c>
      <c r="E46" s="181">
        <f t="shared" si="2"/>
        <v>358161.43897800008</v>
      </c>
      <c r="F46" s="181">
        <f t="shared" si="2"/>
        <v>368548.12070836214</v>
      </c>
    </row>
    <row r="47" spans="1:10" ht="37.5" x14ac:dyDescent="0.3">
      <c r="A47" s="21">
        <v>32</v>
      </c>
      <c r="B47" s="51" t="s">
        <v>58</v>
      </c>
      <c r="C47" s="13">
        <v>104.8</v>
      </c>
      <c r="D47" s="13">
        <v>105.1</v>
      </c>
      <c r="E47" s="13">
        <v>103.6</v>
      </c>
      <c r="F47" s="13">
        <v>103</v>
      </c>
    </row>
    <row r="48" spans="1:10" ht="28.5" customHeight="1" x14ac:dyDescent="0.3">
      <c r="A48" s="21">
        <v>33</v>
      </c>
      <c r="B48" s="51" t="s">
        <v>59</v>
      </c>
      <c r="C48" s="13">
        <v>16.8</v>
      </c>
      <c r="D48" s="13">
        <v>17</v>
      </c>
      <c r="E48" s="13">
        <v>17.2</v>
      </c>
      <c r="F48" s="13">
        <v>17.399999999999999</v>
      </c>
    </row>
  </sheetData>
  <mergeCells count="11">
    <mergeCell ref="A14:F14"/>
    <mergeCell ref="A33:F33"/>
    <mergeCell ref="C1:F1"/>
    <mergeCell ref="E3:F3"/>
    <mergeCell ref="A5:F6"/>
    <mergeCell ref="E8:F8"/>
    <mergeCell ref="A10:A12"/>
    <mergeCell ref="B10:B12"/>
    <mergeCell ref="C10:C11"/>
    <mergeCell ref="D10:F10"/>
    <mergeCell ref="D12:F12"/>
  </mergeCells>
  <pageMargins left="0.35433070866141736" right="0.35433070866141736" top="0.98425196850393704" bottom="0.98425196850393704" header="0.51181102362204722" footer="0.51181102362204722"/>
  <pageSetup paperSize="9" scale="85" orientation="portrait" r:id="rId1"/>
  <headerFooter>
    <oddFooter>&amp;C&amp;P</oddFooter>
  </headerFooter>
  <rowBreaks count="1" manualBreakCount="1">
    <brk id="3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FAE8C-00A4-432A-8FC1-EDC8FD8B21B5}">
  <sheetPr>
    <tabColor rgb="FF0070C0"/>
  </sheetPr>
  <dimension ref="A1:AJ327"/>
  <sheetViews>
    <sheetView view="pageBreakPreview" zoomScale="90" zoomScaleNormal="100" zoomScaleSheetLayoutView="90" workbookViewId="0">
      <pane xSplit="2" ySplit="9" topLeftCell="C271" activePane="bottomRight" state="frozen"/>
      <selection activeCell="N26" sqref="N26"/>
      <selection pane="topRight" activeCell="N26" sqref="N26"/>
      <selection pane="bottomLeft" activeCell="N26" sqref="N26"/>
      <selection pane="bottomRight" activeCell="M295" sqref="M295"/>
    </sheetView>
  </sheetViews>
  <sheetFormatPr defaultRowHeight="18.75" x14ac:dyDescent="0.3"/>
  <cols>
    <col min="1" max="1" width="7.5703125" style="76" customWidth="1"/>
    <col min="2" max="2" width="65.5703125" style="78" customWidth="1"/>
    <col min="3" max="3" width="15.5703125" style="218" customWidth="1"/>
    <col min="4" max="4" width="16.42578125" style="218" customWidth="1"/>
    <col min="5" max="5" width="15" style="218" customWidth="1"/>
    <col min="6" max="6" width="16.85546875" style="218" customWidth="1"/>
    <col min="7" max="7" width="16.28515625" style="219" customWidth="1"/>
    <col min="8" max="8" width="17" style="218" customWidth="1"/>
    <col min="9" max="9" width="10.85546875" style="2" bestFit="1" customWidth="1"/>
    <col min="10" max="11" width="11.85546875" style="1" customWidth="1"/>
    <col min="12" max="16384" width="9.140625" style="1"/>
  </cols>
  <sheetData>
    <row r="1" spans="1:36" ht="15" customHeight="1" x14ac:dyDescent="0.3">
      <c r="A1" s="3"/>
      <c r="B1" s="4"/>
      <c r="C1" s="199"/>
      <c r="D1" s="199"/>
      <c r="E1" s="199"/>
      <c r="F1" s="200"/>
      <c r="G1" s="200"/>
      <c r="H1" s="200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36" ht="15" customHeight="1" x14ac:dyDescent="0.3">
      <c r="A2" s="3"/>
      <c r="B2" s="4"/>
      <c r="C2" s="199"/>
      <c r="D2" s="199"/>
      <c r="E2" s="199"/>
      <c r="F2" s="200"/>
      <c r="G2" s="200"/>
      <c r="H2" s="200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</row>
    <row r="3" spans="1:36" ht="15" customHeight="1" x14ac:dyDescent="0.3">
      <c r="A3" s="3"/>
      <c r="B3" s="4"/>
      <c r="C3" s="199"/>
      <c r="D3" s="199"/>
      <c r="E3" s="199"/>
      <c r="F3" s="200"/>
      <c r="G3" s="200"/>
      <c r="H3" s="220" t="s">
        <v>86</v>
      </c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 ht="15" customHeight="1" x14ac:dyDescent="0.3">
      <c r="A4" s="7"/>
      <c r="B4" s="4"/>
      <c r="C4" s="199"/>
      <c r="D4" s="199"/>
      <c r="E4" s="199"/>
      <c r="F4" s="199"/>
      <c r="G4" s="199"/>
      <c r="H4" s="199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 ht="15" customHeight="1" x14ac:dyDescent="0.25">
      <c r="A5" s="250" t="s">
        <v>327</v>
      </c>
      <c r="B5" s="250"/>
      <c r="C5" s="250"/>
      <c r="D5" s="250"/>
      <c r="E5" s="250"/>
      <c r="F5" s="250"/>
      <c r="G5" s="250"/>
      <c r="H5" s="250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ht="15" customHeight="1" x14ac:dyDescent="0.25">
      <c r="A6" s="250" t="s">
        <v>87</v>
      </c>
      <c r="B6" s="250"/>
      <c r="C6" s="250"/>
      <c r="D6" s="250"/>
      <c r="E6" s="250"/>
      <c r="F6" s="250"/>
      <c r="G6" s="250"/>
      <c r="H6" s="250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15" customHeight="1" x14ac:dyDescent="0.3">
      <c r="A7" s="3"/>
      <c r="B7" s="4"/>
      <c r="C7" s="199"/>
      <c r="D7" s="199"/>
      <c r="E7" s="202"/>
      <c r="F7" s="203"/>
      <c r="G7" s="203"/>
      <c r="H7" s="220" t="s">
        <v>316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18.75" customHeight="1" x14ac:dyDescent="0.25">
      <c r="A8" s="252" t="s">
        <v>0</v>
      </c>
      <c r="B8" s="252" t="s">
        <v>9</v>
      </c>
      <c r="C8" s="253" t="s">
        <v>345</v>
      </c>
      <c r="D8" s="253" t="s">
        <v>346</v>
      </c>
      <c r="E8" s="204" t="s">
        <v>11</v>
      </c>
      <c r="F8" s="204" t="s">
        <v>12</v>
      </c>
      <c r="G8" s="204" t="s">
        <v>13</v>
      </c>
      <c r="H8" s="204" t="s">
        <v>315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ht="20.25" customHeight="1" x14ac:dyDescent="0.25">
      <c r="A9" s="252"/>
      <c r="B9" s="252"/>
      <c r="C9" s="253"/>
      <c r="D9" s="253"/>
      <c r="E9" s="204" t="s">
        <v>10</v>
      </c>
      <c r="F9" s="253" t="s">
        <v>61</v>
      </c>
      <c r="G9" s="253"/>
      <c r="H9" s="253"/>
      <c r="I9"/>
      <c r="J9"/>
      <c r="K9" s="256"/>
      <c r="L9" s="256"/>
      <c r="M9" s="256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ht="21.75" customHeight="1" x14ac:dyDescent="0.25">
      <c r="A10" s="10">
        <v>1</v>
      </c>
      <c r="B10" s="10">
        <v>2</v>
      </c>
      <c r="C10" s="204"/>
      <c r="D10" s="204"/>
      <c r="E10" s="204">
        <v>3</v>
      </c>
      <c r="F10" s="204">
        <v>4</v>
      </c>
      <c r="G10" s="204">
        <v>5</v>
      </c>
      <c r="H10" s="204">
        <v>6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20.25" hidden="1" customHeight="1" x14ac:dyDescent="0.25">
      <c r="A11" s="257" t="s">
        <v>289</v>
      </c>
      <c r="B11" s="257"/>
      <c r="C11" s="257"/>
      <c r="D11" s="257"/>
      <c r="E11" s="257"/>
      <c r="F11" s="257"/>
      <c r="G11" s="257"/>
      <c r="H11" s="257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ht="18" hidden="1" customHeight="1" x14ac:dyDescent="0.25">
      <c r="A12" s="21">
        <f>_xlfn.AGGREGATE(3,3,$B$12:B12)</f>
        <v>0</v>
      </c>
      <c r="B12" s="54" t="s">
        <v>109</v>
      </c>
      <c r="C12" s="231"/>
      <c r="D12" s="231"/>
      <c r="E12" s="182"/>
      <c r="F12" s="182"/>
      <c r="G12" s="182"/>
      <c r="H12" s="18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18" hidden="1" customHeight="1" x14ac:dyDescent="0.25">
      <c r="A13" s="21">
        <f>_xlfn.AGGREGATE(3,3,$B$12:B13)</f>
        <v>0</v>
      </c>
      <c r="B13" s="54" t="s">
        <v>111</v>
      </c>
      <c r="C13" s="231"/>
      <c r="D13" s="231"/>
      <c r="E13" s="182"/>
      <c r="F13" s="182"/>
      <c r="G13" s="182"/>
      <c r="H13" s="182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ht="18" hidden="1" customHeight="1" x14ac:dyDescent="0.25">
      <c r="A14" s="21">
        <f>_xlfn.AGGREGATE(3,3,$B$12:B14)</f>
        <v>0</v>
      </c>
      <c r="B14" s="54" t="s">
        <v>112</v>
      </c>
      <c r="C14" s="231"/>
      <c r="D14" s="231"/>
      <c r="E14" s="182"/>
      <c r="F14" s="182"/>
      <c r="G14" s="182"/>
      <c r="H14" s="182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ht="20.25" hidden="1" customHeight="1" x14ac:dyDescent="0.25">
      <c r="A15" s="21">
        <v>4</v>
      </c>
      <c r="B15" s="54" t="s">
        <v>111</v>
      </c>
      <c r="C15" s="231"/>
      <c r="D15" s="231"/>
      <c r="E15" s="182"/>
      <c r="F15" s="182"/>
      <c r="G15" s="182"/>
      <c r="H15" s="182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18" hidden="1" customHeight="1" x14ac:dyDescent="0.25">
      <c r="A16" s="21">
        <f>_xlfn.AGGREGATE(3,3,$B$12:B16)</f>
        <v>0</v>
      </c>
      <c r="B16" s="54" t="s">
        <v>115</v>
      </c>
      <c r="C16" s="231"/>
      <c r="D16" s="231"/>
      <c r="E16" s="182"/>
      <c r="F16" s="182"/>
      <c r="G16" s="182"/>
      <c r="H16" s="182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18" hidden="1" customHeight="1" x14ac:dyDescent="0.25">
      <c r="A17" s="21">
        <f>_xlfn.AGGREGATE(3,3,$B$12:B17)</f>
        <v>0</v>
      </c>
      <c r="B17" s="54" t="s">
        <v>116</v>
      </c>
      <c r="C17" s="231"/>
      <c r="D17" s="231"/>
      <c r="E17" s="182"/>
      <c r="F17" s="232"/>
      <c r="G17" s="232"/>
      <c r="H17" s="232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18" hidden="1" customHeight="1" x14ac:dyDescent="0.25">
      <c r="A18" s="21">
        <f>_xlfn.AGGREGATE(3,3,$B$12:B18)</f>
        <v>0</v>
      </c>
      <c r="B18" s="54" t="s">
        <v>117</v>
      </c>
      <c r="C18" s="231"/>
      <c r="D18" s="231"/>
      <c r="E18" s="182"/>
      <c r="F18" s="232"/>
      <c r="G18" s="232"/>
      <c r="H18" s="232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1" hidden="1" customHeight="1" x14ac:dyDescent="0.25">
      <c r="A19" s="21">
        <f>_xlfn.AGGREGATE(3,3,$B$12:B19)</f>
        <v>0</v>
      </c>
      <c r="B19" s="54" t="s">
        <v>118</v>
      </c>
      <c r="C19" s="231"/>
      <c r="D19" s="231"/>
      <c r="E19" s="182"/>
      <c r="F19" s="232"/>
      <c r="G19" s="232"/>
      <c r="H19" s="232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ht="18" hidden="1" customHeight="1" x14ac:dyDescent="0.25">
      <c r="A20" s="21">
        <f>_xlfn.AGGREGATE(3,3,$B$12:B20)</f>
        <v>0</v>
      </c>
      <c r="B20" s="54" t="s">
        <v>119</v>
      </c>
      <c r="C20" s="231"/>
      <c r="D20" s="231"/>
      <c r="E20" s="182"/>
      <c r="F20" s="182"/>
      <c r="G20" s="182"/>
      <c r="H20" s="182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 ht="18" hidden="1" customHeight="1" x14ac:dyDescent="0.25">
      <c r="A21" s="21">
        <f>_xlfn.AGGREGATE(3,3,$B$12:B21)</f>
        <v>0</v>
      </c>
      <c r="B21" s="54" t="s">
        <v>120</v>
      </c>
      <c r="C21" s="231"/>
      <c r="D21" s="231"/>
      <c r="E21" s="182"/>
      <c r="F21" s="182"/>
      <c r="G21" s="182"/>
      <c r="H21" s="182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 ht="18" hidden="1" customHeight="1" x14ac:dyDescent="0.25">
      <c r="A22" s="21">
        <f>_xlfn.AGGREGATE(3,3,$B$12:B22)</f>
        <v>0</v>
      </c>
      <c r="B22" s="54" t="s">
        <v>121</v>
      </c>
      <c r="C22" s="231"/>
      <c r="D22" s="231"/>
      <c r="E22" s="182"/>
      <c r="F22" s="182"/>
      <c r="G22" s="182"/>
      <c r="H22" s="18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 ht="18" hidden="1" customHeight="1" x14ac:dyDescent="0.25">
      <c r="A23" s="21">
        <f>_xlfn.AGGREGATE(3,3,$B$12:B23)</f>
        <v>0</v>
      </c>
      <c r="B23" s="54" t="s">
        <v>264</v>
      </c>
      <c r="C23" s="231"/>
      <c r="D23" s="231"/>
      <c r="E23" s="182"/>
      <c r="F23" s="182"/>
      <c r="G23" s="182"/>
      <c r="H23" s="182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</row>
    <row r="24" spans="1:36" ht="15.75" hidden="1" customHeight="1" x14ac:dyDescent="0.25">
      <c r="A24" s="21">
        <f>_xlfn.AGGREGATE(3,3,$B$12:B24)</f>
        <v>0</v>
      </c>
      <c r="B24" s="54" t="s">
        <v>124</v>
      </c>
      <c r="C24" s="231"/>
      <c r="D24" s="231"/>
      <c r="E24" s="182"/>
      <c r="F24" s="182"/>
      <c r="G24" s="182"/>
      <c r="H24" s="182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 ht="18" hidden="1" customHeight="1" x14ac:dyDescent="0.25">
      <c r="A25" s="21">
        <f>_xlfn.AGGREGATE(3,3,$B$12:B25)</f>
        <v>0</v>
      </c>
      <c r="B25" s="54" t="s">
        <v>125</v>
      </c>
      <c r="C25" s="231"/>
      <c r="D25" s="231"/>
      <c r="E25" s="182"/>
      <c r="F25" s="182"/>
      <c r="G25" s="182"/>
      <c r="H25" s="182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 ht="38.25" hidden="1" customHeight="1" x14ac:dyDescent="0.25">
      <c r="A26" s="21">
        <f>_xlfn.AGGREGATE(3,3,$B$12:B26)</f>
        <v>0</v>
      </c>
      <c r="B26" s="54" t="s">
        <v>126</v>
      </c>
      <c r="C26" s="231"/>
      <c r="D26" s="231"/>
      <c r="E26" s="182"/>
      <c r="F26" s="182"/>
      <c r="G26" s="182"/>
      <c r="H26" s="182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 ht="18" hidden="1" customHeight="1" x14ac:dyDescent="0.25">
      <c r="A27" s="21">
        <f>_xlfn.AGGREGATE(3,3,$B$12:B27)</f>
        <v>0</v>
      </c>
      <c r="B27" s="54" t="s">
        <v>127</v>
      </c>
      <c r="C27" s="231"/>
      <c r="D27" s="231"/>
      <c r="E27" s="182"/>
      <c r="F27" s="182"/>
      <c r="G27" s="182"/>
      <c r="H27" s="182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 ht="19.5" hidden="1" customHeight="1" x14ac:dyDescent="0.25">
      <c r="A28" s="21">
        <v>17</v>
      </c>
      <c r="B28" s="54" t="s">
        <v>111</v>
      </c>
      <c r="C28" s="231"/>
      <c r="D28" s="231"/>
      <c r="E28" s="182"/>
      <c r="F28" s="182"/>
      <c r="G28" s="182"/>
      <c r="H28" s="182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</row>
    <row r="29" spans="1:36" ht="18" hidden="1" customHeight="1" x14ac:dyDescent="0.25">
      <c r="A29" s="21">
        <v>18</v>
      </c>
      <c r="B29" s="54" t="s">
        <v>115</v>
      </c>
      <c r="C29" s="231"/>
      <c r="D29" s="231"/>
      <c r="E29" s="182"/>
      <c r="F29" s="182"/>
      <c r="G29" s="182"/>
      <c r="H29" s="182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 ht="18" hidden="1" customHeight="1" x14ac:dyDescent="0.25">
      <c r="A30" s="21">
        <f>_xlfn.AGGREGATE(3,3,$B$12:B30)</f>
        <v>0</v>
      </c>
      <c r="B30" s="54" t="s">
        <v>130</v>
      </c>
      <c r="C30" s="231"/>
      <c r="D30" s="231"/>
      <c r="E30" s="182"/>
      <c r="F30" s="182"/>
      <c r="G30" s="182"/>
      <c r="H30" s="182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</row>
    <row r="31" spans="1:36" ht="18" hidden="1" customHeight="1" x14ac:dyDescent="0.25">
      <c r="A31" s="58" t="s">
        <v>105</v>
      </c>
      <c r="B31" s="54" t="s">
        <v>111</v>
      </c>
      <c r="C31" s="231"/>
      <c r="D31" s="231"/>
      <c r="E31" s="182"/>
      <c r="F31" s="182"/>
      <c r="G31" s="182"/>
      <c r="H31" s="182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 ht="18" hidden="1" customHeight="1" x14ac:dyDescent="0.25">
      <c r="A32" s="58" t="s">
        <v>106</v>
      </c>
      <c r="B32" s="54" t="s">
        <v>115</v>
      </c>
      <c r="C32" s="231"/>
      <c r="D32" s="231"/>
      <c r="E32" s="182"/>
      <c r="F32" s="182"/>
      <c r="G32" s="182"/>
      <c r="H32" s="18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 ht="20.25" hidden="1" customHeight="1" x14ac:dyDescent="0.25">
      <c r="A33" s="257" t="s">
        <v>265</v>
      </c>
      <c r="B33" s="257"/>
      <c r="C33" s="257"/>
      <c r="D33" s="257"/>
      <c r="E33" s="257"/>
      <c r="F33" s="257"/>
      <c r="G33" s="257"/>
      <c r="H33" s="257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</row>
    <row r="34" spans="1:36" ht="18" hidden="1" customHeight="1" x14ac:dyDescent="0.25">
      <c r="A34" s="21">
        <f>_xlfn.AGGREGATE(3,3,$B$12:B34)</f>
        <v>0</v>
      </c>
      <c r="B34" s="54" t="s">
        <v>109</v>
      </c>
      <c r="C34" s="231"/>
      <c r="D34" s="231"/>
      <c r="E34" s="226"/>
      <c r="F34" s="226"/>
      <c r="G34" s="226"/>
      <c r="H34" s="226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 ht="18" hidden="1" customHeight="1" x14ac:dyDescent="0.25">
      <c r="A35" s="21" t="s">
        <v>110</v>
      </c>
      <c r="B35" s="54" t="s">
        <v>111</v>
      </c>
      <c r="C35" s="231"/>
      <c r="D35" s="231"/>
      <c r="E35" s="226"/>
      <c r="F35" s="226"/>
      <c r="G35" s="226"/>
      <c r="H35" s="226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</row>
    <row r="36" spans="1:36" ht="18" hidden="1" customHeight="1" x14ac:dyDescent="0.25">
      <c r="A36" s="21">
        <f>_xlfn.AGGREGATE(3,3,$B$12:B36)</f>
        <v>0</v>
      </c>
      <c r="B36" s="54" t="s">
        <v>112</v>
      </c>
      <c r="C36" s="231"/>
      <c r="D36" s="231"/>
      <c r="E36" s="226"/>
      <c r="F36" s="226"/>
      <c r="G36" s="226"/>
      <c r="H36" s="22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</row>
    <row r="37" spans="1:36" ht="18" hidden="1" customHeight="1" x14ac:dyDescent="0.25">
      <c r="A37" s="21" t="s">
        <v>113</v>
      </c>
      <c r="B37" s="54" t="s">
        <v>111</v>
      </c>
      <c r="C37" s="231"/>
      <c r="D37" s="231"/>
      <c r="E37" s="226"/>
      <c r="F37" s="226"/>
      <c r="G37" s="226"/>
      <c r="H37" s="226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 ht="18" hidden="1" customHeight="1" x14ac:dyDescent="0.25">
      <c r="A38" s="21" t="s">
        <v>114</v>
      </c>
      <c r="B38" s="54" t="s">
        <v>115</v>
      </c>
      <c r="C38" s="231"/>
      <c r="D38" s="231"/>
      <c r="E38" s="226"/>
      <c r="F38" s="226"/>
      <c r="G38" s="226"/>
      <c r="H38" s="226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</row>
    <row r="39" spans="1:36" ht="18" hidden="1" customHeight="1" x14ac:dyDescent="0.25">
      <c r="A39" s="21">
        <f>_xlfn.AGGREGATE(3,3,$B$12:B39)</f>
        <v>0</v>
      </c>
      <c r="B39" s="54" t="s">
        <v>116</v>
      </c>
      <c r="C39" s="231"/>
      <c r="D39" s="231"/>
      <c r="E39" s="226"/>
      <c r="F39" s="226"/>
      <c r="G39" s="226"/>
      <c r="H39" s="226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</row>
    <row r="40" spans="1:36" ht="18" hidden="1" customHeight="1" x14ac:dyDescent="0.25">
      <c r="A40" s="21">
        <f>_xlfn.AGGREGATE(3,3,$B$12:B40)</f>
        <v>0</v>
      </c>
      <c r="B40" s="54" t="s">
        <v>117</v>
      </c>
      <c r="C40" s="231"/>
      <c r="D40" s="231"/>
      <c r="E40" s="226"/>
      <c r="F40" s="226"/>
      <c r="G40" s="226"/>
      <c r="H40" s="226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</row>
    <row r="41" spans="1:36" ht="18" hidden="1" customHeight="1" x14ac:dyDescent="0.25">
      <c r="A41" s="21">
        <f>_xlfn.AGGREGATE(3,3,$B$12:B41)</f>
        <v>0</v>
      </c>
      <c r="B41" s="54" t="s">
        <v>118</v>
      </c>
      <c r="C41" s="231"/>
      <c r="D41" s="231"/>
      <c r="E41" s="226"/>
      <c r="F41" s="226"/>
      <c r="G41" s="226"/>
      <c r="H41" s="226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 ht="18" hidden="1" customHeight="1" x14ac:dyDescent="0.25">
      <c r="A42" s="21">
        <f>_xlfn.AGGREGATE(3,3,$B$12:B42)</f>
        <v>0</v>
      </c>
      <c r="B42" s="54" t="s">
        <v>119</v>
      </c>
      <c r="C42" s="231"/>
      <c r="D42" s="231"/>
      <c r="E42" s="226"/>
      <c r="F42" s="226"/>
      <c r="G42" s="226"/>
      <c r="H42" s="226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</row>
    <row r="43" spans="1:36" ht="18" hidden="1" customHeight="1" x14ac:dyDescent="0.25">
      <c r="A43" s="21">
        <f>_xlfn.AGGREGATE(3,3,$B$12:B43)</f>
        <v>0</v>
      </c>
      <c r="B43" s="54" t="s">
        <v>120</v>
      </c>
      <c r="C43" s="231"/>
      <c r="D43" s="231"/>
      <c r="E43" s="226"/>
      <c r="F43" s="226"/>
      <c r="G43" s="226"/>
      <c r="H43" s="226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 ht="18" hidden="1" customHeight="1" x14ac:dyDescent="0.25">
      <c r="A44" s="21">
        <f>_xlfn.AGGREGATE(3,3,$B$12:B44)</f>
        <v>0</v>
      </c>
      <c r="B44" s="54" t="s">
        <v>121</v>
      </c>
      <c r="C44" s="231"/>
      <c r="D44" s="231"/>
      <c r="E44" s="226"/>
      <c r="F44" s="226"/>
      <c r="G44" s="226"/>
      <c r="H44" s="226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 ht="18" hidden="1" customHeight="1" x14ac:dyDescent="0.25">
      <c r="A45" s="21">
        <f>_xlfn.AGGREGATE(3,3,$B$12:B45)</f>
        <v>0</v>
      </c>
      <c r="B45" s="54" t="s">
        <v>122</v>
      </c>
      <c r="C45" s="231"/>
      <c r="D45" s="231"/>
      <c r="E45" s="226"/>
      <c r="F45" s="226"/>
      <c r="G45" s="226"/>
      <c r="H45" s="226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 ht="18" hidden="1" customHeight="1" x14ac:dyDescent="0.25">
      <c r="A46" s="21" t="s">
        <v>123</v>
      </c>
      <c r="B46" s="54" t="s">
        <v>124</v>
      </c>
      <c r="C46" s="231"/>
      <c r="D46" s="231"/>
      <c r="E46" s="226"/>
      <c r="F46" s="226"/>
      <c r="G46" s="226"/>
      <c r="H46" s="22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 ht="18" hidden="1" customHeight="1" x14ac:dyDescent="0.25">
      <c r="A47" s="21">
        <f>_xlfn.AGGREGATE(3,3,$B$12:B47)</f>
        <v>0</v>
      </c>
      <c r="B47" s="54" t="s">
        <v>125</v>
      </c>
      <c r="C47" s="231"/>
      <c r="D47" s="231"/>
      <c r="E47" s="226"/>
      <c r="F47" s="226"/>
      <c r="G47" s="226"/>
      <c r="H47" s="226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 ht="34.5" hidden="1" customHeight="1" x14ac:dyDescent="0.25">
      <c r="A48" s="21">
        <f>_xlfn.AGGREGATE(3,3,$B$12:B48)</f>
        <v>0</v>
      </c>
      <c r="B48" s="54" t="s">
        <v>126</v>
      </c>
      <c r="C48" s="231"/>
      <c r="D48" s="231"/>
      <c r="E48" s="226"/>
      <c r="F48" s="226"/>
      <c r="G48" s="226"/>
      <c r="H48" s="226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</row>
    <row r="49" spans="1:36" ht="18" hidden="1" customHeight="1" x14ac:dyDescent="0.25">
      <c r="A49" s="21">
        <f>_xlfn.AGGREGATE(3,3,$B$12:B49)</f>
        <v>0</v>
      </c>
      <c r="B49" s="54" t="s">
        <v>127</v>
      </c>
      <c r="C49" s="231"/>
      <c r="D49" s="231"/>
      <c r="E49" s="226"/>
      <c r="F49" s="226"/>
      <c r="G49" s="226"/>
      <c r="H49" s="226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 ht="18" hidden="1" customHeight="1" x14ac:dyDescent="0.25">
      <c r="A50" s="21" t="s">
        <v>128</v>
      </c>
      <c r="B50" s="54" t="s">
        <v>111</v>
      </c>
      <c r="C50" s="231"/>
      <c r="D50" s="231"/>
      <c r="E50" s="226"/>
      <c r="F50" s="226"/>
      <c r="G50" s="226"/>
      <c r="H50" s="226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 ht="18" hidden="1" customHeight="1" x14ac:dyDescent="0.25">
      <c r="A51" s="21" t="s">
        <v>129</v>
      </c>
      <c r="B51" s="54" t="s">
        <v>115</v>
      </c>
      <c r="C51" s="231"/>
      <c r="D51" s="231"/>
      <c r="E51" s="226"/>
      <c r="F51" s="226"/>
      <c r="G51" s="226"/>
      <c r="H51" s="226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 ht="18" hidden="1" customHeight="1" x14ac:dyDescent="0.25">
      <c r="A52" s="21">
        <f>_xlfn.AGGREGATE(3,3,$B$12:B52)</f>
        <v>0</v>
      </c>
      <c r="B52" s="54" t="s">
        <v>130</v>
      </c>
      <c r="C52" s="231"/>
      <c r="D52" s="231"/>
      <c r="E52" s="226"/>
      <c r="F52" s="226"/>
      <c r="G52" s="226"/>
      <c r="H52" s="226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</row>
    <row r="53" spans="1:36" ht="18" hidden="1" customHeight="1" x14ac:dyDescent="0.25">
      <c r="A53" s="58" t="s">
        <v>131</v>
      </c>
      <c r="B53" s="54" t="s">
        <v>111</v>
      </c>
      <c r="C53" s="231"/>
      <c r="D53" s="231"/>
      <c r="E53" s="226"/>
      <c r="F53" s="226"/>
      <c r="G53" s="226"/>
      <c r="H53" s="226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 ht="18" hidden="1" customHeight="1" x14ac:dyDescent="0.25">
      <c r="A54" s="58" t="s">
        <v>132</v>
      </c>
      <c r="B54" s="54" t="s">
        <v>115</v>
      </c>
      <c r="C54" s="231"/>
      <c r="D54" s="231"/>
      <c r="E54" s="233"/>
      <c r="F54" s="233"/>
      <c r="G54" s="233"/>
      <c r="H54" s="233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ht="40.5" customHeight="1" x14ac:dyDescent="0.25">
      <c r="A55" s="257" t="s">
        <v>293</v>
      </c>
      <c r="B55" s="257"/>
      <c r="C55" s="257"/>
      <c r="D55" s="257"/>
      <c r="E55" s="257"/>
      <c r="F55" s="257"/>
      <c r="G55" s="257"/>
      <c r="H55" s="257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ht="18" customHeight="1" x14ac:dyDescent="0.25">
      <c r="A56" s="21">
        <v>1</v>
      </c>
      <c r="B56" s="55" t="s">
        <v>90</v>
      </c>
      <c r="C56" s="207">
        <v>18051.144388500001</v>
      </c>
      <c r="D56" s="207">
        <v>17656.869772999999</v>
      </c>
      <c r="E56" s="207">
        <v>20123.062753000002</v>
      </c>
      <c r="F56" s="207">
        <v>21129.740890649999</v>
      </c>
      <c r="G56" s="207">
        <v>22186.227935182502</v>
      </c>
      <c r="H56" s="207">
        <v>23739.263890645278</v>
      </c>
      <c r="I56" s="62"/>
      <c r="J56" s="62"/>
      <c r="K56" s="62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ht="18" customHeight="1" x14ac:dyDescent="0.25">
      <c r="A57" s="21">
        <v>2</v>
      </c>
      <c r="B57" s="55" t="s">
        <v>91</v>
      </c>
      <c r="C57" s="207"/>
      <c r="D57" s="207">
        <v>0.70416651636998817</v>
      </c>
      <c r="E57" s="207">
        <v>0.734781448679384</v>
      </c>
      <c r="F57" s="207">
        <v>0.7233440640607246</v>
      </c>
      <c r="G57" s="207">
        <v>0.70767232343165243</v>
      </c>
      <c r="H57" s="207">
        <v>0.71984716845204644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ht="18" customHeight="1" x14ac:dyDescent="0.25">
      <c r="A58" s="21">
        <v>3</v>
      </c>
      <c r="B58" s="55" t="s">
        <v>92</v>
      </c>
      <c r="C58" s="207">
        <v>8459.431388500001</v>
      </c>
      <c r="D58" s="207">
        <v>10056.968836999999</v>
      </c>
      <c r="E58" s="207">
        <v>16778.382753000002</v>
      </c>
      <c r="F58" s="207">
        <v>17617.826890650002</v>
      </c>
      <c r="G58" s="207">
        <v>18498.718235182503</v>
      </c>
      <c r="H58" s="207">
        <v>19793.628511645278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ht="18" customHeight="1" x14ac:dyDescent="0.25">
      <c r="A59" s="21">
        <v>4</v>
      </c>
      <c r="B59" s="55" t="s">
        <v>91</v>
      </c>
      <c r="C59" s="207"/>
      <c r="D59" s="207">
        <v>0.4010779261690498</v>
      </c>
      <c r="E59" s="207">
        <v>0.61265248422030461</v>
      </c>
      <c r="F59" s="207">
        <v>0.60311910917186196</v>
      </c>
      <c r="G59" s="207">
        <v>0.59005212387814565</v>
      </c>
      <c r="H59" s="207">
        <v>0.60020342261388671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ht="18" customHeight="1" x14ac:dyDescent="0.25">
      <c r="A60" s="21">
        <v>5</v>
      </c>
      <c r="B60" s="55" t="s">
        <v>107</v>
      </c>
      <c r="C60" s="207"/>
      <c r="D60" s="207">
        <v>118.8846906503874</v>
      </c>
      <c r="E60" s="207">
        <v>166.83339706961851</v>
      </c>
      <c r="F60" s="207">
        <v>105.00312902624603</v>
      </c>
      <c r="G60" s="207">
        <v>105</v>
      </c>
      <c r="H60" s="207">
        <v>107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ht="18" customHeight="1" x14ac:dyDescent="0.25">
      <c r="A61" s="21">
        <v>6</v>
      </c>
      <c r="B61" s="55" t="s">
        <v>93</v>
      </c>
      <c r="C61" s="207">
        <v>6914.9118802399998</v>
      </c>
      <c r="D61" s="207">
        <v>8132.3436469999997</v>
      </c>
      <c r="E61" s="207">
        <v>14227.014000000001</v>
      </c>
      <c r="F61" s="207">
        <v>14938.364700000002</v>
      </c>
      <c r="G61" s="207">
        <v>15685.282935000003</v>
      </c>
      <c r="H61" s="207">
        <v>16783.252740450003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ht="18" customHeight="1" x14ac:dyDescent="0.25">
      <c r="A62" s="21">
        <v>7</v>
      </c>
      <c r="B62" s="55" t="s">
        <v>94</v>
      </c>
      <c r="C62" s="207">
        <v>111.02611636000002</v>
      </c>
      <c r="D62" s="207">
        <v>148.85454299999998</v>
      </c>
      <c r="E62" s="207">
        <v>118.59952800000001</v>
      </c>
      <c r="F62" s="207">
        <v>124.52950440000001</v>
      </c>
      <c r="G62" s="207">
        <v>130.75597962000001</v>
      </c>
      <c r="H62" s="207">
        <v>139.90889819340001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ht="18" customHeight="1" x14ac:dyDescent="0.25">
      <c r="A63" s="21">
        <v>8</v>
      </c>
      <c r="B63" s="55" t="s">
        <v>95</v>
      </c>
      <c r="C63" s="207">
        <v>1433.4933919000005</v>
      </c>
      <c r="D63" s="207">
        <v>1775.7706470000001</v>
      </c>
      <c r="E63" s="207">
        <v>2433.269225</v>
      </c>
      <c r="F63" s="207">
        <v>2554.9326862500002</v>
      </c>
      <c r="G63" s="207">
        <v>2682.6793205625004</v>
      </c>
      <c r="H63" s="207">
        <v>2870.4668730018752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ht="18" customHeight="1" x14ac:dyDescent="0.25">
      <c r="A64" s="21">
        <v>9</v>
      </c>
      <c r="B64" s="55" t="s">
        <v>97</v>
      </c>
      <c r="C64" s="207">
        <v>9533.9130000000005</v>
      </c>
      <c r="D64" s="207">
        <v>7483.2169999999987</v>
      </c>
      <c r="E64" s="207">
        <v>3260.6130000000003</v>
      </c>
      <c r="F64" s="207">
        <v>3423.64365</v>
      </c>
      <c r="G64" s="207">
        <v>3594.8258325000006</v>
      </c>
      <c r="H64" s="207">
        <v>3846.4636407750008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ht="18" customHeight="1" x14ac:dyDescent="0.25">
      <c r="A65" s="21">
        <v>10</v>
      </c>
      <c r="B65" s="55" t="s">
        <v>98</v>
      </c>
      <c r="C65" s="207">
        <v>2026</v>
      </c>
      <c r="D65" s="207">
        <v>2070.6</v>
      </c>
      <c r="E65" s="207">
        <v>0</v>
      </c>
      <c r="F65" s="207">
        <v>0</v>
      </c>
      <c r="G65" s="207">
        <v>0</v>
      </c>
      <c r="H65" s="207">
        <v>0</v>
      </c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ht="18" customHeight="1" x14ac:dyDescent="0.25">
      <c r="A66" s="21">
        <v>11</v>
      </c>
      <c r="B66" s="55" t="s">
        <v>99</v>
      </c>
      <c r="C66" s="207">
        <v>2291.7959999999998</v>
      </c>
      <c r="D66" s="207">
        <v>3888.8249999999998</v>
      </c>
      <c r="E66" s="207">
        <v>2830.9</v>
      </c>
      <c r="F66" s="207">
        <v>2972.4450000000002</v>
      </c>
      <c r="G66" s="207">
        <v>3121.0672500000005</v>
      </c>
      <c r="H66" s="207">
        <v>3339.5419575000005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67" spans="1:36" ht="18" customHeight="1" x14ac:dyDescent="0.25">
      <c r="A67" s="21">
        <v>12</v>
      </c>
      <c r="B67" s="63" t="s">
        <v>134</v>
      </c>
      <c r="C67" s="207">
        <v>5216.1170000000002</v>
      </c>
      <c r="D67" s="207">
        <v>1523.7919999999999</v>
      </c>
      <c r="E67" s="207">
        <v>429.71300000000002</v>
      </c>
      <c r="F67" s="207">
        <v>451.19865000000004</v>
      </c>
      <c r="G67" s="207">
        <v>473.75858250000005</v>
      </c>
      <c r="H67" s="207">
        <v>506.92168327500008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</row>
    <row r="68" spans="1:36" ht="18" customHeight="1" x14ac:dyDescent="0.25">
      <c r="A68" s="21">
        <v>13</v>
      </c>
      <c r="B68" s="55" t="s">
        <v>101</v>
      </c>
      <c r="C68" s="207">
        <v>57.8</v>
      </c>
      <c r="D68" s="207">
        <v>116.683936</v>
      </c>
      <c r="E68" s="207">
        <v>84.066999999999993</v>
      </c>
      <c r="F68" s="207">
        <v>88.270349999999993</v>
      </c>
      <c r="G68" s="207">
        <v>92.683867499999991</v>
      </c>
      <c r="H68" s="207">
        <v>99.171738224999984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</row>
    <row r="69" spans="1:36" ht="33.75" customHeight="1" x14ac:dyDescent="0.25">
      <c r="A69" s="21">
        <v>14</v>
      </c>
      <c r="B69" s="55" t="s">
        <v>102</v>
      </c>
      <c r="C69" s="207">
        <v>0</v>
      </c>
      <c r="D69" s="207">
        <v>0</v>
      </c>
      <c r="E69" s="207">
        <v>0</v>
      </c>
      <c r="F69" s="207">
        <v>0</v>
      </c>
      <c r="G69" s="207">
        <v>0</v>
      </c>
      <c r="H69" s="207">
        <v>0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</row>
    <row r="70" spans="1:36" ht="18" customHeight="1" x14ac:dyDescent="0.25">
      <c r="A70" s="21">
        <v>15</v>
      </c>
      <c r="B70" s="55" t="s">
        <v>103</v>
      </c>
      <c r="C70" s="207">
        <v>20537.900000000001</v>
      </c>
      <c r="D70" s="207">
        <v>22244.400000000001</v>
      </c>
      <c r="E70" s="207">
        <v>25446.799999999999</v>
      </c>
      <c r="F70" s="207">
        <v>26719.14</v>
      </c>
      <c r="G70" s="207">
        <v>28055.097000000002</v>
      </c>
      <c r="H70" s="207">
        <v>30018.953790000003</v>
      </c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</row>
    <row r="71" spans="1:36" ht="18" customHeight="1" x14ac:dyDescent="0.25">
      <c r="A71" s="21">
        <v>16</v>
      </c>
      <c r="B71" s="55" t="s">
        <v>91</v>
      </c>
      <c r="C71" s="207"/>
      <c r="D71" s="207">
        <v>0.88711996283128325</v>
      </c>
      <c r="E71" s="207">
        <v>0.92917448987565388</v>
      </c>
      <c r="F71" s="207">
        <v>0.91468851491500347</v>
      </c>
      <c r="G71" s="207">
        <v>0.89487116674784439</v>
      </c>
      <c r="H71" s="207">
        <v>0.91026659399239507</v>
      </c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</row>
    <row r="72" spans="1:36" ht="18" customHeight="1" x14ac:dyDescent="0.25">
      <c r="A72" s="21">
        <v>17</v>
      </c>
      <c r="B72" s="55" t="s">
        <v>107</v>
      </c>
      <c r="C72" s="207"/>
      <c r="D72" s="207">
        <v>108.30902867381766</v>
      </c>
      <c r="E72" s="207">
        <v>114.39643236050421</v>
      </c>
      <c r="F72" s="207">
        <v>105</v>
      </c>
      <c r="G72" s="207">
        <v>105</v>
      </c>
      <c r="H72" s="207">
        <v>107</v>
      </c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</row>
    <row r="73" spans="1:36" ht="18" customHeight="1" x14ac:dyDescent="0.25">
      <c r="A73" s="21">
        <v>18</v>
      </c>
      <c r="B73" s="55" t="s">
        <v>104</v>
      </c>
      <c r="C73" s="207">
        <v>-2486.7556115000007</v>
      </c>
      <c r="D73" s="207">
        <v>-4587.5302270000029</v>
      </c>
      <c r="E73" s="207">
        <v>-5323.7372469999973</v>
      </c>
      <c r="F73" s="207">
        <v>-5589.3991093500008</v>
      </c>
      <c r="G73" s="207">
        <v>-5868.8690648174997</v>
      </c>
      <c r="H73" s="207">
        <v>-6279.6898993547256</v>
      </c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ht="18" customHeight="1" x14ac:dyDescent="0.25">
      <c r="A74" s="21">
        <v>19</v>
      </c>
      <c r="B74" s="55" t="s">
        <v>91</v>
      </c>
      <c r="C74" s="206"/>
      <c r="D74" s="206">
        <v>-0.18295344646129499</v>
      </c>
      <c r="E74" s="207">
        <v>-0.19439304119626988</v>
      </c>
      <c r="F74" s="207">
        <v>-0.19134445085427881</v>
      </c>
      <c r="G74" s="207">
        <v>-0.18719884331619194</v>
      </c>
      <c r="H74" s="207">
        <v>-0.19041942554034866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5" spans="1:36" ht="18" customHeight="1" x14ac:dyDescent="0.25">
      <c r="A75" s="21">
        <v>20</v>
      </c>
      <c r="B75" s="55" t="s">
        <v>63</v>
      </c>
      <c r="C75" s="231"/>
      <c r="D75" s="231">
        <v>184.47853121492804</v>
      </c>
      <c r="E75" s="209">
        <v>116.04800368762767</v>
      </c>
      <c r="F75" s="209">
        <v>104.99013850654835</v>
      </c>
      <c r="G75" s="209">
        <v>104.99999999999999</v>
      </c>
      <c r="H75" s="209">
        <v>107</v>
      </c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</row>
    <row r="76" spans="1:36" ht="16.5" customHeight="1" x14ac:dyDescent="0.25">
      <c r="A76" s="258" t="s">
        <v>228</v>
      </c>
      <c r="B76" s="258"/>
      <c r="C76" s="258"/>
      <c r="D76" s="258"/>
      <c r="E76" s="258"/>
      <c r="F76" s="258"/>
      <c r="G76" s="258"/>
      <c r="H76" s="258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ht="16.5" customHeight="1" x14ac:dyDescent="0.25">
      <c r="A77" s="21">
        <f>_xlfn.AGGREGATE(3,3,$B$12:B77)</f>
        <v>21</v>
      </c>
      <c r="B77" s="54" t="s">
        <v>90</v>
      </c>
      <c r="C77" s="206">
        <v>16697.482168700004</v>
      </c>
      <c r="D77" s="206">
        <v>16622.545681</v>
      </c>
      <c r="E77" s="206">
        <v>19370.121999999999</v>
      </c>
      <c r="F77" s="206">
        <v>19184.1531</v>
      </c>
      <c r="G77" s="206">
        <v>20143.360754999998</v>
      </c>
      <c r="H77" s="206">
        <v>21553.396007849999</v>
      </c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ht="16.5" customHeight="1" x14ac:dyDescent="0.25">
      <c r="A78" s="21">
        <f>_xlfn.AGGREGATE(3,3,$B$12:B78)</f>
        <v>22</v>
      </c>
      <c r="B78" s="54" t="s">
        <v>91</v>
      </c>
      <c r="C78" s="206"/>
      <c r="D78" s="206">
        <v>0.66291705358157682</v>
      </c>
      <c r="E78" s="206">
        <v>0.70728827311014275</v>
      </c>
      <c r="F78" s="206">
        <v>0.65673986920765637</v>
      </c>
      <c r="G78" s="206">
        <v>0.64251115371476297</v>
      </c>
      <c r="H78" s="206">
        <v>0.65356496133354758</v>
      </c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  <row r="79" spans="1:36" ht="16.5" customHeight="1" x14ac:dyDescent="0.25">
      <c r="A79" s="21">
        <f>_xlfn.AGGREGATE(3,3,$B$12:B79)</f>
        <v>23</v>
      </c>
      <c r="B79" s="54" t="s">
        <v>92</v>
      </c>
      <c r="C79" s="206">
        <v>6734.6152907799997</v>
      </c>
      <c r="D79" s="206">
        <v>7747.244745</v>
      </c>
      <c r="E79" s="206">
        <v>14925.941999999999</v>
      </c>
      <c r="F79" s="206">
        <v>15672.239100000001</v>
      </c>
      <c r="G79" s="206">
        <v>16455.851054999999</v>
      </c>
      <c r="H79" s="206">
        <v>17607.760628849999</v>
      </c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</row>
    <row r="80" spans="1:36" ht="16.5" customHeight="1" x14ac:dyDescent="0.25">
      <c r="A80" s="21">
        <f>_xlfn.AGGREGATE(3,3,$B$12:B80)</f>
        <v>24</v>
      </c>
      <c r="B80" s="54" t="s">
        <v>91</v>
      </c>
      <c r="C80" s="206"/>
      <c r="D80" s="206">
        <v>0.30896474934047463</v>
      </c>
      <c r="E80" s="206">
        <v>0.54501173207490128</v>
      </c>
      <c r="F80" s="206">
        <v>0.53651491431879361</v>
      </c>
      <c r="G80" s="206">
        <v>0.5248909541612562</v>
      </c>
      <c r="H80" s="206">
        <v>0.53392121549538785</v>
      </c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</row>
    <row r="81" spans="1:36" ht="16.5" customHeight="1" x14ac:dyDescent="0.25">
      <c r="A81" s="21">
        <f>_xlfn.AGGREGATE(3,3,$B$12:B81)</f>
        <v>25</v>
      </c>
      <c r="B81" s="54" t="s">
        <v>107</v>
      </c>
      <c r="C81" s="206"/>
      <c r="D81" s="206">
        <v>115.03618856456934</v>
      </c>
      <c r="E81" s="206">
        <v>192.66129432186924</v>
      </c>
      <c r="F81" s="206">
        <v>105</v>
      </c>
      <c r="G81" s="206">
        <v>104.99999999999999</v>
      </c>
      <c r="H81" s="206">
        <v>107</v>
      </c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</row>
    <row r="82" spans="1:36" ht="16.5" customHeight="1" x14ac:dyDescent="0.25">
      <c r="A82" s="21">
        <f>_xlfn.AGGREGATE(3,3,$B$12:B82)</f>
        <v>26</v>
      </c>
      <c r="B82" s="54" t="s">
        <v>93</v>
      </c>
      <c r="C82" s="206">
        <v>5233.8790964</v>
      </c>
      <c r="D82" s="206">
        <v>5897.4751569999999</v>
      </c>
      <c r="E82" s="206">
        <v>12393.449000000001</v>
      </c>
      <c r="F82" s="206">
        <v>13013.121450000001</v>
      </c>
      <c r="G82" s="206">
        <v>13663.7775225</v>
      </c>
      <c r="H82" s="206">
        <v>14620.241949075</v>
      </c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</row>
    <row r="83" spans="1:36" ht="16.5" customHeight="1" x14ac:dyDescent="0.25">
      <c r="A83" s="21">
        <f>_xlfn.AGGREGATE(3,3,$B$12:B83)</f>
        <v>27</v>
      </c>
      <c r="B83" s="54" t="s">
        <v>94</v>
      </c>
      <c r="C83" s="206">
        <v>73.877583479999998</v>
      </c>
      <c r="D83" s="206">
        <v>111.58048599999999</v>
      </c>
      <c r="E83" s="206">
        <v>99.326999999999998</v>
      </c>
      <c r="F83" s="206">
        <v>104.29335</v>
      </c>
      <c r="G83" s="206">
        <v>109.50801750000001</v>
      </c>
      <c r="H83" s="206">
        <v>117.17357872500001</v>
      </c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</row>
    <row r="84" spans="1:36" ht="16.5" customHeight="1" x14ac:dyDescent="0.25">
      <c r="A84" s="21">
        <f>_xlfn.AGGREGATE(3,3,$B$12:B84)</f>
        <v>28</v>
      </c>
      <c r="B84" s="54" t="s">
        <v>95</v>
      </c>
      <c r="C84" s="206">
        <v>1426.8586109</v>
      </c>
      <c r="D84" s="206">
        <v>1738.189102</v>
      </c>
      <c r="E84" s="206">
        <v>2433.1660000000002</v>
      </c>
      <c r="F84" s="206">
        <v>2554.8243000000002</v>
      </c>
      <c r="G84" s="206">
        <v>2682.5655150000002</v>
      </c>
      <c r="H84" s="206">
        <v>2870.3451010500003</v>
      </c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</row>
    <row r="85" spans="1:36" ht="16.5" customHeight="1" x14ac:dyDescent="0.25">
      <c r="A85" s="21">
        <f>_xlfn.AGGREGATE(3,3,$B$12:B85)</f>
        <v>29</v>
      </c>
      <c r="B85" s="54" t="s">
        <v>97</v>
      </c>
      <c r="C85" s="206">
        <v>9905.0170000000016</v>
      </c>
      <c r="D85" s="206">
        <v>8758.6169999999984</v>
      </c>
      <c r="E85" s="206">
        <v>4360.1130000000003</v>
      </c>
      <c r="F85" s="206">
        <v>3423.64365</v>
      </c>
      <c r="G85" s="206">
        <v>3594.8258325000006</v>
      </c>
      <c r="H85" s="206">
        <v>3846.4636407750008</v>
      </c>
      <c r="I85" s="62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</row>
    <row r="86" spans="1:36" ht="16.5" customHeight="1" x14ac:dyDescent="0.25">
      <c r="A86" s="21">
        <f>_xlfn.AGGREGATE(3,3,$B$12:B86)</f>
        <v>30</v>
      </c>
      <c r="B86" s="54" t="s">
        <v>98</v>
      </c>
      <c r="C86" s="206">
        <v>2026</v>
      </c>
      <c r="D86" s="206">
        <v>2070.6</v>
      </c>
      <c r="E86" s="206">
        <v>0</v>
      </c>
      <c r="F86" s="206">
        <v>0</v>
      </c>
      <c r="G86" s="206">
        <v>0</v>
      </c>
      <c r="H86" s="206">
        <v>0</v>
      </c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</row>
    <row r="87" spans="1:36" ht="16.5" customHeight="1" x14ac:dyDescent="0.25">
      <c r="A87" s="21">
        <f>_xlfn.AGGREGATE(3,3,$B$12:B87)</f>
        <v>31</v>
      </c>
      <c r="B87" s="54" t="s">
        <v>99</v>
      </c>
      <c r="C87" s="206">
        <v>2291.8000000000002</v>
      </c>
      <c r="D87" s="206">
        <v>3888.8249999999998</v>
      </c>
      <c r="E87" s="206">
        <v>2830.9</v>
      </c>
      <c r="F87" s="206">
        <v>2972.4450000000002</v>
      </c>
      <c r="G87" s="206">
        <v>3121.0672500000005</v>
      </c>
      <c r="H87" s="206">
        <v>3339.5419575000005</v>
      </c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</row>
    <row r="88" spans="1:36" ht="16.5" customHeight="1" x14ac:dyDescent="0.25">
      <c r="A88" s="21">
        <f>_xlfn.AGGREGATE(3,3,$B$12:B88)</f>
        <v>32</v>
      </c>
      <c r="B88" s="54" t="s">
        <v>100</v>
      </c>
      <c r="C88" s="206">
        <v>5216.1170000000002</v>
      </c>
      <c r="D88" s="206">
        <v>1523.7919999999999</v>
      </c>
      <c r="E88" s="206">
        <v>429.71300000000002</v>
      </c>
      <c r="F88" s="206">
        <v>451.19865000000004</v>
      </c>
      <c r="G88" s="206">
        <v>473.75858250000005</v>
      </c>
      <c r="H88" s="206">
        <v>506.92168327500008</v>
      </c>
      <c r="I88" s="62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</row>
    <row r="89" spans="1:36" ht="16.5" customHeight="1" x14ac:dyDescent="0.25">
      <c r="A89" s="21">
        <f>_xlfn.AGGREGATE(3,3,$B$12:B89)</f>
        <v>33</v>
      </c>
      <c r="B89" s="54" t="s">
        <v>101</v>
      </c>
      <c r="C89" s="206">
        <v>57.849877920000004</v>
      </c>
      <c r="D89" s="206">
        <v>116.683936</v>
      </c>
      <c r="E89" s="206">
        <v>84.066999999999993</v>
      </c>
      <c r="F89" s="206">
        <v>88.270349999999993</v>
      </c>
      <c r="G89" s="206">
        <v>92.683867499999991</v>
      </c>
      <c r="H89" s="206">
        <v>99.171738224999984</v>
      </c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</row>
    <row r="90" spans="1:36" ht="36" customHeight="1" x14ac:dyDescent="0.25">
      <c r="A90" s="21">
        <f>_xlfn.AGGREGATE(3,3,$B$12:B90)</f>
        <v>34</v>
      </c>
      <c r="B90" s="54" t="s">
        <v>102</v>
      </c>
      <c r="C90" s="206">
        <v>0</v>
      </c>
      <c r="D90" s="206">
        <v>0</v>
      </c>
      <c r="E90" s="206">
        <v>0</v>
      </c>
      <c r="F90" s="206">
        <v>0</v>
      </c>
      <c r="G90" s="206">
        <v>0</v>
      </c>
      <c r="H90" s="206">
        <v>0</v>
      </c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</row>
    <row r="91" spans="1:36" ht="16.5" customHeight="1" x14ac:dyDescent="0.25">
      <c r="A91" s="21">
        <f>_xlfn.AGGREGATE(3,3,$B$12:B91)</f>
        <v>35</v>
      </c>
      <c r="B91" s="54" t="s">
        <v>103</v>
      </c>
      <c r="C91" s="206">
        <v>19701.3</v>
      </c>
      <c r="D91" s="206">
        <v>20803.099999999999</v>
      </c>
      <c r="E91" s="206">
        <v>24265.1</v>
      </c>
      <c r="F91" s="206">
        <v>25478.355</v>
      </c>
      <c r="G91" s="206">
        <v>26752.27275</v>
      </c>
      <c r="H91" s="206">
        <v>28624.931842500002</v>
      </c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</row>
    <row r="92" spans="1:36" ht="16.5" customHeight="1" x14ac:dyDescent="0.25">
      <c r="A92" s="21">
        <f>_xlfn.AGGREGATE(3,3,$B$12:B92)</f>
        <v>36</v>
      </c>
      <c r="B92" s="54" t="s">
        <v>91</v>
      </c>
      <c r="C92" s="206"/>
      <c r="D92" s="206">
        <v>0.82964005766734383</v>
      </c>
      <c r="E92" s="206">
        <v>0.88602543008479362</v>
      </c>
      <c r="F92" s="206">
        <v>0.87221215568417443</v>
      </c>
      <c r="G92" s="206">
        <v>0.8533150867006114</v>
      </c>
      <c r="H92" s="206">
        <v>0.86799558018630496</v>
      </c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</row>
    <row r="93" spans="1:36" ht="16.5" customHeight="1" x14ac:dyDescent="0.25">
      <c r="A93" s="21">
        <f>_xlfn.AGGREGATE(3,3,$B$12:B93)</f>
        <v>37</v>
      </c>
      <c r="B93" s="54" t="s">
        <v>107</v>
      </c>
      <c r="C93" s="206">
        <v>117.45549633521819</v>
      </c>
      <c r="D93" s="206">
        <v>105.59252435118493</v>
      </c>
      <c r="E93" s="206">
        <v>116.64175050833769</v>
      </c>
      <c r="F93" s="206">
        <v>105</v>
      </c>
      <c r="G93" s="206">
        <v>105</v>
      </c>
      <c r="H93" s="206">
        <v>107</v>
      </c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</row>
    <row r="94" spans="1:36" ht="16.5" customHeight="1" x14ac:dyDescent="0.25">
      <c r="A94" s="21">
        <f>_xlfn.AGGREGATE(3,3,$B$12:B94)</f>
        <v>38</v>
      </c>
      <c r="B94" s="54" t="s">
        <v>104</v>
      </c>
      <c r="C94" s="206">
        <v>-3003.8178312999953</v>
      </c>
      <c r="D94" s="206">
        <v>-4180.5543189999989</v>
      </c>
      <c r="E94" s="206">
        <v>-4894.9779999999992</v>
      </c>
      <c r="F94" s="206">
        <v>-6294.2019</v>
      </c>
      <c r="G94" s="206">
        <v>-6608.9119950000022</v>
      </c>
      <c r="H94" s="206">
        <v>-7071.5358346500034</v>
      </c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</row>
    <row r="95" spans="1:36" ht="16.5" customHeight="1" x14ac:dyDescent="0.25">
      <c r="A95" s="21">
        <f>_xlfn.AGGREGATE(3,3,$B$12:B95)</f>
        <v>39</v>
      </c>
      <c r="B95" s="54" t="s">
        <v>91</v>
      </c>
      <c r="C95" s="206"/>
      <c r="D95" s="206">
        <v>-0.16672300408576715</v>
      </c>
      <c r="E95" s="206">
        <v>-0.17873715697465092</v>
      </c>
      <c r="F95" s="206">
        <v>-0.21547228647651809</v>
      </c>
      <c r="G95" s="206">
        <v>-0.21080393298584837</v>
      </c>
      <c r="H95" s="206">
        <v>-0.21443061885275735</v>
      </c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</row>
    <row r="96" spans="1:36" ht="16.5" customHeight="1" x14ac:dyDescent="0.25">
      <c r="A96" s="21">
        <f>_xlfn.AGGREGATE(3,3,$B$12:B96)</f>
        <v>40</v>
      </c>
      <c r="B96" s="54" t="s">
        <v>107</v>
      </c>
      <c r="C96" s="206"/>
      <c r="D96" s="206">
        <v>139.17469546383026</v>
      </c>
      <c r="E96" s="206">
        <v>117.08920938434051</v>
      </c>
      <c r="F96" s="206">
        <v>128.58488638764058</v>
      </c>
      <c r="G96" s="206">
        <v>105.00000000000003</v>
      </c>
      <c r="H96" s="206">
        <v>107</v>
      </c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</row>
    <row r="97" spans="1:36" s="65" customFormat="1" ht="16.5" customHeight="1" x14ac:dyDescent="0.25">
      <c r="A97" s="254" t="s">
        <v>229</v>
      </c>
      <c r="B97" s="254"/>
      <c r="C97" s="254"/>
      <c r="D97" s="254"/>
      <c r="E97" s="254"/>
      <c r="F97" s="254"/>
      <c r="G97" s="254"/>
      <c r="H97" s="25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</row>
    <row r="98" spans="1:36" s="65" customFormat="1" ht="16.5" customHeight="1" x14ac:dyDescent="0.25">
      <c r="A98" s="162">
        <f>_xlfn.AGGREGATE(3,3,$B$12:B98)</f>
        <v>41</v>
      </c>
      <c r="B98" s="54" t="s">
        <v>90</v>
      </c>
      <c r="C98" s="206">
        <v>1074.7469286799999</v>
      </c>
      <c r="D98" s="206">
        <v>1383.5317300000002</v>
      </c>
      <c r="E98" s="206">
        <v>1136.845</v>
      </c>
      <c r="F98" s="206">
        <v>853.92100000000005</v>
      </c>
      <c r="G98" s="206">
        <v>896.61705000000006</v>
      </c>
      <c r="H98" s="206">
        <v>959.38024350000012</v>
      </c>
      <c r="I98" s="73"/>
      <c r="J98" s="73"/>
      <c r="K98" s="73"/>
      <c r="L98" s="64"/>
      <c r="M98" s="64"/>
      <c r="N98" s="64"/>
      <c r="O98" s="64"/>
      <c r="P98" s="66"/>
      <c r="Q98" s="66"/>
      <c r="R98" s="66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</row>
    <row r="99" spans="1:36" s="65" customFormat="1" ht="16.5" customHeight="1" x14ac:dyDescent="0.25">
      <c r="A99" s="162">
        <f>_xlfn.AGGREGATE(3,3,$B$12:B99)</f>
        <v>42</v>
      </c>
      <c r="B99" s="54" t="s">
        <v>92</v>
      </c>
      <c r="C99" s="206">
        <v>1044.55822868</v>
      </c>
      <c r="D99" s="206">
        <v>1376.4429300000002</v>
      </c>
      <c r="E99" s="206">
        <v>1134.5</v>
      </c>
      <c r="F99" s="206">
        <v>853.92100000000005</v>
      </c>
      <c r="G99" s="206">
        <v>896.61705000000006</v>
      </c>
      <c r="H99" s="206">
        <v>959.38024350000012</v>
      </c>
      <c r="I99" s="73"/>
      <c r="J99" s="73"/>
      <c r="K99" s="73"/>
      <c r="L99" s="64"/>
      <c r="M99" s="64"/>
      <c r="N99" s="64"/>
      <c r="O99" s="64"/>
      <c r="P99" s="66"/>
      <c r="Q99" s="66"/>
      <c r="R99" s="66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</row>
    <row r="100" spans="1:36" s="65" customFormat="1" ht="16.5" customHeight="1" x14ac:dyDescent="0.25">
      <c r="A100" s="162">
        <f>_xlfn.AGGREGATE(3,3,$B$12:B100)</f>
        <v>43</v>
      </c>
      <c r="B100" s="54" t="s">
        <v>107</v>
      </c>
      <c r="C100" s="206"/>
      <c r="D100" s="206">
        <v>131.77273341088895</v>
      </c>
      <c r="E100" s="206">
        <v>82.42259633677655</v>
      </c>
      <c r="F100" s="206">
        <v>75.268488320846188</v>
      </c>
      <c r="G100" s="206">
        <v>105</v>
      </c>
      <c r="H100" s="206">
        <v>107</v>
      </c>
      <c r="I100" s="73"/>
      <c r="J100" s="73"/>
      <c r="K100" s="73"/>
      <c r="L100" s="64"/>
      <c r="M100" s="64"/>
      <c r="N100" s="64"/>
      <c r="O100" s="64"/>
      <c r="P100" s="66"/>
      <c r="Q100" s="66"/>
      <c r="R100" s="66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</row>
    <row r="101" spans="1:36" s="65" customFormat="1" ht="16.5" customHeight="1" x14ac:dyDescent="0.25">
      <c r="A101" s="162">
        <f>_xlfn.AGGREGATE(3,3,$B$12:B101)</f>
        <v>44</v>
      </c>
      <c r="B101" s="54" t="s">
        <v>93</v>
      </c>
      <c r="C101" s="206">
        <v>1041.35105168</v>
      </c>
      <c r="D101" s="206">
        <v>1368.757022</v>
      </c>
      <c r="E101" s="206">
        <v>1134.5</v>
      </c>
      <c r="F101" s="206">
        <v>853.92100000000005</v>
      </c>
      <c r="G101" s="206">
        <v>896.61705000000006</v>
      </c>
      <c r="H101" s="206">
        <v>959.38024350000012</v>
      </c>
      <c r="I101" s="73"/>
      <c r="J101" s="73"/>
      <c r="K101" s="73"/>
      <c r="L101" s="64"/>
      <c r="M101" s="64"/>
      <c r="N101" s="64"/>
      <c r="O101" s="64"/>
      <c r="P101" s="66"/>
      <c r="Q101" s="66"/>
      <c r="R101" s="66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</row>
    <row r="102" spans="1:36" s="65" customFormat="1" ht="16.5" customHeight="1" x14ac:dyDescent="0.25">
      <c r="A102" s="162">
        <f>_xlfn.AGGREGATE(3,3,$B$12:B102)</f>
        <v>45</v>
      </c>
      <c r="B102" s="54" t="s">
        <v>94</v>
      </c>
      <c r="C102" s="206">
        <v>0.60677499999999995</v>
      </c>
      <c r="D102" s="206">
        <v>0.48142800000000002</v>
      </c>
      <c r="E102" s="206">
        <v>0</v>
      </c>
      <c r="F102" s="206">
        <v>0</v>
      </c>
      <c r="G102" s="206">
        <v>0</v>
      </c>
      <c r="H102" s="206">
        <v>0</v>
      </c>
      <c r="I102" s="73"/>
      <c r="J102" s="73"/>
      <c r="K102" s="73"/>
      <c r="L102" s="64"/>
      <c r="M102" s="64"/>
      <c r="N102" s="64"/>
      <c r="O102" s="64"/>
      <c r="P102" s="66"/>
      <c r="Q102" s="66"/>
      <c r="R102" s="66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</row>
    <row r="103" spans="1:36" s="65" customFormat="1" ht="16.5" customHeight="1" x14ac:dyDescent="0.25">
      <c r="A103" s="162">
        <f>_xlfn.AGGREGATE(3,3,$B$12:B103)</f>
        <v>46</v>
      </c>
      <c r="B103" s="54" t="s">
        <v>95</v>
      </c>
      <c r="C103" s="206">
        <v>2.6004019999999999</v>
      </c>
      <c r="D103" s="206">
        <v>7.2044800000000002</v>
      </c>
      <c r="E103" s="206">
        <v>0</v>
      </c>
      <c r="F103" s="206">
        <v>0</v>
      </c>
      <c r="G103" s="206">
        <v>0</v>
      </c>
      <c r="H103" s="206">
        <v>0</v>
      </c>
      <c r="I103" s="73"/>
      <c r="J103" s="73"/>
      <c r="K103" s="73"/>
      <c r="L103" s="64"/>
      <c r="M103" s="64"/>
      <c r="N103" s="64"/>
      <c r="O103" s="64"/>
      <c r="P103" s="66"/>
      <c r="Q103" s="66"/>
      <c r="R103" s="66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</row>
    <row r="104" spans="1:36" s="65" customFormat="1" ht="16.5" customHeight="1" x14ac:dyDescent="0.25">
      <c r="A104" s="162">
        <f>_xlfn.AGGREGATE(3,3,$B$12:B104)</f>
        <v>47</v>
      </c>
      <c r="B104" s="54" t="s">
        <v>97</v>
      </c>
      <c r="C104" s="206">
        <v>30.188700000000001</v>
      </c>
      <c r="D104" s="206">
        <v>7.0888</v>
      </c>
      <c r="E104" s="206">
        <v>2.3450000000000002</v>
      </c>
      <c r="F104" s="206">
        <v>0</v>
      </c>
      <c r="G104" s="206">
        <v>0</v>
      </c>
      <c r="H104" s="206">
        <v>0</v>
      </c>
      <c r="I104" s="73"/>
      <c r="J104" s="154"/>
      <c r="K104" s="154"/>
      <c r="L104" s="64"/>
      <c r="M104" s="64"/>
      <c r="N104" s="64"/>
      <c r="O104" s="64"/>
      <c r="P104" s="66"/>
      <c r="Q104" s="66"/>
      <c r="R104" s="66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</row>
    <row r="105" spans="1:36" s="65" customFormat="1" ht="16.5" customHeight="1" x14ac:dyDescent="0.25">
      <c r="A105" s="162">
        <f>_xlfn.AGGREGATE(3,3,$B$12:B105)</f>
        <v>48</v>
      </c>
      <c r="B105" s="54" t="s">
        <v>98</v>
      </c>
      <c r="C105" s="206"/>
      <c r="D105" s="206">
        <v>5.49</v>
      </c>
      <c r="E105" s="206">
        <v>0</v>
      </c>
      <c r="F105" s="206">
        <v>0</v>
      </c>
      <c r="G105" s="206">
        <v>0</v>
      </c>
      <c r="H105" s="206">
        <v>0</v>
      </c>
      <c r="I105" s="73"/>
      <c r="J105" s="154"/>
      <c r="K105" s="154"/>
      <c r="L105" s="64"/>
      <c r="M105" s="64"/>
      <c r="N105" s="64"/>
      <c r="O105" s="64"/>
      <c r="P105" s="66"/>
      <c r="Q105" s="66"/>
      <c r="R105" s="66"/>
      <c r="S105" s="155"/>
      <c r="T105" s="66"/>
      <c r="U105" s="156"/>
      <c r="V105" s="157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</row>
    <row r="106" spans="1:36" s="65" customFormat="1" ht="16.5" customHeight="1" x14ac:dyDescent="0.25">
      <c r="A106" s="162">
        <f>_xlfn.AGGREGATE(3,3,$B$12:B106)</f>
        <v>49</v>
      </c>
      <c r="B106" s="54" t="s">
        <v>99</v>
      </c>
      <c r="C106" s="206">
        <v>30.188700000000001</v>
      </c>
      <c r="D106" s="206">
        <v>1.5988</v>
      </c>
      <c r="E106" s="206">
        <v>2.3450000000000002</v>
      </c>
      <c r="F106" s="206">
        <v>0</v>
      </c>
      <c r="G106" s="206">
        <v>0</v>
      </c>
      <c r="H106" s="206">
        <v>0</v>
      </c>
      <c r="I106" s="73"/>
      <c r="J106" s="73"/>
      <c r="K106" s="73"/>
      <c r="L106" s="64"/>
      <c r="M106" s="64"/>
      <c r="N106" s="64"/>
      <c r="O106" s="64"/>
      <c r="P106" s="66"/>
      <c r="Q106" s="66"/>
      <c r="R106" s="66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</row>
    <row r="107" spans="1:36" s="65" customFormat="1" ht="16.5" customHeight="1" x14ac:dyDescent="0.25">
      <c r="A107" s="162">
        <f>_xlfn.AGGREGATE(3,3,$B$12:B107)</f>
        <v>50</v>
      </c>
      <c r="B107" s="67" t="s">
        <v>134</v>
      </c>
      <c r="C107" s="206">
        <v>0</v>
      </c>
      <c r="D107" s="206">
        <v>0</v>
      </c>
      <c r="E107" s="206">
        <v>0</v>
      </c>
      <c r="F107" s="206">
        <v>0</v>
      </c>
      <c r="G107" s="206">
        <v>0</v>
      </c>
      <c r="H107" s="206">
        <v>0</v>
      </c>
      <c r="I107" s="73"/>
      <c r="J107" s="73"/>
      <c r="K107" s="73"/>
      <c r="L107" s="64"/>
      <c r="M107" s="64"/>
      <c r="N107" s="64"/>
      <c r="O107" s="64"/>
      <c r="P107" s="66"/>
      <c r="Q107" s="66"/>
      <c r="R107" s="66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</row>
    <row r="108" spans="1:36" s="65" customFormat="1" ht="16.5" customHeight="1" x14ac:dyDescent="0.25">
      <c r="A108" s="162">
        <f>_xlfn.AGGREGATE(3,3,$B$12:B108)</f>
        <v>51</v>
      </c>
      <c r="B108" s="54" t="s">
        <v>101</v>
      </c>
      <c r="C108" s="206">
        <v>0</v>
      </c>
      <c r="D108" s="206">
        <v>0</v>
      </c>
      <c r="E108" s="206">
        <v>0</v>
      </c>
      <c r="F108" s="206">
        <v>0</v>
      </c>
      <c r="G108" s="206">
        <v>0</v>
      </c>
      <c r="H108" s="206">
        <v>0</v>
      </c>
      <c r="I108" s="73"/>
      <c r="J108" s="73"/>
      <c r="K108" s="73"/>
      <c r="L108" s="64"/>
      <c r="M108" s="64"/>
      <c r="N108" s="64"/>
      <c r="O108" s="64"/>
      <c r="P108" s="66"/>
      <c r="Q108" s="66"/>
      <c r="R108" s="66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</row>
    <row r="109" spans="1:36" s="65" customFormat="1" ht="16.5" customHeight="1" x14ac:dyDescent="0.25">
      <c r="A109" s="162">
        <f>_xlfn.AGGREGATE(3,3,$B$12:B109)</f>
        <v>52</v>
      </c>
      <c r="B109" s="54" t="s">
        <v>102</v>
      </c>
      <c r="C109" s="206">
        <v>0</v>
      </c>
      <c r="D109" s="206">
        <v>0</v>
      </c>
      <c r="E109" s="206">
        <v>0</v>
      </c>
      <c r="F109" s="206">
        <v>0</v>
      </c>
      <c r="G109" s="206">
        <v>0</v>
      </c>
      <c r="H109" s="206">
        <v>0</v>
      </c>
      <c r="I109" s="73"/>
      <c r="J109" s="73"/>
      <c r="K109" s="73"/>
      <c r="L109" s="64"/>
      <c r="M109" s="64"/>
      <c r="N109" s="64"/>
      <c r="O109" s="64"/>
      <c r="P109" s="66"/>
      <c r="Q109" s="66"/>
      <c r="R109" s="66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</row>
    <row r="110" spans="1:36" s="65" customFormat="1" ht="16.5" customHeight="1" x14ac:dyDescent="0.25">
      <c r="A110" s="162">
        <f>_xlfn.AGGREGATE(3,3,$B$12:B110)</f>
        <v>53</v>
      </c>
      <c r="B110" s="54" t="s">
        <v>103</v>
      </c>
      <c r="C110" s="206">
        <v>715.30861471000003</v>
      </c>
      <c r="D110" s="206">
        <v>1653.711354</v>
      </c>
      <c r="E110" s="206">
        <v>1386.59</v>
      </c>
      <c r="F110" s="206">
        <v>853.92100000000005</v>
      </c>
      <c r="G110" s="206">
        <v>896.61705000000006</v>
      </c>
      <c r="H110" s="206">
        <v>959.38024350000012</v>
      </c>
      <c r="I110" s="73"/>
      <c r="J110" s="73"/>
      <c r="K110" s="73"/>
      <c r="L110" s="64"/>
      <c r="M110" s="64"/>
      <c r="N110" s="64"/>
      <c r="O110" s="64"/>
      <c r="P110" s="66"/>
      <c r="Q110" s="66"/>
      <c r="R110" s="66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</row>
    <row r="111" spans="1:36" s="65" customFormat="1" ht="16.5" customHeight="1" x14ac:dyDescent="0.25">
      <c r="A111" s="162">
        <f>_xlfn.AGGREGATE(3,3,$B$12:B111)</f>
        <v>54</v>
      </c>
      <c r="B111" s="54" t="s">
        <v>107</v>
      </c>
      <c r="C111" s="206"/>
      <c r="D111" s="206">
        <v>231.18851359988815</v>
      </c>
      <c r="E111" s="206">
        <v>83.847159702091517</v>
      </c>
      <c r="F111" s="206">
        <v>61.584246244383714</v>
      </c>
      <c r="G111" s="206">
        <v>105</v>
      </c>
      <c r="H111" s="206">
        <v>107</v>
      </c>
      <c r="I111" s="73"/>
      <c r="J111" s="73"/>
      <c r="K111" s="73"/>
      <c r="L111" s="64"/>
      <c r="M111" s="64"/>
      <c r="N111" s="64"/>
      <c r="O111" s="64"/>
      <c r="P111" s="66"/>
      <c r="Q111" s="66"/>
      <c r="R111" s="66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</row>
    <row r="112" spans="1:36" s="65" customFormat="1" ht="16.5" customHeight="1" x14ac:dyDescent="0.25">
      <c r="A112" s="254" t="s">
        <v>230</v>
      </c>
      <c r="B112" s="254"/>
      <c r="C112" s="254"/>
      <c r="D112" s="254"/>
      <c r="E112" s="254"/>
      <c r="F112" s="254"/>
      <c r="G112" s="254"/>
      <c r="H112" s="25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</row>
    <row r="113" spans="1:36" s="65" customFormat="1" ht="16.5" customHeight="1" x14ac:dyDescent="0.25">
      <c r="A113" s="162">
        <f>_xlfn.AGGREGATE(3,3,$B$12:B113)</f>
        <v>55</v>
      </c>
      <c r="B113" s="54" t="s">
        <v>90</v>
      </c>
      <c r="C113" s="206">
        <v>44.073221090000004</v>
      </c>
      <c r="D113" s="206">
        <v>47.522721000000004</v>
      </c>
      <c r="E113" s="206">
        <v>52.26</v>
      </c>
      <c r="F113" s="206">
        <v>46.57</v>
      </c>
      <c r="G113" s="206">
        <v>48.068350000000002</v>
      </c>
      <c r="H113" s="206">
        <v>51.433134500000001</v>
      </c>
      <c r="I113" s="73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</row>
    <row r="114" spans="1:36" s="65" customFormat="1" ht="16.5" customHeight="1" x14ac:dyDescent="0.25">
      <c r="A114" s="162">
        <f>_xlfn.AGGREGATE(3,3,$B$12:B114)</f>
        <v>56</v>
      </c>
      <c r="B114" s="54" t="s">
        <v>92</v>
      </c>
      <c r="C114" s="206">
        <v>8.1392648399999992</v>
      </c>
      <c r="D114" s="206">
        <v>9.5897210000000008</v>
      </c>
      <c r="E114" s="206">
        <v>8.0730000000000004</v>
      </c>
      <c r="F114" s="206">
        <v>7.867</v>
      </c>
      <c r="G114" s="206">
        <v>8.2603500000000007</v>
      </c>
      <c r="H114" s="206">
        <v>8.8385745</v>
      </c>
      <c r="I114" s="73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</row>
    <row r="115" spans="1:36" s="65" customFormat="1" ht="16.5" customHeight="1" x14ac:dyDescent="0.25">
      <c r="A115" s="162">
        <f>_xlfn.AGGREGATE(3,3,$B$12:B115)</f>
        <v>57</v>
      </c>
      <c r="B115" s="54" t="s">
        <v>107</v>
      </c>
      <c r="C115" s="206"/>
      <c r="D115" s="206">
        <v>117.82048119225472</v>
      </c>
      <c r="E115" s="206">
        <v>84.183888144399617</v>
      </c>
      <c r="F115" s="206">
        <v>97.448284404806145</v>
      </c>
      <c r="G115" s="206">
        <v>105</v>
      </c>
      <c r="H115" s="206">
        <v>106.99999999999999</v>
      </c>
      <c r="I115" s="73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</row>
    <row r="116" spans="1:36" s="65" customFormat="1" ht="16.5" customHeight="1" x14ac:dyDescent="0.25">
      <c r="A116" s="162">
        <f>_xlfn.AGGREGATE(3,3,$B$12:B116)</f>
        <v>58</v>
      </c>
      <c r="B116" s="54" t="s">
        <v>93</v>
      </c>
      <c r="C116" s="206">
        <v>8.1392648399999992</v>
      </c>
      <c r="D116" s="206">
        <v>9.5897210000000008</v>
      </c>
      <c r="E116" s="206">
        <v>8.0730000000000004</v>
      </c>
      <c r="F116" s="206">
        <v>7.867</v>
      </c>
      <c r="G116" s="206">
        <v>8.2603500000000007</v>
      </c>
      <c r="H116" s="206">
        <v>8.8385745</v>
      </c>
      <c r="I116" s="73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</row>
    <row r="117" spans="1:36" s="65" customFormat="1" ht="16.5" customHeight="1" x14ac:dyDescent="0.25">
      <c r="A117" s="162">
        <f>_xlfn.AGGREGATE(3,3,$B$12:B117)</f>
        <v>59</v>
      </c>
      <c r="B117" s="54" t="s">
        <v>94</v>
      </c>
      <c r="C117" s="206">
        <v>0</v>
      </c>
      <c r="D117" s="206">
        <v>0</v>
      </c>
      <c r="E117" s="206">
        <v>0</v>
      </c>
      <c r="F117" s="206">
        <v>0</v>
      </c>
      <c r="G117" s="206">
        <v>0</v>
      </c>
      <c r="H117" s="206">
        <v>0</v>
      </c>
      <c r="I117" s="73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</row>
    <row r="118" spans="1:36" s="65" customFormat="1" ht="16.5" customHeight="1" x14ac:dyDescent="0.25">
      <c r="A118" s="162">
        <f>_xlfn.AGGREGATE(3,3,$B$12:B118)</f>
        <v>60</v>
      </c>
      <c r="B118" s="54" t="s">
        <v>95</v>
      </c>
      <c r="C118" s="206">
        <v>0</v>
      </c>
      <c r="D118" s="206">
        <v>0</v>
      </c>
      <c r="E118" s="206">
        <v>0</v>
      </c>
      <c r="F118" s="206">
        <v>0</v>
      </c>
      <c r="G118" s="206">
        <v>0</v>
      </c>
      <c r="H118" s="206">
        <v>0</v>
      </c>
      <c r="I118" s="73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</row>
    <row r="119" spans="1:36" s="65" customFormat="1" ht="16.5" customHeight="1" x14ac:dyDescent="0.25">
      <c r="A119" s="162">
        <f>_xlfn.AGGREGATE(3,3,$B$12:B119)</f>
        <v>61</v>
      </c>
      <c r="B119" s="54" t="s">
        <v>97</v>
      </c>
      <c r="C119" s="206">
        <v>37.954000000000001</v>
      </c>
      <c r="D119" s="206">
        <v>37.933</v>
      </c>
      <c r="E119" s="206">
        <v>44.186999999999998</v>
      </c>
      <c r="F119" s="206">
        <v>38.703000000000003</v>
      </c>
      <c r="G119" s="206">
        <v>39.808</v>
      </c>
      <c r="H119" s="206">
        <v>42.594560000000001</v>
      </c>
      <c r="I119" s="73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</row>
    <row r="120" spans="1:36" s="65" customFormat="1" ht="16.5" customHeight="1" x14ac:dyDescent="0.25">
      <c r="A120" s="162">
        <f>_xlfn.AGGREGATE(3,3,$B$12:B120)</f>
        <v>62</v>
      </c>
      <c r="B120" s="54" t="s">
        <v>98</v>
      </c>
      <c r="C120" s="206">
        <v>30.608000000000001</v>
      </c>
      <c r="D120" s="206">
        <v>34.976999999999997</v>
      </c>
      <c r="E120" s="206">
        <v>42.512</v>
      </c>
      <c r="F120" s="206">
        <v>38.703000000000003</v>
      </c>
      <c r="G120" s="206">
        <v>39.808</v>
      </c>
      <c r="H120" s="206">
        <v>42.594560000000001</v>
      </c>
      <c r="I120" s="73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</row>
    <row r="121" spans="1:36" s="65" customFormat="1" ht="16.5" customHeight="1" x14ac:dyDescent="0.25">
      <c r="A121" s="162">
        <f>_xlfn.AGGREGATE(3,3,$B$12:B121)</f>
        <v>63</v>
      </c>
      <c r="B121" s="54" t="s">
        <v>99</v>
      </c>
      <c r="C121" s="206">
        <v>7.3460000000000001</v>
      </c>
      <c r="D121" s="206">
        <v>2.956</v>
      </c>
      <c r="E121" s="206">
        <v>1.675</v>
      </c>
      <c r="F121" s="206">
        <v>0</v>
      </c>
      <c r="G121" s="206">
        <v>0</v>
      </c>
      <c r="H121" s="206">
        <v>0</v>
      </c>
      <c r="I121" s="73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</row>
    <row r="122" spans="1:36" s="65" customFormat="1" ht="16.5" customHeight="1" x14ac:dyDescent="0.25">
      <c r="A122" s="162">
        <f>_xlfn.AGGREGATE(3,3,$B$12:B122)</f>
        <v>64</v>
      </c>
      <c r="B122" s="67" t="s">
        <v>134</v>
      </c>
      <c r="C122" s="206">
        <v>0</v>
      </c>
      <c r="D122" s="206">
        <v>0</v>
      </c>
      <c r="E122" s="206">
        <v>0</v>
      </c>
      <c r="F122" s="206">
        <v>0</v>
      </c>
      <c r="G122" s="206">
        <v>0</v>
      </c>
      <c r="H122" s="206">
        <v>0</v>
      </c>
      <c r="I122" s="73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</row>
    <row r="123" spans="1:36" s="65" customFormat="1" ht="16.5" customHeight="1" x14ac:dyDescent="0.25">
      <c r="A123" s="162">
        <f>_xlfn.AGGREGATE(3,3,$B$12:B123)</f>
        <v>65</v>
      </c>
      <c r="B123" s="54" t="s">
        <v>101</v>
      </c>
      <c r="C123" s="206">
        <v>0</v>
      </c>
      <c r="D123" s="206">
        <v>0</v>
      </c>
      <c r="E123" s="206">
        <v>0</v>
      </c>
      <c r="F123" s="206">
        <v>0</v>
      </c>
      <c r="G123" s="206">
        <v>0</v>
      </c>
      <c r="H123" s="206">
        <v>0</v>
      </c>
      <c r="I123" s="73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</row>
    <row r="124" spans="1:36" s="65" customFormat="1" ht="16.5" customHeight="1" x14ac:dyDescent="0.25">
      <c r="A124" s="162">
        <f>_xlfn.AGGREGATE(3,3,$B$12:B124)</f>
        <v>66</v>
      </c>
      <c r="B124" s="54" t="s">
        <v>102</v>
      </c>
      <c r="C124" s="206">
        <v>0</v>
      </c>
      <c r="D124" s="206">
        <v>0</v>
      </c>
      <c r="E124" s="206">
        <v>0</v>
      </c>
      <c r="F124" s="206">
        <v>0</v>
      </c>
      <c r="G124" s="206">
        <v>0</v>
      </c>
      <c r="H124" s="206">
        <v>0</v>
      </c>
      <c r="I124" s="73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</row>
    <row r="125" spans="1:36" s="65" customFormat="1" ht="16.5" customHeight="1" x14ac:dyDescent="0.25">
      <c r="A125" s="162">
        <f>_xlfn.AGGREGATE(3,3,$B$12:B125)</f>
        <v>67</v>
      </c>
      <c r="B125" s="54" t="s">
        <v>103</v>
      </c>
      <c r="C125" s="206">
        <v>44.073221090000004</v>
      </c>
      <c r="D125" s="206">
        <v>49.503061000000002</v>
      </c>
      <c r="E125" s="206">
        <v>54.661000000000001</v>
      </c>
      <c r="F125" s="206">
        <v>43.664999999999999</v>
      </c>
      <c r="G125" s="206">
        <v>45.84825</v>
      </c>
      <c r="H125" s="206">
        <v>49.057627500000002</v>
      </c>
      <c r="I125" s="73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</row>
    <row r="126" spans="1:36" s="65" customFormat="1" ht="16.5" customHeight="1" x14ac:dyDescent="0.25">
      <c r="A126" s="162">
        <f>_xlfn.AGGREGATE(3,3,$B$12:B126)</f>
        <v>68</v>
      </c>
      <c r="B126" s="54" t="s">
        <v>107</v>
      </c>
      <c r="C126" s="206"/>
      <c r="D126" s="206">
        <v>112.32004327278906</v>
      </c>
      <c r="E126" s="206">
        <v>110.41943446689085</v>
      </c>
      <c r="F126" s="206">
        <v>79.883280583962971</v>
      </c>
      <c r="G126" s="206">
        <v>105</v>
      </c>
      <c r="H126" s="206">
        <v>107</v>
      </c>
      <c r="I126" s="73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</row>
    <row r="127" spans="1:36" s="65" customFormat="1" ht="16.5" customHeight="1" x14ac:dyDescent="0.25">
      <c r="A127" s="254" t="s">
        <v>231</v>
      </c>
      <c r="B127" s="254"/>
      <c r="C127" s="254"/>
      <c r="D127" s="254"/>
      <c r="E127" s="254"/>
      <c r="F127" s="254"/>
      <c r="G127" s="254"/>
      <c r="H127" s="25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</row>
    <row r="128" spans="1:36" s="65" customFormat="1" ht="16.5" customHeight="1" x14ac:dyDescent="0.25">
      <c r="A128" s="162">
        <f>_xlfn.AGGREGATE(3,3,$B$12:B128)</f>
        <v>69</v>
      </c>
      <c r="B128" s="54" t="s">
        <v>90</v>
      </c>
      <c r="C128" s="206">
        <v>256.63375424000003</v>
      </c>
      <c r="D128" s="206">
        <v>125.25167101000001</v>
      </c>
      <c r="E128" s="206">
        <v>71.94</v>
      </c>
      <c r="F128" s="206">
        <v>55.466999999999999</v>
      </c>
      <c r="G128" s="206">
        <v>55.856650000000002</v>
      </c>
      <c r="H128" s="206">
        <v>59.7666155</v>
      </c>
      <c r="I128" s="73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</row>
    <row r="129" spans="1:36" s="65" customFormat="1" ht="16.5" customHeight="1" x14ac:dyDescent="0.25">
      <c r="A129" s="162">
        <f>_xlfn.AGGREGATE(3,3,$B$12:B129)</f>
        <v>70</v>
      </c>
      <c r="B129" s="54" t="s">
        <v>92</v>
      </c>
      <c r="C129" s="206">
        <v>50.266777229999995</v>
      </c>
      <c r="D129" s="206">
        <v>69.739494000000008</v>
      </c>
      <c r="E129" s="206">
        <v>49.484000000000002</v>
      </c>
      <c r="F129" s="206">
        <v>36.832999999999998</v>
      </c>
      <c r="G129" s="206">
        <v>38.67465</v>
      </c>
      <c r="H129" s="206">
        <v>41.3818755</v>
      </c>
      <c r="I129" s="73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</row>
    <row r="130" spans="1:36" s="65" customFormat="1" ht="16.5" customHeight="1" x14ac:dyDescent="0.25">
      <c r="A130" s="162">
        <f>_xlfn.AGGREGATE(3,3,$B$12:B130)</f>
        <v>71</v>
      </c>
      <c r="B130" s="54" t="s">
        <v>107</v>
      </c>
      <c r="C130" s="206"/>
      <c r="D130" s="206">
        <v>138.73874125826867</v>
      </c>
      <c r="E130" s="206">
        <v>70.95549044276116</v>
      </c>
      <c r="F130" s="206">
        <v>74.434160536739142</v>
      </c>
      <c r="G130" s="206">
        <v>105</v>
      </c>
      <c r="H130" s="206">
        <v>107</v>
      </c>
      <c r="I130" s="73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</row>
    <row r="131" spans="1:36" s="65" customFormat="1" ht="16.5" customHeight="1" x14ac:dyDescent="0.25">
      <c r="A131" s="162">
        <f>_xlfn.AGGREGATE(3,3,$B$12:B131)</f>
        <v>72</v>
      </c>
      <c r="B131" s="54" t="s">
        <v>93</v>
      </c>
      <c r="C131" s="206">
        <v>49.432789229999997</v>
      </c>
      <c r="D131" s="206">
        <v>58.239494000000001</v>
      </c>
      <c r="E131" s="206">
        <v>49.484000000000002</v>
      </c>
      <c r="F131" s="206">
        <v>36.832999999999998</v>
      </c>
      <c r="G131" s="206">
        <v>38.67465</v>
      </c>
      <c r="H131" s="206">
        <v>41.3818755</v>
      </c>
      <c r="I131" s="73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</row>
    <row r="132" spans="1:36" s="65" customFormat="1" ht="16.5" customHeight="1" x14ac:dyDescent="0.25">
      <c r="A132" s="162">
        <f>_xlfn.AGGREGATE(3,3,$B$12:B132)</f>
        <v>73</v>
      </c>
      <c r="B132" s="54" t="s">
        <v>94</v>
      </c>
      <c r="C132" s="206">
        <v>0</v>
      </c>
      <c r="D132" s="206">
        <v>0</v>
      </c>
      <c r="E132" s="206"/>
      <c r="F132" s="206">
        <v>0</v>
      </c>
      <c r="G132" s="206">
        <v>0</v>
      </c>
      <c r="H132" s="206">
        <v>0</v>
      </c>
      <c r="I132" s="73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</row>
    <row r="133" spans="1:36" s="65" customFormat="1" ht="16.5" customHeight="1" x14ac:dyDescent="0.25">
      <c r="A133" s="162">
        <f>_xlfn.AGGREGATE(3,3,$B$12:B133)</f>
        <v>74</v>
      </c>
      <c r="B133" s="54" t="s">
        <v>95</v>
      </c>
      <c r="C133" s="206">
        <v>0.83398799999999995</v>
      </c>
      <c r="D133" s="206">
        <v>11.5</v>
      </c>
      <c r="E133" s="206">
        <v>0</v>
      </c>
      <c r="F133" s="206">
        <v>0</v>
      </c>
      <c r="G133" s="206">
        <v>0</v>
      </c>
      <c r="H133" s="206">
        <v>0</v>
      </c>
      <c r="I133" s="73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</row>
    <row r="134" spans="1:36" s="65" customFormat="1" ht="16.5" customHeight="1" x14ac:dyDescent="0.25">
      <c r="A134" s="162">
        <f>_xlfn.AGGREGATE(3,3,$B$12:B134)</f>
        <v>75</v>
      </c>
      <c r="B134" s="54" t="s">
        <v>97</v>
      </c>
      <c r="C134" s="206">
        <v>231.90780000000001</v>
      </c>
      <c r="D134" s="206">
        <v>81.052999999999997</v>
      </c>
      <c r="E134" s="206">
        <v>22.456</v>
      </c>
      <c r="F134" s="206">
        <v>18.634</v>
      </c>
      <c r="G134" s="206">
        <v>17.181999999999999</v>
      </c>
      <c r="H134" s="206">
        <v>18.384739999999997</v>
      </c>
      <c r="I134" s="73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</row>
    <row r="135" spans="1:36" s="65" customFormat="1" ht="16.5" customHeight="1" x14ac:dyDescent="0.25">
      <c r="A135" s="162">
        <f>_xlfn.AGGREGATE(3,3,$B$12:B135)</f>
        <v>76</v>
      </c>
      <c r="B135" s="54" t="s">
        <v>98</v>
      </c>
      <c r="C135" s="206">
        <v>34.698</v>
      </c>
      <c r="D135" s="206">
        <v>27.280999999999999</v>
      </c>
      <c r="E135" s="206">
        <v>20.780999999999999</v>
      </c>
      <c r="F135" s="206">
        <v>18.634</v>
      </c>
      <c r="G135" s="206">
        <v>17.181999999999999</v>
      </c>
      <c r="H135" s="206">
        <v>18.384739999999997</v>
      </c>
      <c r="I135" s="73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</row>
    <row r="136" spans="1:36" s="65" customFormat="1" ht="16.5" customHeight="1" x14ac:dyDescent="0.25">
      <c r="A136" s="162">
        <f>_xlfn.AGGREGATE(3,3,$B$12:B136)</f>
        <v>77</v>
      </c>
      <c r="B136" s="54" t="s">
        <v>99</v>
      </c>
      <c r="C136" s="206">
        <v>197.2098</v>
      </c>
      <c r="D136" s="206">
        <v>53.771999999999998</v>
      </c>
      <c r="E136" s="206">
        <v>1.675</v>
      </c>
      <c r="F136" s="206">
        <v>0</v>
      </c>
      <c r="G136" s="206">
        <v>0</v>
      </c>
      <c r="H136" s="206">
        <v>0</v>
      </c>
      <c r="I136" s="73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</row>
    <row r="137" spans="1:36" s="65" customFormat="1" ht="21.75" customHeight="1" x14ac:dyDescent="0.25">
      <c r="A137" s="162">
        <f>_xlfn.AGGREGATE(3,3,$B$12:B137)</f>
        <v>78</v>
      </c>
      <c r="B137" s="67" t="s">
        <v>134</v>
      </c>
      <c r="C137" s="206">
        <v>0</v>
      </c>
      <c r="D137" s="206">
        <v>0</v>
      </c>
      <c r="E137" s="206">
        <v>0</v>
      </c>
      <c r="F137" s="206">
        <v>0</v>
      </c>
      <c r="G137" s="206">
        <v>0</v>
      </c>
      <c r="H137" s="206">
        <v>0</v>
      </c>
      <c r="I137" s="73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</row>
    <row r="138" spans="1:36" s="65" customFormat="1" ht="16.5" customHeight="1" x14ac:dyDescent="0.25">
      <c r="A138" s="162">
        <f>_xlfn.AGGREGATE(3,3,$B$12:B138)</f>
        <v>79</v>
      </c>
      <c r="B138" s="54" t="s">
        <v>101</v>
      </c>
      <c r="C138" s="206">
        <v>0</v>
      </c>
      <c r="D138" s="206">
        <v>0</v>
      </c>
      <c r="E138" s="206">
        <v>0</v>
      </c>
      <c r="F138" s="206">
        <v>0</v>
      </c>
      <c r="G138" s="206">
        <v>0</v>
      </c>
      <c r="H138" s="206">
        <v>0</v>
      </c>
      <c r="I138" s="73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</row>
    <row r="139" spans="1:36" s="65" customFormat="1" ht="16.5" customHeight="1" x14ac:dyDescent="0.25">
      <c r="A139" s="162">
        <f>_xlfn.AGGREGATE(3,3,$B$12:B139)</f>
        <v>80</v>
      </c>
      <c r="B139" s="54" t="s">
        <v>102</v>
      </c>
      <c r="C139" s="206">
        <v>0</v>
      </c>
      <c r="D139" s="206">
        <v>0</v>
      </c>
      <c r="E139" s="206">
        <v>0</v>
      </c>
      <c r="F139" s="206">
        <v>0</v>
      </c>
      <c r="G139" s="206">
        <v>0</v>
      </c>
      <c r="H139" s="206">
        <v>0</v>
      </c>
      <c r="I139" s="73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</row>
    <row r="140" spans="1:36" s="65" customFormat="1" ht="16.5" customHeight="1" x14ac:dyDescent="0.25">
      <c r="A140" s="162">
        <f>_xlfn.AGGREGATE(3,3,$B$12:B140)</f>
        <v>81</v>
      </c>
      <c r="B140" s="54" t="s">
        <v>103</v>
      </c>
      <c r="C140" s="206">
        <v>256.63375424000003</v>
      </c>
      <c r="D140" s="206">
        <v>164.15306200000001</v>
      </c>
      <c r="E140" s="206">
        <v>93.748000000000005</v>
      </c>
      <c r="F140" s="206">
        <v>63.369</v>
      </c>
      <c r="G140" s="206">
        <v>66.537450000000007</v>
      </c>
      <c r="H140" s="206">
        <v>71.195071500000012</v>
      </c>
      <c r="I140" s="73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</row>
    <row r="141" spans="1:36" s="65" customFormat="1" ht="16.5" customHeight="1" x14ac:dyDescent="0.25">
      <c r="A141" s="162">
        <f>_xlfn.AGGREGATE(3,3,$B$12:B141)</f>
        <v>82</v>
      </c>
      <c r="B141" s="54" t="s">
        <v>107</v>
      </c>
      <c r="C141" s="206"/>
      <c r="D141" s="206">
        <v>63.963940552608115</v>
      </c>
      <c r="E141" s="206">
        <v>57.110113486643343</v>
      </c>
      <c r="F141" s="206">
        <v>67.595042027563252</v>
      </c>
      <c r="G141" s="206">
        <v>105</v>
      </c>
      <c r="H141" s="206">
        <v>107</v>
      </c>
      <c r="I141" s="73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</row>
    <row r="142" spans="1:36" s="65" customFormat="1" ht="16.5" customHeight="1" x14ac:dyDescent="0.25">
      <c r="A142" s="254" t="s">
        <v>232</v>
      </c>
      <c r="B142" s="254"/>
      <c r="C142" s="254"/>
      <c r="D142" s="254"/>
      <c r="E142" s="254"/>
      <c r="F142" s="254"/>
      <c r="G142" s="254"/>
      <c r="H142" s="25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</row>
    <row r="143" spans="1:36" s="65" customFormat="1" ht="16.5" customHeight="1" x14ac:dyDescent="0.25">
      <c r="A143" s="162">
        <f>_xlfn.AGGREGATE(3,3,$B$12:B143)</f>
        <v>83</v>
      </c>
      <c r="B143" s="54" t="s">
        <v>90</v>
      </c>
      <c r="C143" s="206">
        <v>106.82735125000001</v>
      </c>
      <c r="D143" s="206">
        <v>110.69074678999998</v>
      </c>
      <c r="E143" s="206">
        <v>70.788000000000011</v>
      </c>
      <c r="F143" s="206">
        <v>43.79</v>
      </c>
      <c r="G143" s="206">
        <v>60.9285</v>
      </c>
      <c r="H143" s="206">
        <v>65.193494999999999</v>
      </c>
      <c r="I143" s="73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</row>
    <row r="144" spans="1:36" s="65" customFormat="1" ht="16.5" customHeight="1" x14ac:dyDescent="0.25">
      <c r="A144" s="162">
        <f>_xlfn.AGGREGATE(3,3,$B$12:B144)</f>
        <v>84</v>
      </c>
      <c r="B144" s="54" t="s">
        <v>92</v>
      </c>
      <c r="C144" s="206">
        <v>60.312278460000002</v>
      </c>
      <c r="D144" s="206">
        <v>97.985473999999996</v>
      </c>
      <c r="E144" s="206">
        <v>68.778000000000006</v>
      </c>
      <c r="F144" s="206">
        <v>43.79</v>
      </c>
      <c r="G144" s="206">
        <v>45.979500000000002</v>
      </c>
      <c r="H144" s="206">
        <v>49.198065</v>
      </c>
      <c r="I144" s="73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</row>
    <row r="145" spans="1:36" s="65" customFormat="1" ht="16.5" customHeight="1" x14ac:dyDescent="0.25">
      <c r="A145" s="162">
        <f>_xlfn.AGGREGATE(3,3,$B$12:B145)</f>
        <v>85</v>
      </c>
      <c r="B145" s="54" t="s">
        <v>107</v>
      </c>
      <c r="C145" s="206"/>
      <c r="D145" s="206">
        <v>162.46355883401986</v>
      </c>
      <c r="E145" s="206">
        <v>70.192036831908382</v>
      </c>
      <c r="F145" s="206">
        <v>63.668614964087347</v>
      </c>
      <c r="G145" s="206">
        <v>105</v>
      </c>
      <c r="H145" s="206">
        <v>107</v>
      </c>
      <c r="I145" s="73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</row>
    <row r="146" spans="1:36" s="65" customFormat="1" ht="16.5" customHeight="1" x14ac:dyDescent="0.25">
      <c r="A146" s="162">
        <f>_xlfn.AGGREGATE(3,3,$B$12:B146)</f>
        <v>86</v>
      </c>
      <c r="B146" s="54" t="s">
        <v>93</v>
      </c>
      <c r="C146" s="206">
        <v>59.355226460000004</v>
      </c>
      <c r="D146" s="206">
        <v>97.635074000000003</v>
      </c>
      <c r="E146" s="206">
        <v>68.778000000000006</v>
      </c>
      <c r="F146" s="206">
        <v>43.79</v>
      </c>
      <c r="G146" s="206">
        <v>45.979500000000002</v>
      </c>
      <c r="H146" s="206">
        <v>49.198065</v>
      </c>
      <c r="I146" s="73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</row>
    <row r="147" spans="1:36" s="65" customFormat="1" ht="16.5" customHeight="1" x14ac:dyDescent="0.25">
      <c r="A147" s="162">
        <f>_xlfn.AGGREGATE(3,3,$B$12:B147)</f>
        <v>87</v>
      </c>
      <c r="B147" s="54" t="s">
        <v>94</v>
      </c>
      <c r="C147" s="206">
        <v>0.95705200000000001</v>
      </c>
      <c r="D147" s="206">
        <v>0.35</v>
      </c>
      <c r="E147" s="206">
        <v>0</v>
      </c>
      <c r="F147" s="206">
        <v>0</v>
      </c>
      <c r="G147" s="206">
        <v>0</v>
      </c>
      <c r="H147" s="206">
        <v>0</v>
      </c>
      <c r="I147" s="73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</row>
    <row r="148" spans="1:36" s="65" customFormat="1" ht="16.5" customHeight="1" x14ac:dyDescent="0.25">
      <c r="A148" s="162">
        <f>_xlfn.AGGREGATE(3,3,$B$12:B148)</f>
        <v>88</v>
      </c>
      <c r="B148" s="54" t="s">
        <v>95</v>
      </c>
      <c r="C148" s="206">
        <v>0</v>
      </c>
      <c r="D148" s="206">
        <v>4.0000000000000002E-4</v>
      </c>
      <c r="E148" s="206">
        <v>0</v>
      </c>
      <c r="F148" s="206">
        <v>0</v>
      </c>
      <c r="G148" s="206">
        <v>0</v>
      </c>
      <c r="H148" s="206">
        <v>0</v>
      </c>
      <c r="I148" s="73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</row>
    <row r="149" spans="1:36" s="65" customFormat="1" ht="16.5" customHeight="1" x14ac:dyDescent="0.25">
      <c r="A149" s="162">
        <f>_xlfn.AGGREGATE(3,3,$B$12:B149)</f>
        <v>89</v>
      </c>
      <c r="B149" s="54" t="s">
        <v>97</v>
      </c>
      <c r="C149" s="206">
        <v>71.102500000000006</v>
      </c>
      <c r="D149" s="206">
        <v>37.292699999999996</v>
      </c>
      <c r="E149" s="206">
        <v>2.0099999999999998</v>
      </c>
      <c r="F149" s="206">
        <v>0</v>
      </c>
      <c r="G149" s="206">
        <v>14.949</v>
      </c>
      <c r="H149" s="206">
        <v>15.995430000000001</v>
      </c>
      <c r="I149" s="73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</row>
    <row r="150" spans="1:36" s="65" customFormat="1" ht="16.5" customHeight="1" x14ac:dyDescent="0.25">
      <c r="A150" s="162">
        <f>_xlfn.AGGREGATE(3,3,$B$12:B150)</f>
        <v>90</v>
      </c>
      <c r="B150" s="54" t="s">
        <v>98</v>
      </c>
      <c r="C150" s="206">
        <v>27.904</v>
      </c>
      <c r="D150" s="206">
        <v>18.994</v>
      </c>
      <c r="E150" s="206">
        <v>0</v>
      </c>
      <c r="F150" s="206">
        <v>0</v>
      </c>
      <c r="G150" s="206">
        <v>14.949</v>
      </c>
      <c r="H150" s="206">
        <v>15.995430000000001</v>
      </c>
      <c r="I150" s="73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</row>
    <row r="151" spans="1:36" s="65" customFormat="1" ht="16.5" customHeight="1" x14ac:dyDescent="0.25">
      <c r="A151" s="162">
        <f>_xlfn.AGGREGATE(3,3,$B$12:B151)</f>
        <v>91</v>
      </c>
      <c r="B151" s="54" t="s">
        <v>99</v>
      </c>
      <c r="C151" s="206">
        <v>43.198500000000003</v>
      </c>
      <c r="D151" s="206">
        <v>18.2987</v>
      </c>
      <c r="E151" s="206">
        <v>2.0099999999999998</v>
      </c>
      <c r="F151" s="206">
        <v>0</v>
      </c>
      <c r="G151" s="206">
        <v>0</v>
      </c>
      <c r="H151" s="206">
        <v>0</v>
      </c>
      <c r="I151" s="73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</row>
    <row r="152" spans="1:36" s="65" customFormat="1" ht="16.5" customHeight="1" x14ac:dyDescent="0.25">
      <c r="A152" s="162">
        <f>_xlfn.AGGREGATE(3,3,$B$12:B152)</f>
        <v>92</v>
      </c>
      <c r="B152" s="67" t="s">
        <v>134</v>
      </c>
      <c r="C152" s="206">
        <v>0</v>
      </c>
      <c r="D152" s="206">
        <v>0</v>
      </c>
      <c r="E152" s="206">
        <v>0</v>
      </c>
      <c r="F152" s="206">
        <v>0</v>
      </c>
      <c r="G152" s="206">
        <v>0</v>
      </c>
      <c r="H152" s="206">
        <v>0</v>
      </c>
      <c r="I152" s="73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</row>
    <row r="153" spans="1:36" s="65" customFormat="1" ht="16.5" customHeight="1" x14ac:dyDescent="0.25">
      <c r="A153" s="162">
        <f>_xlfn.AGGREGATE(3,3,$B$12:B153)</f>
        <v>93</v>
      </c>
      <c r="B153" s="54" t="s">
        <v>101</v>
      </c>
      <c r="C153" s="206">
        <v>0</v>
      </c>
      <c r="D153" s="206">
        <v>0</v>
      </c>
      <c r="E153" s="206">
        <v>0</v>
      </c>
      <c r="F153" s="206">
        <v>0</v>
      </c>
      <c r="G153" s="206">
        <v>0</v>
      </c>
      <c r="H153" s="206">
        <v>0</v>
      </c>
      <c r="I153" s="73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</row>
    <row r="154" spans="1:36" s="65" customFormat="1" ht="16.5" customHeight="1" x14ac:dyDescent="0.25">
      <c r="A154" s="162">
        <f>_xlfn.AGGREGATE(3,3,$B$12:B154)</f>
        <v>94</v>
      </c>
      <c r="B154" s="54" t="s">
        <v>102</v>
      </c>
      <c r="C154" s="206">
        <v>0</v>
      </c>
      <c r="D154" s="206">
        <v>0</v>
      </c>
      <c r="E154" s="206">
        <v>0</v>
      </c>
      <c r="F154" s="206">
        <v>0</v>
      </c>
      <c r="G154" s="206">
        <v>0</v>
      </c>
      <c r="H154" s="206">
        <v>0</v>
      </c>
      <c r="I154" s="73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</row>
    <row r="155" spans="1:36" s="65" customFormat="1" ht="16.5" customHeight="1" x14ac:dyDescent="0.25">
      <c r="A155" s="162">
        <f>_xlfn.AGGREGATE(3,3,$B$12:B155)</f>
        <v>95</v>
      </c>
      <c r="B155" s="54" t="s">
        <v>103</v>
      </c>
      <c r="C155" s="206">
        <v>106.82735125000001</v>
      </c>
      <c r="D155" s="206">
        <v>158.703068</v>
      </c>
      <c r="E155" s="206">
        <v>93.591999999999999</v>
      </c>
      <c r="F155" s="206">
        <v>58.738999999999997</v>
      </c>
      <c r="G155" s="206">
        <v>61.67595</v>
      </c>
      <c r="H155" s="206">
        <v>65.993266500000004</v>
      </c>
      <c r="I155" s="73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</row>
    <row r="156" spans="1:36" s="65" customFormat="1" ht="16.5" customHeight="1" x14ac:dyDescent="0.25">
      <c r="A156" s="162">
        <f>_xlfn.AGGREGATE(3,3,$B$12:B156)</f>
        <v>96</v>
      </c>
      <c r="B156" s="54" t="s">
        <v>107</v>
      </c>
      <c r="C156" s="206"/>
      <c r="D156" s="206">
        <v>148.56033229598583</v>
      </c>
      <c r="E156" s="206">
        <v>58.973025020537094</v>
      </c>
      <c r="F156" s="206">
        <v>62.76070604325156</v>
      </c>
      <c r="G156" s="206">
        <v>105</v>
      </c>
      <c r="H156" s="206">
        <v>107</v>
      </c>
      <c r="I156" s="73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</row>
    <row r="157" spans="1:36" s="65" customFormat="1" ht="16.5" customHeight="1" x14ac:dyDescent="0.25">
      <c r="A157" s="254" t="s">
        <v>233</v>
      </c>
      <c r="B157" s="254"/>
      <c r="C157" s="254"/>
      <c r="D157" s="254"/>
      <c r="E157" s="254"/>
      <c r="F157" s="254"/>
      <c r="G157" s="254"/>
      <c r="H157" s="25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</row>
    <row r="158" spans="1:36" s="65" customFormat="1" ht="16.5" customHeight="1" x14ac:dyDescent="0.25">
      <c r="A158" s="162">
        <f>_xlfn.AGGREGATE(3,3,$B$12:B158)</f>
        <v>97</v>
      </c>
      <c r="B158" s="54" t="s">
        <v>90</v>
      </c>
      <c r="C158" s="206">
        <v>65.16606010000001</v>
      </c>
      <c r="D158" s="206">
        <v>50.677632000000003</v>
      </c>
      <c r="E158" s="206">
        <v>0</v>
      </c>
      <c r="F158" s="206">
        <v>0</v>
      </c>
      <c r="G158" s="206">
        <v>0</v>
      </c>
      <c r="H158" s="206">
        <v>0</v>
      </c>
      <c r="I158" s="73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</row>
    <row r="159" spans="1:36" s="65" customFormat="1" ht="16.5" customHeight="1" x14ac:dyDescent="0.25">
      <c r="A159" s="162">
        <f>_xlfn.AGGREGATE(3,3,$B$12:B159)</f>
        <v>98</v>
      </c>
      <c r="B159" s="54" t="s">
        <v>92</v>
      </c>
      <c r="C159" s="206">
        <v>39.065748960000001</v>
      </c>
      <c r="D159" s="206">
        <v>37.269131999999999</v>
      </c>
      <c r="E159" s="206">
        <v>0</v>
      </c>
      <c r="F159" s="206">
        <v>0</v>
      </c>
      <c r="G159" s="206">
        <v>0</v>
      </c>
      <c r="H159" s="206">
        <v>0</v>
      </c>
      <c r="I159" s="73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</row>
    <row r="160" spans="1:36" s="65" customFormat="1" ht="16.5" customHeight="1" x14ac:dyDescent="0.25">
      <c r="A160" s="162">
        <f>_xlfn.AGGREGATE(3,3,$B$12:B160)</f>
        <v>99</v>
      </c>
      <c r="B160" s="54" t="s">
        <v>107</v>
      </c>
      <c r="C160" s="206"/>
      <c r="D160" s="206">
        <v>95.401043093172007</v>
      </c>
      <c r="E160" s="206">
        <v>0</v>
      </c>
      <c r="F160" s="206">
        <v>0</v>
      </c>
      <c r="G160" s="206">
        <v>0</v>
      </c>
      <c r="H160" s="206">
        <v>0</v>
      </c>
      <c r="I160" s="73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</row>
    <row r="161" spans="1:36" s="65" customFormat="1" ht="16.5" customHeight="1" x14ac:dyDescent="0.25">
      <c r="A161" s="162">
        <f>_xlfn.AGGREGATE(3,3,$B$12:B161)</f>
        <v>100</v>
      </c>
      <c r="B161" s="54" t="s">
        <v>93</v>
      </c>
      <c r="C161" s="206">
        <v>38.990559959999999</v>
      </c>
      <c r="D161" s="206">
        <v>37.268943</v>
      </c>
      <c r="E161" s="206">
        <v>0</v>
      </c>
      <c r="F161" s="206">
        <v>0</v>
      </c>
      <c r="G161" s="206">
        <v>0</v>
      </c>
      <c r="H161" s="206">
        <v>0</v>
      </c>
      <c r="I161" s="73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</row>
    <row r="162" spans="1:36" s="65" customFormat="1" ht="16.5" customHeight="1" x14ac:dyDescent="0.25">
      <c r="A162" s="162">
        <f>_xlfn.AGGREGATE(3,3,$B$12:B162)</f>
        <v>101</v>
      </c>
      <c r="B162" s="54" t="s">
        <v>94</v>
      </c>
      <c r="C162" s="206">
        <v>1.8900000000000001E-4</v>
      </c>
      <c r="D162" s="206">
        <v>1.8900000000000001E-4</v>
      </c>
      <c r="E162" s="206">
        <v>0</v>
      </c>
      <c r="F162" s="206">
        <v>0</v>
      </c>
      <c r="G162" s="206">
        <v>0</v>
      </c>
      <c r="H162" s="206">
        <v>0</v>
      </c>
      <c r="I162" s="73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</row>
    <row r="163" spans="1:36" s="65" customFormat="1" ht="16.5" customHeight="1" x14ac:dyDescent="0.25">
      <c r="A163" s="162">
        <f>_xlfn.AGGREGATE(3,3,$B$12:B163)</f>
        <v>102</v>
      </c>
      <c r="B163" s="54" t="s">
        <v>95</v>
      </c>
      <c r="C163" s="206">
        <v>7.4999999999999997E-2</v>
      </c>
      <c r="D163" s="206">
        <v>0</v>
      </c>
      <c r="E163" s="206">
        <v>0</v>
      </c>
      <c r="F163" s="206">
        <v>0</v>
      </c>
      <c r="G163" s="206">
        <v>0</v>
      </c>
      <c r="H163" s="206">
        <v>0</v>
      </c>
      <c r="I163" s="73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</row>
    <row r="164" spans="1:36" s="65" customFormat="1" ht="16.5" customHeight="1" x14ac:dyDescent="0.25">
      <c r="A164" s="162">
        <f>_xlfn.AGGREGATE(3,3,$B$12:B164)</f>
        <v>103</v>
      </c>
      <c r="B164" s="54" t="s">
        <v>97</v>
      </c>
      <c r="C164" s="206">
        <v>35.016999999999996</v>
      </c>
      <c r="D164" s="206">
        <v>13.4085</v>
      </c>
      <c r="E164" s="206">
        <v>0</v>
      </c>
      <c r="F164" s="206">
        <v>0</v>
      </c>
      <c r="G164" s="206">
        <v>0</v>
      </c>
      <c r="H164" s="206">
        <v>0</v>
      </c>
      <c r="I164" s="73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</row>
    <row r="165" spans="1:36" s="65" customFormat="1" ht="16.5" customHeight="1" x14ac:dyDescent="0.25">
      <c r="A165" s="162">
        <f>_xlfn.AGGREGATE(3,3,$B$12:B165)</f>
        <v>104</v>
      </c>
      <c r="B165" s="54" t="s">
        <v>98</v>
      </c>
      <c r="C165" s="206">
        <v>25.353999999999999</v>
      </c>
      <c r="D165" s="206">
        <v>12.651</v>
      </c>
      <c r="E165" s="206">
        <v>0</v>
      </c>
      <c r="F165" s="206">
        <v>0</v>
      </c>
      <c r="G165" s="206">
        <v>0</v>
      </c>
      <c r="H165" s="206">
        <v>0</v>
      </c>
      <c r="I165" s="73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</row>
    <row r="166" spans="1:36" s="65" customFormat="1" ht="16.5" customHeight="1" x14ac:dyDescent="0.25">
      <c r="A166" s="162">
        <f>_xlfn.AGGREGATE(3,3,$B$12:B166)</f>
        <v>105</v>
      </c>
      <c r="B166" s="54" t="s">
        <v>99</v>
      </c>
      <c r="C166" s="206">
        <v>9.6630000000000003</v>
      </c>
      <c r="D166" s="206">
        <v>0.75749999999999995</v>
      </c>
      <c r="E166" s="206">
        <v>0</v>
      </c>
      <c r="F166" s="206">
        <v>0</v>
      </c>
      <c r="G166" s="206">
        <v>0</v>
      </c>
      <c r="H166" s="206">
        <v>0</v>
      </c>
      <c r="I166" s="73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</row>
    <row r="167" spans="1:36" s="65" customFormat="1" ht="16.5" customHeight="1" x14ac:dyDescent="0.25">
      <c r="A167" s="162">
        <f>_xlfn.AGGREGATE(3,3,$B$12:B167)</f>
        <v>106</v>
      </c>
      <c r="B167" s="67" t="s">
        <v>134</v>
      </c>
      <c r="C167" s="206">
        <v>0</v>
      </c>
      <c r="D167" s="206">
        <v>0</v>
      </c>
      <c r="E167" s="206">
        <v>0</v>
      </c>
      <c r="F167" s="206">
        <v>0</v>
      </c>
      <c r="G167" s="206">
        <v>0</v>
      </c>
      <c r="H167" s="206">
        <v>0</v>
      </c>
      <c r="I167" s="73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</row>
    <row r="168" spans="1:36" s="65" customFormat="1" ht="16.5" customHeight="1" x14ac:dyDescent="0.25">
      <c r="A168" s="162">
        <f>_xlfn.AGGREGATE(3,3,$B$12:B168)</f>
        <v>107</v>
      </c>
      <c r="B168" s="54" t="s">
        <v>101</v>
      </c>
      <c r="C168" s="206">
        <v>0</v>
      </c>
      <c r="D168" s="206">
        <v>0</v>
      </c>
      <c r="E168" s="206">
        <v>0</v>
      </c>
      <c r="F168" s="206">
        <v>0</v>
      </c>
      <c r="G168" s="206">
        <v>0</v>
      </c>
      <c r="H168" s="206">
        <v>0</v>
      </c>
      <c r="I168" s="73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</row>
    <row r="169" spans="1:36" s="65" customFormat="1" ht="16.5" customHeight="1" x14ac:dyDescent="0.25">
      <c r="A169" s="162">
        <f>_xlfn.AGGREGATE(3,3,$B$12:B169)</f>
        <v>108</v>
      </c>
      <c r="B169" s="54" t="s">
        <v>102</v>
      </c>
      <c r="C169" s="206">
        <v>0</v>
      </c>
      <c r="D169" s="206">
        <v>0</v>
      </c>
      <c r="E169" s="206">
        <v>0</v>
      </c>
      <c r="F169" s="206">
        <v>0</v>
      </c>
      <c r="G169" s="206">
        <v>0</v>
      </c>
      <c r="H169" s="206">
        <v>0</v>
      </c>
      <c r="I169" s="73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</row>
    <row r="170" spans="1:36" s="65" customFormat="1" ht="16.5" customHeight="1" x14ac:dyDescent="0.25">
      <c r="A170" s="162">
        <f>_xlfn.AGGREGATE(3,3,$B$12:B170)</f>
        <v>109</v>
      </c>
      <c r="B170" s="54" t="s">
        <v>103</v>
      </c>
      <c r="C170" s="206">
        <v>65.166060099999996</v>
      </c>
      <c r="D170" s="206">
        <v>26.107811999999999</v>
      </c>
      <c r="E170" s="206">
        <v>0</v>
      </c>
      <c r="F170" s="206">
        <v>0</v>
      </c>
      <c r="G170" s="206">
        <v>0</v>
      </c>
      <c r="H170" s="206">
        <v>0</v>
      </c>
      <c r="I170" s="73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</row>
    <row r="171" spans="1:36" s="65" customFormat="1" ht="16.5" customHeight="1" x14ac:dyDescent="0.25">
      <c r="A171" s="162">
        <f>_xlfn.AGGREGATE(3,3,$B$12:B171)</f>
        <v>110</v>
      </c>
      <c r="B171" s="54" t="s">
        <v>107</v>
      </c>
      <c r="C171" s="206"/>
      <c r="D171" s="206">
        <v>40.063511527222126</v>
      </c>
      <c r="E171" s="206">
        <v>0</v>
      </c>
      <c r="F171" s="206">
        <v>0</v>
      </c>
      <c r="G171" s="206">
        <v>0</v>
      </c>
      <c r="H171" s="206">
        <v>0</v>
      </c>
      <c r="I171" s="73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</row>
    <row r="172" spans="1:36" s="65" customFormat="1" ht="20.25" customHeight="1" x14ac:dyDescent="0.25">
      <c r="A172" s="254" t="s">
        <v>234</v>
      </c>
      <c r="B172" s="254"/>
      <c r="C172" s="254"/>
      <c r="D172" s="254"/>
      <c r="E172" s="254"/>
      <c r="F172" s="254"/>
      <c r="G172" s="254"/>
      <c r="H172" s="25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</row>
    <row r="173" spans="1:36" s="65" customFormat="1" ht="16.5" customHeight="1" x14ac:dyDescent="0.25">
      <c r="A173" s="162">
        <f>_xlfn.AGGREGATE(3,3,$B$12:B173)</f>
        <v>111</v>
      </c>
      <c r="B173" s="54" t="s">
        <v>90</v>
      </c>
      <c r="C173" s="206">
        <v>103.39029554</v>
      </c>
      <c r="D173" s="206">
        <v>181.92892900000001</v>
      </c>
      <c r="E173" s="206">
        <v>150.589</v>
      </c>
      <c r="F173" s="206">
        <v>84.840999999999994</v>
      </c>
      <c r="G173" s="206">
        <v>89.08305</v>
      </c>
      <c r="H173" s="206">
        <v>95.318863500000006</v>
      </c>
      <c r="I173" s="73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</row>
    <row r="174" spans="1:36" s="65" customFormat="1" ht="16.5" customHeight="1" x14ac:dyDescent="0.25">
      <c r="A174" s="162">
        <f>_xlfn.AGGREGATE(3,3,$B$12:B174)</f>
        <v>112</v>
      </c>
      <c r="B174" s="54" t="s">
        <v>92</v>
      </c>
      <c r="C174" s="206">
        <v>101.13489554</v>
      </c>
      <c r="D174" s="206">
        <v>141.727429</v>
      </c>
      <c r="E174" s="206">
        <v>107.45</v>
      </c>
      <c r="F174" s="206">
        <v>84.840999999999994</v>
      </c>
      <c r="G174" s="206">
        <v>89.08305</v>
      </c>
      <c r="H174" s="206">
        <v>95.318863500000006</v>
      </c>
      <c r="I174" s="73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</row>
    <row r="175" spans="1:36" s="65" customFormat="1" ht="16.5" customHeight="1" x14ac:dyDescent="0.25">
      <c r="A175" s="162">
        <f>_xlfn.AGGREGATE(3,3,$B$12:B175)</f>
        <v>113</v>
      </c>
      <c r="B175" s="54" t="s">
        <v>107</v>
      </c>
      <c r="C175" s="206"/>
      <c r="D175" s="206">
        <v>140.13702020777308</v>
      </c>
      <c r="E175" s="206">
        <v>75.814541164081945</v>
      </c>
      <c r="F175" s="206">
        <v>78.958585388552805</v>
      </c>
      <c r="G175" s="206">
        <v>105</v>
      </c>
      <c r="H175" s="206">
        <v>107</v>
      </c>
      <c r="I175" s="73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</row>
    <row r="176" spans="1:36" s="65" customFormat="1" ht="16.5" customHeight="1" x14ac:dyDescent="0.25">
      <c r="A176" s="162">
        <f>_xlfn.AGGREGATE(3,3,$B$12:B176)</f>
        <v>114</v>
      </c>
      <c r="B176" s="54" t="s">
        <v>93</v>
      </c>
      <c r="C176" s="206">
        <v>100.35533254000001</v>
      </c>
      <c r="D176" s="206">
        <v>134.80202199999999</v>
      </c>
      <c r="E176" s="206">
        <v>107.45</v>
      </c>
      <c r="F176" s="206">
        <v>84.840999999999994</v>
      </c>
      <c r="G176" s="206">
        <v>89.08305</v>
      </c>
      <c r="H176" s="206">
        <v>95.318863500000006</v>
      </c>
      <c r="I176" s="73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</row>
    <row r="177" spans="1:36" s="65" customFormat="1" ht="16.5" customHeight="1" x14ac:dyDescent="0.25">
      <c r="A177" s="162">
        <f>_xlfn.AGGREGATE(3,3,$B$12:B177)</f>
        <v>115</v>
      </c>
      <c r="B177" s="54" t="s">
        <v>94</v>
      </c>
      <c r="C177" s="206">
        <v>0</v>
      </c>
      <c r="D177" s="206">
        <v>2.5406999999999999E-2</v>
      </c>
      <c r="E177" s="206">
        <v>0</v>
      </c>
      <c r="F177" s="206">
        <v>0</v>
      </c>
      <c r="G177" s="206">
        <v>0</v>
      </c>
      <c r="H177" s="206">
        <v>0</v>
      </c>
      <c r="I177" s="73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</row>
    <row r="178" spans="1:36" s="65" customFormat="1" ht="16.5" customHeight="1" x14ac:dyDescent="0.25">
      <c r="A178" s="162">
        <f>_xlfn.AGGREGATE(3,3,$B$12:B178)</f>
        <v>116</v>
      </c>
      <c r="B178" s="54" t="s">
        <v>95</v>
      </c>
      <c r="C178" s="206">
        <v>0.77956300000000001</v>
      </c>
      <c r="D178" s="206">
        <v>6.9</v>
      </c>
      <c r="E178" s="206">
        <v>0</v>
      </c>
      <c r="F178" s="206">
        <v>0</v>
      </c>
      <c r="G178" s="206">
        <v>0</v>
      </c>
      <c r="H178" s="206">
        <v>0</v>
      </c>
      <c r="I178" s="73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</row>
    <row r="179" spans="1:36" s="65" customFormat="1" ht="16.5" customHeight="1" x14ac:dyDescent="0.25">
      <c r="A179" s="162">
        <f>_xlfn.AGGREGATE(3,3,$B$12:B179)</f>
        <v>117</v>
      </c>
      <c r="B179" s="54" t="s">
        <v>97</v>
      </c>
      <c r="C179" s="206">
        <v>2.2553999999999998</v>
      </c>
      <c r="D179" s="206">
        <v>40.201500000000003</v>
      </c>
      <c r="E179" s="206">
        <v>43.139000000000003</v>
      </c>
      <c r="F179" s="206">
        <v>0</v>
      </c>
      <c r="G179" s="206">
        <v>0</v>
      </c>
      <c r="H179" s="206">
        <v>0</v>
      </c>
      <c r="I179" s="73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</row>
    <row r="180" spans="1:36" s="65" customFormat="1" ht="16.5" customHeight="1" x14ac:dyDescent="0.25">
      <c r="A180" s="162">
        <f>_xlfn.AGGREGATE(3,3,$B$12:B180)</f>
        <v>118</v>
      </c>
      <c r="B180" s="54" t="s">
        <v>98</v>
      </c>
      <c r="C180" s="206"/>
      <c r="D180" s="206"/>
      <c r="E180" s="206"/>
      <c r="F180" s="206">
        <v>0</v>
      </c>
      <c r="G180" s="206">
        <v>0</v>
      </c>
      <c r="H180" s="206">
        <v>0</v>
      </c>
      <c r="I180" s="73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</row>
    <row r="181" spans="1:36" s="65" customFormat="1" ht="16.5" customHeight="1" x14ac:dyDescent="0.25">
      <c r="A181" s="162">
        <f>_xlfn.AGGREGATE(3,3,$B$12:B181)</f>
        <v>119</v>
      </c>
      <c r="B181" s="54" t="s">
        <v>99</v>
      </c>
      <c r="C181" s="206">
        <v>2.2553999999999998</v>
      </c>
      <c r="D181" s="206">
        <v>40.201500000000003</v>
      </c>
      <c r="E181" s="206">
        <v>43.139000000000003</v>
      </c>
      <c r="F181" s="206">
        <v>0</v>
      </c>
      <c r="G181" s="206">
        <v>0</v>
      </c>
      <c r="H181" s="206">
        <v>0</v>
      </c>
      <c r="I181" s="73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</row>
    <row r="182" spans="1:36" s="65" customFormat="1" ht="16.5" customHeight="1" x14ac:dyDescent="0.25">
      <c r="A182" s="162">
        <f>_xlfn.AGGREGATE(3,3,$B$12:B182)</f>
        <v>120</v>
      </c>
      <c r="B182" s="67" t="s">
        <v>134</v>
      </c>
      <c r="C182" s="206">
        <v>0</v>
      </c>
      <c r="D182" s="206">
        <v>0</v>
      </c>
      <c r="E182" s="206">
        <v>0</v>
      </c>
      <c r="F182" s="206">
        <v>0</v>
      </c>
      <c r="G182" s="206">
        <v>0</v>
      </c>
      <c r="H182" s="206">
        <v>0</v>
      </c>
      <c r="I182" s="73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</row>
    <row r="183" spans="1:36" s="65" customFormat="1" ht="16.5" customHeight="1" x14ac:dyDescent="0.25">
      <c r="A183" s="162">
        <f>_xlfn.AGGREGATE(3,3,$B$12:B183)</f>
        <v>121</v>
      </c>
      <c r="B183" s="54" t="s">
        <v>101</v>
      </c>
      <c r="C183" s="206">
        <v>0</v>
      </c>
      <c r="D183" s="206">
        <v>0</v>
      </c>
      <c r="E183" s="206">
        <v>0</v>
      </c>
      <c r="F183" s="206">
        <v>0</v>
      </c>
      <c r="G183" s="206">
        <v>0</v>
      </c>
      <c r="H183" s="206">
        <v>0</v>
      </c>
      <c r="I183" s="73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</row>
    <row r="184" spans="1:36" s="65" customFormat="1" ht="16.5" customHeight="1" x14ac:dyDescent="0.25">
      <c r="A184" s="162">
        <f>_xlfn.AGGREGATE(3,3,$B$12:B184)</f>
        <v>122</v>
      </c>
      <c r="B184" s="54" t="s">
        <v>102</v>
      </c>
      <c r="C184" s="206">
        <v>0</v>
      </c>
      <c r="D184" s="206">
        <v>0</v>
      </c>
      <c r="E184" s="206">
        <v>0</v>
      </c>
      <c r="F184" s="206">
        <v>0</v>
      </c>
      <c r="G184" s="206">
        <v>0</v>
      </c>
      <c r="H184" s="206">
        <v>0</v>
      </c>
      <c r="I184" s="73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</row>
    <row r="185" spans="1:36" s="65" customFormat="1" ht="16.5" customHeight="1" x14ac:dyDescent="0.25">
      <c r="A185" s="162">
        <f>_xlfn.AGGREGATE(3,3,$B$12:B185)</f>
        <v>123</v>
      </c>
      <c r="B185" s="54" t="s">
        <v>103</v>
      </c>
      <c r="C185" s="206">
        <v>96.564866730000006</v>
      </c>
      <c r="D185" s="206">
        <v>189.42049700000001</v>
      </c>
      <c r="E185" s="206">
        <v>177.947</v>
      </c>
      <c r="F185" s="206">
        <v>123.16</v>
      </c>
      <c r="G185" s="206">
        <v>129.31800000000001</v>
      </c>
      <c r="H185" s="206">
        <v>138.37026</v>
      </c>
      <c r="I185" s="73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</row>
    <row r="186" spans="1:36" s="65" customFormat="1" ht="16.5" customHeight="1" x14ac:dyDescent="0.25">
      <c r="A186" s="162">
        <f>_xlfn.AGGREGATE(3,3,$B$12:B186)</f>
        <v>124</v>
      </c>
      <c r="B186" s="54" t="s">
        <v>107</v>
      </c>
      <c r="C186" s="206"/>
      <c r="D186" s="206">
        <v>196.15881367043028</v>
      </c>
      <c r="E186" s="206">
        <v>93.942842943760198</v>
      </c>
      <c r="F186" s="206">
        <v>69.211619189983537</v>
      </c>
      <c r="G186" s="206">
        <v>105</v>
      </c>
      <c r="H186" s="206">
        <v>106.99999999999999</v>
      </c>
      <c r="I186" s="73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</row>
    <row r="187" spans="1:36" s="65" customFormat="1" ht="18.75" customHeight="1" x14ac:dyDescent="0.25">
      <c r="A187" s="254" t="s">
        <v>235</v>
      </c>
      <c r="B187" s="254"/>
      <c r="C187" s="254"/>
      <c r="D187" s="254"/>
      <c r="E187" s="254"/>
      <c r="F187" s="254"/>
      <c r="G187" s="254"/>
      <c r="H187" s="25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</row>
    <row r="188" spans="1:36" s="65" customFormat="1" ht="17.25" customHeight="1" x14ac:dyDescent="0.25">
      <c r="A188" s="162">
        <f>_xlfn.AGGREGATE(3,3,$B$12:B188)</f>
        <v>125</v>
      </c>
      <c r="B188" s="54" t="s">
        <v>90</v>
      </c>
      <c r="C188" s="206">
        <v>103.39029554</v>
      </c>
      <c r="D188" s="206">
        <v>181.92892900000001</v>
      </c>
      <c r="E188" s="206">
        <v>150.589</v>
      </c>
      <c r="F188" s="206">
        <v>84.840999999999994</v>
      </c>
      <c r="G188" s="206">
        <v>89.08305</v>
      </c>
      <c r="H188" s="206">
        <v>95.318863500000006</v>
      </c>
      <c r="I188" s="73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</row>
    <row r="189" spans="1:36" s="65" customFormat="1" ht="17.25" customHeight="1" x14ac:dyDescent="0.25">
      <c r="A189" s="162">
        <f>_xlfn.AGGREGATE(3,3,$B$12:B189)</f>
        <v>126</v>
      </c>
      <c r="B189" s="54" t="s">
        <v>92</v>
      </c>
      <c r="C189" s="206">
        <v>101.13489554</v>
      </c>
      <c r="D189" s="206">
        <v>141.727429</v>
      </c>
      <c r="E189" s="206">
        <v>107.45</v>
      </c>
      <c r="F189" s="206">
        <v>84.840999999999994</v>
      </c>
      <c r="G189" s="206">
        <v>89.08305</v>
      </c>
      <c r="H189" s="206">
        <v>95.318863500000006</v>
      </c>
      <c r="I189" s="73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</row>
    <row r="190" spans="1:36" s="65" customFormat="1" ht="17.25" customHeight="1" x14ac:dyDescent="0.25">
      <c r="A190" s="162">
        <f>_xlfn.AGGREGATE(3,3,$B$12:B190)</f>
        <v>127</v>
      </c>
      <c r="B190" s="54" t="s">
        <v>107</v>
      </c>
      <c r="C190" s="206"/>
      <c r="D190" s="206">
        <v>140.13702020777308</v>
      </c>
      <c r="E190" s="206">
        <v>75.814541164081945</v>
      </c>
      <c r="F190" s="206">
        <v>78.958585388552805</v>
      </c>
      <c r="G190" s="206">
        <v>105</v>
      </c>
      <c r="H190" s="206">
        <v>107</v>
      </c>
      <c r="I190" s="73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</row>
    <row r="191" spans="1:36" s="65" customFormat="1" ht="17.25" customHeight="1" x14ac:dyDescent="0.25">
      <c r="A191" s="162">
        <f>_xlfn.AGGREGATE(3,3,$B$12:B191)</f>
        <v>128</v>
      </c>
      <c r="B191" s="54" t="s">
        <v>93</v>
      </c>
      <c r="C191" s="206">
        <v>100.35533254000001</v>
      </c>
      <c r="D191" s="206">
        <v>134.80202199999999</v>
      </c>
      <c r="E191" s="206">
        <v>107.45</v>
      </c>
      <c r="F191" s="206">
        <v>84.840999999999994</v>
      </c>
      <c r="G191" s="206">
        <v>89.08305</v>
      </c>
      <c r="H191" s="206">
        <v>95.318863500000006</v>
      </c>
      <c r="I191" s="73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</row>
    <row r="192" spans="1:36" s="65" customFormat="1" ht="17.25" customHeight="1" x14ac:dyDescent="0.25">
      <c r="A192" s="162">
        <f>_xlfn.AGGREGATE(3,3,$B$12:B192)</f>
        <v>129</v>
      </c>
      <c r="B192" s="54" t="s">
        <v>94</v>
      </c>
      <c r="C192" s="206">
        <v>0</v>
      </c>
      <c r="D192" s="206">
        <v>2.5406999999999999E-2</v>
      </c>
      <c r="E192" s="206">
        <v>0</v>
      </c>
      <c r="F192" s="206">
        <v>0</v>
      </c>
      <c r="G192" s="206">
        <v>0</v>
      </c>
      <c r="H192" s="206">
        <v>0</v>
      </c>
      <c r="I192" s="73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</row>
    <row r="193" spans="1:36" s="65" customFormat="1" ht="17.25" customHeight="1" x14ac:dyDescent="0.25">
      <c r="A193" s="162">
        <f>_xlfn.AGGREGATE(3,3,$B$12:B193)</f>
        <v>130</v>
      </c>
      <c r="B193" s="54" t="s">
        <v>95</v>
      </c>
      <c r="C193" s="206">
        <v>0.77956300000000001</v>
      </c>
      <c r="D193" s="206">
        <v>6.9</v>
      </c>
      <c r="E193" s="206">
        <v>0</v>
      </c>
      <c r="F193" s="206">
        <v>0</v>
      </c>
      <c r="G193" s="206">
        <v>0</v>
      </c>
      <c r="H193" s="206">
        <v>0</v>
      </c>
      <c r="I193" s="73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</row>
    <row r="194" spans="1:36" s="65" customFormat="1" ht="17.25" customHeight="1" x14ac:dyDescent="0.25">
      <c r="A194" s="162">
        <f>_xlfn.AGGREGATE(3,3,$B$12:B194)</f>
        <v>131</v>
      </c>
      <c r="B194" s="54" t="s">
        <v>97</v>
      </c>
      <c r="C194" s="206">
        <v>2.2553999999999998</v>
      </c>
      <c r="D194" s="206">
        <v>40.201500000000003</v>
      </c>
      <c r="E194" s="206">
        <v>43.139000000000003</v>
      </c>
      <c r="F194" s="206">
        <v>0</v>
      </c>
      <c r="G194" s="206">
        <v>0</v>
      </c>
      <c r="H194" s="206">
        <v>0</v>
      </c>
      <c r="I194" s="73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</row>
    <row r="195" spans="1:36" s="65" customFormat="1" ht="17.25" customHeight="1" x14ac:dyDescent="0.25">
      <c r="A195" s="162">
        <f>_xlfn.AGGREGATE(3,3,$B$12:B195)</f>
        <v>132</v>
      </c>
      <c r="B195" s="54" t="s">
        <v>98</v>
      </c>
      <c r="C195" s="206"/>
      <c r="D195" s="206"/>
      <c r="E195" s="206"/>
      <c r="F195" s="206">
        <v>0</v>
      </c>
      <c r="G195" s="206">
        <v>0</v>
      </c>
      <c r="H195" s="206">
        <v>0</v>
      </c>
      <c r="I195" s="73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</row>
    <row r="196" spans="1:36" s="65" customFormat="1" ht="17.25" customHeight="1" x14ac:dyDescent="0.25">
      <c r="A196" s="162">
        <f>_xlfn.AGGREGATE(3,3,$B$12:B196)</f>
        <v>133</v>
      </c>
      <c r="B196" s="54" t="s">
        <v>99</v>
      </c>
      <c r="C196" s="206">
        <v>2.2553999999999998</v>
      </c>
      <c r="D196" s="206">
        <v>40.201500000000003</v>
      </c>
      <c r="E196" s="206">
        <v>43.139000000000003</v>
      </c>
      <c r="F196" s="206">
        <v>0</v>
      </c>
      <c r="G196" s="206">
        <v>0</v>
      </c>
      <c r="H196" s="206">
        <v>0</v>
      </c>
      <c r="I196" s="73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</row>
    <row r="197" spans="1:36" s="65" customFormat="1" ht="17.25" customHeight="1" x14ac:dyDescent="0.25">
      <c r="A197" s="162">
        <f>_xlfn.AGGREGATE(3,3,$B$12:B197)</f>
        <v>134</v>
      </c>
      <c r="B197" s="67" t="s">
        <v>134</v>
      </c>
      <c r="C197" s="206">
        <v>0</v>
      </c>
      <c r="D197" s="206">
        <v>0</v>
      </c>
      <c r="E197" s="206">
        <v>0</v>
      </c>
      <c r="F197" s="206">
        <v>0</v>
      </c>
      <c r="G197" s="206">
        <v>0</v>
      </c>
      <c r="H197" s="206">
        <v>0</v>
      </c>
      <c r="I197" s="73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</row>
    <row r="198" spans="1:36" s="65" customFormat="1" ht="17.25" customHeight="1" x14ac:dyDescent="0.25">
      <c r="A198" s="162">
        <f>_xlfn.AGGREGATE(3,3,$B$12:B198)</f>
        <v>135</v>
      </c>
      <c r="B198" s="54" t="s">
        <v>101</v>
      </c>
      <c r="C198" s="206">
        <v>0</v>
      </c>
      <c r="D198" s="206">
        <v>0</v>
      </c>
      <c r="E198" s="206">
        <v>0</v>
      </c>
      <c r="F198" s="206">
        <v>0</v>
      </c>
      <c r="G198" s="206">
        <v>0</v>
      </c>
      <c r="H198" s="206">
        <v>0</v>
      </c>
      <c r="I198" s="73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</row>
    <row r="199" spans="1:36" s="65" customFormat="1" ht="17.25" customHeight="1" x14ac:dyDescent="0.25">
      <c r="A199" s="162">
        <f>_xlfn.AGGREGATE(3,3,$B$12:B199)</f>
        <v>136</v>
      </c>
      <c r="B199" s="54" t="s">
        <v>102</v>
      </c>
      <c r="C199" s="206">
        <v>0</v>
      </c>
      <c r="D199" s="206">
        <v>0</v>
      </c>
      <c r="E199" s="206">
        <v>0</v>
      </c>
      <c r="F199" s="206">
        <v>0</v>
      </c>
      <c r="G199" s="206">
        <v>0</v>
      </c>
      <c r="H199" s="206">
        <v>0</v>
      </c>
      <c r="I199" s="73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</row>
    <row r="200" spans="1:36" s="65" customFormat="1" ht="17.25" customHeight="1" x14ac:dyDescent="0.25">
      <c r="A200" s="162">
        <f>_xlfn.AGGREGATE(3,3,$B$12:B200)</f>
        <v>137</v>
      </c>
      <c r="B200" s="54" t="s">
        <v>103</v>
      </c>
      <c r="C200" s="206">
        <v>96.564866730000006</v>
      </c>
      <c r="D200" s="206">
        <v>189.42049700000001</v>
      </c>
      <c r="E200" s="206">
        <v>177.947</v>
      </c>
      <c r="F200" s="206">
        <v>123.16</v>
      </c>
      <c r="G200" s="206">
        <v>129.31800000000001</v>
      </c>
      <c r="H200" s="206">
        <v>138.37026</v>
      </c>
      <c r="I200" s="73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</row>
    <row r="201" spans="1:36" s="65" customFormat="1" ht="17.25" customHeight="1" x14ac:dyDescent="0.25">
      <c r="A201" s="162">
        <f>_xlfn.AGGREGATE(3,3,$B$12:B201)</f>
        <v>138</v>
      </c>
      <c r="B201" s="54" t="s">
        <v>107</v>
      </c>
      <c r="C201" s="206"/>
      <c r="D201" s="206">
        <v>196.15881367043028</v>
      </c>
      <c r="E201" s="206">
        <v>93.942842943760198</v>
      </c>
      <c r="F201" s="206">
        <v>69.211619189983537</v>
      </c>
      <c r="G201" s="206">
        <v>105</v>
      </c>
      <c r="H201" s="206">
        <v>106.99999999999999</v>
      </c>
      <c r="I201" s="73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</row>
    <row r="202" spans="1:36" s="65" customFormat="1" ht="16.5" customHeight="1" x14ac:dyDescent="0.25">
      <c r="A202" s="254" t="s">
        <v>236</v>
      </c>
      <c r="B202" s="254"/>
      <c r="C202" s="254"/>
      <c r="D202" s="254"/>
      <c r="E202" s="254"/>
      <c r="F202" s="254"/>
      <c r="G202" s="254"/>
      <c r="H202" s="25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</row>
    <row r="203" spans="1:36" s="65" customFormat="1" ht="16.5" customHeight="1" x14ac:dyDescent="0.25">
      <c r="A203" s="162">
        <f>_xlfn.AGGREGATE(3,3,$B$12:B203)</f>
        <v>139</v>
      </c>
      <c r="B203" s="54" t="s">
        <v>90</v>
      </c>
      <c r="C203" s="206">
        <v>180.83879426000001</v>
      </c>
      <c r="D203" s="206">
        <v>294.580242</v>
      </c>
      <c r="E203" s="206">
        <v>230.11199999999999</v>
      </c>
      <c r="F203" s="206">
        <v>229.1</v>
      </c>
      <c r="G203" s="206">
        <v>240.55500000000001</v>
      </c>
      <c r="H203" s="206">
        <v>257.39384999999999</v>
      </c>
      <c r="I203" s="73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</row>
    <row r="204" spans="1:36" s="65" customFormat="1" ht="16.5" customHeight="1" x14ac:dyDescent="0.25">
      <c r="A204" s="162">
        <f>_xlfn.AGGREGATE(3,3,$B$12:B204)</f>
        <v>140</v>
      </c>
      <c r="B204" s="54" t="s">
        <v>92</v>
      </c>
      <c r="C204" s="206">
        <v>179.47479426000001</v>
      </c>
      <c r="D204" s="206">
        <v>289.81354199999998</v>
      </c>
      <c r="E204" s="206">
        <v>230.11199999999999</v>
      </c>
      <c r="F204" s="206">
        <v>229.1</v>
      </c>
      <c r="G204" s="206">
        <v>240.55500000000001</v>
      </c>
      <c r="H204" s="206">
        <v>257.39384999999999</v>
      </c>
      <c r="I204" s="73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</row>
    <row r="205" spans="1:36" s="65" customFormat="1" ht="16.5" customHeight="1" x14ac:dyDescent="0.25">
      <c r="A205" s="162">
        <f>_xlfn.AGGREGATE(3,3,$B$12:B205)</f>
        <v>141</v>
      </c>
      <c r="B205" s="54" t="s">
        <v>107</v>
      </c>
      <c r="C205" s="206"/>
      <c r="D205" s="206">
        <v>161.47868740841423</v>
      </c>
      <c r="E205" s="206">
        <v>79.400016442295851</v>
      </c>
      <c r="F205" s="206">
        <v>99.560214156584621</v>
      </c>
      <c r="G205" s="206">
        <v>105</v>
      </c>
      <c r="H205" s="206">
        <v>106.99999999999999</v>
      </c>
      <c r="I205" s="73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</row>
    <row r="206" spans="1:36" s="65" customFormat="1" ht="16.5" customHeight="1" x14ac:dyDescent="0.25">
      <c r="A206" s="162">
        <f>_xlfn.AGGREGATE(3,3,$B$12:B206)</f>
        <v>142</v>
      </c>
      <c r="B206" s="54" t="s">
        <v>93</v>
      </c>
      <c r="C206" s="206">
        <v>145.49984925999999</v>
      </c>
      <c r="D206" s="206">
        <v>246.44745399999999</v>
      </c>
      <c r="E206" s="206">
        <v>211.21199999999999</v>
      </c>
      <c r="F206" s="206">
        <v>210.2</v>
      </c>
      <c r="G206" s="206">
        <v>220.71</v>
      </c>
      <c r="H206" s="206">
        <v>236.15970000000002</v>
      </c>
      <c r="I206" s="73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</row>
    <row r="207" spans="1:36" s="65" customFormat="1" ht="16.5" customHeight="1" x14ac:dyDescent="0.25">
      <c r="A207" s="162">
        <f>_xlfn.AGGREGATE(3,3,$B$12:B207)</f>
        <v>143</v>
      </c>
      <c r="B207" s="54" t="s">
        <v>94</v>
      </c>
      <c r="C207" s="206">
        <v>33.958804999999998</v>
      </c>
      <c r="D207" s="206">
        <v>36.17597</v>
      </c>
      <c r="E207" s="206">
        <v>18.899999999999999</v>
      </c>
      <c r="F207" s="206">
        <v>18.899999999999999</v>
      </c>
      <c r="G207" s="206">
        <v>19.844999999999999</v>
      </c>
      <c r="H207" s="206">
        <v>21.23415</v>
      </c>
      <c r="I207" s="73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</row>
    <row r="208" spans="1:36" s="65" customFormat="1" ht="16.5" customHeight="1" x14ac:dyDescent="0.25">
      <c r="A208" s="162">
        <f>_xlfn.AGGREGATE(3,3,$B$12:B208)</f>
        <v>144</v>
      </c>
      <c r="B208" s="54" t="s">
        <v>95</v>
      </c>
      <c r="C208" s="206">
        <v>1.6140000000000002E-2</v>
      </c>
      <c r="D208" s="206">
        <v>7.190118</v>
      </c>
      <c r="E208" s="206">
        <v>0</v>
      </c>
      <c r="F208" s="206">
        <v>0</v>
      </c>
      <c r="G208" s="206">
        <v>0</v>
      </c>
      <c r="H208" s="206">
        <v>0</v>
      </c>
      <c r="I208" s="73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</row>
    <row r="209" spans="1:36" s="65" customFormat="1" ht="16.5" customHeight="1" x14ac:dyDescent="0.25">
      <c r="A209" s="162">
        <f>_xlfn.AGGREGATE(3,3,$B$12:B209)</f>
        <v>145</v>
      </c>
      <c r="B209" s="54" t="s">
        <v>97</v>
      </c>
      <c r="C209" s="206">
        <v>1.3640000000000001</v>
      </c>
      <c r="D209" s="206">
        <v>4.7667000000000002</v>
      </c>
      <c r="E209" s="206">
        <v>0</v>
      </c>
      <c r="F209" s="206">
        <v>0</v>
      </c>
      <c r="G209" s="206">
        <v>0</v>
      </c>
      <c r="H209" s="206">
        <v>0</v>
      </c>
      <c r="I209" s="73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</row>
    <row r="210" spans="1:36" s="65" customFormat="1" ht="16.5" customHeight="1" x14ac:dyDescent="0.25">
      <c r="A210" s="162">
        <f>_xlfn.AGGREGATE(3,3,$B$12:B210)</f>
        <v>146</v>
      </c>
      <c r="B210" s="54" t="s">
        <v>98</v>
      </c>
      <c r="C210" s="206"/>
      <c r="D210" s="206"/>
      <c r="E210" s="206"/>
      <c r="F210" s="206">
        <v>0</v>
      </c>
      <c r="G210" s="206">
        <v>0</v>
      </c>
      <c r="H210" s="206">
        <v>0</v>
      </c>
      <c r="I210" s="73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</row>
    <row r="211" spans="1:36" s="65" customFormat="1" ht="16.5" customHeight="1" x14ac:dyDescent="0.25">
      <c r="A211" s="162">
        <f>_xlfn.AGGREGATE(3,3,$B$12:B211)</f>
        <v>147</v>
      </c>
      <c r="B211" s="54" t="s">
        <v>99</v>
      </c>
      <c r="C211" s="206">
        <v>1.3640000000000001</v>
      </c>
      <c r="D211" s="206">
        <v>4.7667000000000002</v>
      </c>
      <c r="E211" s="206">
        <v>0</v>
      </c>
      <c r="F211" s="206">
        <v>0</v>
      </c>
      <c r="G211" s="206">
        <v>0</v>
      </c>
      <c r="H211" s="206">
        <v>0</v>
      </c>
      <c r="I211" s="73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</row>
    <row r="212" spans="1:36" s="65" customFormat="1" ht="16.5" customHeight="1" x14ac:dyDescent="0.25">
      <c r="A212" s="162">
        <f>_xlfn.AGGREGATE(3,3,$B$12:B212)</f>
        <v>148</v>
      </c>
      <c r="B212" s="67" t="s">
        <v>134</v>
      </c>
      <c r="C212" s="206">
        <v>0</v>
      </c>
      <c r="D212" s="206">
        <v>0</v>
      </c>
      <c r="E212" s="206">
        <v>0</v>
      </c>
      <c r="F212" s="206">
        <v>0</v>
      </c>
      <c r="G212" s="206">
        <v>0</v>
      </c>
      <c r="H212" s="206">
        <v>0</v>
      </c>
      <c r="I212" s="73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</row>
    <row r="213" spans="1:36" s="65" customFormat="1" ht="16.5" customHeight="1" x14ac:dyDescent="0.25">
      <c r="A213" s="162">
        <f>_xlfn.AGGREGATE(3,3,$B$12:B213)</f>
        <v>149</v>
      </c>
      <c r="B213" s="54" t="s">
        <v>101</v>
      </c>
      <c r="C213" s="206">
        <v>0</v>
      </c>
      <c r="D213" s="206">
        <v>0</v>
      </c>
      <c r="E213" s="206">
        <v>0</v>
      </c>
      <c r="F213" s="206">
        <v>0</v>
      </c>
      <c r="G213" s="206">
        <v>0</v>
      </c>
      <c r="H213" s="206">
        <v>0</v>
      </c>
      <c r="I213" s="73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</row>
    <row r="214" spans="1:36" s="65" customFormat="1" ht="16.5" customHeight="1" x14ac:dyDescent="0.25">
      <c r="A214" s="162">
        <f>_xlfn.AGGREGATE(3,3,$B$12:B214)</f>
        <v>150</v>
      </c>
      <c r="B214" s="54" t="s">
        <v>102</v>
      </c>
      <c r="C214" s="206">
        <v>0</v>
      </c>
      <c r="D214" s="206">
        <v>0</v>
      </c>
      <c r="E214" s="206">
        <v>0</v>
      </c>
      <c r="F214" s="206">
        <v>0</v>
      </c>
      <c r="G214" s="206">
        <v>0</v>
      </c>
      <c r="H214" s="206">
        <v>0</v>
      </c>
      <c r="I214" s="73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</row>
    <row r="215" spans="1:36" s="65" customFormat="1" ht="16.5" customHeight="1" x14ac:dyDescent="0.25">
      <c r="A215" s="162">
        <f>_xlfn.AGGREGATE(3,3,$B$12:B215)</f>
        <v>151</v>
      </c>
      <c r="B215" s="54" t="s">
        <v>103</v>
      </c>
      <c r="C215" s="206">
        <v>185.74719175000001</v>
      </c>
      <c r="D215" s="206">
        <v>295.27752700000002</v>
      </c>
      <c r="E215" s="206">
        <v>297.21249999999998</v>
      </c>
      <c r="F215" s="206">
        <v>123.411</v>
      </c>
      <c r="G215" s="206">
        <v>129.58154999999999</v>
      </c>
      <c r="H215" s="206">
        <v>138.65225849999999</v>
      </c>
      <c r="I215" s="73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</row>
    <row r="216" spans="1:36" s="65" customFormat="1" ht="16.5" customHeight="1" x14ac:dyDescent="0.25">
      <c r="A216" s="162">
        <f>_xlfn.AGGREGATE(3,3,$B$12:B216)</f>
        <v>152</v>
      </c>
      <c r="B216" s="54" t="s">
        <v>107</v>
      </c>
      <c r="C216" s="206"/>
      <c r="D216" s="206">
        <v>158.9674246044153</v>
      </c>
      <c r="E216" s="206">
        <v>100.65530655842967</v>
      </c>
      <c r="F216" s="206">
        <v>41.52281616688397</v>
      </c>
      <c r="G216" s="206">
        <v>104.99999999999999</v>
      </c>
      <c r="H216" s="206">
        <v>107</v>
      </c>
      <c r="I216" s="73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</row>
    <row r="217" spans="1:36" s="65" customFormat="1" ht="16.5" customHeight="1" x14ac:dyDescent="0.25">
      <c r="A217" s="254" t="s">
        <v>237</v>
      </c>
      <c r="B217" s="254"/>
      <c r="C217" s="254"/>
      <c r="D217" s="254"/>
      <c r="E217" s="254"/>
      <c r="F217" s="254"/>
      <c r="G217" s="254"/>
      <c r="H217" s="25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</row>
    <row r="218" spans="1:36" s="65" customFormat="1" ht="16.5" customHeight="1" x14ac:dyDescent="0.25">
      <c r="A218" s="162">
        <f>_xlfn.AGGREGATE(3,3,$B$12:B218)</f>
        <v>153</v>
      </c>
      <c r="B218" s="54" t="s">
        <v>90</v>
      </c>
      <c r="C218" s="206">
        <v>77.53675294</v>
      </c>
      <c r="D218" s="206">
        <v>65.494395999999995</v>
      </c>
      <c r="E218" s="206">
        <v>99.597000000000008</v>
      </c>
      <c r="F218" s="206">
        <v>60.679000000000002</v>
      </c>
      <c r="G218" s="206">
        <v>62.003</v>
      </c>
      <c r="H218" s="206">
        <v>66.343209999999999</v>
      </c>
      <c r="I218" s="73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</row>
    <row r="219" spans="1:36" s="65" customFormat="1" ht="16.5" customHeight="1" x14ac:dyDescent="0.25">
      <c r="A219" s="162">
        <f>_xlfn.AGGREGATE(3,3,$B$12:B219)</f>
        <v>154</v>
      </c>
      <c r="B219" s="54" t="s">
        <v>92</v>
      </c>
      <c r="C219" s="206">
        <v>22.265752939999999</v>
      </c>
      <c r="D219" s="206">
        <v>22.886396000000001</v>
      </c>
      <c r="E219" s="206">
        <v>19.617000000000001</v>
      </c>
      <c r="F219" s="206">
        <v>19.5</v>
      </c>
      <c r="G219" s="206">
        <v>20.475000000000001</v>
      </c>
      <c r="H219" s="206">
        <v>21.908250000000002</v>
      </c>
      <c r="I219" s="73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</row>
    <row r="220" spans="1:36" s="65" customFormat="1" ht="16.5" customHeight="1" x14ac:dyDescent="0.25">
      <c r="A220" s="162">
        <f>_xlfn.AGGREGATE(3,3,$B$12:B220)</f>
        <v>155</v>
      </c>
      <c r="B220" s="54" t="s">
        <v>107</v>
      </c>
      <c r="C220" s="206"/>
      <c r="D220" s="206">
        <v>102.78743351582345</v>
      </c>
      <c r="E220" s="206">
        <v>85.714675215791942</v>
      </c>
      <c r="F220" s="206">
        <v>99.403578528827026</v>
      </c>
      <c r="G220" s="206">
        <v>105</v>
      </c>
      <c r="H220" s="206">
        <v>107</v>
      </c>
      <c r="I220" s="73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</row>
    <row r="221" spans="1:36" s="65" customFormat="1" ht="16.5" customHeight="1" x14ac:dyDescent="0.25">
      <c r="A221" s="162">
        <f>_xlfn.AGGREGATE(3,3,$B$12:B221)</f>
        <v>156</v>
      </c>
      <c r="B221" s="54" t="s">
        <v>93</v>
      </c>
      <c r="C221" s="206">
        <v>20.714381059999997</v>
      </c>
      <c r="D221" s="206">
        <v>22.886396000000001</v>
      </c>
      <c r="E221" s="206">
        <v>19.617000000000001</v>
      </c>
      <c r="F221" s="206">
        <v>19.5</v>
      </c>
      <c r="G221" s="206">
        <v>20.475000000000001</v>
      </c>
      <c r="H221" s="206">
        <v>21.908250000000002</v>
      </c>
      <c r="I221" s="73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</row>
    <row r="222" spans="1:36" s="65" customFormat="1" ht="16.5" customHeight="1" x14ac:dyDescent="0.25">
      <c r="A222" s="162">
        <f>_xlfn.AGGREGATE(3,3,$B$12:B222)</f>
        <v>157</v>
      </c>
      <c r="B222" s="54" t="s">
        <v>94</v>
      </c>
      <c r="C222" s="206">
        <v>0.60984188000000006</v>
      </c>
      <c r="D222" s="206">
        <v>0</v>
      </c>
      <c r="E222" s="206">
        <v>0</v>
      </c>
      <c r="F222" s="206">
        <v>0</v>
      </c>
      <c r="G222" s="206">
        <v>0</v>
      </c>
      <c r="H222" s="206">
        <v>0</v>
      </c>
      <c r="I222" s="73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</row>
    <row r="223" spans="1:36" s="65" customFormat="1" ht="16.5" customHeight="1" x14ac:dyDescent="0.25">
      <c r="A223" s="162">
        <f>_xlfn.AGGREGATE(3,3,$B$12:B223)</f>
        <v>158</v>
      </c>
      <c r="B223" s="54" t="s">
        <v>95</v>
      </c>
      <c r="C223" s="206">
        <v>0.94152999999999998</v>
      </c>
      <c r="D223" s="206">
        <v>0</v>
      </c>
      <c r="E223" s="206">
        <v>0</v>
      </c>
      <c r="F223" s="206">
        <v>0</v>
      </c>
      <c r="G223" s="206">
        <v>0</v>
      </c>
      <c r="H223" s="206">
        <v>0</v>
      </c>
      <c r="I223" s="73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</row>
    <row r="224" spans="1:36" s="65" customFormat="1" ht="16.5" customHeight="1" x14ac:dyDescent="0.25">
      <c r="A224" s="162">
        <f>_xlfn.AGGREGATE(3,3,$B$12:B224)</f>
        <v>159</v>
      </c>
      <c r="B224" s="54" t="s">
        <v>97</v>
      </c>
      <c r="C224" s="206">
        <v>55.271000000000001</v>
      </c>
      <c r="D224" s="206">
        <v>42.607999999999997</v>
      </c>
      <c r="E224" s="206">
        <v>79.98</v>
      </c>
      <c r="F224" s="206">
        <v>41.179000000000002</v>
      </c>
      <c r="G224" s="206">
        <v>41.527999999999999</v>
      </c>
      <c r="H224" s="206">
        <v>44.434959999999997</v>
      </c>
      <c r="I224" s="73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</row>
    <row r="225" spans="1:36" s="65" customFormat="1" ht="16.5" customHeight="1" x14ac:dyDescent="0.25">
      <c r="A225" s="162">
        <f>_xlfn.AGGREGATE(3,3,$B$12:B225)</f>
        <v>160</v>
      </c>
      <c r="B225" s="54" t="s">
        <v>98</v>
      </c>
      <c r="C225" s="206">
        <v>51.423000000000002</v>
      </c>
      <c r="D225" s="206">
        <v>37.912999999999997</v>
      </c>
      <c r="E225" s="206">
        <v>44.389000000000003</v>
      </c>
      <c r="F225" s="206">
        <v>41.179000000000002</v>
      </c>
      <c r="G225" s="206">
        <v>41.527999999999999</v>
      </c>
      <c r="H225" s="206">
        <v>44.434959999999997</v>
      </c>
      <c r="I225" s="73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</row>
    <row r="226" spans="1:36" s="65" customFormat="1" ht="16.5" customHeight="1" x14ac:dyDescent="0.25">
      <c r="A226" s="162">
        <f>_xlfn.AGGREGATE(3,3,$B$12:B226)</f>
        <v>161</v>
      </c>
      <c r="B226" s="54" t="s">
        <v>99</v>
      </c>
      <c r="C226" s="206">
        <v>3.8479999999999999</v>
      </c>
      <c r="D226" s="206">
        <v>4.6950000000000003</v>
      </c>
      <c r="E226" s="206">
        <v>35.591000000000001</v>
      </c>
      <c r="F226" s="206">
        <v>0</v>
      </c>
      <c r="G226" s="206">
        <v>0</v>
      </c>
      <c r="H226" s="206">
        <v>0</v>
      </c>
      <c r="I226" s="73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</row>
    <row r="227" spans="1:36" s="65" customFormat="1" ht="16.5" customHeight="1" x14ac:dyDescent="0.25">
      <c r="A227" s="162">
        <f>_xlfn.AGGREGATE(3,3,$B$12:B227)</f>
        <v>162</v>
      </c>
      <c r="B227" s="67" t="s">
        <v>134</v>
      </c>
      <c r="C227" s="206">
        <v>0</v>
      </c>
      <c r="D227" s="206">
        <v>0</v>
      </c>
      <c r="E227" s="206">
        <v>0</v>
      </c>
      <c r="F227" s="206">
        <v>0</v>
      </c>
      <c r="G227" s="206">
        <v>0</v>
      </c>
      <c r="H227" s="206">
        <v>0</v>
      </c>
      <c r="I227" s="73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</row>
    <row r="228" spans="1:36" s="65" customFormat="1" ht="16.5" customHeight="1" x14ac:dyDescent="0.25">
      <c r="A228" s="162">
        <f>_xlfn.AGGREGATE(3,3,$B$12:B228)</f>
        <v>163</v>
      </c>
      <c r="B228" s="54" t="s">
        <v>101</v>
      </c>
      <c r="C228" s="206">
        <v>0</v>
      </c>
      <c r="D228" s="206">
        <v>0</v>
      </c>
      <c r="E228" s="206">
        <v>0</v>
      </c>
      <c r="F228" s="206">
        <v>0</v>
      </c>
      <c r="G228" s="206">
        <v>0</v>
      </c>
      <c r="H228" s="206">
        <v>0</v>
      </c>
      <c r="I228" s="73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</row>
    <row r="229" spans="1:36" s="65" customFormat="1" ht="16.5" customHeight="1" x14ac:dyDescent="0.25">
      <c r="A229" s="162">
        <f>_xlfn.AGGREGATE(3,3,$B$12:B229)</f>
        <v>164</v>
      </c>
      <c r="B229" s="54" t="s">
        <v>102</v>
      </c>
      <c r="C229" s="206">
        <v>0</v>
      </c>
      <c r="D229" s="206">
        <v>0</v>
      </c>
      <c r="E229" s="206">
        <v>0</v>
      </c>
      <c r="F229" s="206">
        <v>0</v>
      </c>
      <c r="G229" s="206">
        <v>0</v>
      </c>
      <c r="H229" s="206">
        <v>0</v>
      </c>
      <c r="I229" s="73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</row>
    <row r="230" spans="1:36" s="65" customFormat="1" ht="16.5" customHeight="1" x14ac:dyDescent="0.25">
      <c r="A230" s="162">
        <f>_xlfn.AGGREGATE(3,3,$B$12:B230)</f>
        <v>165</v>
      </c>
      <c r="B230" s="54" t="s">
        <v>103</v>
      </c>
      <c r="C230" s="206">
        <v>68.168801420000008</v>
      </c>
      <c r="D230" s="206">
        <v>80.261589999999998</v>
      </c>
      <c r="E230" s="206">
        <v>103.22499999999999</v>
      </c>
      <c r="F230" s="206">
        <v>57.902999999999999</v>
      </c>
      <c r="G230" s="206">
        <v>60.79815</v>
      </c>
      <c r="H230" s="206">
        <v>65.054020500000007</v>
      </c>
      <c r="I230" s="73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</row>
    <row r="231" spans="1:36" s="65" customFormat="1" ht="16.5" customHeight="1" x14ac:dyDescent="0.25">
      <c r="A231" s="162">
        <f>_xlfn.AGGREGATE(3,3,$B$12:B231)</f>
        <v>166</v>
      </c>
      <c r="B231" s="54" t="s">
        <v>107</v>
      </c>
      <c r="C231" s="206"/>
      <c r="D231" s="206">
        <v>117.73947660527899</v>
      </c>
      <c r="E231" s="206">
        <v>128.61070905771987</v>
      </c>
      <c r="F231" s="206">
        <v>56.093969484136593</v>
      </c>
      <c r="G231" s="206">
        <v>105</v>
      </c>
      <c r="H231" s="206">
        <v>107</v>
      </c>
      <c r="I231" s="73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</row>
    <row r="232" spans="1:36" s="65" customFormat="1" ht="16.5" customHeight="1" x14ac:dyDescent="0.25">
      <c r="A232" s="254" t="s">
        <v>238</v>
      </c>
      <c r="B232" s="254"/>
      <c r="C232" s="254"/>
      <c r="D232" s="254"/>
      <c r="E232" s="254"/>
      <c r="F232" s="254"/>
      <c r="G232" s="254"/>
      <c r="H232" s="25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</row>
    <row r="233" spans="1:36" s="65" customFormat="1" ht="16.5" customHeight="1" x14ac:dyDescent="0.25">
      <c r="A233" s="162">
        <f>_xlfn.AGGREGATE(3,3,$B$12:B233)</f>
        <v>167</v>
      </c>
      <c r="B233" s="54" t="s">
        <v>90</v>
      </c>
      <c r="C233" s="206">
        <v>76.88902594999999</v>
      </c>
      <c r="D233" s="206">
        <v>71.782376999999997</v>
      </c>
      <c r="E233" s="206">
        <v>60.364000000000004</v>
      </c>
      <c r="F233" s="206">
        <v>61.528000000000006</v>
      </c>
      <c r="G233" s="206">
        <v>62.577550000000002</v>
      </c>
      <c r="H233" s="206">
        <v>66.957978499999996</v>
      </c>
      <c r="I233" s="73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</row>
    <row r="234" spans="1:36" s="65" customFormat="1" ht="16.5" customHeight="1" x14ac:dyDescent="0.25">
      <c r="A234" s="162">
        <f>_xlfn.AGGREGATE(3,3,$B$12:B234)</f>
        <v>168</v>
      </c>
      <c r="B234" s="54" t="s">
        <v>92</v>
      </c>
      <c r="C234" s="206">
        <v>33.782425949999997</v>
      </c>
      <c r="D234" s="206">
        <v>36.865476999999998</v>
      </c>
      <c r="E234" s="206">
        <v>35.106000000000002</v>
      </c>
      <c r="F234" s="206">
        <v>32.011000000000003</v>
      </c>
      <c r="G234" s="206">
        <v>33.611550000000001</v>
      </c>
      <c r="H234" s="206">
        <v>35.964358500000003</v>
      </c>
      <c r="I234" s="73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</row>
    <row r="235" spans="1:36" s="65" customFormat="1" ht="16.5" customHeight="1" x14ac:dyDescent="0.25">
      <c r="A235" s="162">
        <f>_xlfn.AGGREGATE(3,3,$B$12:B235)</f>
        <v>169</v>
      </c>
      <c r="B235" s="54" t="s">
        <v>107</v>
      </c>
      <c r="C235" s="206"/>
      <c r="D235" s="206">
        <v>109.12619790705114</v>
      </c>
      <c r="E235" s="206">
        <v>95.227304396468284</v>
      </c>
      <c r="F235" s="206">
        <v>91.183843217683588</v>
      </c>
      <c r="G235" s="206">
        <v>105</v>
      </c>
      <c r="H235" s="206">
        <v>107</v>
      </c>
      <c r="I235" s="73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</row>
    <row r="236" spans="1:36" s="65" customFormat="1" ht="16.5" customHeight="1" x14ac:dyDescent="0.25">
      <c r="A236" s="162">
        <f>_xlfn.AGGREGATE(3,3,$B$12:B236)</f>
        <v>170</v>
      </c>
      <c r="B236" s="54" t="s">
        <v>93</v>
      </c>
      <c r="C236" s="206">
        <v>33.782425949999997</v>
      </c>
      <c r="D236" s="206">
        <v>36.713679999999997</v>
      </c>
      <c r="E236" s="206">
        <v>35.106000000000002</v>
      </c>
      <c r="F236" s="206">
        <v>32.011000000000003</v>
      </c>
      <c r="G236" s="206">
        <v>33.611550000000001</v>
      </c>
      <c r="H236" s="206">
        <v>35.964358500000003</v>
      </c>
      <c r="I236" s="73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</row>
    <row r="237" spans="1:36" s="65" customFormat="1" ht="16.5" customHeight="1" x14ac:dyDescent="0.25">
      <c r="A237" s="162">
        <f>_xlfn.AGGREGATE(3,3,$B$12:B237)</f>
        <v>171</v>
      </c>
      <c r="B237" s="54" t="s">
        <v>94</v>
      </c>
      <c r="C237" s="206">
        <v>0</v>
      </c>
      <c r="D237" s="206">
        <v>0</v>
      </c>
      <c r="E237" s="206">
        <v>0</v>
      </c>
      <c r="F237" s="206">
        <v>0</v>
      </c>
      <c r="G237" s="206">
        <v>0</v>
      </c>
      <c r="H237" s="206">
        <v>0</v>
      </c>
      <c r="I237" s="73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</row>
    <row r="238" spans="1:36" s="65" customFormat="1" ht="16.5" customHeight="1" x14ac:dyDescent="0.25">
      <c r="A238" s="162">
        <f>_xlfn.AGGREGATE(3,3,$B$12:B238)</f>
        <v>172</v>
      </c>
      <c r="B238" s="54" t="s">
        <v>95</v>
      </c>
      <c r="C238" s="206">
        <v>0</v>
      </c>
      <c r="D238" s="206">
        <v>0.15179699999999999</v>
      </c>
      <c r="E238" s="206">
        <v>0</v>
      </c>
      <c r="F238" s="206">
        <v>0</v>
      </c>
      <c r="G238" s="206">
        <v>0</v>
      </c>
      <c r="H238" s="206">
        <v>0</v>
      </c>
      <c r="I238" s="73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</row>
    <row r="239" spans="1:36" s="65" customFormat="1" ht="16.5" customHeight="1" x14ac:dyDescent="0.25">
      <c r="A239" s="162">
        <f>_xlfn.AGGREGATE(3,3,$B$12:B239)</f>
        <v>173</v>
      </c>
      <c r="B239" s="54" t="s">
        <v>97</v>
      </c>
      <c r="C239" s="206">
        <v>43.1066</v>
      </c>
      <c r="D239" s="206">
        <v>34.916899999999998</v>
      </c>
      <c r="E239" s="206">
        <v>25.257999999999999</v>
      </c>
      <c r="F239" s="206">
        <v>29.516999999999999</v>
      </c>
      <c r="G239" s="206">
        <v>28.966000000000001</v>
      </c>
      <c r="H239" s="206">
        <v>30.99362</v>
      </c>
      <c r="I239" s="73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</row>
    <row r="240" spans="1:36" s="65" customFormat="1" ht="16.5" customHeight="1" x14ac:dyDescent="0.25">
      <c r="A240" s="162">
        <f>_xlfn.AGGREGATE(3,3,$B$12:B240)</f>
        <v>174</v>
      </c>
      <c r="B240" s="54" t="s">
        <v>98</v>
      </c>
      <c r="C240" s="206">
        <v>32.997999999999998</v>
      </c>
      <c r="D240" s="206">
        <v>27.754000000000001</v>
      </c>
      <c r="E240" s="206">
        <v>22.577999999999999</v>
      </c>
      <c r="F240" s="206">
        <v>29.516999999999999</v>
      </c>
      <c r="G240" s="206">
        <v>28.966000000000001</v>
      </c>
      <c r="H240" s="206">
        <v>30.99362</v>
      </c>
      <c r="I240" s="73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</row>
    <row r="241" spans="1:36" s="65" customFormat="1" ht="16.5" customHeight="1" x14ac:dyDescent="0.25">
      <c r="A241" s="162">
        <f>_xlfn.AGGREGATE(3,3,$B$12:B241)</f>
        <v>175</v>
      </c>
      <c r="B241" s="54" t="s">
        <v>99</v>
      </c>
      <c r="C241" s="206">
        <v>10.108599999999999</v>
      </c>
      <c r="D241" s="206">
        <v>7.1628999999999996</v>
      </c>
      <c r="E241" s="206">
        <v>2.68</v>
      </c>
      <c r="F241" s="206">
        <v>0</v>
      </c>
      <c r="G241" s="206">
        <v>0</v>
      </c>
      <c r="H241" s="206">
        <v>0</v>
      </c>
      <c r="I241" s="73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</row>
    <row r="242" spans="1:36" s="65" customFormat="1" ht="16.5" customHeight="1" x14ac:dyDescent="0.25">
      <c r="A242" s="162">
        <f>_xlfn.AGGREGATE(3,3,$B$12:B242)</f>
        <v>176</v>
      </c>
      <c r="B242" s="67" t="s">
        <v>134</v>
      </c>
      <c r="C242" s="206">
        <v>0</v>
      </c>
      <c r="D242" s="206">
        <v>0</v>
      </c>
      <c r="E242" s="206">
        <v>0</v>
      </c>
      <c r="F242" s="206">
        <v>0</v>
      </c>
      <c r="G242" s="206">
        <v>0</v>
      </c>
      <c r="H242" s="206">
        <v>0</v>
      </c>
      <c r="I242" s="73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</row>
    <row r="243" spans="1:36" s="65" customFormat="1" ht="16.5" customHeight="1" x14ac:dyDescent="0.25">
      <c r="A243" s="162">
        <f>_xlfn.AGGREGATE(3,3,$B$12:B243)</f>
        <v>177</v>
      </c>
      <c r="B243" s="54" t="s">
        <v>101</v>
      </c>
      <c r="C243" s="206">
        <v>0</v>
      </c>
      <c r="D243" s="206">
        <v>0</v>
      </c>
      <c r="E243" s="206">
        <v>0</v>
      </c>
      <c r="F243" s="206">
        <v>0</v>
      </c>
      <c r="G243" s="206">
        <v>0</v>
      </c>
      <c r="H243" s="206">
        <v>0</v>
      </c>
      <c r="I243" s="73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</row>
    <row r="244" spans="1:36" s="65" customFormat="1" ht="16.5" customHeight="1" x14ac:dyDescent="0.25">
      <c r="A244" s="162">
        <f>_xlfn.AGGREGATE(3,3,$B$12:B244)</f>
        <v>178</v>
      </c>
      <c r="B244" s="54" t="s">
        <v>102</v>
      </c>
      <c r="C244" s="206">
        <v>0</v>
      </c>
      <c r="D244" s="206">
        <v>0</v>
      </c>
      <c r="E244" s="206">
        <v>0</v>
      </c>
      <c r="F244" s="206">
        <v>0</v>
      </c>
      <c r="G244" s="206">
        <v>0</v>
      </c>
      <c r="H244" s="206">
        <v>0</v>
      </c>
      <c r="I244" s="73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</row>
    <row r="245" spans="1:36" s="65" customFormat="1" ht="16.5" customHeight="1" x14ac:dyDescent="0.25">
      <c r="A245" s="162">
        <f>_xlfn.AGGREGATE(3,3,$B$12:B245)</f>
        <v>179</v>
      </c>
      <c r="B245" s="54" t="s">
        <v>103</v>
      </c>
      <c r="C245" s="206">
        <v>61.45192205</v>
      </c>
      <c r="D245" s="206">
        <v>92.686065999999997</v>
      </c>
      <c r="E245" s="206">
        <v>65.703999999999994</v>
      </c>
      <c r="F245" s="206">
        <v>56.151000000000003</v>
      </c>
      <c r="G245" s="206">
        <v>58.95855000000001</v>
      </c>
      <c r="H245" s="206">
        <v>63.085648500000012</v>
      </c>
      <c r="I245" s="73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</row>
    <row r="246" spans="1:36" s="65" customFormat="1" ht="16.5" customHeight="1" x14ac:dyDescent="0.25">
      <c r="A246" s="162">
        <f>_xlfn.AGGREGATE(3,3,$B$12:B246)</f>
        <v>180</v>
      </c>
      <c r="B246" s="54" t="s">
        <v>107</v>
      </c>
      <c r="C246" s="206"/>
      <c r="D246" s="206">
        <v>150.82696017967757</v>
      </c>
      <c r="E246" s="206">
        <v>70.888756892540883</v>
      </c>
      <c r="F246" s="206">
        <v>85.460550347010852</v>
      </c>
      <c r="G246" s="206">
        <v>105</v>
      </c>
      <c r="H246" s="206">
        <v>107</v>
      </c>
      <c r="I246" s="73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</row>
    <row r="247" spans="1:36" s="65" customFormat="1" ht="16.5" customHeight="1" x14ac:dyDescent="0.25">
      <c r="A247" s="254" t="s">
        <v>239</v>
      </c>
      <c r="B247" s="254"/>
      <c r="C247" s="254"/>
      <c r="D247" s="254"/>
      <c r="E247" s="254"/>
      <c r="F247" s="254"/>
      <c r="G247" s="254"/>
      <c r="H247" s="25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</row>
    <row r="248" spans="1:36" s="65" customFormat="1" ht="16.5" customHeight="1" x14ac:dyDescent="0.25">
      <c r="A248" s="162">
        <f>_xlfn.AGGREGATE(3,3,$B$12:B248)</f>
        <v>181</v>
      </c>
      <c r="B248" s="54" t="s">
        <v>90</v>
      </c>
      <c r="C248" s="206">
        <v>58.216172069999999</v>
      </c>
      <c r="D248" s="206">
        <v>120.918041</v>
      </c>
      <c r="E248" s="206">
        <v>17.7775</v>
      </c>
      <c r="F248" s="206">
        <v>116.313</v>
      </c>
      <c r="G248" s="206">
        <v>122.12865000000001</v>
      </c>
      <c r="H248" s="206">
        <v>130.67765550000001</v>
      </c>
      <c r="I248" s="73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</row>
    <row r="249" spans="1:36" s="65" customFormat="1" ht="16.5" customHeight="1" x14ac:dyDescent="0.25">
      <c r="A249" s="162">
        <f>_xlfn.AGGREGATE(3,3,$B$12:B249)</f>
        <v>182</v>
      </c>
      <c r="B249" s="54" t="s">
        <v>92</v>
      </c>
      <c r="C249" s="206">
        <v>14.174072069999999</v>
      </c>
      <c r="D249" s="206">
        <v>115.248041</v>
      </c>
      <c r="E249" s="206">
        <v>15.6</v>
      </c>
      <c r="F249" s="206">
        <v>76.331000000000003</v>
      </c>
      <c r="G249" s="206">
        <v>80.14755000000001</v>
      </c>
      <c r="H249" s="206">
        <v>85.757878500000004</v>
      </c>
      <c r="I249" s="73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</row>
    <row r="250" spans="1:36" s="65" customFormat="1" ht="16.5" customHeight="1" x14ac:dyDescent="0.25">
      <c r="A250" s="162">
        <f>_xlfn.AGGREGATE(3,3,$B$12:B250)</f>
        <v>183</v>
      </c>
      <c r="B250" s="54" t="s">
        <v>107</v>
      </c>
      <c r="C250" s="206"/>
      <c r="D250" s="206">
        <v>813.0905531652204</v>
      </c>
      <c r="E250" s="206">
        <v>13.536021840058869</v>
      </c>
      <c r="F250" s="206">
        <v>489.3012820512821</v>
      </c>
      <c r="G250" s="206">
        <v>105</v>
      </c>
      <c r="H250" s="206">
        <v>106.99999999999999</v>
      </c>
      <c r="I250" s="73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</row>
    <row r="251" spans="1:36" s="65" customFormat="1" ht="16.5" customHeight="1" x14ac:dyDescent="0.25">
      <c r="A251" s="162">
        <f>_xlfn.AGGREGATE(3,3,$B$12:B251)</f>
        <v>184</v>
      </c>
      <c r="B251" s="54" t="s">
        <v>93</v>
      </c>
      <c r="C251" s="206">
        <v>13.15820207</v>
      </c>
      <c r="D251" s="206">
        <v>114.858181</v>
      </c>
      <c r="E251" s="206">
        <v>15.6</v>
      </c>
      <c r="F251" s="206">
        <v>76.331000000000003</v>
      </c>
      <c r="G251" s="206">
        <v>80.14755000000001</v>
      </c>
      <c r="H251" s="206">
        <v>85.757878500000004</v>
      </c>
      <c r="I251" s="73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</row>
    <row r="252" spans="1:36" s="65" customFormat="1" ht="16.5" customHeight="1" x14ac:dyDescent="0.25">
      <c r="A252" s="162">
        <f>_xlfn.AGGREGATE(3,3,$B$12:B252)</f>
        <v>185</v>
      </c>
      <c r="B252" s="54" t="s">
        <v>94</v>
      </c>
      <c r="C252" s="206">
        <v>1.0158700000000001</v>
      </c>
      <c r="D252" s="206">
        <v>0.24686</v>
      </c>
      <c r="E252" s="206">
        <v>0</v>
      </c>
      <c r="F252" s="206">
        <v>0</v>
      </c>
      <c r="G252" s="206">
        <v>0</v>
      </c>
      <c r="H252" s="206">
        <v>0</v>
      </c>
      <c r="I252" s="73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</row>
    <row r="253" spans="1:36" s="65" customFormat="1" ht="16.5" customHeight="1" x14ac:dyDescent="0.25">
      <c r="A253" s="162">
        <f>_xlfn.AGGREGATE(3,3,$B$12:B253)</f>
        <v>186</v>
      </c>
      <c r="B253" s="54" t="s">
        <v>95</v>
      </c>
      <c r="C253" s="206">
        <v>0</v>
      </c>
      <c r="D253" s="206">
        <v>0.14299999999999999</v>
      </c>
      <c r="E253" s="206">
        <v>0</v>
      </c>
      <c r="F253" s="206">
        <v>0</v>
      </c>
      <c r="G253" s="206">
        <v>0</v>
      </c>
      <c r="H253" s="206">
        <v>0</v>
      </c>
      <c r="I253" s="73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</row>
    <row r="254" spans="1:36" s="65" customFormat="1" ht="16.5" customHeight="1" x14ac:dyDescent="0.25">
      <c r="A254" s="162">
        <f>_xlfn.AGGREGATE(3,3,$B$12:B254)</f>
        <v>187</v>
      </c>
      <c r="B254" s="54" t="s">
        <v>97</v>
      </c>
      <c r="C254" s="206">
        <v>44.042099999999998</v>
      </c>
      <c r="D254" s="206">
        <v>5.67</v>
      </c>
      <c r="E254" s="206">
        <v>2.1775000000000002</v>
      </c>
      <c r="F254" s="206">
        <v>39.981999999999999</v>
      </c>
      <c r="G254" s="206">
        <v>41.981099999999998</v>
      </c>
      <c r="H254" s="206">
        <v>44.919776999999996</v>
      </c>
      <c r="I254" s="73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</row>
    <row r="255" spans="1:36" s="65" customFormat="1" ht="16.5" customHeight="1" x14ac:dyDescent="0.25">
      <c r="A255" s="162">
        <f>_xlfn.AGGREGATE(3,3,$B$12:B255)</f>
        <v>188</v>
      </c>
      <c r="B255" s="54" t="s">
        <v>98</v>
      </c>
      <c r="C255" s="206">
        <v>34.024999999999999</v>
      </c>
      <c r="D255" s="206">
        <v>3.8719999999999999</v>
      </c>
      <c r="E255" s="206">
        <v>0</v>
      </c>
      <c r="F255" s="206">
        <v>39.981999999999999</v>
      </c>
      <c r="G255" s="206">
        <v>41.981099999999998</v>
      </c>
      <c r="H255" s="206">
        <v>44.919776999999996</v>
      </c>
      <c r="I255" s="73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</row>
    <row r="256" spans="1:36" s="65" customFormat="1" ht="16.5" customHeight="1" x14ac:dyDescent="0.25">
      <c r="A256" s="162">
        <f>_xlfn.AGGREGATE(3,3,$B$12:B256)</f>
        <v>189</v>
      </c>
      <c r="B256" s="54" t="s">
        <v>99</v>
      </c>
      <c r="C256" s="206">
        <v>10.017099999999999</v>
      </c>
      <c r="D256" s="206">
        <v>1.798</v>
      </c>
      <c r="E256" s="206">
        <v>2.1775000000000002</v>
      </c>
      <c r="F256" s="206">
        <v>0</v>
      </c>
      <c r="G256" s="206">
        <v>0</v>
      </c>
      <c r="H256" s="206">
        <v>0</v>
      </c>
      <c r="I256" s="73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</row>
    <row r="257" spans="1:36" s="65" customFormat="1" ht="16.5" customHeight="1" x14ac:dyDescent="0.25">
      <c r="A257" s="162">
        <f>_xlfn.AGGREGATE(3,3,$B$12:B257)</f>
        <v>190</v>
      </c>
      <c r="B257" s="67" t="s">
        <v>134</v>
      </c>
      <c r="C257" s="206">
        <v>0</v>
      </c>
      <c r="D257" s="206">
        <v>0</v>
      </c>
      <c r="E257" s="206">
        <v>0</v>
      </c>
      <c r="F257" s="206">
        <v>0</v>
      </c>
      <c r="G257" s="206">
        <v>0</v>
      </c>
      <c r="H257" s="206">
        <v>0</v>
      </c>
      <c r="I257" s="73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</row>
    <row r="258" spans="1:36" s="65" customFormat="1" ht="16.5" customHeight="1" x14ac:dyDescent="0.25">
      <c r="A258" s="162">
        <f>_xlfn.AGGREGATE(3,3,$B$12:B258)</f>
        <v>191</v>
      </c>
      <c r="B258" s="54" t="s">
        <v>101</v>
      </c>
      <c r="C258" s="206">
        <v>0</v>
      </c>
      <c r="D258" s="206">
        <v>0</v>
      </c>
      <c r="E258" s="206">
        <v>0</v>
      </c>
      <c r="F258" s="206">
        <v>0</v>
      </c>
      <c r="G258" s="206">
        <v>0</v>
      </c>
      <c r="H258" s="206">
        <v>0</v>
      </c>
      <c r="I258" s="73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</row>
    <row r="259" spans="1:36" s="65" customFormat="1" ht="16.5" customHeight="1" x14ac:dyDescent="0.25">
      <c r="A259" s="162">
        <f>_xlfn.AGGREGATE(3,3,$B$12:B259)</f>
        <v>192</v>
      </c>
      <c r="B259" s="54" t="s">
        <v>102</v>
      </c>
      <c r="C259" s="206">
        <v>0</v>
      </c>
      <c r="D259" s="206">
        <v>0</v>
      </c>
      <c r="E259" s="206">
        <v>0</v>
      </c>
      <c r="F259" s="206">
        <v>0</v>
      </c>
      <c r="G259" s="206">
        <v>0</v>
      </c>
      <c r="H259" s="206">
        <v>0</v>
      </c>
      <c r="I259" s="73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</row>
    <row r="260" spans="1:36" s="65" customFormat="1" ht="16.5" customHeight="1" x14ac:dyDescent="0.25">
      <c r="A260" s="162">
        <f>_xlfn.AGGREGATE(3,3,$B$12:B260)</f>
        <v>193</v>
      </c>
      <c r="B260" s="54" t="s">
        <v>103</v>
      </c>
      <c r="C260" s="206">
        <v>55.384391620000002</v>
      </c>
      <c r="D260" s="206">
        <v>158.962166</v>
      </c>
      <c r="E260" s="206">
        <v>117.6135</v>
      </c>
      <c r="F260" s="206">
        <v>78.462999999999994</v>
      </c>
      <c r="G260" s="206">
        <v>82.386150000000001</v>
      </c>
      <c r="H260" s="206">
        <v>88.153180500000005</v>
      </c>
      <c r="I260" s="73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</row>
    <row r="261" spans="1:36" s="65" customFormat="1" ht="16.5" customHeight="1" x14ac:dyDescent="0.25">
      <c r="A261" s="162">
        <f>_xlfn.AGGREGATE(3,3,$B$12:B261)</f>
        <v>194</v>
      </c>
      <c r="B261" s="54" t="s">
        <v>107</v>
      </c>
      <c r="C261" s="206"/>
      <c r="D261" s="206">
        <v>287.01618154562658</v>
      </c>
      <c r="E261" s="206">
        <v>73.988360224029663</v>
      </c>
      <c r="F261" s="206">
        <v>66.712579763377505</v>
      </c>
      <c r="G261" s="206">
        <v>105</v>
      </c>
      <c r="H261" s="206">
        <v>107</v>
      </c>
      <c r="I261" s="73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</row>
    <row r="262" spans="1:36" s="65" customFormat="1" ht="16.5" customHeight="1" x14ac:dyDescent="0.25">
      <c r="A262" s="254" t="s">
        <v>240</v>
      </c>
      <c r="B262" s="254"/>
      <c r="C262" s="254"/>
      <c r="D262" s="254"/>
      <c r="E262" s="254"/>
      <c r="F262" s="254"/>
      <c r="G262" s="254"/>
      <c r="H262" s="25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</row>
    <row r="263" spans="1:36" s="65" customFormat="1" ht="16.5" customHeight="1" x14ac:dyDescent="0.25">
      <c r="A263" s="162">
        <f>_xlfn.AGGREGATE(3,3,$B$12:B263)</f>
        <v>195</v>
      </c>
      <c r="B263" s="54" t="s">
        <v>90</v>
      </c>
      <c r="C263" s="206">
        <v>110.42848352999999</v>
      </c>
      <c r="D263" s="206">
        <v>121.14659</v>
      </c>
      <c r="E263" s="206">
        <v>147.023225</v>
      </c>
      <c r="F263" s="206">
        <v>55.757999999999996</v>
      </c>
      <c r="G263" s="206">
        <v>57.092500000000001</v>
      </c>
      <c r="H263" s="206">
        <v>61.088975000000005</v>
      </c>
      <c r="I263" s="73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</row>
    <row r="264" spans="1:36" s="65" customFormat="1" ht="16.5" customHeight="1" x14ac:dyDescent="0.25">
      <c r="A264" s="162">
        <f>_xlfn.AGGREGATE(3,3,$B$12:B264)</f>
        <v>196</v>
      </c>
      <c r="B264" s="54" t="s">
        <v>92</v>
      </c>
      <c r="C264" s="206">
        <v>86.538083529999994</v>
      </c>
      <c r="D264" s="206">
        <v>17.955690000000001</v>
      </c>
      <c r="E264" s="206">
        <v>100.985225</v>
      </c>
      <c r="F264" s="206">
        <v>12.73</v>
      </c>
      <c r="G264" s="206">
        <v>13.3665</v>
      </c>
      <c r="H264" s="206">
        <v>14.302155000000001</v>
      </c>
      <c r="I264" s="73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</row>
    <row r="265" spans="1:36" s="65" customFormat="1" ht="16.5" customHeight="1" x14ac:dyDescent="0.25">
      <c r="A265" s="162">
        <f>_xlfn.AGGREGATE(3,3,$B$12:B265)</f>
        <v>197</v>
      </c>
      <c r="B265" s="54" t="s">
        <v>107</v>
      </c>
      <c r="C265" s="206"/>
      <c r="D265" s="206">
        <v>20.748887966504753</v>
      </c>
      <c r="E265" s="206">
        <v>562.41350234939455</v>
      </c>
      <c r="F265" s="206">
        <v>12.605804462979609</v>
      </c>
      <c r="G265" s="206">
        <v>105</v>
      </c>
      <c r="H265" s="206">
        <v>107</v>
      </c>
      <c r="I265" s="73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</row>
    <row r="266" spans="1:36" s="65" customFormat="1" ht="16.5" customHeight="1" x14ac:dyDescent="0.25">
      <c r="A266" s="162">
        <f>_xlfn.AGGREGATE(3,3,$B$12:B266)</f>
        <v>198</v>
      </c>
      <c r="B266" s="54" t="s">
        <v>93</v>
      </c>
      <c r="C266" s="206">
        <v>86.171225530000001</v>
      </c>
      <c r="D266" s="206">
        <v>15.337526</v>
      </c>
      <c r="E266" s="206">
        <v>100.7</v>
      </c>
      <c r="F266" s="206">
        <v>12.73</v>
      </c>
      <c r="G266" s="206">
        <v>13.3665</v>
      </c>
      <c r="H266" s="206">
        <v>14.302155000000001</v>
      </c>
      <c r="I266" s="73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</row>
    <row r="267" spans="1:36" s="65" customFormat="1" ht="16.5" customHeight="1" x14ac:dyDescent="0.25">
      <c r="A267" s="162">
        <f>_xlfn.AGGREGATE(3,3,$B$12:B267)</f>
        <v>199</v>
      </c>
      <c r="B267" s="54" t="s">
        <v>94</v>
      </c>
      <c r="C267" s="206">
        <v>0</v>
      </c>
      <c r="D267" s="206">
        <v>1.8164E-2</v>
      </c>
      <c r="E267" s="206">
        <v>0.182</v>
      </c>
      <c r="F267" s="206">
        <v>0</v>
      </c>
      <c r="G267" s="206">
        <v>0</v>
      </c>
      <c r="H267" s="206">
        <v>0</v>
      </c>
      <c r="I267" s="73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</row>
    <row r="268" spans="1:36" s="65" customFormat="1" ht="16.5" customHeight="1" x14ac:dyDescent="0.25">
      <c r="A268" s="162">
        <f>_xlfn.AGGREGATE(3,3,$B$12:B268)</f>
        <v>200</v>
      </c>
      <c r="B268" s="54" t="s">
        <v>95</v>
      </c>
      <c r="C268" s="206">
        <v>0.36685800000000002</v>
      </c>
      <c r="D268" s="206">
        <v>2.6</v>
      </c>
      <c r="E268" s="206">
        <v>0.103225</v>
      </c>
      <c r="F268" s="206">
        <v>0</v>
      </c>
      <c r="G268" s="206">
        <v>0</v>
      </c>
      <c r="H268" s="206">
        <v>0</v>
      </c>
      <c r="I268" s="73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</row>
    <row r="269" spans="1:36" s="65" customFormat="1" ht="16.5" customHeight="1" x14ac:dyDescent="0.25">
      <c r="A269" s="162">
        <f>_xlfn.AGGREGATE(3,3,$B$12:B269)</f>
        <v>201</v>
      </c>
      <c r="B269" s="54" t="s">
        <v>97</v>
      </c>
      <c r="C269" s="206">
        <v>23.8904</v>
      </c>
      <c r="D269" s="206">
        <v>103.1909</v>
      </c>
      <c r="E269" s="206">
        <v>46.037999999999997</v>
      </c>
      <c r="F269" s="206">
        <v>43.027999999999999</v>
      </c>
      <c r="G269" s="206">
        <v>43.725999999999999</v>
      </c>
      <c r="H269" s="206">
        <v>46.786819999999999</v>
      </c>
      <c r="I269" s="73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</row>
    <row r="270" spans="1:36" s="65" customFormat="1" ht="16.5" customHeight="1" x14ac:dyDescent="0.25">
      <c r="A270" s="162">
        <f>_xlfn.AGGREGATE(3,3,$B$12:B270)</f>
        <v>202</v>
      </c>
      <c r="B270" s="54" t="s">
        <v>98</v>
      </c>
      <c r="C270" s="206">
        <v>15.022</v>
      </c>
      <c r="D270" s="206">
        <v>39.28</v>
      </c>
      <c r="E270" s="206">
        <v>43.692999999999998</v>
      </c>
      <c r="F270" s="206">
        <v>43.027999999999999</v>
      </c>
      <c r="G270" s="206">
        <v>43.725999999999999</v>
      </c>
      <c r="H270" s="206">
        <v>46.786819999999999</v>
      </c>
      <c r="I270" s="73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</row>
    <row r="271" spans="1:36" s="65" customFormat="1" ht="16.5" customHeight="1" x14ac:dyDescent="0.25">
      <c r="A271" s="162">
        <f>_xlfn.AGGREGATE(3,3,$B$12:B271)</f>
        <v>203</v>
      </c>
      <c r="B271" s="54" t="s">
        <v>99</v>
      </c>
      <c r="C271" s="206">
        <v>8.8683999999999994</v>
      </c>
      <c r="D271" s="206">
        <v>63.910899999999998</v>
      </c>
      <c r="E271" s="206">
        <v>2.3450000000000002</v>
      </c>
      <c r="F271" s="206">
        <v>0</v>
      </c>
      <c r="G271" s="206">
        <v>0</v>
      </c>
      <c r="H271" s="206">
        <v>0</v>
      </c>
      <c r="I271" s="73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</row>
    <row r="272" spans="1:36" s="65" customFormat="1" ht="16.5" customHeight="1" x14ac:dyDescent="0.25">
      <c r="A272" s="162">
        <f>_xlfn.AGGREGATE(3,3,$B$12:B272)</f>
        <v>204</v>
      </c>
      <c r="B272" s="67" t="s">
        <v>134</v>
      </c>
      <c r="C272" s="206">
        <v>0</v>
      </c>
      <c r="D272" s="206">
        <v>0</v>
      </c>
      <c r="E272" s="206">
        <v>0</v>
      </c>
      <c r="F272" s="206">
        <v>0</v>
      </c>
      <c r="G272" s="206">
        <v>0</v>
      </c>
      <c r="H272" s="206">
        <v>0</v>
      </c>
      <c r="I272" s="73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</row>
    <row r="273" spans="1:36" s="65" customFormat="1" ht="16.5" customHeight="1" x14ac:dyDescent="0.25">
      <c r="A273" s="162">
        <f>_xlfn.AGGREGATE(3,3,$B$12:B273)</f>
        <v>205</v>
      </c>
      <c r="B273" s="54" t="s">
        <v>101</v>
      </c>
      <c r="C273" s="206">
        <v>0</v>
      </c>
      <c r="D273" s="206">
        <v>0</v>
      </c>
      <c r="E273" s="206">
        <v>0</v>
      </c>
      <c r="F273" s="206">
        <v>0</v>
      </c>
      <c r="G273" s="206">
        <v>0</v>
      </c>
      <c r="H273" s="206">
        <v>0</v>
      </c>
      <c r="I273" s="73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</row>
    <row r="274" spans="1:36" s="65" customFormat="1" ht="16.5" customHeight="1" x14ac:dyDescent="0.25">
      <c r="A274" s="162">
        <f>_xlfn.AGGREGATE(3,3,$B$12:B274)</f>
        <v>206</v>
      </c>
      <c r="B274" s="54" t="s">
        <v>102</v>
      </c>
      <c r="C274" s="206">
        <v>0</v>
      </c>
      <c r="D274" s="206">
        <v>0</v>
      </c>
      <c r="E274" s="206">
        <v>0</v>
      </c>
      <c r="F274" s="206">
        <v>0</v>
      </c>
      <c r="G274" s="206">
        <v>0</v>
      </c>
      <c r="H274" s="206">
        <v>0</v>
      </c>
      <c r="I274" s="73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</row>
    <row r="275" spans="1:36" s="65" customFormat="1" ht="16.5" customHeight="1" x14ac:dyDescent="0.25">
      <c r="A275" s="162">
        <f>_xlfn.AGGREGATE(3,3,$B$12:B275)</f>
        <v>207</v>
      </c>
      <c r="B275" s="54" t="s">
        <v>103</v>
      </c>
      <c r="C275" s="206">
        <v>73.541372749999994</v>
      </c>
      <c r="D275" s="206">
        <v>123.76909999999999</v>
      </c>
      <c r="E275" s="206">
        <v>64.075999999999993</v>
      </c>
      <c r="F275" s="206">
        <v>53.168999999999997</v>
      </c>
      <c r="G275" s="206">
        <v>55.827449999999999</v>
      </c>
      <c r="H275" s="206">
        <v>59.735371499999999</v>
      </c>
      <c r="I275" s="73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</row>
    <row r="276" spans="1:36" s="65" customFormat="1" ht="16.5" customHeight="1" x14ac:dyDescent="0.25">
      <c r="A276" s="162">
        <f>_xlfn.AGGREGATE(3,3,$B$12:B276)</f>
        <v>208</v>
      </c>
      <c r="B276" s="54" t="s">
        <v>107</v>
      </c>
      <c r="C276" s="206"/>
      <c r="D276" s="206">
        <v>168.29859896788506</v>
      </c>
      <c r="E276" s="206">
        <v>51.770595407092721</v>
      </c>
      <c r="F276" s="206">
        <v>82.978026094013359</v>
      </c>
      <c r="G276" s="206">
        <v>105</v>
      </c>
      <c r="H276" s="206">
        <v>107</v>
      </c>
      <c r="I276" s="73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</row>
    <row r="277" spans="1:36" s="65" customFormat="1" ht="16.5" customHeight="1" x14ac:dyDescent="0.25">
      <c r="A277" s="254" t="s">
        <v>241</v>
      </c>
      <c r="B277" s="254"/>
      <c r="C277" s="254"/>
      <c r="D277" s="254"/>
      <c r="E277" s="254"/>
      <c r="F277" s="254"/>
      <c r="G277" s="254"/>
      <c r="H277" s="25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</row>
    <row r="278" spans="1:36" s="65" customFormat="1" ht="16.5" customHeight="1" x14ac:dyDescent="0.25">
      <c r="A278" s="162">
        <f>_xlfn.AGGREGATE(3,3,$B$12:B278)</f>
        <v>209</v>
      </c>
      <c r="B278" s="54" t="s">
        <v>90</v>
      </c>
      <c r="C278" s="206">
        <v>69.081091359999988</v>
      </c>
      <c r="D278" s="206">
        <v>104.74655</v>
      </c>
      <c r="E278" s="206">
        <v>121.06699999999999</v>
      </c>
      <c r="F278" s="206">
        <v>65.426999999999992</v>
      </c>
      <c r="G278" s="206">
        <v>66.647400000000005</v>
      </c>
      <c r="H278" s="206">
        <v>71.312718000000004</v>
      </c>
      <c r="I278" s="73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</row>
    <row r="279" spans="1:36" s="65" customFormat="1" ht="16.5" customHeight="1" x14ac:dyDescent="0.25">
      <c r="A279" s="162">
        <f>_xlfn.AGGREGATE(3,3,$B$12:B279)</f>
        <v>210</v>
      </c>
      <c r="B279" s="54" t="s">
        <v>92</v>
      </c>
      <c r="C279" s="206">
        <v>30.996091360000001</v>
      </c>
      <c r="D279" s="206">
        <v>33.225549999999998</v>
      </c>
      <c r="E279" s="206">
        <v>30.722999999999999</v>
      </c>
      <c r="F279" s="206">
        <v>30.088000000000001</v>
      </c>
      <c r="G279" s="206">
        <v>31.592400000000001</v>
      </c>
      <c r="H279" s="206">
        <v>33.803868000000001</v>
      </c>
      <c r="I279" s="73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</row>
    <row r="280" spans="1:36" s="65" customFormat="1" ht="16.5" customHeight="1" x14ac:dyDescent="0.25">
      <c r="A280" s="162">
        <f>_xlfn.AGGREGATE(3,3,$B$12:B280)</f>
        <v>211</v>
      </c>
      <c r="B280" s="54" t="s">
        <v>107</v>
      </c>
      <c r="C280" s="206"/>
      <c r="D280" s="206">
        <v>107.19270895838524</v>
      </c>
      <c r="E280" s="206">
        <v>92.467995262681882</v>
      </c>
      <c r="F280" s="206">
        <v>97.93314454968592</v>
      </c>
      <c r="G280" s="206">
        <v>105</v>
      </c>
      <c r="H280" s="206">
        <v>107</v>
      </c>
      <c r="I280" s="73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</row>
    <row r="281" spans="1:36" s="65" customFormat="1" ht="16.5" customHeight="1" x14ac:dyDescent="0.25">
      <c r="A281" s="162">
        <f>_xlfn.AGGREGATE(3,3,$B$12:B281)</f>
        <v>212</v>
      </c>
      <c r="B281" s="54" t="s">
        <v>93</v>
      </c>
      <c r="C281" s="206">
        <v>29.974791360000001</v>
      </c>
      <c r="D281" s="206">
        <v>32.749510999999998</v>
      </c>
      <c r="E281" s="206">
        <v>30.722999999999999</v>
      </c>
      <c r="F281" s="206">
        <v>30.088000000000001</v>
      </c>
      <c r="G281" s="206">
        <v>31.592400000000001</v>
      </c>
      <c r="H281" s="206">
        <v>33.803868000000001</v>
      </c>
      <c r="I281" s="73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</row>
    <row r="282" spans="1:36" s="65" customFormat="1" ht="16.5" customHeight="1" x14ac:dyDescent="0.25">
      <c r="A282" s="162">
        <f>_xlfn.AGGREGATE(3,3,$B$12:B282)</f>
        <v>213</v>
      </c>
      <c r="B282" s="54" t="s">
        <v>94</v>
      </c>
      <c r="C282" s="206">
        <v>0</v>
      </c>
      <c r="D282" s="206">
        <v>0.47603899999999999</v>
      </c>
      <c r="E282" s="206">
        <v>0</v>
      </c>
      <c r="F282" s="206">
        <v>0</v>
      </c>
      <c r="G282" s="206">
        <v>0</v>
      </c>
      <c r="H282" s="206">
        <v>0</v>
      </c>
      <c r="I282" s="73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</row>
    <row r="283" spans="1:36" s="65" customFormat="1" ht="16.5" customHeight="1" x14ac:dyDescent="0.25">
      <c r="A283" s="162">
        <f>_xlfn.AGGREGATE(3,3,$B$12:B283)</f>
        <v>214</v>
      </c>
      <c r="B283" s="54" t="s">
        <v>95</v>
      </c>
      <c r="C283" s="206">
        <v>1.0213000000000001</v>
      </c>
      <c r="D283" s="206">
        <v>0</v>
      </c>
      <c r="E283" s="206">
        <v>0</v>
      </c>
      <c r="F283" s="206">
        <v>0</v>
      </c>
      <c r="G283" s="206">
        <v>0</v>
      </c>
      <c r="H283" s="206">
        <v>0</v>
      </c>
      <c r="I283" s="73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</row>
    <row r="284" spans="1:36" s="65" customFormat="1" ht="16.5" customHeight="1" x14ac:dyDescent="0.25">
      <c r="A284" s="162">
        <f>_xlfn.AGGREGATE(3,3,$B$12:B284)</f>
        <v>215</v>
      </c>
      <c r="B284" s="54" t="s">
        <v>97</v>
      </c>
      <c r="C284" s="206">
        <v>38.084999999999994</v>
      </c>
      <c r="D284" s="206">
        <v>71.521000000000001</v>
      </c>
      <c r="E284" s="206">
        <v>90.343999999999994</v>
      </c>
      <c r="F284" s="206">
        <v>35.338999999999999</v>
      </c>
      <c r="G284" s="206">
        <v>35.055</v>
      </c>
      <c r="H284" s="206">
        <v>37.508850000000002</v>
      </c>
      <c r="I284" s="73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</row>
    <row r="285" spans="1:36" s="65" customFormat="1" ht="16.5" customHeight="1" x14ac:dyDescent="0.25">
      <c r="A285" s="162">
        <f>_xlfn.AGGREGATE(3,3,$B$12:B285)</f>
        <v>216</v>
      </c>
      <c r="B285" s="54" t="s">
        <v>98</v>
      </c>
      <c r="C285" s="206">
        <v>33.982999999999997</v>
      </c>
      <c r="D285" s="206">
        <v>29.911999999999999</v>
      </c>
      <c r="E285" s="206">
        <v>37.514000000000003</v>
      </c>
      <c r="F285" s="206">
        <v>35.338999999999999</v>
      </c>
      <c r="G285" s="206">
        <v>35.055</v>
      </c>
      <c r="H285" s="206">
        <v>37.508850000000002</v>
      </c>
      <c r="I285" s="73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</row>
    <row r="286" spans="1:36" s="65" customFormat="1" ht="16.5" customHeight="1" x14ac:dyDescent="0.25">
      <c r="A286" s="162">
        <f>_xlfn.AGGREGATE(3,3,$B$12:B286)</f>
        <v>217</v>
      </c>
      <c r="B286" s="54" t="s">
        <v>99</v>
      </c>
      <c r="C286" s="206">
        <v>4.1020000000000003</v>
      </c>
      <c r="D286" s="206">
        <v>41.609000000000002</v>
      </c>
      <c r="E286" s="206">
        <v>52.83</v>
      </c>
      <c r="F286" s="206">
        <v>0</v>
      </c>
      <c r="G286" s="206">
        <v>0</v>
      </c>
      <c r="H286" s="206">
        <v>0</v>
      </c>
      <c r="I286" s="73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</row>
    <row r="287" spans="1:36" s="65" customFormat="1" ht="16.5" customHeight="1" x14ac:dyDescent="0.25">
      <c r="A287" s="162">
        <f>_xlfn.AGGREGATE(3,3,$B$12:B287)</f>
        <v>218</v>
      </c>
      <c r="B287" s="67" t="s">
        <v>134</v>
      </c>
      <c r="C287" s="206">
        <v>0</v>
      </c>
      <c r="D287" s="206">
        <v>0</v>
      </c>
      <c r="E287" s="206">
        <v>0</v>
      </c>
      <c r="F287" s="206">
        <v>0</v>
      </c>
      <c r="G287" s="206">
        <v>0</v>
      </c>
      <c r="H287" s="206">
        <v>0</v>
      </c>
      <c r="I287" s="73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</row>
    <row r="288" spans="1:36" s="65" customFormat="1" ht="16.5" customHeight="1" x14ac:dyDescent="0.25">
      <c r="A288" s="162">
        <f>_xlfn.AGGREGATE(3,3,$B$12:B288)</f>
        <v>219</v>
      </c>
      <c r="B288" s="54" t="s">
        <v>101</v>
      </c>
      <c r="C288" s="206">
        <v>0</v>
      </c>
      <c r="D288" s="206">
        <v>0</v>
      </c>
      <c r="E288" s="206">
        <v>0</v>
      </c>
      <c r="F288" s="206">
        <v>0</v>
      </c>
      <c r="G288" s="206">
        <v>0</v>
      </c>
      <c r="H288" s="206">
        <v>0</v>
      </c>
      <c r="I288" s="73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</row>
    <row r="289" spans="1:36" s="65" customFormat="1" ht="16.5" customHeight="1" x14ac:dyDescent="0.25">
      <c r="A289" s="162">
        <f>_xlfn.AGGREGATE(3,3,$B$12:B289)</f>
        <v>220</v>
      </c>
      <c r="B289" s="54" t="s">
        <v>102</v>
      </c>
      <c r="C289" s="206">
        <v>0</v>
      </c>
      <c r="D289" s="206">
        <v>0</v>
      </c>
      <c r="E289" s="206">
        <v>0</v>
      </c>
      <c r="F289" s="206">
        <v>0</v>
      </c>
      <c r="G289" s="206">
        <v>0</v>
      </c>
      <c r="H289" s="206">
        <v>0</v>
      </c>
      <c r="I289" s="73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</row>
    <row r="290" spans="1:36" s="65" customFormat="1" ht="16.5" customHeight="1" x14ac:dyDescent="0.25">
      <c r="A290" s="162">
        <f>_xlfn.AGGREGATE(3,3,$B$12:B290)</f>
        <v>221</v>
      </c>
      <c r="B290" s="54" t="s">
        <v>103</v>
      </c>
      <c r="C290" s="206">
        <v>56.756126719999997</v>
      </c>
      <c r="D290" s="206">
        <v>122.906892</v>
      </c>
      <c r="E290" s="206">
        <v>123.363</v>
      </c>
      <c r="F290" s="206">
        <v>59.66</v>
      </c>
      <c r="G290" s="206">
        <v>62.643000000000001</v>
      </c>
      <c r="H290" s="206">
        <v>67.028009999999995</v>
      </c>
      <c r="I290" s="73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</row>
    <row r="291" spans="1:36" s="65" customFormat="1" ht="16.5" customHeight="1" x14ac:dyDescent="0.25">
      <c r="A291" s="162">
        <f>_xlfn.AGGREGATE(3,3,$B$12:B291)</f>
        <v>222</v>
      </c>
      <c r="B291" s="54" t="s">
        <v>107</v>
      </c>
      <c r="C291" s="206"/>
      <c r="D291" s="206">
        <v>216.55264216028587</v>
      </c>
      <c r="E291" s="206">
        <v>100.37110042616651</v>
      </c>
      <c r="F291" s="206">
        <v>48.361340110081628</v>
      </c>
      <c r="G291" s="206">
        <v>105</v>
      </c>
      <c r="H291" s="206">
        <v>106.99999999999999</v>
      </c>
      <c r="I291" s="73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</row>
    <row r="292" spans="1:36" s="65" customFormat="1" ht="16.5" customHeight="1" x14ac:dyDescent="0.25">
      <c r="A292" s="254" t="s">
        <v>242</v>
      </c>
      <c r="B292" s="254"/>
      <c r="C292" s="254"/>
      <c r="D292" s="254"/>
      <c r="E292" s="254"/>
      <c r="F292" s="254"/>
      <c r="G292" s="254"/>
      <c r="H292" s="25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</row>
    <row r="293" spans="1:36" s="65" customFormat="1" ht="16.5" customHeight="1" x14ac:dyDescent="0.25">
      <c r="A293" s="162">
        <f>_xlfn.AGGREGATE(3,3,$B$12:B293)</f>
        <v>223</v>
      </c>
      <c r="B293" s="54" t="s">
        <v>90</v>
      </c>
      <c r="C293" s="206">
        <v>65.650174039999996</v>
      </c>
      <c r="D293" s="206">
        <v>77.080723000000006</v>
      </c>
      <c r="E293" s="206">
        <v>66.694000000000003</v>
      </c>
      <c r="F293" s="206">
        <v>53.317</v>
      </c>
      <c r="G293" s="206">
        <v>55.982849999999999</v>
      </c>
      <c r="H293" s="206">
        <v>59.901649499999998</v>
      </c>
      <c r="I293" s="73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</row>
    <row r="294" spans="1:36" s="65" customFormat="1" ht="16.5" customHeight="1" x14ac:dyDescent="0.25">
      <c r="A294" s="162">
        <f>_xlfn.AGGREGATE(3,3,$B$12:B294)</f>
        <v>224</v>
      </c>
      <c r="B294" s="54" t="s">
        <v>92</v>
      </c>
      <c r="C294" s="206">
        <v>33.337174040000001</v>
      </c>
      <c r="D294" s="206">
        <v>38.564722999999994</v>
      </c>
      <c r="E294" s="206">
        <v>31.193999999999999</v>
      </c>
      <c r="F294" s="206">
        <v>20.460999999999999</v>
      </c>
      <c r="G294" s="206">
        <v>21.48405</v>
      </c>
      <c r="H294" s="206">
        <v>22.9879335</v>
      </c>
      <c r="I294" s="73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</row>
    <row r="295" spans="1:36" s="65" customFormat="1" ht="16.5" customHeight="1" x14ac:dyDescent="0.25">
      <c r="A295" s="162">
        <f>_xlfn.AGGREGATE(3,3,$B$12:B295)</f>
        <v>225</v>
      </c>
      <c r="B295" s="54" t="s">
        <v>107</v>
      </c>
      <c r="C295" s="206"/>
      <c r="D295" s="206">
        <v>115.68084011478494</v>
      </c>
      <c r="E295" s="206">
        <v>80.887395457242121</v>
      </c>
      <c r="F295" s="206">
        <v>65.592742194011663</v>
      </c>
      <c r="G295" s="206">
        <v>105</v>
      </c>
      <c r="H295" s="206">
        <v>107</v>
      </c>
      <c r="I295" s="73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</row>
    <row r="296" spans="1:36" s="65" customFormat="1" ht="16.5" customHeight="1" x14ac:dyDescent="0.25">
      <c r="A296" s="162">
        <f>_xlfn.AGGREGATE(3,3,$B$12:B296)</f>
        <v>226</v>
      </c>
      <c r="B296" s="54" t="s">
        <v>93</v>
      </c>
      <c r="C296" s="206">
        <v>33.337174040000001</v>
      </c>
      <c r="D296" s="206">
        <v>36.682972999999997</v>
      </c>
      <c r="E296" s="206">
        <v>31.193999999999999</v>
      </c>
      <c r="F296" s="206">
        <v>20.460999999999999</v>
      </c>
      <c r="G296" s="206">
        <v>21.48405</v>
      </c>
      <c r="H296" s="206">
        <v>22.9879335</v>
      </c>
      <c r="I296" s="73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</row>
    <row r="297" spans="1:36" s="65" customFormat="1" ht="16.5" customHeight="1" x14ac:dyDescent="0.25">
      <c r="A297" s="162">
        <f>_xlfn.AGGREGATE(3,3,$B$12:B297)</f>
        <v>227</v>
      </c>
      <c r="B297" s="54" t="s">
        <v>94</v>
      </c>
      <c r="C297" s="206">
        <v>0</v>
      </c>
      <c r="D297" s="206">
        <v>0</v>
      </c>
      <c r="E297" s="206">
        <v>0</v>
      </c>
      <c r="F297" s="206">
        <v>0</v>
      </c>
      <c r="G297" s="206">
        <v>0</v>
      </c>
      <c r="H297" s="206">
        <v>0</v>
      </c>
      <c r="I297" s="73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</row>
    <row r="298" spans="1:36" s="65" customFormat="1" ht="16.5" customHeight="1" x14ac:dyDescent="0.25">
      <c r="A298" s="162">
        <f>_xlfn.AGGREGATE(3,3,$B$12:B298)</f>
        <v>228</v>
      </c>
      <c r="B298" s="54" t="s">
        <v>95</v>
      </c>
      <c r="C298" s="206">
        <v>0</v>
      </c>
      <c r="D298" s="206">
        <v>1.88175</v>
      </c>
      <c r="E298" s="206">
        <v>0</v>
      </c>
      <c r="F298" s="206">
        <v>0</v>
      </c>
      <c r="G298" s="206">
        <v>0</v>
      </c>
      <c r="H298" s="206">
        <v>0</v>
      </c>
      <c r="I298" s="73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</row>
    <row r="299" spans="1:36" s="65" customFormat="1" ht="16.5" customHeight="1" x14ac:dyDescent="0.25">
      <c r="A299" s="162">
        <f>_xlfn.AGGREGATE(3,3,$B$12:B299)</f>
        <v>229</v>
      </c>
      <c r="B299" s="54" t="s">
        <v>97</v>
      </c>
      <c r="C299" s="206">
        <v>32.313000000000002</v>
      </c>
      <c r="D299" s="206">
        <v>38.516000000000005</v>
      </c>
      <c r="E299" s="206">
        <v>35.5</v>
      </c>
      <c r="F299" s="206">
        <v>32.856000000000002</v>
      </c>
      <c r="G299" s="206">
        <v>34.498800000000003</v>
      </c>
      <c r="H299" s="206">
        <v>36.913716000000001</v>
      </c>
      <c r="I299" s="73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</row>
    <row r="300" spans="1:36" s="65" customFormat="1" ht="16.5" customHeight="1" x14ac:dyDescent="0.25">
      <c r="A300" s="162">
        <f>_xlfn.AGGREGATE(3,3,$B$12:B300)</f>
        <v>230</v>
      </c>
      <c r="B300" s="54" t="s">
        <v>98</v>
      </c>
      <c r="C300" s="206">
        <v>27.216000000000001</v>
      </c>
      <c r="D300" s="206">
        <v>37.862000000000002</v>
      </c>
      <c r="E300" s="206">
        <v>34.159999999999997</v>
      </c>
      <c r="F300" s="206">
        <v>32.856000000000002</v>
      </c>
      <c r="G300" s="206">
        <v>34.498800000000003</v>
      </c>
      <c r="H300" s="206">
        <v>36.913716000000001</v>
      </c>
      <c r="I300" s="73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</row>
    <row r="301" spans="1:36" s="65" customFormat="1" ht="16.5" customHeight="1" x14ac:dyDescent="0.25">
      <c r="A301" s="162">
        <f>_xlfn.AGGREGATE(3,3,$B$12:B301)</f>
        <v>231</v>
      </c>
      <c r="B301" s="54" t="s">
        <v>99</v>
      </c>
      <c r="C301" s="206">
        <v>5.0970000000000004</v>
      </c>
      <c r="D301" s="206">
        <v>0.65400000000000003</v>
      </c>
      <c r="E301" s="206">
        <v>1.34</v>
      </c>
      <c r="F301" s="206">
        <v>0</v>
      </c>
      <c r="G301" s="206">
        <v>0</v>
      </c>
      <c r="H301" s="206">
        <v>0</v>
      </c>
      <c r="I301" s="73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</row>
    <row r="302" spans="1:36" s="65" customFormat="1" ht="16.5" customHeight="1" x14ac:dyDescent="0.25">
      <c r="A302" s="162">
        <f>_xlfn.AGGREGATE(3,3,$B$12:B302)</f>
        <v>232</v>
      </c>
      <c r="B302" s="67" t="s">
        <v>134</v>
      </c>
      <c r="C302" s="206">
        <v>0</v>
      </c>
      <c r="D302" s="206">
        <v>0</v>
      </c>
      <c r="E302" s="206">
        <v>0</v>
      </c>
      <c r="F302" s="206">
        <v>0</v>
      </c>
      <c r="G302" s="206">
        <v>0</v>
      </c>
      <c r="H302" s="206">
        <v>0</v>
      </c>
      <c r="I302" s="73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</row>
    <row r="303" spans="1:36" s="65" customFormat="1" ht="16.5" customHeight="1" x14ac:dyDescent="0.25">
      <c r="A303" s="162">
        <f>_xlfn.AGGREGATE(3,3,$B$12:B303)</f>
        <v>233</v>
      </c>
      <c r="B303" s="54" t="s">
        <v>101</v>
      </c>
      <c r="C303" s="206">
        <v>0</v>
      </c>
      <c r="D303" s="206">
        <v>0</v>
      </c>
      <c r="E303" s="206">
        <v>0</v>
      </c>
      <c r="F303" s="206">
        <v>0</v>
      </c>
      <c r="G303" s="206">
        <v>0</v>
      </c>
      <c r="H303" s="206">
        <v>0</v>
      </c>
      <c r="I303" s="73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</row>
    <row r="304" spans="1:36" s="65" customFormat="1" ht="16.5" customHeight="1" x14ac:dyDescent="0.25">
      <c r="A304" s="162">
        <f>_xlfn.AGGREGATE(3,3,$B$12:B304)</f>
        <v>234</v>
      </c>
      <c r="B304" s="54" t="s">
        <v>102</v>
      </c>
      <c r="C304" s="206">
        <v>0</v>
      </c>
      <c r="D304" s="206">
        <v>0</v>
      </c>
      <c r="E304" s="206">
        <v>0</v>
      </c>
      <c r="F304" s="206">
        <v>0</v>
      </c>
      <c r="G304" s="206">
        <v>0</v>
      </c>
      <c r="H304" s="206">
        <v>0</v>
      </c>
      <c r="I304" s="73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</row>
    <row r="305" spans="1:36" s="65" customFormat="1" ht="16.5" customHeight="1" x14ac:dyDescent="0.25">
      <c r="A305" s="162">
        <f>_xlfn.AGGREGATE(3,3,$B$12:B305)</f>
        <v>235</v>
      </c>
      <c r="B305" s="54" t="s">
        <v>103</v>
      </c>
      <c r="C305" s="206">
        <v>55.849533890000004</v>
      </c>
      <c r="D305" s="206">
        <v>84.026871999999997</v>
      </c>
      <c r="E305" s="206">
        <v>75.430999999999997</v>
      </c>
      <c r="F305" s="206">
        <v>58.975000000000001</v>
      </c>
      <c r="G305" s="206">
        <v>61.923750000000005</v>
      </c>
      <c r="H305" s="206">
        <v>66.258412500000006</v>
      </c>
      <c r="I305" s="73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</row>
    <row r="306" spans="1:36" s="65" customFormat="1" ht="16.5" customHeight="1" x14ac:dyDescent="0.25">
      <c r="A306" s="162">
        <f>_xlfn.AGGREGATE(3,3,$B$12:B306)</f>
        <v>236</v>
      </c>
      <c r="B306" s="54" t="s">
        <v>107</v>
      </c>
      <c r="C306" s="206"/>
      <c r="D306" s="206">
        <v>150.45223504550179</v>
      </c>
      <c r="E306" s="206">
        <v>89.770091644015977</v>
      </c>
      <c r="F306" s="206">
        <v>78.184035741273476</v>
      </c>
      <c r="G306" s="206">
        <v>105</v>
      </c>
      <c r="H306" s="206">
        <v>107</v>
      </c>
      <c r="I306" s="73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</row>
    <row r="307" spans="1:36" customFormat="1" ht="15" x14ac:dyDescent="0.25">
      <c r="C307" s="241"/>
      <c r="D307" s="241"/>
      <c r="E307" s="241"/>
      <c r="F307" s="241"/>
      <c r="G307" s="241"/>
      <c r="H307" s="242"/>
    </row>
    <row r="308" spans="1:36" x14ac:dyDescent="0.3">
      <c r="A308" s="3"/>
      <c r="B308" s="4"/>
      <c r="C308" s="199"/>
      <c r="D308" s="199"/>
      <c r="E308" s="199"/>
      <c r="F308" s="199"/>
      <c r="G308" s="199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</row>
    <row r="309" spans="1:36" x14ac:dyDescent="0.3">
      <c r="A309" s="3"/>
      <c r="B309" s="4"/>
      <c r="C309" s="199"/>
      <c r="D309" s="199"/>
      <c r="E309" s="199"/>
      <c r="F309" s="199"/>
      <c r="G309" s="19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</row>
    <row r="310" spans="1:36" x14ac:dyDescent="0.3">
      <c r="A310" s="3"/>
      <c r="B310" s="4"/>
      <c r="C310" s="199"/>
      <c r="D310" s="199"/>
      <c r="E310" s="199"/>
      <c r="F310" s="199"/>
      <c r="G310" s="199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</row>
    <row r="311" spans="1:36" x14ac:dyDescent="0.3">
      <c r="A311" s="3"/>
      <c r="B311" s="4"/>
      <c r="C311" s="199"/>
      <c r="D311" s="199"/>
      <c r="E311" s="199"/>
      <c r="F311" s="199"/>
      <c r="G311" s="199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</row>
    <row r="312" spans="1:36" x14ac:dyDescent="0.3">
      <c r="A312" s="3"/>
      <c r="B312" s="4"/>
      <c r="C312" s="199"/>
      <c r="D312" s="199"/>
      <c r="E312" s="199"/>
      <c r="F312" s="199"/>
      <c r="G312" s="199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</row>
    <row r="313" spans="1:36" x14ac:dyDescent="0.3">
      <c r="A313" s="3"/>
      <c r="B313" s="4"/>
      <c r="C313" s="199"/>
      <c r="D313" s="199"/>
      <c r="E313" s="199"/>
      <c r="F313" s="199"/>
      <c r="G313" s="199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</row>
    <row r="314" spans="1:36" x14ac:dyDescent="0.3">
      <c r="A314" s="3"/>
      <c r="B314" s="4"/>
      <c r="C314" s="199"/>
      <c r="D314" s="199"/>
      <c r="E314" s="199"/>
      <c r="F314" s="199"/>
      <c r="G314" s="199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</row>
    <row r="315" spans="1:36" x14ac:dyDescent="0.3">
      <c r="A315" s="3"/>
      <c r="B315" s="4"/>
      <c r="C315" s="199"/>
      <c r="D315" s="199"/>
      <c r="E315" s="199"/>
      <c r="F315" s="199"/>
      <c r="G315" s="199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</row>
    <row r="316" spans="1:36" x14ac:dyDescent="0.3">
      <c r="A316" s="3"/>
      <c r="B316" s="4"/>
      <c r="C316" s="199"/>
      <c r="D316" s="199"/>
      <c r="E316" s="199"/>
      <c r="F316" s="199"/>
      <c r="G316" s="199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</row>
    <row r="317" spans="1:36" x14ac:dyDescent="0.3">
      <c r="A317" s="3"/>
      <c r="B317" s="4"/>
      <c r="C317" s="199"/>
      <c r="D317" s="199"/>
      <c r="E317" s="199"/>
      <c r="F317" s="199"/>
      <c r="G317" s="199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</row>
    <row r="318" spans="1:36" x14ac:dyDescent="0.3">
      <c r="A318" s="3"/>
      <c r="B318" s="4"/>
      <c r="C318" s="199"/>
      <c r="D318" s="199"/>
      <c r="E318" s="199"/>
      <c r="F318" s="199"/>
      <c r="G318" s="199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</row>
    <row r="319" spans="1:36" x14ac:dyDescent="0.3">
      <c r="A319" s="3"/>
      <c r="B319" s="4"/>
      <c r="C319" s="199"/>
      <c r="D319" s="199"/>
      <c r="E319" s="199"/>
      <c r="F319" s="199"/>
      <c r="G319" s="19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 s="77"/>
      <c r="AC319" s="77"/>
      <c r="AD319" s="77"/>
      <c r="AE319" s="77"/>
      <c r="AF319" s="77"/>
      <c r="AG319" s="77"/>
      <c r="AH319" s="77"/>
      <c r="AI319" s="77"/>
      <c r="AJ319" s="77"/>
    </row>
    <row r="320" spans="1:36" x14ac:dyDescent="0.3">
      <c r="A320" s="3"/>
      <c r="B320" s="4"/>
      <c r="C320" s="199"/>
      <c r="D320" s="199"/>
      <c r="E320" s="199"/>
      <c r="F320" s="199"/>
      <c r="G320" s="199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3">
      <c r="A321" s="3"/>
      <c r="B321" s="4"/>
      <c r="C321" s="199"/>
      <c r="D321" s="199"/>
      <c r="E321" s="199"/>
      <c r="F321" s="199"/>
      <c r="G321" s="199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3">
      <c r="A322" s="3"/>
      <c r="B322" s="4"/>
      <c r="C322" s="199"/>
      <c r="D322" s="199"/>
      <c r="E322" s="199"/>
      <c r="F322" s="199"/>
      <c r="G322" s="199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3">
      <c r="A323" s="3"/>
      <c r="B323" s="4"/>
      <c r="C323" s="199"/>
      <c r="D323" s="199"/>
      <c r="E323" s="199"/>
      <c r="F323" s="199"/>
      <c r="G323" s="199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3">
      <c r="A324" s="3"/>
      <c r="B324" s="4"/>
      <c r="C324" s="199"/>
      <c r="D324" s="199"/>
      <c r="E324" s="199"/>
      <c r="F324" s="199"/>
      <c r="G324" s="199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3">
      <c r="A325" s="3"/>
      <c r="B325" s="4"/>
      <c r="C325" s="199"/>
      <c r="D325" s="199"/>
      <c r="E325" s="199"/>
      <c r="F325" s="199"/>
      <c r="G325" s="199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27" x14ac:dyDescent="0.3">
      <c r="A326" s="3"/>
      <c r="B326" s="4"/>
      <c r="C326" s="199"/>
      <c r="D326" s="199"/>
      <c r="E326" s="199"/>
      <c r="F326" s="199"/>
      <c r="G326" s="199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</row>
    <row r="327" spans="1:27" x14ac:dyDescent="0.3">
      <c r="A327" s="3"/>
      <c r="B327" s="4"/>
      <c r="C327" s="199"/>
      <c r="D327" s="199"/>
      <c r="E327" s="199"/>
      <c r="F327" s="199"/>
      <c r="G327" s="199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</row>
  </sheetData>
  <mergeCells count="26">
    <mergeCell ref="A292:H292"/>
    <mergeCell ref="A202:H202"/>
    <mergeCell ref="A217:H217"/>
    <mergeCell ref="A232:H232"/>
    <mergeCell ref="A247:H247"/>
    <mergeCell ref="A262:H262"/>
    <mergeCell ref="A277:H277"/>
    <mergeCell ref="A187:H187"/>
    <mergeCell ref="K9:M9"/>
    <mergeCell ref="A11:H11"/>
    <mergeCell ref="A33:H33"/>
    <mergeCell ref="A55:H55"/>
    <mergeCell ref="A76:H76"/>
    <mergeCell ref="A97:H97"/>
    <mergeCell ref="A112:H112"/>
    <mergeCell ref="A127:H127"/>
    <mergeCell ref="A142:H142"/>
    <mergeCell ref="A157:H157"/>
    <mergeCell ref="A172:H172"/>
    <mergeCell ref="A5:H5"/>
    <mergeCell ref="A6:H6"/>
    <mergeCell ref="A8:A9"/>
    <mergeCell ref="B8:B9"/>
    <mergeCell ref="C8:C9"/>
    <mergeCell ref="D8:D9"/>
    <mergeCell ref="F9:H9"/>
  </mergeCells>
  <pageMargins left="0.35433070866141736" right="0.35433070866141736" top="0.98425196850393704" bottom="0.98425196850393704" header="0.51181102362204722" footer="0.51181102362204722"/>
  <pageSetup paperSize="9" scale="82" fitToHeight="65" orientation="landscape" r:id="rId1"/>
  <headerFooter>
    <oddFooter>&amp;C&amp;P</oddFooter>
  </headerFooter>
  <rowBreaks count="5" manualBreakCount="5">
    <brk id="74" max="7" man="1"/>
    <brk id="103" max="7" man="1"/>
    <brk id="133" max="7" man="1"/>
    <brk id="193" max="7" man="1"/>
    <brk id="223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ED5C1-CFDD-4EC7-A4BF-62FC0713527C}">
  <sheetPr>
    <tabColor rgb="FF00B050"/>
  </sheetPr>
  <dimension ref="A1:AK48"/>
  <sheetViews>
    <sheetView view="pageBreakPreview" topLeftCell="A25" zoomScale="90" zoomScaleNormal="100" zoomScaleSheetLayoutView="90" workbookViewId="0">
      <selection activeCell="N26" sqref="N26"/>
    </sheetView>
  </sheetViews>
  <sheetFormatPr defaultRowHeight="18.75" x14ac:dyDescent="0.3"/>
  <cols>
    <col min="1" max="1" width="4.5703125" style="28" customWidth="1"/>
    <col min="2" max="2" width="50.5703125" style="4" customWidth="1"/>
    <col min="3" max="3" width="18.7109375" style="4" customWidth="1"/>
    <col min="4" max="6" width="13" style="4" customWidth="1"/>
    <col min="7" max="7" width="9.140625" style="4" hidden="1" customWidth="1"/>
    <col min="8" max="16384" width="9.140625" style="4"/>
  </cols>
  <sheetData>
    <row r="1" spans="1:37" s="1" customFormat="1" ht="36.75" hidden="1" customHeight="1" x14ac:dyDescent="0.3">
      <c r="A1" s="3"/>
      <c r="B1" s="4"/>
      <c r="C1" s="259" t="s">
        <v>82</v>
      </c>
      <c r="D1" s="259"/>
      <c r="E1" s="259"/>
      <c r="F1" s="259"/>
      <c r="G1" s="259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" customFormat="1" ht="15" customHeight="1" x14ac:dyDescent="0.3">
      <c r="A2" s="3"/>
      <c r="B2" s="4"/>
      <c r="C2" s="5"/>
      <c r="D2" s="6"/>
      <c r="E2" s="6"/>
      <c r="F2" s="6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" customFormat="1" ht="15" customHeight="1" x14ac:dyDescent="0.3">
      <c r="A3" s="3"/>
      <c r="B3" s="4"/>
      <c r="C3" s="5"/>
      <c r="D3" s="6"/>
      <c r="E3" s="260" t="s">
        <v>68</v>
      </c>
      <c r="F3" s="260"/>
      <c r="G3" s="260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" customFormat="1" ht="15" customHeight="1" x14ac:dyDescent="0.3">
      <c r="A4" s="7"/>
      <c r="B4" s="4"/>
      <c r="C4" s="5"/>
      <c r="D4" s="5"/>
      <c r="E4" s="5"/>
      <c r="F4" s="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" customFormat="1" ht="15" customHeight="1" x14ac:dyDescent="0.25">
      <c r="A5" s="261" t="s">
        <v>83</v>
      </c>
      <c r="B5" s="261"/>
      <c r="C5" s="261"/>
      <c r="D5" s="261"/>
      <c r="E5" s="261"/>
      <c r="F5" s="261"/>
      <c r="G5" s="261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" customFormat="1" ht="36" customHeight="1" x14ac:dyDescent="0.25">
      <c r="A6" s="261"/>
      <c r="B6" s="261"/>
      <c r="C6" s="261"/>
      <c r="D6" s="261"/>
      <c r="E6" s="261"/>
      <c r="F6" s="261"/>
      <c r="G6" s="261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" customFormat="1" ht="15" customHeight="1" x14ac:dyDescent="0.25">
      <c r="A7" s="20"/>
      <c r="B7" s="20"/>
      <c r="C7" s="20"/>
      <c r="D7" s="20"/>
      <c r="E7" s="20"/>
      <c r="F7" s="20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4" customFormat="1" ht="15" customHeight="1" x14ac:dyDescent="0.3">
      <c r="A8" s="3"/>
      <c r="B8" s="4"/>
      <c r="C8" s="8"/>
      <c r="D8" s="9"/>
      <c r="E8" s="260" t="s">
        <v>316</v>
      </c>
      <c r="F8" s="260"/>
      <c r="G8" s="260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4" customFormat="1" ht="15" customHeight="1" x14ac:dyDescent="0.3">
      <c r="A9" s="3"/>
      <c r="B9" s="4"/>
      <c r="C9" s="8"/>
      <c r="D9" s="9"/>
      <c r="E9" s="9"/>
      <c r="F9" s="23"/>
      <c r="G9" s="23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36.75" customHeight="1" x14ac:dyDescent="0.3">
      <c r="A10" s="297" t="s">
        <v>0</v>
      </c>
      <c r="B10" s="262" t="s">
        <v>9</v>
      </c>
      <c r="C10" s="262" t="s">
        <v>11</v>
      </c>
      <c r="D10" s="265" t="s">
        <v>61</v>
      </c>
      <c r="E10" s="266"/>
      <c r="F10" s="267"/>
    </row>
    <row r="11" spans="1:37" ht="31.5" customHeight="1" x14ac:dyDescent="0.3">
      <c r="A11" s="298"/>
      <c r="B11" s="263"/>
      <c r="C11" s="263"/>
      <c r="D11" s="25" t="s">
        <v>12</v>
      </c>
      <c r="E11" s="25" t="s">
        <v>13</v>
      </c>
      <c r="F11" s="25" t="s">
        <v>315</v>
      </c>
    </row>
    <row r="12" spans="1:37" ht="18.75" customHeight="1" x14ac:dyDescent="0.3">
      <c r="A12" s="299"/>
      <c r="B12" s="264"/>
      <c r="C12" s="25" t="s">
        <v>10</v>
      </c>
      <c r="D12" s="265" t="s">
        <v>60</v>
      </c>
      <c r="E12" s="266"/>
      <c r="F12" s="267"/>
    </row>
    <row r="13" spans="1:37" x14ac:dyDescent="0.3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</row>
    <row r="14" spans="1:37" ht="18.75" customHeight="1" x14ac:dyDescent="0.3">
      <c r="A14" s="257" t="s">
        <v>70</v>
      </c>
      <c r="B14" s="257"/>
      <c r="C14" s="257"/>
      <c r="D14" s="257"/>
      <c r="E14" s="257"/>
      <c r="F14" s="257"/>
    </row>
    <row r="15" spans="1:37" ht="56.25" x14ac:dyDescent="0.3">
      <c r="A15" s="21">
        <v>1</v>
      </c>
      <c r="B15" s="51" t="s">
        <v>71</v>
      </c>
      <c r="C15" s="196">
        <v>71661.2</v>
      </c>
      <c r="D15" s="17">
        <v>71765.314835316502</v>
      </c>
      <c r="E15" s="17">
        <v>71869.429670633006</v>
      </c>
      <c r="F15" s="17">
        <v>71973.54450594951</v>
      </c>
    </row>
    <row r="16" spans="1:37" x14ac:dyDescent="0.3">
      <c r="A16" s="21">
        <v>2</v>
      </c>
      <c r="B16" s="51" t="s">
        <v>63</v>
      </c>
      <c r="C16" s="12">
        <v>104.1</v>
      </c>
      <c r="D16" s="12">
        <v>104.2</v>
      </c>
      <c r="E16" s="12">
        <v>104.3</v>
      </c>
      <c r="F16" s="13">
        <v>104.4</v>
      </c>
    </row>
    <row r="17" spans="1:6" x14ac:dyDescent="0.3">
      <c r="A17" s="21">
        <v>3</v>
      </c>
      <c r="B17" s="51" t="s">
        <v>64</v>
      </c>
      <c r="C17" s="11">
        <v>19500.400000000001</v>
      </c>
      <c r="D17" s="11">
        <v>24800.6</v>
      </c>
      <c r="E17" s="11">
        <v>28900.2</v>
      </c>
      <c r="F17" s="11">
        <v>33460.6</v>
      </c>
    </row>
    <row r="18" spans="1:6" x14ac:dyDescent="0.3">
      <c r="A18" s="21">
        <v>4</v>
      </c>
      <c r="B18" s="51" t="s">
        <v>63</v>
      </c>
      <c r="C18" s="17">
        <v>105.7</v>
      </c>
      <c r="D18" s="17">
        <v>106.2</v>
      </c>
      <c r="E18" s="17">
        <v>106.5</v>
      </c>
      <c r="F18" s="17">
        <v>106.9</v>
      </c>
    </row>
    <row r="19" spans="1:6" ht="39.75" customHeight="1" x14ac:dyDescent="0.3">
      <c r="A19" s="21">
        <v>5</v>
      </c>
      <c r="B19" s="51" t="s">
        <v>65</v>
      </c>
      <c r="C19" s="183">
        <v>330.2</v>
      </c>
      <c r="D19" s="183">
        <v>360.6</v>
      </c>
      <c r="E19" s="183">
        <v>400.2</v>
      </c>
      <c r="F19" s="183">
        <v>440.6</v>
      </c>
    </row>
    <row r="20" spans="1:6" ht="24" customHeight="1" x14ac:dyDescent="0.3">
      <c r="A20" s="21">
        <v>6</v>
      </c>
      <c r="B20" s="51" t="s">
        <v>63</v>
      </c>
      <c r="C20" s="184">
        <v>110.8</v>
      </c>
      <c r="D20" s="184">
        <v>103.5</v>
      </c>
      <c r="E20" s="184">
        <v>104.1</v>
      </c>
      <c r="F20" s="184">
        <v>104.5</v>
      </c>
    </row>
    <row r="21" spans="1:6" x14ac:dyDescent="0.3">
      <c r="A21" s="21">
        <v>7</v>
      </c>
      <c r="B21" s="51" t="s">
        <v>66</v>
      </c>
      <c r="C21" s="183">
        <v>13450.2</v>
      </c>
      <c r="D21" s="183">
        <v>16760</v>
      </c>
      <c r="E21" s="183">
        <v>18800</v>
      </c>
      <c r="F21" s="183">
        <v>21000</v>
      </c>
    </row>
    <row r="22" spans="1:6" x14ac:dyDescent="0.3">
      <c r="A22" s="21">
        <v>8</v>
      </c>
      <c r="B22" s="51" t="s">
        <v>63</v>
      </c>
      <c r="C22" s="184">
        <v>110.8</v>
      </c>
      <c r="D22" s="184">
        <v>105.9</v>
      </c>
      <c r="E22" s="184">
        <v>106.2</v>
      </c>
      <c r="F22" s="184">
        <v>106.9</v>
      </c>
    </row>
    <row r="23" spans="1:6" ht="75" x14ac:dyDescent="0.3">
      <c r="A23" s="21">
        <v>9</v>
      </c>
      <c r="B23" s="51" t="s">
        <v>72</v>
      </c>
      <c r="C23" s="183">
        <v>5560</v>
      </c>
      <c r="D23" s="183">
        <v>7500</v>
      </c>
      <c r="E23" s="183">
        <v>9500</v>
      </c>
      <c r="F23" s="183">
        <v>11800</v>
      </c>
    </row>
    <row r="24" spans="1:6" x14ac:dyDescent="0.3">
      <c r="A24" s="21">
        <v>10</v>
      </c>
      <c r="B24" s="51" t="s">
        <v>63</v>
      </c>
      <c r="C24" s="184">
        <v>100.1</v>
      </c>
      <c r="D24" s="184">
        <v>100.5</v>
      </c>
      <c r="E24" s="184">
        <v>101.2</v>
      </c>
      <c r="F24" s="184">
        <v>102.5</v>
      </c>
    </row>
    <row r="25" spans="1:6" ht="56.25" x14ac:dyDescent="0.3">
      <c r="A25" s="21">
        <v>11</v>
      </c>
      <c r="B25" s="51" t="s">
        <v>73</v>
      </c>
      <c r="C25" s="183">
        <v>160</v>
      </c>
      <c r="D25" s="183">
        <v>180</v>
      </c>
      <c r="E25" s="183">
        <v>200</v>
      </c>
      <c r="F25" s="183">
        <v>220</v>
      </c>
    </row>
    <row r="26" spans="1:6" x14ac:dyDescent="0.3">
      <c r="A26" s="21">
        <v>12</v>
      </c>
      <c r="B26" s="51" t="s">
        <v>63</v>
      </c>
      <c r="C26" s="184">
        <v>101</v>
      </c>
      <c r="D26" s="184">
        <v>102</v>
      </c>
      <c r="E26" s="184">
        <v>102.5</v>
      </c>
      <c r="F26" s="184">
        <v>103</v>
      </c>
    </row>
    <row r="27" spans="1:6" x14ac:dyDescent="0.3">
      <c r="A27" s="21">
        <v>13</v>
      </c>
      <c r="B27" s="51" t="s">
        <v>67</v>
      </c>
      <c r="C27" s="17">
        <v>35582.800000000003</v>
      </c>
      <c r="D27" s="17">
        <v>36000</v>
      </c>
      <c r="E27" s="17">
        <v>36650</v>
      </c>
      <c r="F27" s="17">
        <v>37500</v>
      </c>
    </row>
    <row r="28" spans="1:6" x14ac:dyDescent="0.3">
      <c r="A28" s="21">
        <v>14</v>
      </c>
      <c r="B28" s="51" t="s">
        <v>63</v>
      </c>
      <c r="C28" s="17">
        <v>74.400000000000006</v>
      </c>
      <c r="D28" s="17">
        <v>101.9</v>
      </c>
      <c r="E28" s="17">
        <v>102.6</v>
      </c>
      <c r="F28" s="17">
        <v>103.1</v>
      </c>
    </row>
    <row r="29" spans="1:6" x14ac:dyDescent="0.3">
      <c r="A29" s="21">
        <v>15</v>
      </c>
      <c r="B29" s="51" t="s">
        <v>74</v>
      </c>
      <c r="C29" s="17">
        <v>10150</v>
      </c>
      <c r="D29" s="17">
        <v>12775.5</v>
      </c>
      <c r="E29" s="17">
        <v>14780</v>
      </c>
      <c r="F29" s="17">
        <v>16220.3</v>
      </c>
    </row>
    <row r="30" spans="1:6" x14ac:dyDescent="0.3">
      <c r="A30" s="21">
        <v>16</v>
      </c>
      <c r="B30" s="51" t="s">
        <v>63</v>
      </c>
      <c r="C30" s="17">
        <v>100.8</v>
      </c>
      <c r="D30" s="17">
        <v>100.4</v>
      </c>
      <c r="E30" s="17">
        <v>100.1</v>
      </c>
      <c r="F30" s="17">
        <v>100.2</v>
      </c>
    </row>
    <row r="31" spans="1:6" x14ac:dyDescent="0.3">
      <c r="A31" s="21">
        <v>17</v>
      </c>
      <c r="B31" s="51" t="s">
        <v>75</v>
      </c>
      <c r="C31" s="17">
        <v>4870</v>
      </c>
      <c r="D31" s="17">
        <v>5102.1000000000004</v>
      </c>
      <c r="E31" s="17">
        <v>6410.1</v>
      </c>
      <c r="F31" s="17">
        <v>7810.2</v>
      </c>
    </row>
    <row r="32" spans="1:6" x14ac:dyDescent="0.3">
      <c r="A32" s="21">
        <v>18</v>
      </c>
      <c r="B32" s="51" t="s">
        <v>63</v>
      </c>
      <c r="C32" s="17">
        <v>100.1</v>
      </c>
      <c r="D32" s="17">
        <v>100.7</v>
      </c>
      <c r="E32" s="17">
        <v>100.9</v>
      </c>
      <c r="F32" s="17">
        <v>101.1</v>
      </c>
    </row>
    <row r="33" spans="1:6" ht="18.75" customHeight="1" x14ac:dyDescent="0.3">
      <c r="A33" s="257" t="s">
        <v>48</v>
      </c>
      <c r="B33" s="257"/>
      <c r="C33" s="257"/>
      <c r="D33" s="257"/>
      <c r="E33" s="257"/>
      <c r="F33" s="257"/>
    </row>
    <row r="34" spans="1:6" ht="37.5" x14ac:dyDescent="0.3">
      <c r="A34" s="21">
        <v>19</v>
      </c>
      <c r="B34" s="51" t="s">
        <v>49</v>
      </c>
      <c r="C34" s="12">
        <v>37.900000000000006</v>
      </c>
      <c r="D34" s="12">
        <v>38.099999999999994</v>
      </c>
      <c r="E34" s="12">
        <v>38.200000000000003</v>
      </c>
      <c r="F34" s="12">
        <v>38.200000000000003</v>
      </c>
    </row>
    <row r="35" spans="1:6" x14ac:dyDescent="0.3">
      <c r="A35" s="21">
        <v>20</v>
      </c>
      <c r="B35" s="51" t="s">
        <v>50</v>
      </c>
      <c r="C35" s="189">
        <v>19.100000000000001</v>
      </c>
      <c r="D35" s="189">
        <v>19.2</v>
      </c>
      <c r="E35" s="189">
        <v>19.3</v>
      </c>
      <c r="F35" s="189">
        <v>19.3</v>
      </c>
    </row>
    <row r="36" spans="1:6" x14ac:dyDescent="0.3">
      <c r="A36" s="21">
        <v>21</v>
      </c>
      <c r="B36" s="51" t="s">
        <v>51</v>
      </c>
      <c r="C36" s="13">
        <f>C34-C35</f>
        <v>18.800000000000004</v>
      </c>
      <c r="D36" s="13">
        <f t="shared" ref="D36:F36" si="0">D34-D35</f>
        <v>18.899999999999995</v>
      </c>
      <c r="E36" s="13">
        <f t="shared" si="0"/>
        <v>18.900000000000002</v>
      </c>
      <c r="F36" s="13">
        <f t="shared" si="0"/>
        <v>18.900000000000002</v>
      </c>
    </row>
    <row r="37" spans="1:6" ht="37.5" x14ac:dyDescent="0.3">
      <c r="A37" s="21">
        <v>22</v>
      </c>
      <c r="B37" s="51" t="s">
        <v>52</v>
      </c>
      <c r="C37" s="13">
        <v>21.9</v>
      </c>
      <c r="D37" s="13">
        <v>22</v>
      </c>
      <c r="E37" s="13">
        <v>22</v>
      </c>
      <c r="F37" s="13">
        <v>22</v>
      </c>
    </row>
    <row r="38" spans="1:6" x14ac:dyDescent="0.3">
      <c r="A38" s="21">
        <v>23</v>
      </c>
      <c r="B38" s="51" t="s">
        <v>50</v>
      </c>
      <c r="C38" s="13">
        <v>11.9</v>
      </c>
      <c r="D38" s="13">
        <v>12</v>
      </c>
      <c r="E38" s="13">
        <v>12</v>
      </c>
      <c r="F38" s="13">
        <v>12</v>
      </c>
    </row>
    <row r="39" spans="1:6" x14ac:dyDescent="0.3">
      <c r="A39" s="21">
        <v>24</v>
      </c>
      <c r="B39" s="51" t="s">
        <v>51</v>
      </c>
      <c r="C39" s="13">
        <v>10</v>
      </c>
      <c r="D39" s="13">
        <v>10</v>
      </c>
      <c r="E39" s="13">
        <v>10</v>
      </c>
      <c r="F39" s="13">
        <v>10</v>
      </c>
    </row>
    <row r="40" spans="1:6" ht="37.5" x14ac:dyDescent="0.3">
      <c r="A40" s="21">
        <v>25</v>
      </c>
      <c r="B40" s="51" t="s">
        <v>53</v>
      </c>
      <c r="C40" s="13">
        <v>0.9</v>
      </c>
      <c r="D40" s="13">
        <v>0.9</v>
      </c>
      <c r="E40" s="13">
        <v>0.9</v>
      </c>
      <c r="F40" s="13">
        <v>0.9</v>
      </c>
    </row>
    <row r="41" spans="1:6" x14ac:dyDescent="0.3">
      <c r="A41" s="21">
        <v>26</v>
      </c>
      <c r="B41" s="51" t="s">
        <v>50</v>
      </c>
      <c r="C41" s="13">
        <v>0.6</v>
      </c>
      <c r="D41" s="13">
        <v>0.6</v>
      </c>
      <c r="E41" s="13">
        <v>0.6</v>
      </c>
      <c r="F41" s="13">
        <v>0.6</v>
      </c>
    </row>
    <row r="42" spans="1:6" x14ac:dyDescent="0.3">
      <c r="A42" s="21">
        <v>27</v>
      </c>
      <c r="B42" s="51" t="s">
        <v>51</v>
      </c>
      <c r="C42" s="13">
        <v>0.3</v>
      </c>
      <c r="D42" s="13">
        <v>0.3</v>
      </c>
      <c r="E42" s="13">
        <v>0.3</v>
      </c>
      <c r="F42" s="13">
        <v>0.3</v>
      </c>
    </row>
    <row r="43" spans="1:6" x14ac:dyDescent="0.3">
      <c r="A43" s="21">
        <v>28</v>
      </c>
      <c r="B43" s="51" t="s">
        <v>54</v>
      </c>
      <c r="C43" s="13">
        <v>4.3</v>
      </c>
      <c r="D43" s="13">
        <v>4.2</v>
      </c>
      <c r="E43" s="13">
        <v>4.2</v>
      </c>
      <c r="F43" s="13">
        <v>4.2</v>
      </c>
    </row>
    <row r="44" spans="1:6" x14ac:dyDescent="0.3">
      <c r="A44" s="21">
        <v>29</v>
      </c>
      <c r="B44" s="51" t="s">
        <v>50</v>
      </c>
      <c r="C44" s="13">
        <v>5.3</v>
      </c>
      <c r="D44" s="13">
        <v>5.3</v>
      </c>
      <c r="E44" s="13">
        <v>5.2</v>
      </c>
      <c r="F44" s="13">
        <v>5.2</v>
      </c>
    </row>
    <row r="45" spans="1:6" x14ac:dyDescent="0.3">
      <c r="A45" s="21">
        <v>30</v>
      </c>
      <c r="B45" s="51" t="s">
        <v>51</v>
      </c>
      <c r="C45" s="13">
        <v>3.1</v>
      </c>
      <c r="D45" s="13">
        <v>3</v>
      </c>
      <c r="E45" s="13">
        <v>3</v>
      </c>
      <c r="F45" s="13">
        <v>3</v>
      </c>
    </row>
    <row r="46" spans="1:6" ht="37.5" x14ac:dyDescent="0.3">
      <c r="A46" s="21">
        <v>31</v>
      </c>
      <c r="B46" s="51" t="s">
        <v>57</v>
      </c>
      <c r="C46" s="181">
        <v>350992</v>
      </c>
      <c r="D46" s="181">
        <f t="shared" ref="D46:F46" si="1">C46*102.9%</f>
        <v>361170.76800000004</v>
      </c>
      <c r="E46" s="181">
        <f t="shared" si="1"/>
        <v>371644.72027200006</v>
      </c>
      <c r="F46" s="181">
        <f t="shared" si="1"/>
        <v>382422.41715988814</v>
      </c>
    </row>
    <row r="47" spans="1:6" ht="37.5" x14ac:dyDescent="0.3">
      <c r="A47" s="21">
        <v>32</v>
      </c>
      <c r="B47" s="51" t="s">
        <v>58</v>
      </c>
      <c r="C47" s="13">
        <v>104.8</v>
      </c>
      <c r="D47" s="13">
        <v>105.1</v>
      </c>
      <c r="E47" s="13">
        <v>103.6</v>
      </c>
      <c r="F47" s="13">
        <v>103</v>
      </c>
    </row>
    <row r="48" spans="1:6" ht="28.5" customHeight="1" x14ac:dyDescent="0.3">
      <c r="A48" s="21">
        <v>33</v>
      </c>
      <c r="B48" s="51" t="s">
        <v>59</v>
      </c>
      <c r="C48" s="13">
        <v>6.2</v>
      </c>
      <c r="D48" s="13">
        <v>6.28</v>
      </c>
      <c r="E48" s="13">
        <v>6.36</v>
      </c>
      <c r="F48" s="13">
        <v>6.4</v>
      </c>
    </row>
  </sheetData>
  <mergeCells count="11">
    <mergeCell ref="A14:F14"/>
    <mergeCell ref="A33:F33"/>
    <mergeCell ref="C1:G1"/>
    <mergeCell ref="E3:G3"/>
    <mergeCell ref="A5:G6"/>
    <mergeCell ref="E8:G8"/>
    <mergeCell ref="A10:A12"/>
    <mergeCell ref="B10:B12"/>
    <mergeCell ref="C10:C11"/>
    <mergeCell ref="D10:F10"/>
    <mergeCell ref="D12:F12"/>
  </mergeCells>
  <pageMargins left="0.35433070866141736" right="0.35433070866141736" top="0.98425196850393704" bottom="0.98425196850393704" header="0.51181102362204722" footer="0.51181102362204722"/>
  <pageSetup paperSize="9" scale="85" orientation="portrait" verticalDpi="300" r:id="rId1"/>
  <headerFooter>
    <oddFooter>&amp;C&amp;P</oddFooter>
  </headerFooter>
  <rowBreaks count="1" manualBreakCount="1">
    <brk id="3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01F4E-142F-44EC-BB14-178F32F75DB0}">
  <sheetPr>
    <tabColor rgb="FF0070C0"/>
  </sheetPr>
  <dimension ref="A1:AJ325"/>
  <sheetViews>
    <sheetView view="pageBreakPreview" topLeftCell="A205" zoomScale="90" zoomScaleNormal="100" zoomScaleSheetLayoutView="90" workbookViewId="0">
      <selection activeCell="N232" sqref="N232"/>
    </sheetView>
  </sheetViews>
  <sheetFormatPr defaultRowHeight="18.75" x14ac:dyDescent="0.3"/>
  <cols>
    <col min="1" max="1" width="7.5703125" style="170" customWidth="1"/>
    <col min="2" max="2" width="63.5703125" style="78" customWidth="1"/>
    <col min="3" max="3" width="19.140625" style="218" customWidth="1"/>
    <col min="4" max="4" width="18.28515625" style="218" customWidth="1"/>
    <col min="5" max="5" width="17" style="218" customWidth="1"/>
    <col min="6" max="6" width="16.28515625" style="218" customWidth="1"/>
    <col min="7" max="7" width="16.42578125" style="219" customWidth="1"/>
    <col min="8" max="8" width="16.42578125" style="218" customWidth="1"/>
    <col min="9" max="9" width="0.140625" style="2" customWidth="1"/>
    <col min="10" max="10" width="11.85546875" style="1" hidden="1" customWidth="1"/>
    <col min="11" max="11" width="11.85546875" style="1" customWidth="1"/>
    <col min="12" max="16384" width="9.140625" style="1"/>
  </cols>
  <sheetData>
    <row r="1" spans="1:36" ht="15" customHeight="1" x14ac:dyDescent="0.3">
      <c r="A1" s="165"/>
      <c r="B1" s="4"/>
      <c r="C1" s="199"/>
      <c r="D1" s="199"/>
      <c r="E1" s="199"/>
      <c r="F1" s="200"/>
      <c r="G1" s="200"/>
      <c r="H1" s="200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36" ht="15" customHeight="1" x14ac:dyDescent="0.3">
      <c r="A2" s="165"/>
      <c r="B2" s="4"/>
      <c r="C2" s="199"/>
      <c r="D2" s="199"/>
      <c r="E2" s="199"/>
      <c r="F2" s="200"/>
      <c r="G2" s="200"/>
      <c r="H2" s="200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</row>
    <row r="3" spans="1:36" ht="15" customHeight="1" x14ac:dyDescent="0.3">
      <c r="A3" s="165"/>
      <c r="B3" s="4"/>
      <c r="C3" s="199"/>
      <c r="D3" s="199"/>
      <c r="E3" s="199"/>
      <c r="F3" s="200"/>
      <c r="G3" s="200"/>
      <c r="H3" s="220" t="s">
        <v>86</v>
      </c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 ht="15" customHeight="1" x14ac:dyDescent="0.3">
      <c r="A4" s="166"/>
      <c r="B4" s="4"/>
      <c r="C4" s="199"/>
      <c r="D4" s="199"/>
      <c r="E4" s="199"/>
      <c r="F4" s="199"/>
      <c r="G4" s="199"/>
      <c r="H4" s="199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 ht="15" customHeight="1" x14ac:dyDescent="0.25">
      <c r="A5" s="250" t="s">
        <v>328</v>
      </c>
      <c r="B5" s="250"/>
      <c r="C5" s="250"/>
      <c r="D5" s="250"/>
      <c r="E5" s="250"/>
      <c r="F5" s="250"/>
      <c r="G5" s="250"/>
      <c r="H5" s="250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ht="15" customHeight="1" x14ac:dyDescent="0.25">
      <c r="A6" s="250" t="s">
        <v>87</v>
      </c>
      <c r="B6" s="250"/>
      <c r="C6" s="250"/>
      <c r="D6" s="250"/>
      <c r="E6" s="250"/>
      <c r="F6" s="250"/>
      <c r="G6" s="250"/>
      <c r="H6" s="250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15" customHeight="1" x14ac:dyDescent="0.3">
      <c r="A7" s="165"/>
      <c r="B7" s="4"/>
      <c r="C7" s="199"/>
      <c r="D7" s="199"/>
      <c r="E7" s="202"/>
      <c r="F7" s="203"/>
      <c r="G7" s="203"/>
      <c r="H7" s="220" t="s">
        <v>316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18.75" customHeight="1" x14ac:dyDescent="0.25">
      <c r="A8" s="251" t="s">
        <v>0</v>
      </c>
      <c r="B8" s="252" t="s">
        <v>9</v>
      </c>
      <c r="C8" s="253" t="s">
        <v>345</v>
      </c>
      <c r="D8" s="253" t="s">
        <v>342</v>
      </c>
      <c r="E8" s="204" t="s">
        <v>11</v>
      </c>
      <c r="F8" s="204" t="s">
        <v>343</v>
      </c>
      <c r="G8" s="204" t="s">
        <v>13</v>
      </c>
      <c r="H8" s="204" t="s">
        <v>315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ht="20.25" customHeight="1" x14ac:dyDescent="0.25">
      <c r="A9" s="251"/>
      <c r="B9" s="252"/>
      <c r="C9" s="253"/>
      <c r="D9" s="253"/>
      <c r="E9" s="204" t="s">
        <v>10</v>
      </c>
      <c r="F9" s="253" t="s">
        <v>61</v>
      </c>
      <c r="G9" s="253"/>
      <c r="H9" s="253"/>
      <c r="I9"/>
      <c r="J9"/>
      <c r="K9" s="306"/>
      <c r="L9" s="306"/>
      <c r="M9" s="306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ht="21.75" customHeight="1" x14ac:dyDescent="0.25">
      <c r="A10" s="167">
        <v>1</v>
      </c>
      <c r="B10" s="10">
        <v>2</v>
      </c>
      <c r="C10" s="204">
        <v>3</v>
      </c>
      <c r="D10" s="204">
        <v>4</v>
      </c>
      <c r="E10" s="204">
        <v>5</v>
      </c>
      <c r="F10" s="204">
        <v>6</v>
      </c>
      <c r="G10" s="204">
        <v>7</v>
      </c>
      <c r="H10" s="204">
        <v>8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40.5" customHeight="1" x14ac:dyDescent="0.25">
      <c r="A11" s="257" t="s">
        <v>294</v>
      </c>
      <c r="B11" s="257"/>
      <c r="C11" s="257"/>
      <c r="D11" s="257"/>
      <c r="E11" s="257"/>
      <c r="F11" s="257"/>
      <c r="G11" s="257"/>
      <c r="H11" s="257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ht="18" customHeight="1" x14ac:dyDescent="0.25">
      <c r="A12" s="21">
        <v>1</v>
      </c>
      <c r="B12" s="55" t="s">
        <v>90</v>
      </c>
      <c r="C12" s="206">
        <v>8652.9480000000003</v>
      </c>
      <c r="D12" s="206">
        <v>9833.59</v>
      </c>
      <c r="E12" s="206">
        <v>11770.7</v>
      </c>
      <c r="F12" s="206">
        <v>8475.5</v>
      </c>
      <c r="G12" s="206">
        <v>12623.3</v>
      </c>
      <c r="H12" s="206">
        <v>13506.930999999999</v>
      </c>
      <c r="I12" s="62"/>
      <c r="J12" s="62"/>
      <c r="K12" s="6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18" customHeight="1" x14ac:dyDescent="0.25">
      <c r="A13" s="21">
        <v>2</v>
      </c>
      <c r="B13" s="55" t="s">
        <v>91</v>
      </c>
      <c r="C13" s="206"/>
      <c r="D13" s="206">
        <v>0.39216944468262027</v>
      </c>
      <c r="E13" s="207">
        <v>0.42979998145068771</v>
      </c>
      <c r="F13" s="207">
        <v>0.29014565993374458</v>
      </c>
      <c r="G13" s="207">
        <v>0.40264438220292242</v>
      </c>
      <c r="H13" s="207">
        <v>0.40957150481226989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ht="18" customHeight="1" x14ac:dyDescent="0.25">
      <c r="A14" s="21">
        <v>3</v>
      </c>
      <c r="B14" s="55" t="s">
        <v>92</v>
      </c>
      <c r="C14" s="206">
        <v>2224.848</v>
      </c>
      <c r="D14" s="206">
        <v>2675.89</v>
      </c>
      <c r="E14" s="206">
        <v>5947.4</v>
      </c>
      <c r="F14" s="207">
        <v>6164.8</v>
      </c>
      <c r="G14" s="207">
        <v>5801.7</v>
      </c>
      <c r="H14" s="207">
        <v>6207.8189999999995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ht="18" customHeight="1" x14ac:dyDescent="0.25">
      <c r="A15" s="21">
        <v>4</v>
      </c>
      <c r="B15" s="55" t="s">
        <v>91</v>
      </c>
      <c r="C15" s="206"/>
      <c r="D15" s="206">
        <v>0.10671609202049064</v>
      </c>
      <c r="E15" s="207">
        <v>0.21716570889410311</v>
      </c>
      <c r="F15" s="207">
        <v>0.21104241217150005</v>
      </c>
      <c r="G15" s="207">
        <v>0.18505635707197762</v>
      </c>
      <c r="H15" s="207">
        <v>0.18824007981029892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18" customHeight="1" x14ac:dyDescent="0.25">
      <c r="A16" s="21">
        <v>5</v>
      </c>
      <c r="B16" s="55" t="s">
        <v>107</v>
      </c>
      <c r="C16" s="206"/>
      <c r="D16" s="206">
        <v>120.27293549941389</v>
      </c>
      <c r="E16" s="206">
        <v>222.25876250518519</v>
      </c>
      <c r="F16" s="206">
        <v>103.65537882099743</v>
      </c>
      <c r="G16" s="206">
        <v>94.110109005969363</v>
      </c>
      <c r="H16" s="206">
        <v>106.99999999999999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18" customHeight="1" x14ac:dyDescent="0.25">
      <c r="A17" s="21">
        <v>6</v>
      </c>
      <c r="B17" s="55" t="s">
        <v>93</v>
      </c>
      <c r="C17" s="206">
        <v>2055.38</v>
      </c>
      <c r="D17" s="206">
        <v>2612.6</v>
      </c>
      <c r="E17" s="207">
        <v>5222.3</v>
      </c>
      <c r="F17" s="207">
        <v>4421</v>
      </c>
      <c r="G17" s="207">
        <v>5546.5999999999995</v>
      </c>
      <c r="H17" s="207">
        <v>5934.8619999999992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18" customHeight="1" x14ac:dyDescent="0.25">
      <c r="A18" s="21">
        <v>7</v>
      </c>
      <c r="B18" s="55" t="s">
        <v>94</v>
      </c>
      <c r="C18" s="206">
        <v>127.373</v>
      </c>
      <c r="D18" s="206">
        <v>25.79</v>
      </c>
      <c r="E18" s="207">
        <v>267.39999999999998</v>
      </c>
      <c r="F18" s="207">
        <v>280.5</v>
      </c>
      <c r="G18" s="207">
        <v>202.6</v>
      </c>
      <c r="H18" s="207">
        <v>216.78199999999998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18" customHeight="1" x14ac:dyDescent="0.25">
      <c r="A19" s="21">
        <v>8</v>
      </c>
      <c r="B19" s="55" t="s">
        <v>95</v>
      </c>
      <c r="C19" s="206">
        <v>42.094999999999999</v>
      </c>
      <c r="D19" s="206">
        <v>37.500000000000007</v>
      </c>
      <c r="E19" s="207">
        <v>457.7</v>
      </c>
      <c r="F19" s="207">
        <v>1463.3</v>
      </c>
      <c r="G19" s="207">
        <v>52.5</v>
      </c>
      <c r="H19" s="207">
        <v>56.174999999999997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ht="18" customHeight="1" x14ac:dyDescent="0.25">
      <c r="A20" s="21">
        <v>9</v>
      </c>
      <c r="B20" s="55" t="s">
        <v>97</v>
      </c>
      <c r="C20" s="206">
        <v>6387</v>
      </c>
      <c r="D20" s="206">
        <v>7108.1</v>
      </c>
      <c r="E20" s="206">
        <v>5769.1</v>
      </c>
      <c r="F20" s="207">
        <v>2260.3000000000002</v>
      </c>
      <c r="G20" s="207">
        <v>6774.2</v>
      </c>
      <c r="H20" s="207">
        <v>7248.3940000000002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 ht="18" customHeight="1" x14ac:dyDescent="0.25">
      <c r="A21" s="21">
        <v>10</v>
      </c>
      <c r="B21" s="55" t="s">
        <v>98</v>
      </c>
      <c r="C21" s="206">
        <v>3006.1</v>
      </c>
      <c r="D21" s="206">
        <v>2984.4</v>
      </c>
      <c r="E21" s="207"/>
      <c r="F21" s="207"/>
      <c r="G21" s="207"/>
      <c r="H21" s="207">
        <v>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 ht="18" customHeight="1" x14ac:dyDescent="0.25">
      <c r="A22" s="21">
        <v>11</v>
      </c>
      <c r="B22" s="55" t="s">
        <v>99</v>
      </c>
      <c r="C22" s="206">
        <v>943.9</v>
      </c>
      <c r="D22" s="206">
        <v>943.8</v>
      </c>
      <c r="E22" s="207">
        <v>1598.9</v>
      </c>
      <c r="F22" s="207"/>
      <c r="G22" s="207">
        <v>1067</v>
      </c>
      <c r="H22" s="207">
        <v>1141.69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 ht="18" customHeight="1" x14ac:dyDescent="0.25">
      <c r="A23" s="21">
        <v>12</v>
      </c>
      <c r="B23" s="63" t="s">
        <v>134</v>
      </c>
      <c r="C23" s="206">
        <v>2437</v>
      </c>
      <c r="D23" s="206">
        <v>3179.9</v>
      </c>
      <c r="E23" s="207">
        <v>4170.2</v>
      </c>
      <c r="F23" s="207">
        <v>2260.3000000000002</v>
      </c>
      <c r="G23" s="207">
        <v>5707.2</v>
      </c>
      <c r="H23" s="207">
        <v>6106.7039999999997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</row>
    <row r="24" spans="1:36" ht="18" customHeight="1" x14ac:dyDescent="0.25">
      <c r="A24" s="21">
        <v>13</v>
      </c>
      <c r="B24" s="55" t="s">
        <v>101</v>
      </c>
      <c r="C24" s="206">
        <v>41.1</v>
      </c>
      <c r="D24" s="206">
        <v>49.6</v>
      </c>
      <c r="E24" s="207">
        <v>54.2</v>
      </c>
      <c r="F24" s="207">
        <v>50.4</v>
      </c>
      <c r="G24" s="207">
        <v>47.4</v>
      </c>
      <c r="H24" s="207">
        <v>50.717999999999996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 ht="33.75" customHeight="1" x14ac:dyDescent="0.25">
      <c r="A25" s="21">
        <v>14</v>
      </c>
      <c r="B25" s="55" t="s">
        <v>102</v>
      </c>
      <c r="C25" s="206"/>
      <c r="D25" s="206"/>
      <c r="E25" s="207">
        <v>157.1</v>
      </c>
      <c r="F25" s="207"/>
      <c r="G25" s="207"/>
      <c r="H25" s="207">
        <v>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 ht="18" customHeight="1" x14ac:dyDescent="0.25">
      <c r="A26" s="21">
        <v>15</v>
      </c>
      <c r="B26" s="55" t="s">
        <v>103</v>
      </c>
      <c r="C26" s="206">
        <v>8874.9</v>
      </c>
      <c r="D26" s="206">
        <v>12291.6</v>
      </c>
      <c r="E26" s="207">
        <v>12801.7</v>
      </c>
      <c r="F26" s="207">
        <v>9098.9</v>
      </c>
      <c r="G26" s="207">
        <v>12652.9</v>
      </c>
      <c r="H26" s="207">
        <v>13538.602999999999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 ht="18" customHeight="1" x14ac:dyDescent="0.25">
      <c r="A27" s="21">
        <v>16</v>
      </c>
      <c r="B27" s="55" t="s">
        <v>91</v>
      </c>
      <c r="C27" s="206"/>
      <c r="D27" s="206">
        <v>0.4901963521217475</v>
      </c>
      <c r="E27" s="207">
        <v>0.46744632201460135</v>
      </c>
      <c r="F27" s="207">
        <v>0.31148679666935852</v>
      </c>
      <c r="G27" s="207">
        <v>0.40358853101608594</v>
      </c>
      <c r="H27" s="207">
        <v>0.41053189682881419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 ht="18" customHeight="1" x14ac:dyDescent="0.25">
      <c r="A28" s="21">
        <v>17</v>
      </c>
      <c r="B28" s="55" t="s">
        <v>107</v>
      </c>
      <c r="C28" s="206"/>
      <c r="D28" s="206">
        <v>138.4984619545009</v>
      </c>
      <c r="E28" s="206">
        <v>104.14998861010771</v>
      </c>
      <c r="F28" s="206">
        <v>71.075716506401491</v>
      </c>
      <c r="G28" s="206">
        <v>139.05966655309982</v>
      </c>
      <c r="H28" s="206">
        <v>107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</row>
    <row r="29" spans="1:36" ht="18" customHeight="1" x14ac:dyDescent="0.25">
      <c r="A29" s="21">
        <v>18</v>
      </c>
      <c r="B29" s="55" t="s">
        <v>104</v>
      </c>
      <c r="C29" s="206">
        <v>-221.95199999999932</v>
      </c>
      <c r="D29" s="206">
        <v>-2458</v>
      </c>
      <c r="E29" s="206">
        <v>-1031</v>
      </c>
      <c r="F29" s="206">
        <v>-623.39999999999964</v>
      </c>
      <c r="G29" s="206">
        <v>-29.600000000000364</v>
      </c>
      <c r="H29" s="206">
        <v>-31.67200000000048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 ht="18" customHeight="1" x14ac:dyDescent="0.25">
      <c r="A30" s="21">
        <v>19</v>
      </c>
      <c r="B30" s="55" t="s">
        <v>91</v>
      </c>
      <c r="C30" s="206"/>
      <c r="D30" s="206">
        <v>-9.8026508633152348E-2</v>
      </c>
      <c r="E30" s="207">
        <v>-3.7646340563913701E-2</v>
      </c>
      <c r="F30" s="207">
        <v>-2.1341136735613976E-2</v>
      </c>
      <c r="G30" s="207">
        <v>-9.4414881316348741E-4</v>
      </c>
      <c r="H30" s="207">
        <v>-9.6039201654427714E-4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</row>
    <row r="31" spans="1:36" ht="18" customHeight="1" x14ac:dyDescent="0.25">
      <c r="A31" s="21">
        <v>20</v>
      </c>
      <c r="B31" s="55" t="s">
        <v>63</v>
      </c>
      <c r="C31" s="206"/>
      <c r="D31" s="206">
        <v>1107.4466551326448</v>
      </c>
      <c r="E31" s="207">
        <v>41.944670463791702</v>
      </c>
      <c r="F31" s="207">
        <v>60.465567410281238</v>
      </c>
      <c r="G31" s="207">
        <v>4.748155277510488</v>
      </c>
      <c r="H31" s="207">
        <v>107.00000000000031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 ht="16.5" customHeight="1" x14ac:dyDescent="0.25">
      <c r="A32" s="258" t="s">
        <v>243</v>
      </c>
      <c r="B32" s="258"/>
      <c r="C32" s="258"/>
      <c r="D32" s="258"/>
      <c r="E32" s="258"/>
      <c r="F32" s="258"/>
      <c r="G32" s="258"/>
      <c r="H32" s="258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 ht="16.5" customHeight="1" x14ac:dyDescent="0.25">
      <c r="A33" s="21">
        <v>21</v>
      </c>
      <c r="B33" s="54" t="s">
        <v>90</v>
      </c>
      <c r="C33" s="206">
        <v>8265.1</v>
      </c>
      <c r="D33" s="206">
        <v>9215.1000000000022</v>
      </c>
      <c r="E33" s="206">
        <v>11153.8</v>
      </c>
      <c r="F33" s="206">
        <v>7870.5</v>
      </c>
      <c r="G33" s="206">
        <v>11444.9</v>
      </c>
      <c r="H33" s="206">
        <v>12246.043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</row>
    <row r="34" spans="1:36" ht="16.5" customHeight="1" x14ac:dyDescent="0.25">
      <c r="A34" s="21">
        <v>22</v>
      </c>
      <c r="B34" s="54" t="s">
        <v>91</v>
      </c>
      <c r="C34" s="206"/>
      <c r="D34" s="206">
        <v>0.36750369394034271</v>
      </c>
      <c r="E34" s="207">
        <v>0.40727425158271641</v>
      </c>
      <c r="F34" s="207">
        <v>0.26943441879635854</v>
      </c>
      <c r="G34" s="207">
        <v>0.36505705242481973</v>
      </c>
      <c r="H34" s="207">
        <v>0.37133751993741321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 ht="16.5" customHeight="1" x14ac:dyDescent="0.25">
      <c r="A35" s="21">
        <v>23</v>
      </c>
      <c r="B35" s="54" t="s">
        <v>92</v>
      </c>
      <c r="C35" s="206">
        <v>1759.7</v>
      </c>
      <c r="D35" s="206">
        <v>2057.2000000000003</v>
      </c>
      <c r="E35" s="206">
        <v>5272.4999999999991</v>
      </c>
      <c r="F35" s="207">
        <v>5559.8</v>
      </c>
      <c r="G35" s="207">
        <v>4623.3000000000011</v>
      </c>
      <c r="H35" s="207">
        <v>4946.9310000000014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</row>
    <row r="36" spans="1:36" ht="16.5" customHeight="1" x14ac:dyDescent="0.25">
      <c r="A36" s="21">
        <v>24</v>
      </c>
      <c r="B36" s="54" t="s">
        <v>91</v>
      </c>
      <c r="C36" s="206"/>
      <c r="D36" s="206">
        <v>8.2042365158714825E-2</v>
      </c>
      <c r="E36" s="207">
        <v>0.1925221441544471</v>
      </c>
      <c r="F36" s="206">
        <v>0.19033117103411398</v>
      </c>
      <c r="G36" s="206">
        <v>0.14746902729387495</v>
      </c>
      <c r="H36" s="206">
        <v>0.15000609493544226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</row>
    <row r="37" spans="1:36" ht="16.5" customHeight="1" x14ac:dyDescent="0.25">
      <c r="A37" s="21">
        <v>25</v>
      </c>
      <c r="B37" s="54" t="s">
        <v>107</v>
      </c>
      <c r="C37" s="206"/>
      <c r="D37" s="206">
        <v>116.90629084503041</v>
      </c>
      <c r="E37" s="206">
        <v>256.29496402877692</v>
      </c>
      <c r="F37" s="206">
        <v>105.4490279753438</v>
      </c>
      <c r="G37" s="206">
        <v>83.15586891614808</v>
      </c>
      <c r="H37" s="206">
        <v>107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 ht="36" customHeight="1" x14ac:dyDescent="0.25">
      <c r="A38" s="21">
        <v>26</v>
      </c>
      <c r="B38" s="54" t="s">
        <v>93</v>
      </c>
      <c r="C38" s="206">
        <v>1594.6</v>
      </c>
      <c r="D38" s="206">
        <v>1996.7</v>
      </c>
      <c r="E38" s="207">
        <v>4547.3999999999996</v>
      </c>
      <c r="F38" s="207">
        <v>3816</v>
      </c>
      <c r="G38" s="207">
        <v>4281.1000000000004</v>
      </c>
      <c r="H38" s="207">
        <v>4580.777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</row>
    <row r="39" spans="1:36" ht="16.5" customHeight="1" x14ac:dyDescent="0.25">
      <c r="A39" s="21">
        <v>27</v>
      </c>
      <c r="B39" s="54" t="s">
        <v>94</v>
      </c>
      <c r="C39" s="206">
        <v>124.4</v>
      </c>
      <c r="D39" s="206">
        <v>25.9</v>
      </c>
      <c r="E39" s="207">
        <v>267.39999999999998</v>
      </c>
      <c r="F39" s="207">
        <v>280.5</v>
      </c>
      <c r="G39" s="207">
        <v>294.60000000000002</v>
      </c>
      <c r="H39" s="207">
        <v>315.22200000000004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</row>
    <row r="40" spans="1:36" ht="16.5" customHeight="1" x14ac:dyDescent="0.25">
      <c r="A40" s="21">
        <v>28</v>
      </c>
      <c r="B40" s="54" t="s">
        <v>95</v>
      </c>
      <c r="C40" s="206">
        <v>40.700000000000003</v>
      </c>
      <c r="D40" s="206">
        <v>34.6</v>
      </c>
      <c r="E40" s="207">
        <v>457.7</v>
      </c>
      <c r="F40" s="207">
        <v>1463.3</v>
      </c>
      <c r="G40" s="207">
        <v>47.6</v>
      </c>
      <c r="H40" s="207">
        <v>50.932000000000002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</row>
    <row r="41" spans="1:36" ht="30.75" customHeight="1" x14ac:dyDescent="0.25">
      <c r="A41" s="21">
        <v>29</v>
      </c>
      <c r="B41" s="54" t="s">
        <v>97</v>
      </c>
      <c r="C41" s="207">
        <v>6464.2999999999993</v>
      </c>
      <c r="D41" s="207">
        <v>7108.3000000000011</v>
      </c>
      <c r="E41" s="206">
        <v>5827.1</v>
      </c>
      <c r="F41" s="207">
        <v>2260.3000000000002</v>
      </c>
      <c r="G41" s="207">
        <v>6774.2</v>
      </c>
      <c r="H41" s="207">
        <v>7248.3940000000002</v>
      </c>
      <c r="I41" s="62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 ht="16.5" customHeight="1" x14ac:dyDescent="0.25">
      <c r="A42" s="21">
        <v>30</v>
      </c>
      <c r="B42" s="54" t="s">
        <v>98</v>
      </c>
      <c r="C42" s="206">
        <v>3006.1</v>
      </c>
      <c r="D42" s="206">
        <v>2984.5</v>
      </c>
      <c r="E42" s="207"/>
      <c r="F42" s="207">
        <v>0</v>
      </c>
      <c r="G42" s="207">
        <v>0</v>
      </c>
      <c r="H42" s="207">
        <v>0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</row>
    <row r="43" spans="1:36" ht="16.5" customHeight="1" x14ac:dyDescent="0.25">
      <c r="A43" s="21">
        <v>31</v>
      </c>
      <c r="B43" s="54" t="s">
        <v>99</v>
      </c>
      <c r="C43" s="206">
        <v>943.9</v>
      </c>
      <c r="D43" s="206">
        <v>943.8</v>
      </c>
      <c r="E43" s="207">
        <v>1598.9</v>
      </c>
      <c r="F43" s="207"/>
      <c r="G43" s="207">
        <v>1067</v>
      </c>
      <c r="H43" s="207">
        <v>1141.69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 ht="16.5" customHeight="1" x14ac:dyDescent="0.25">
      <c r="A44" s="21">
        <v>32</v>
      </c>
      <c r="B44" s="54" t="s">
        <v>100</v>
      </c>
      <c r="C44" s="206">
        <v>2436.9</v>
      </c>
      <c r="D44" s="206">
        <v>3179.9</v>
      </c>
      <c r="E44" s="207">
        <v>4170.2</v>
      </c>
      <c r="F44" s="207">
        <v>2260.3000000000002</v>
      </c>
      <c r="G44" s="207">
        <v>5707.2</v>
      </c>
      <c r="H44" s="207">
        <v>6106.7039999999997</v>
      </c>
      <c r="I44" s="62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 ht="16.5" customHeight="1" x14ac:dyDescent="0.25">
      <c r="A45" s="21">
        <v>33</v>
      </c>
      <c r="B45" s="54" t="s">
        <v>101</v>
      </c>
      <c r="C45" s="206">
        <v>41.1</v>
      </c>
      <c r="D45" s="206">
        <v>49.6</v>
      </c>
      <c r="E45" s="207">
        <v>54.2</v>
      </c>
      <c r="F45" s="207">
        <v>50.4</v>
      </c>
      <c r="G45" s="207">
        <v>47.4</v>
      </c>
      <c r="H45" s="207">
        <v>50.717999999999996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 ht="36" customHeight="1" x14ac:dyDescent="0.25">
      <c r="A46" s="21">
        <v>34</v>
      </c>
      <c r="B46" s="54" t="s">
        <v>102</v>
      </c>
      <c r="C46" s="206"/>
      <c r="D46" s="206"/>
      <c r="E46" s="207">
        <v>157.1</v>
      </c>
      <c r="F46" s="206"/>
      <c r="G46" s="206"/>
      <c r="H46" s="206">
        <v>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 ht="16.5" customHeight="1" x14ac:dyDescent="0.25">
      <c r="A47" s="21">
        <v>35</v>
      </c>
      <c r="B47" s="54" t="s">
        <v>103</v>
      </c>
      <c r="C47" s="206">
        <v>8499.5</v>
      </c>
      <c r="D47" s="206">
        <v>11671</v>
      </c>
      <c r="E47" s="207">
        <v>12136.2</v>
      </c>
      <c r="F47" s="207">
        <v>8136.9</v>
      </c>
      <c r="G47" s="207">
        <v>11641.7</v>
      </c>
      <c r="H47" s="206">
        <v>12456.619000000001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 ht="16.5" customHeight="1" x14ac:dyDescent="0.25">
      <c r="A48" s="21">
        <v>36</v>
      </c>
      <c r="B48" s="54" t="s">
        <v>91</v>
      </c>
      <c r="C48" s="206"/>
      <c r="D48" s="206">
        <v>0.46544645331876361</v>
      </c>
      <c r="E48" s="207">
        <v>0.44314599258173565</v>
      </c>
      <c r="F48" s="206">
        <v>0.27855421158809346</v>
      </c>
      <c r="G48" s="206">
        <v>0.37133436615558235</v>
      </c>
      <c r="H48" s="206">
        <v>0.37772282902038318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</row>
    <row r="49" spans="1:36" ht="16.5" customHeight="1" x14ac:dyDescent="0.25">
      <c r="A49" s="21">
        <v>37</v>
      </c>
      <c r="B49" s="54" t="s">
        <v>107</v>
      </c>
      <c r="C49" s="206"/>
      <c r="D49" s="206">
        <v>137.31395964468499</v>
      </c>
      <c r="E49" s="206">
        <v>103.98594807642876</v>
      </c>
      <c r="F49" s="206">
        <v>67.046521975577193</v>
      </c>
      <c r="G49" s="206">
        <v>143.0729147464022</v>
      </c>
      <c r="H49" s="206">
        <v>107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 ht="16.5" customHeight="1" x14ac:dyDescent="0.25">
      <c r="A50" s="21">
        <v>38</v>
      </c>
      <c r="B50" s="54" t="s">
        <v>104</v>
      </c>
      <c r="C50" s="206">
        <v>-234.29999999999927</v>
      </c>
      <c r="D50" s="206">
        <v>-2456.1</v>
      </c>
      <c r="E50" s="206">
        <v>-982.40000000000146</v>
      </c>
      <c r="F50" s="206">
        <v>-266.39999999999964</v>
      </c>
      <c r="G50" s="206">
        <v>-196.80000000000109</v>
      </c>
      <c r="H50" s="206">
        <v>-210.57600000000093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 ht="16.5" customHeight="1" x14ac:dyDescent="0.25">
      <c r="A51" s="21">
        <v>39</v>
      </c>
      <c r="B51" s="54" t="s">
        <v>91</v>
      </c>
      <c r="C51" s="206"/>
      <c r="D51" s="206">
        <v>-9.7950735497919217E-2</v>
      </c>
      <c r="E51" s="206">
        <v>-3.5871740999019276E-2</v>
      </c>
      <c r="F51" s="206">
        <v>-9.1197927917349344E-3</v>
      </c>
      <c r="G51" s="206">
        <v>-6.2773137307626037E-3</v>
      </c>
      <c r="H51" s="206">
        <v>-6.3853090829699907E-3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 ht="16.5" customHeight="1" x14ac:dyDescent="0.25">
      <c r="A52" s="21">
        <v>40</v>
      </c>
      <c r="B52" s="54" t="s">
        <v>107</v>
      </c>
      <c r="C52" s="206"/>
      <c r="D52" s="206">
        <v>1048.2714468629993</v>
      </c>
      <c r="E52" s="206">
        <v>39.998371401815945</v>
      </c>
      <c r="F52" s="206">
        <v>27.117263843648132</v>
      </c>
      <c r="G52" s="206">
        <v>73.873873873874388</v>
      </c>
      <c r="H52" s="206">
        <v>106.99999999999987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</row>
    <row r="53" spans="1:36" s="65" customFormat="1" ht="16.5" customHeight="1" x14ac:dyDescent="0.25">
      <c r="A53" s="254" t="s">
        <v>244</v>
      </c>
      <c r="B53" s="254"/>
      <c r="C53" s="254"/>
      <c r="D53" s="254"/>
      <c r="E53" s="254"/>
      <c r="F53" s="254"/>
      <c r="G53" s="254"/>
      <c r="H53" s="25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</row>
    <row r="54" spans="1:36" s="65" customFormat="1" ht="32.25" customHeight="1" x14ac:dyDescent="0.25">
      <c r="A54" s="21">
        <v>41</v>
      </c>
      <c r="B54" s="54" t="s">
        <v>90</v>
      </c>
      <c r="C54" s="206">
        <v>74.081999999999994</v>
      </c>
      <c r="D54" s="206">
        <v>82.753999999999991</v>
      </c>
      <c r="E54" s="206">
        <v>61.2</v>
      </c>
      <c r="F54" s="206">
        <v>63.2</v>
      </c>
      <c r="G54" s="206">
        <v>66.400000000000006</v>
      </c>
      <c r="H54" s="206">
        <v>71.048000000000002</v>
      </c>
      <c r="I54" s="158">
        <f>C54+C69+C84+C99+C114+C129+C144+C159+C174+C189+C204+C219+C234</f>
        <v>1031.5520000000001</v>
      </c>
      <c r="J54" s="158">
        <f>D54+D69+D84+D99+D114+D129+D144+D159+D174+D189+D204+D219+D234</f>
        <v>1250.723</v>
      </c>
      <c r="K54" s="66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</row>
    <row r="55" spans="1:36" s="65" customFormat="1" ht="36.75" customHeight="1" x14ac:dyDescent="0.25">
      <c r="A55" s="21">
        <v>42</v>
      </c>
      <c r="B55" s="54" t="s">
        <v>92</v>
      </c>
      <c r="C55" s="206">
        <v>45.43</v>
      </c>
      <c r="D55" s="206">
        <v>64.2</v>
      </c>
      <c r="E55" s="206">
        <v>60.2</v>
      </c>
      <c r="F55" s="206">
        <v>63.2</v>
      </c>
      <c r="G55" s="206">
        <v>66.400000000000006</v>
      </c>
      <c r="H55" s="206">
        <v>71.048000000000002</v>
      </c>
      <c r="I55" s="158">
        <f>C55+C70+C85+C100+C115+C130+C145+C160+C175+C190+C205+C220+C235</f>
        <v>447.54500000000002</v>
      </c>
      <c r="J55" s="66">
        <f t="shared" ref="J55:J66" si="0">D55+D70+D85+D100+D115+D130+D145+D160+D175+D190+D205+D220+D235</f>
        <v>618.69000000000005</v>
      </c>
      <c r="K55" s="66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</row>
    <row r="56" spans="1:36" s="65" customFormat="1" ht="16.5" customHeight="1" x14ac:dyDescent="0.25">
      <c r="A56" s="21">
        <v>43</v>
      </c>
      <c r="B56" s="54" t="s">
        <v>107</v>
      </c>
      <c r="C56" s="206"/>
      <c r="D56" s="206">
        <v>141.31631080783623</v>
      </c>
      <c r="E56" s="206">
        <v>93.769470404984418</v>
      </c>
      <c r="F56" s="206">
        <v>104.98338870431894</v>
      </c>
      <c r="G56" s="206">
        <v>105.0632911392405</v>
      </c>
      <c r="H56" s="206">
        <v>106.99999999999999</v>
      </c>
      <c r="I56" s="66">
        <f t="shared" ref="I56:I65" si="1">C56+C71+C86+C101+C116+C131+C146+C161+C176+C191+C206+C221+C236</f>
        <v>0</v>
      </c>
      <c r="J56" s="66">
        <f t="shared" si="0"/>
        <v>1996.9621709314813</v>
      </c>
      <c r="K56" s="66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</row>
    <row r="57" spans="1:36" s="65" customFormat="1" ht="16.5" customHeight="1" x14ac:dyDescent="0.25">
      <c r="A57" s="21">
        <v>44</v>
      </c>
      <c r="B57" s="54" t="s">
        <v>93</v>
      </c>
      <c r="C57" s="206">
        <v>60.2</v>
      </c>
      <c r="D57" s="206">
        <v>62.8</v>
      </c>
      <c r="E57" s="206">
        <v>60.2</v>
      </c>
      <c r="F57" s="207">
        <v>63.2</v>
      </c>
      <c r="G57" s="207">
        <v>66.400000000000006</v>
      </c>
      <c r="H57" s="207">
        <v>71.048000000000002</v>
      </c>
      <c r="I57" s="158">
        <f>C57+C72+C87+C102+C117+C132+C147+C162+C177+C192+C207+C222+C237</f>
        <v>460.78</v>
      </c>
      <c r="J57" s="66">
        <f t="shared" si="0"/>
        <v>615.9</v>
      </c>
      <c r="K57" s="66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</row>
    <row r="58" spans="1:36" s="65" customFormat="1" ht="16.5" customHeight="1" x14ac:dyDescent="0.25">
      <c r="A58" s="21">
        <v>45</v>
      </c>
      <c r="B58" s="54" t="s">
        <v>94</v>
      </c>
      <c r="C58" s="206">
        <v>2.093</v>
      </c>
      <c r="D58" s="206">
        <v>-0.9</v>
      </c>
      <c r="E58" s="206"/>
      <c r="F58" s="206"/>
      <c r="G58" s="206"/>
      <c r="H58" s="206">
        <v>0</v>
      </c>
      <c r="I58" s="66">
        <f t="shared" si="1"/>
        <v>2.9729999999999994</v>
      </c>
      <c r="J58" s="66">
        <f t="shared" si="0"/>
        <v>-0.1100000000000001</v>
      </c>
      <c r="K58" s="66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</row>
    <row r="59" spans="1:36" s="65" customFormat="1" ht="16.5" customHeight="1" x14ac:dyDescent="0.25">
      <c r="A59" s="21">
        <v>46</v>
      </c>
      <c r="B59" s="54" t="s">
        <v>95</v>
      </c>
      <c r="C59" s="206">
        <v>0.23899999999999999</v>
      </c>
      <c r="D59" s="206">
        <v>2.2999999999999998</v>
      </c>
      <c r="E59" s="206"/>
      <c r="F59" s="206"/>
      <c r="G59" s="206"/>
      <c r="H59" s="206">
        <v>0</v>
      </c>
      <c r="I59" s="66">
        <f t="shared" si="1"/>
        <v>1.395</v>
      </c>
      <c r="J59" s="66">
        <f t="shared" si="0"/>
        <v>2.9000000000000004</v>
      </c>
      <c r="K59" s="66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</row>
    <row r="60" spans="1:36" s="65" customFormat="1" ht="25.5" customHeight="1" x14ac:dyDescent="0.25">
      <c r="A60" s="21">
        <v>47</v>
      </c>
      <c r="B60" s="54" t="s">
        <v>97</v>
      </c>
      <c r="C60" s="206">
        <v>31.858000000000001</v>
      </c>
      <c r="D60" s="206">
        <v>13.399999999999999</v>
      </c>
      <c r="E60" s="206">
        <v>1</v>
      </c>
      <c r="F60" s="206"/>
      <c r="G60" s="206"/>
      <c r="H60" s="206">
        <v>0</v>
      </c>
      <c r="I60" s="66">
        <f t="shared" si="1"/>
        <v>578.87400000000014</v>
      </c>
      <c r="J60" s="66">
        <f t="shared" si="0"/>
        <v>629.98199999999986</v>
      </c>
      <c r="K60" s="66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</row>
    <row r="61" spans="1:36" s="65" customFormat="1" ht="16.5" customHeight="1" x14ac:dyDescent="0.25">
      <c r="A61" s="21">
        <v>48</v>
      </c>
      <c r="B61" s="54" t="s">
        <v>98</v>
      </c>
      <c r="C61" s="206">
        <v>23.936</v>
      </c>
      <c r="D61" s="206">
        <v>6.1</v>
      </c>
      <c r="E61" s="206"/>
      <c r="F61" s="207"/>
      <c r="G61" s="207"/>
      <c r="H61" s="207">
        <v>0</v>
      </c>
      <c r="I61" s="66">
        <f t="shared" si="1"/>
        <v>368.19300000000004</v>
      </c>
      <c r="J61" s="66">
        <f t="shared" si="0"/>
        <v>291.36700000000002</v>
      </c>
      <c r="K61" s="66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</row>
    <row r="62" spans="1:36" s="65" customFormat="1" ht="16.5" customHeight="1" x14ac:dyDescent="0.25">
      <c r="A62" s="21">
        <v>49</v>
      </c>
      <c r="B62" s="54" t="s">
        <v>99</v>
      </c>
      <c r="C62" s="206">
        <v>7.9219999999999997</v>
      </c>
      <c r="D62" s="206">
        <v>7.3</v>
      </c>
      <c r="E62" s="206">
        <v>1</v>
      </c>
      <c r="F62" s="207"/>
      <c r="G62" s="207"/>
      <c r="H62" s="207">
        <v>0</v>
      </c>
      <c r="I62" s="66">
        <f t="shared" si="1"/>
        <v>210.68099999999998</v>
      </c>
      <c r="J62" s="66">
        <f t="shared" si="0"/>
        <v>338.61500000000001</v>
      </c>
      <c r="K62" s="158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</row>
    <row r="63" spans="1:36" s="65" customFormat="1" ht="16.5" customHeight="1" x14ac:dyDescent="0.25">
      <c r="A63" s="21">
        <v>50</v>
      </c>
      <c r="B63" s="67" t="s">
        <v>134</v>
      </c>
      <c r="C63" s="206"/>
      <c r="D63" s="206"/>
      <c r="E63" s="206"/>
      <c r="F63" s="206"/>
      <c r="G63" s="206"/>
      <c r="H63" s="206">
        <v>0</v>
      </c>
      <c r="I63" s="66">
        <f t="shared" si="1"/>
        <v>0</v>
      </c>
      <c r="J63" s="66" t="e">
        <f t="shared" si="0"/>
        <v>#VALUE!</v>
      </c>
      <c r="K63" s="66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</row>
    <row r="64" spans="1:36" s="65" customFormat="1" ht="16.5" customHeight="1" x14ac:dyDescent="0.25">
      <c r="A64" s="21">
        <v>51</v>
      </c>
      <c r="B64" s="54" t="s">
        <v>101</v>
      </c>
      <c r="C64" s="206"/>
      <c r="D64" s="206"/>
      <c r="E64" s="206"/>
      <c r="F64" s="206"/>
      <c r="G64" s="206"/>
      <c r="H64" s="206">
        <v>0</v>
      </c>
      <c r="I64" s="66">
        <f t="shared" si="1"/>
        <v>0</v>
      </c>
      <c r="J64" s="66">
        <f t="shared" si="0"/>
        <v>0</v>
      </c>
      <c r="K64" s="66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</row>
    <row r="65" spans="1:36" s="65" customFormat="1" ht="16.5" customHeight="1" x14ac:dyDescent="0.25">
      <c r="A65" s="21">
        <v>52</v>
      </c>
      <c r="B65" s="54" t="s">
        <v>102</v>
      </c>
      <c r="C65" s="206"/>
      <c r="D65" s="206"/>
      <c r="E65" s="206"/>
      <c r="F65" s="206"/>
      <c r="G65" s="206"/>
      <c r="H65" s="206">
        <v>0</v>
      </c>
      <c r="I65" s="66">
        <f t="shared" si="1"/>
        <v>0</v>
      </c>
      <c r="J65" s="66">
        <f t="shared" si="0"/>
        <v>0</v>
      </c>
      <c r="K65" s="66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</row>
    <row r="66" spans="1:36" s="65" customFormat="1" ht="16.5" customHeight="1" x14ac:dyDescent="0.25">
      <c r="A66" s="21">
        <v>53</v>
      </c>
      <c r="B66" s="54" t="s">
        <v>103</v>
      </c>
      <c r="C66" s="206">
        <v>74.099999999999994</v>
      </c>
      <c r="D66" s="206">
        <v>82.8</v>
      </c>
      <c r="E66" s="206">
        <v>65.5</v>
      </c>
      <c r="F66" s="207">
        <v>63.2</v>
      </c>
      <c r="G66" s="207">
        <v>66.400000000000006</v>
      </c>
      <c r="H66" s="207">
        <v>71.048000000000002</v>
      </c>
      <c r="I66" s="158">
        <f>C66+C81+C96+C111+C126+C141+C156+C171+C186+C201+C216+C231+C246</f>
        <v>1031.8159999999998</v>
      </c>
      <c r="J66" s="66">
        <f t="shared" si="0"/>
        <v>1250.7719999999999</v>
      </c>
      <c r="K66" s="158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</row>
    <row r="67" spans="1:36" s="65" customFormat="1" ht="16.5" customHeight="1" x14ac:dyDescent="0.25">
      <c r="A67" s="163">
        <v>54</v>
      </c>
      <c r="B67" s="54" t="s">
        <v>107</v>
      </c>
      <c r="C67" s="206"/>
      <c r="D67" s="206">
        <v>111.74089068825911</v>
      </c>
      <c r="E67" s="206">
        <v>79.106280193236728</v>
      </c>
      <c r="F67" s="206">
        <v>96.488549618320619</v>
      </c>
      <c r="G67" s="206">
        <v>105.0632911392405</v>
      </c>
      <c r="H67" s="206">
        <v>106.99999999999999</v>
      </c>
      <c r="I67" s="66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</row>
    <row r="68" spans="1:36" s="65" customFormat="1" ht="16.5" customHeight="1" x14ac:dyDescent="0.25">
      <c r="A68" s="254" t="s">
        <v>245</v>
      </c>
      <c r="B68" s="254"/>
      <c r="C68" s="254"/>
      <c r="D68" s="254"/>
      <c r="E68" s="254"/>
      <c r="F68" s="254"/>
      <c r="G68" s="254"/>
      <c r="H68" s="25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</row>
    <row r="69" spans="1:36" s="65" customFormat="1" ht="35.25" customHeight="1" x14ac:dyDescent="0.25">
      <c r="A69" s="21">
        <v>55</v>
      </c>
      <c r="B69" s="54" t="s">
        <v>90</v>
      </c>
      <c r="C69" s="206">
        <v>89.633999999999986</v>
      </c>
      <c r="D69" s="206">
        <v>50.483000000000011</v>
      </c>
      <c r="E69" s="206">
        <v>69.599999999999994</v>
      </c>
      <c r="F69" s="206">
        <v>67.3</v>
      </c>
      <c r="G69" s="206">
        <v>70.7</v>
      </c>
      <c r="H69" s="206">
        <v>75.649000000000001</v>
      </c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</row>
    <row r="70" spans="1:36" s="65" customFormat="1" ht="32.25" customHeight="1" x14ac:dyDescent="0.25">
      <c r="A70" s="21">
        <v>56</v>
      </c>
      <c r="B70" s="54" t="s">
        <v>92</v>
      </c>
      <c r="C70" s="206">
        <v>3.6</v>
      </c>
      <c r="D70" s="206">
        <v>4.59</v>
      </c>
      <c r="E70" s="206">
        <v>6.2</v>
      </c>
      <c r="F70" s="206">
        <v>6.5</v>
      </c>
      <c r="G70" s="206">
        <v>6.8</v>
      </c>
      <c r="H70" s="206">
        <v>7.2759999999999998</v>
      </c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</row>
    <row r="71" spans="1:36" s="65" customFormat="1" ht="16.5" customHeight="1" x14ac:dyDescent="0.25">
      <c r="A71" s="21">
        <v>57</v>
      </c>
      <c r="B71" s="54" t="s">
        <v>107</v>
      </c>
      <c r="C71" s="206"/>
      <c r="D71" s="206">
        <v>127.49999999999999</v>
      </c>
      <c r="E71" s="206">
        <v>135.07625272331157</v>
      </c>
      <c r="F71" s="206">
        <v>104.83870967741935</v>
      </c>
      <c r="G71" s="206">
        <v>104.61538461538463</v>
      </c>
      <c r="H71" s="206">
        <v>107</v>
      </c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</row>
    <row r="72" spans="1:36" s="65" customFormat="1" ht="16.5" customHeight="1" x14ac:dyDescent="0.25">
      <c r="A72" s="21">
        <v>58</v>
      </c>
      <c r="B72" s="54" t="s">
        <v>93</v>
      </c>
      <c r="C72" s="206">
        <v>3.6</v>
      </c>
      <c r="D72" s="206">
        <v>4.5</v>
      </c>
      <c r="E72" s="206">
        <v>6.2</v>
      </c>
      <c r="F72" s="206">
        <v>6.5</v>
      </c>
      <c r="G72" s="206">
        <v>6.8</v>
      </c>
      <c r="H72" s="206">
        <v>7.2759999999999998</v>
      </c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</row>
    <row r="73" spans="1:36" s="65" customFormat="1" ht="16.5" customHeight="1" x14ac:dyDescent="0.25">
      <c r="A73" s="21">
        <v>59</v>
      </c>
      <c r="B73" s="54" t="s">
        <v>94</v>
      </c>
      <c r="C73" s="206">
        <v>2.5999999999999999E-2</v>
      </c>
      <c r="D73" s="206">
        <v>0.09</v>
      </c>
      <c r="E73" s="206"/>
      <c r="F73" s="206"/>
      <c r="G73" s="206"/>
      <c r="H73" s="206">
        <v>0</v>
      </c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</row>
    <row r="74" spans="1:36" s="65" customFormat="1" ht="16.5" customHeight="1" x14ac:dyDescent="0.25">
      <c r="A74" s="21">
        <v>60</v>
      </c>
      <c r="B74" s="54" t="s">
        <v>95</v>
      </c>
      <c r="C74" s="206">
        <v>0.47499999999999998</v>
      </c>
      <c r="D74" s="206"/>
      <c r="E74" s="206"/>
      <c r="F74" s="206"/>
      <c r="G74" s="206"/>
      <c r="H74" s="206">
        <v>0</v>
      </c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</row>
    <row r="75" spans="1:36" s="65" customFormat="1" ht="35.25" customHeight="1" x14ac:dyDescent="0.25">
      <c r="A75" s="21">
        <v>61</v>
      </c>
      <c r="B75" s="54" t="s">
        <v>97</v>
      </c>
      <c r="C75" s="206">
        <v>87.027999999999992</v>
      </c>
      <c r="D75" s="206">
        <v>45.293000000000006</v>
      </c>
      <c r="E75" s="206">
        <v>63.4</v>
      </c>
      <c r="F75" s="206">
        <v>60.8</v>
      </c>
      <c r="G75" s="206">
        <v>63.9</v>
      </c>
      <c r="H75" s="206">
        <v>68.373000000000005</v>
      </c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</row>
    <row r="76" spans="1:36" s="65" customFormat="1" ht="16.5" customHeight="1" x14ac:dyDescent="0.25">
      <c r="A76" s="21">
        <v>62</v>
      </c>
      <c r="B76" s="54" t="s">
        <v>98</v>
      </c>
      <c r="C76" s="206">
        <v>32.905999999999999</v>
      </c>
      <c r="D76" s="206">
        <v>34.993000000000002</v>
      </c>
      <c r="E76" s="206">
        <v>37</v>
      </c>
      <c r="F76" s="206">
        <v>39</v>
      </c>
      <c r="G76" s="206">
        <v>41</v>
      </c>
      <c r="H76" s="206">
        <v>43.87</v>
      </c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</row>
    <row r="77" spans="1:36" s="65" customFormat="1" ht="16.5" customHeight="1" x14ac:dyDescent="0.25">
      <c r="A77" s="21">
        <v>63</v>
      </c>
      <c r="B77" s="54" t="s">
        <v>99</v>
      </c>
      <c r="C77" s="206">
        <v>54.122</v>
      </c>
      <c r="D77" s="206">
        <v>10.3</v>
      </c>
      <c r="E77" s="206">
        <v>26.4</v>
      </c>
      <c r="F77" s="206">
        <v>21.8</v>
      </c>
      <c r="G77" s="206">
        <v>22.9</v>
      </c>
      <c r="H77" s="206">
        <v>24.503</v>
      </c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</row>
    <row r="78" spans="1:36" s="65" customFormat="1" ht="16.5" customHeight="1" x14ac:dyDescent="0.25">
      <c r="A78" s="21">
        <v>64</v>
      </c>
      <c r="B78" s="67" t="s">
        <v>134</v>
      </c>
      <c r="C78" s="206"/>
      <c r="D78" s="206"/>
      <c r="E78" s="206"/>
      <c r="F78" s="206"/>
      <c r="G78" s="206"/>
      <c r="H78" s="206">
        <v>0</v>
      </c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</row>
    <row r="79" spans="1:36" s="65" customFormat="1" ht="16.5" customHeight="1" x14ac:dyDescent="0.25">
      <c r="A79" s="21">
        <v>65</v>
      </c>
      <c r="B79" s="54" t="s">
        <v>101</v>
      </c>
      <c r="C79" s="206"/>
      <c r="D79" s="206"/>
      <c r="E79" s="206"/>
      <c r="F79" s="206"/>
      <c r="G79" s="206"/>
      <c r="H79" s="206">
        <v>0</v>
      </c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</row>
    <row r="80" spans="1:36" s="65" customFormat="1" ht="16.5" customHeight="1" x14ac:dyDescent="0.25">
      <c r="A80" s="21">
        <v>66</v>
      </c>
      <c r="B80" s="54" t="s">
        <v>102</v>
      </c>
      <c r="C80" s="206"/>
      <c r="D80" s="206"/>
      <c r="E80" s="206"/>
      <c r="F80" s="206"/>
      <c r="G80" s="206"/>
      <c r="H80" s="206">
        <v>0</v>
      </c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</row>
    <row r="81" spans="1:36" s="65" customFormat="1" ht="16.5" customHeight="1" x14ac:dyDescent="0.25">
      <c r="A81" s="21">
        <v>67</v>
      </c>
      <c r="B81" s="54" t="s">
        <v>103</v>
      </c>
      <c r="C81" s="206">
        <v>90.1</v>
      </c>
      <c r="D81" s="206">
        <v>50.483000000000011</v>
      </c>
      <c r="E81" s="206">
        <v>70.3</v>
      </c>
      <c r="F81" s="206">
        <v>67.3</v>
      </c>
      <c r="G81" s="206">
        <v>70.7</v>
      </c>
      <c r="H81" s="206">
        <v>75.649000000000001</v>
      </c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</row>
    <row r="82" spans="1:36" s="65" customFormat="1" ht="16.5" customHeight="1" x14ac:dyDescent="0.25">
      <c r="A82" s="21">
        <v>68</v>
      </c>
      <c r="B82" s="54" t="s">
        <v>107</v>
      </c>
      <c r="C82" s="206"/>
      <c r="D82" s="206">
        <v>56.029966703662616</v>
      </c>
      <c r="E82" s="206">
        <v>139.25479864508841</v>
      </c>
      <c r="F82" s="206">
        <v>95.732574679943099</v>
      </c>
      <c r="G82" s="206">
        <v>105.05200594353641</v>
      </c>
      <c r="H82" s="206">
        <v>107</v>
      </c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</row>
    <row r="83" spans="1:36" s="65" customFormat="1" ht="16.5" customHeight="1" x14ac:dyDescent="0.25">
      <c r="A83" s="254" t="s">
        <v>246</v>
      </c>
      <c r="B83" s="254"/>
      <c r="C83" s="254"/>
      <c r="D83" s="254"/>
      <c r="E83" s="254"/>
      <c r="F83" s="254"/>
      <c r="G83" s="254"/>
      <c r="H83" s="25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</row>
    <row r="84" spans="1:36" s="65" customFormat="1" ht="30.75" customHeight="1" x14ac:dyDescent="0.25">
      <c r="A84" s="21">
        <v>69</v>
      </c>
      <c r="B84" s="54" t="s">
        <v>90</v>
      </c>
      <c r="C84" s="206">
        <v>49.166000000000004</v>
      </c>
      <c r="D84" s="206">
        <v>63.144999999999996</v>
      </c>
      <c r="E84" s="206">
        <v>48.3</v>
      </c>
      <c r="F84" s="206">
        <v>49.599999999999994</v>
      </c>
      <c r="G84" s="206">
        <v>52.099999999999994</v>
      </c>
      <c r="H84" s="206">
        <v>55.746999999999993</v>
      </c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</row>
    <row r="85" spans="1:36" s="65" customFormat="1" ht="27" customHeight="1" x14ac:dyDescent="0.25">
      <c r="A85" s="21">
        <v>70</v>
      </c>
      <c r="B85" s="54" t="s">
        <v>92</v>
      </c>
      <c r="C85" s="206">
        <v>10.15</v>
      </c>
      <c r="D85" s="206">
        <v>16.100000000000001</v>
      </c>
      <c r="E85" s="206">
        <v>18</v>
      </c>
      <c r="F85" s="206">
        <v>18.899999999999999</v>
      </c>
      <c r="G85" s="206">
        <v>19.8</v>
      </c>
      <c r="H85" s="206">
        <v>21.186</v>
      </c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</row>
    <row r="86" spans="1:36" s="65" customFormat="1" ht="16.5" customHeight="1" x14ac:dyDescent="0.25">
      <c r="A86" s="21">
        <v>71</v>
      </c>
      <c r="B86" s="54" t="s">
        <v>107</v>
      </c>
      <c r="C86" s="206"/>
      <c r="D86" s="206">
        <v>158.62068965517241</v>
      </c>
      <c r="E86" s="206">
        <v>111.80124223602483</v>
      </c>
      <c r="F86" s="206">
        <v>104.99999999999999</v>
      </c>
      <c r="G86" s="206">
        <v>104.76190476190477</v>
      </c>
      <c r="H86" s="206">
        <v>107</v>
      </c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</row>
    <row r="87" spans="1:36" s="65" customFormat="1" ht="16.5" customHeight="1" x14ac:dyDescent="0.25">
      <c r="A87" s="21">
        <v>72</v>
      </c>
      <c r="B87" s="54" t="s">
        <v>93</v>
      </c>
      <c r="C87" s="206">
        <v>10.15</v>
      </c>
      <c r="D87" s="206">
        <v>16.100000000000001</v>
      </c>
      <c r="E87" s="206">
        <v>18</v>
      </c>
      <c r="F87" s="207">
        <v>18.899999999999999</v>
      </c>
      <c r="G87" s="207">
        <v>19.8</v>
      </c>
      <c r="H87" s="207">
        <v>21.186</v>
      </c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</row>
    <row r="88" spans="1:36" s="65" customFormat="1" ht="16.5" customHeight="1" x14ac:dyDescent="0.25">
      <c r="A88" s="21">
        <v>73</v>
      </c>
      <c r="B88" s="54" t="s">
        <v>94</v>
      </c>
      <c r="C88" s="206"/>
      <c r="D88" s="206"/>
      <c r="E88" s="206">
        <v>0</v>
      </c>
      <c r="F88" s="206"/>
      <c r="G88" s="206"/>
      <c r="H88" s="206">
        <v>0</v>
      </c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</row>
    <row r="89" spans="1:36" s="65" customFormat="1" ht="28.5" customHeight="1" x14ac:dyDescent="0.25">
      <c r="A89" s="21">
        <v>74</v>
      </c>
      <c r="B89" s="54" t="s">
        <v>95</v>
      </c>
      <c r="C89" s="206"/>
      <c r="D89" s="206"/>
      <c r="E89" s="206"/>
      <c r="F89" s="206"/>
      <c r="G89" s="206"/>
      <c r="H89" s="206">
        <v>0</v>
      </c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</row>
    <row r="90" spans="1:36" s="65" customFormat="1" ht="32.25" customHeight="1" x14ac:dyDescent="0.25">
      <c r="A90" s="21">
        <v>75</v>
      </c>
      <c r="B90" s="54" t="s">
        <v>97</v>
      </c>
      <c r="C90" s="206">
        <v>40.200000000000003</v>
      </c>
      <c r="D90" s="206">
        <v>45.644999999999996</v>
      </c>
      <c r="E90" s="206">
        <v>30.3</v>
      </c>
      <c r="F90" s="206">
        <v>30.7</v>
      </c>
      <c r="G90" s="206">
        <v>32.299999999999997</v>
      </c>
      <c r="H90" s="206">
        <v>34.561</v>
      </c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</row>
    <row r="91" spans="1:36" s="65" customFormat="1" ht="16.5" customHeight="1" x14ac:dyDescent="0.25">
      <c r="A91" s="21">
        <v>76</v>
      </c>
      <c r="B91" s="54" t="s">
        <v>98</v>
      </c>
      <c r="C91" s="206">
        <v>33.700000000000003</v>
      </c>
      <c r="D91" s="206">
        <v>27.645</v>
      </c>
      <c r="E91" s="206">
        <v>29.3</v>
      </c>
      <c r="F91" s="207">
        <v>30.7</v>
      </c>
      <c r="G91" s="207">
        <v>32.299999999999997</v>
      </c>
      <c r="H91" s="207">
        <v>34.561</v>
      </c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</row>
    <row r="92" spans="1:36" s="65" customFormat="1" ht="16.5" customHeight="1" x14ac:dyDescent="0.25">
      <c r="A92" s="21">
        <v>77</v>
      </c>
      <c r="B92" s="54" t="s">
        <v>99</v>
      </c>
      <c r="C92" s="206">
        <v>6.5</v>
      </c>
      <c r="D92" s="206">
        <v>18</v>
      </c>
      <c r="E92" s="206">
        <v>1</v>
      </c>
      <c r="F92" s="207"/>
      <c r="G92" s="207"/>
      <c r="H92" s="207">
        <v>0</v>
      </c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</row>
    <row r="93" spans="1:36" s="65" customFormat="1" ht="21.75" customHeight="1" x14ac:dyDescent="0.25">
      <c r="A93" s="21">
        <v>78</v>
      </c>
      <c r="B93" s="67" t="s">
        <v>134</v>
      </c>
      <c r="C93" s="206"/>
      <c r="D93" s="206"/>
      <c r="E93" s="206"/>
      <c r="F93" s="206"/>
      <c r="G93" s="206"/>
      <c r="H93" s="206">
        <v>0</v>
      </c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</row>
    <row r="94" spans="1:36" s="65" customFormat="1" ht="16.5" customHeight="1" x14ac:dyDescent="0.25">
      <c r="A94" s="21">
        <v>79</v>
      </c>
      <c r="B94" s="54" t="s">
        <v>101</v>
      </c>
      <c r="C94" s="206"/>
      <c r="D94" s="206"/>
      <c r="E94" s="206"/>
      <c r="F94" s="206"/>
      <c r="G94" s="206"/>
      <c r="H94" s="206">
        <v>0</v>
      </c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</row>
    <row r="95" spans="1:36" s="65" customFormat="1" ht="16.5" customHeight="1" x14ac:dyDescent="0.25">
      <c r="A95" s="21">
        <v>80</v>
      </c>
      <c r="B95" s="54" t="s">
        <v>102</v>
      </c>
      <c r="C95" s="206"/>
      <c r="D95" s="206"/>
      <c r="E95" s="206"/>
      <c r="F95" s="206"/>
      <c r="G95" s="206"/>
      <c r="H95" s="206">
        <v>0</v>
      </c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</row>
    <row r="96" spans="1:36" s="65" customFormat="1" ht="16.5" customHeight="1" x14ac:dyDescent="0.25">
      <c r="A96" s="21">
        <v>81</v>
      </c>
      <c r="B96" s="54" t="s">
        <v>103</v>
      </c>
      <c r="C96" s="206">
        <v>49.2</v>
      </c>
      <c r="D96" s="206">
        <v>63.1</v>
      </c>
      <c r="E96" s="206">
        <v>49.1</v>
      </c>
      <c r="F96" s="206">
        <v>49.6</v>
      </c>
      <c r="G96" s="206">
        <v>52.1</v>
      </c>
      <c r="H96" s="206">
        <v>55.747</v>
      </c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</row>
    <row r="97" spans="1:36" s="65" customFormat="1" ht="16.5" customHeight="1" x14ac:dyDescent="0.25">
      <c r="A97" s="21">
        <v>82</v>
      </c>
      <c r="B97" s="54" t="s">
        <v>107</v>
      </c>
      <c r="C97" s="206"/>
      <c r="D97" s="206">
        <v>128.2520325203252</v>
      </c>
      <c r="E97" s="206">
        <v>77.812995245641829</v>
      </c>
      <c r="F97" s="206">
        <v>101.01832993890021</v>
      </c>
      <c r="G97" s="206">
        <v>105.04032258064515</v>
      </c>
      <c r="H97" s="206">
        <v>107</v>
      </c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</row>
    <row r="98" spans="1:36" s="65" customFormat="1" ht="16.5" customHeight="1" x14ac:dyDescent="0.25">
      <c r="A98" s="254" t="s">
        <v>247</v>
      </c>
      <c r="B98" s="254"/>
      <c r="C98" s="254"/>
      <c r="D98" s="254"/>
      <c r="E98" s="254"/>
      <c r="F98" s="254"/>
      <c r="G98" s="254"/>
      <c r="H98" s="25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</row>
    <row r="99" spans="1:36" s="65" customFormat="1" ht="34.5" customHeight="1" x14ac:dyDescent="0.25">
      <c r="A99" s="21">
        <v>83</v>
      </c>
      <c r="B99" s="54" t="s">
        <v>90</v>
      </c>
      <c r="C99" s="206">
        <v>48.820999999999998</v>
      </c>
      <c r="D99" s="206">
        <v>78.283999999999992</v>
      </c>
      <c r="E99" s="206">
        <v>58.9</v>
      </c>
      <c r="F99" s="206">
        <v>47.1</v>
      </c>
      <c r="G99" s="206">
        <v>49.5</v>
      </c>
      <c r="H99" s="206">
        <v>52.965000000000003</v>
      </c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</row>
    <row r="100" spans="1:36" s="65" customFormat="1" ht="29.25" customHeight="1" x14ac:dyDescent="0.25">
      <c r="A100" s="21">
        <v>84</v>
      </c>
      <c r="B100" s="54" t="s">
        <v>92</v>
      </c>
      <c r="C100" s="206">
        <v>20.774999999999999</v>
      </c>
      <c r="D100" s="206">
        <v>25.4</v>
      </c>
      <c r="E100" s="206">
        <v>41</v>
      </c>
      <c r="F100" s="206">
        <v>28.3</v>
      </c>
      <c r="G100" s="206">
        <v>29.8</v>
      </c>
      <c r="H100" s="206">
        <v>31.886000000000003</v>
      </c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</row>
    <row r="101" spans="1:36" s="65" customFormat="1" ht="16.5" customHeight="1" x14ac:dyDescent="0.25">
      <c r="A101" s="21">
        <v>85</v>
      </c>
      <c r="B101" s="54" t="s">
        <v>107</v>
      </c>
      <c r="C101" s="206"/>
      <c r="D101" s="206">
        <v>122.26233453670277</v>
      </c>
      <c r="E101" s="206">
        <v>161.41732283464566</v>
      </c>
      <c r="F101" s="206">
        <v>69.024390243902445</v>
      </c>
      <c r="G101" s="206">
        <v>105.30035335689045</v>
      </c>
      <c r="H101" s="206">
        <v>107</v>
      </c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</row>
    <row r="102" spans="1:36" s="65" customFormat="1" ht="16.5" customHeight="1" x14ac:dyDescent="0.25">
      <c r="A102" s="21">
        <v>86</v>
      </c>
      <c r="B102" s="54" t="s">
        <v>93</v>
      </c>
      <c r="C102" s="206">
        <v>20.774999999999999</v>
      </c>
      <c r="D102" s="206">
        <v>25.4</v>
      </c>
      <c r="E102" s="206">
        <v>41</v>
      </c>
      <c r="F102" s="207">
        <v>28.3</v>
      </c>
      <c r="G102" s="207">
        <v>29.8</v>
      </c>
      <c r="H102" s="207">
        <v>31.886000000000003</v>
      </c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</row>
    <row r="103" spans="1:36" s="65" customFormat="1" ht="16.5" customHeight="1" x14ac:dyDescent="0.25">
      <c r="A103" s="21">
        <v>87</v>
      </c>
      <c r="B103" s="54" t="s">
        <v>94</v>
      </c>
      <c r="C103" s="206"/>
      <c r="D103" s="206"/>
      <c r="E103" s="206"/>
      <c r="F103" s="206"/>
      <c r="G103" s="206"/>
      <c r="H103" s="206">
        <v>0</v>
      </c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</row>
    <row r="104" spans="1:36" s="65" customFormat="1" ht="16.5" customHeight="1" x14ac:dyDescent="0.25">
      <c r="A104" s="21">
        <v>88</v>
      </c>
      <c r="B104" s="54" t="s">
        <v>95</v>
      </c>
      <c r="C104" s="206"/>
      <c r="D104" s="206"/>
      <c r="E104" s="206"/>
      <c r="F104" s="206"/>
      <c r="G104" s="206"/>
      <c r="H104" s="206">
        <v>0</v>
      </c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</row>
    <row r="105" spans="1:36" s="65" customFormat="1" ht="32.25" customHeight="1" x14ac:dyDescent="0.25">
      <c r="A105" s="21">
        <v>89</v>
      </c>
      <c r="B105" s="54" t="s">
        <v>97</v>
      </c>
      <c r="C105" s="206">
        <v>30.790000000000003</v>
      </c>
      <c r="D105" s="206">
        <v>48.328999999999994</v>
      </c>
      <c r="E105" s="206">
        <v>17.899999999999999</v>
      </c>
      <c r="F105" s="206">
        <v>18.8</v>
      </c>
      <c r="G105" s="206">
        <v>19.7</v>
      </c>
      <c r="H105" s="206">
        <v>21.079000000000001</v>
      </c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</row>
    <row r="106" spans="1:36" s="65" customFormat="1" ht="16.5" customHeight="1" x14ac:dyDescent="0.25">
      <c r="A106" s="21">
        <v>90</v>
      </c>
      <c r="B106" s="54" t="s">
        <v>98</v>
      </c>
      <c r="C106" s="206">
        <v>24.568000000000001</v>
      </c>
      <c r="D106" s="206">
        <v>14.029</v>
      </c>
      <c r="E106" s="206">
        <v>17.899999999999999</v>
      </c>
      <c r="F106" s="207">
        <v>18.8</v>
      </c>
      <c r="G106" s="207">
        <v>19.7</v>
      </c>
      <c r="H106" s="207">
        <v>21.079000000000001</v>
      </c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</row>
    <row r="107" spans="1:36" s="65" customFormat="1" ht="16.5" customHeight="1" x14ac:dyDescent="0.25">
      <c r="A107" s="21">
        <v>91</v>
      </c>
      <c r="B107" s="54" t="s">
        <v>99</v>
      </c>
      <c r="C107" s="206">
        <v>6.2220000000000004</v>
      </c>
      <c r="D107" s="206">
        <v>34.299999999999997</v>
      </c>
      <c r="E107" s="206"/>
      <c r="F107" s="207"/>
      <c r="G107" s="207"/>
      <c r="H107" s="207">
        <v>0</v>
      </c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</row>
    <row r="108" spans="1:36" s="65" customFormat="1" ht="16.5" customHeight="1" x14ac:dyDescent="0.25">
      <c r="A108" s="21">
        <v>92</v>
      </c>
      <c r="B108" s="67" t="s">
        <v>134</v>
      </c>
      <c r="C108" s="206"/>
      <c r="D108" s="206"/>
      <c r="E108" s="206"/>
      <c r="F108" s="206"/>
      <c r="G108" s="206"/>
      <c r="H108" s="206">
        <v>0</v>
      </c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</row>
    <row r="109" spans="1:36" s="65" customFormat="1" ht="16.5" customHeight="1" x14ac:dyDescent="0.25">
      <c r="A109" s="21">
        <v>93</v>
      </c>
      <c r="B109" s="54" t="s">
        <v>101</v>
      </c>
      <c r="C109" s="206"/>
      <c r="D109" s="206"/>
      <c r="E109" s="206"/>
      <c r="F109" s="206"/>
      <c r="G109" s="206"/>
      <c r="H109" s="206">
        <v>0</v>
      </c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</row>
    <row r="110" spans="1:36" s="65" customFormat="1" ht="16.5" customHeight="1" x14ac:dyDescent="0.25">
      <c r="A110" s="21">
        <v>94</v>
      </c>
      <c r="B110" s="54" t="s">
        <v>102</v>
      </c>
      <c r="C110" s="206"/>
      <c r="D110" s="206"/>
      <c r="E110" s="206"/>
      <c r="F110" s="206"/>
      <c r="G110" s="206"/>
      <c r="H110" s="206">
        <v>0</v>
      </c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</row>
    <row r="111" spans="1:36" s="65" customFormat="1" ht="16.5" customHeight="1" x14ac:dyDescent="0.25">
      <c r="A111" s="21">
        <v>95</v>
      </c>
      <c r="B111" s="54" t="s">
        <v>103</v>
      </c>
      <c r="C111" s="206">
        <v>48.82</v>
      </c>
      <c r="D111" s="206">
        <v>78.3</v>
      </c>
      <c r="E111" s="206">
        <v>60.6</v>
      </c>
      <c r="F111" s="206">
        <v>47.1</v>
      </c>
      <c r="G111" s="206">
        <v>49.5</v>
      </c>
      <c r="H111" s="206">
        <v>52.965000000000003</v>
      </c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</row>
    <row r="112" spans="1:36" s="65" customFormat="1" ht="16.5" customHeight="1" x14ac:dyDescent="0.25">
      <c r="A112" s="21">
        <v>96</v>
      </c>
      <c r="B112" s="54" t="s">
        <v>107</v>
      </c>
      <c r="C112" s="206"/>
      <c r="D112" s="206">
        <v>160.38508807865628</v>
      </c>
      <c r="E112" s="206">
        <v>77.394636015325673</v>
      </c>
      <c r="F112" s="206">
        <v>77.722772277227719</v>
      </c>
      <c r="G112" s="206">
        <v>105.09554140127389</v>
      </c>
      <c r="H112" s="206">
        <v>107</v>
      </c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</row>
    <row r="113" spans="1:36" s="65" customFormat="1" ht="16.5" customHeight="1" x14ac:dyDescent="0.25">
      <c r="A113" s="254" t="s">
        <v>248</v>
      </c>
      <c r="B113" s="254"/>
      <c r="C113" s="254"/>
      <c r="D113" s="254"/>
      <c r="E113" s="254"/>
      <c r="F113" s="254"/>
      <c r="G113" s="254"/>
      <c r="H113" s="25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</row>
    <row r="114" spans="1:36" s="65" customFormat="1" ht="32.25" customHeight="1" x14ac:dyDescent="0.25">
      <c r="A114" s="162">
        <v>97</v>
      </c>
      <c r="B114" s="54" t="s">
        <v>90</v>
      </c>
      <c r="C114" s="206">
        <v>82.066999999999993</v>
      </c>
      <c r="D114" s="206">
        <v>69.021000000000001</v>
      </c>
      <c r="E114" s="206">
        <v>54.1</v>
      </c>
      <c r="F114" s="206">
        <v>54.1</v>
      </c>
      <c r="G114" s="206">
        <v>56.9</v>
      </c>
      <c r="H114" s="206">
        <v>60.882999999999996</v>
      </c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</row>
    <row r="115" spans="1:36" s="65" customFormat="1" ht="16.5" customHeight="1" x14ac:dyDescent="0.25">
      <c r="A115" s="162">
        <v>98</v>
      </c>
      <c r="B115" s="54" t="s">
        <v>92</v>
      </c>
      <c r="C115" s="206">
        <v>15.02</v>
      </c>
      <c r="D115" s="206">
        <v>17.8</v>
      </c>
      <c r="E115" s="206">
        <v>19</v>
      </c>
      <c r="F115" s="206">
        <v>19.899999999999999</v>
      </c>
      <c r="G115" s="206">
        <v>20.9</v>
      </c>
      <c r="H115" s="206">
        <v>22.363</v>
      </c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</row>
    <row r="116" spans="1:36" s="65" customFormat="1" ht="16.5" customHeight="1" x14ac:dyDescent="0.25">
      <c r="A116" s="162">
        <v>99</v>
      </c>
      <c r="B116" s="54" t="s">
        <v>107</v>
      </c>
      <c r="C116" s="206"/>
      <c r="D116" s="206">
        <v>118.50865512649801</v>
      </c>
      <c r="E116" s="206">
        <v>106.74157303370787</v>
      </c>
      <c r="F116" s="206">
        <v>104.73684210526315</v>
      </c>
      <c r="G116" s="206">
        <v>105.0251256281407</v>
      </c>
      <c r="H116" s="206">
        <v>107</v>
      </c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</row>
    <row r="117" spans="1:36" s="65" customFormat="1" ht="16.5" customHeight="1" x14ac:dyDescent="0.25">
      <c r="A117" s="162">
        <v>100</v>
      </c>
      <c r="B117" s="54" t="s">
        <v>93</v>
      </c>
      <c r="C117" s="206">
        <v>15.02</v>
      </c>
      <c r="D117" s="206">
        <v>17.8</v>
      </c>
      <c r="E117" s="206">
        <v>19</v>
      </c>
      <c r="F117" s="207">
        <v>19.899999999999999</v>
      </c>
      <c r="G117" s="207">
        <v>20.9</v>
      </c>
      <c r="H117" s="207">
        <v>22.363</v>
      </c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</row>
    <row r="118" spans="1:36" s="65" customFormat="1" ht="16.5" customHeight="1" x14ac:dyDescent="0.25">
      <c r="A118" s="162">
        <v>101</v>
      </c>
      <c r="B118" s="54" t="s">
        <v>94</v>
      </c>
      <c r="C118" s="206"/>
      <c r="D118" s="206"/>
      <c r="E118" s="206"/>
      <c r="F118" s="206"/>
      <c r="G118" s="206"/>
      <c r="H118" s="206">
        <v>0</v>
      </c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</row>
    <row r="119" spans="1:36" s="65" customFormat="1" ht="16.5" customHeight="1" x14ac:dyDescent="0.25">
      <c r="A119" s="162">
        <v>102</v>
      </c>
      <c r="B119" s="54" t="s">
        <v>95</v>
      </c>
      <c r="C119" s="206"/>
      <c r="D119" s="206"/>
      <c r="E119" s="206"/>
      <c r="F119" s="206"/>
      <c r="G119" s="206"/>
      <c r="H119" s="206">
        <v>0</v>
      </c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</row>
    <row r="120" spans="1:36" s="65" customFormat="1" ht="33.75" customHeight="1" x14ac:dyDescent="0.25">
      <c r="A120" s="162">
        <v>103</v>
      </c>
      <c r="B120" s="54" t="s">
        <v>97</v>
      </c>
      <c r="C120" s="206">
        <v>65.811999999999998</v>
      </c>
      <c r="D120" s="206">
        <v>52.2</v>
      </c>
      <c r="E120" s="206">
        <v>35.1</v>
      </c>
      <c r="F120" s="206">
        <v>34.200000000000003</v>
      </c>
      <c r="G120" s="206">
        <v>36</v>
      </c>
      <c r="H120" s="206">
        <v>38.520000000000003</v>
      </c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</row>
    <row r="121" spans="1:36" s="65" customFormat="1" ht="16.5" customHeight="1" x14ac:dyDescent="0.25">
      <c r="A121" s="162">
        <v>104</v>
      </c>
      <c r="B121" s="54" t="s">
        <v>98</v>
      </c>
      <c r="C121" s="206">
        <v>48.69</v>
      </c>
      <c r="D121" s="206">
        <v>28.3</v>
      </c>
      <c r="E121" s="206">
        <v>32.6</v>
      </c>
      <c r="F121" s="207">
        <v>34.200000000000003</v>
      </c>
      <c r="G121" s="207">
        <v>36</v>
      </c>
      <c r="H121" s="207">
        <v>38.520000000000003</v>
      </c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</row>
    <row r="122" spans="1:36" s="65" customFormat="1" ht="16.5" customHeight="1" x14ac:dyDescent="0.25">
      <c r="A122" s="162">
        <v>105</v>
      </c>
      <c r="B122" s="54" t="s">
        <v>99</v>
      </c>
      <c r="C122" s="206">
        <v>17.122</v>
      </c>
      <c r="D122" s="206">
        <v>23.9</v>
      </c>
      <c r="E122" s="206">
        <v>2.5</v>
      </c>
      <c r="F122" s="207"/>
      <c r="G122" s="207"/>
      <c r="H122" s="207">
        <v>0</v>
      </c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</row>
    <row r="123" spans="1:36" s="65" customFormat="1" ht="16.5" customHeight="1" x14ac:dyDescent="0.25">
      <c r="A123" s="162">
        <v>106</v>
      </c>
      <c r="B123" s="67" t="s">
        <v>134</v>
      </c>
      <c r="C123" s="206"/>
      <c r="D123" s="206"/>
      <c r="E123" s="206"/>
      <c r="F123" s="206"/>
      <c r="G123" s="206"/>
      <c r="H123" s="206">
        <v>0</v>
      </c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</row>
    <row r="124" spans="1:36" s="65" customFormat="1" ht="16.5" customHeight="1" x14ac:dyDescent="0.25">
      <c r="A124" s="162">
        <v>107</v>
      </c>
      <c r="B124" s="54" t="s">
        <v>101</v>
      </c>
      <c r="C124" s="206"/>
      <c r="D124" s="206"/>
      <c r="E124" s="206"/>
      <c r="F124" s="206"/>
      <c r="G124" s="206"/>
      <c r="H124" s="206">
        <v>0</v>
      </c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</row>
    <row r="125" spans="1:36" s="65" customFormat="1" ht="16.5" customHeight="1" x14ac:dyDescent="0.25">
      <c r="A125" s="162">
        <v>108</v>
      </c>
      <c r="B125" s="54" t="s">
        <v>102</v>
      </c>
      <c r="C125" s="206"/>
      <c r="D125" s="206"/>
      <c r="E125" s="206"/>
      <c r="F125" s="206"/>
      <c r="G125" s="206"/>
      <c r="H125" s="206">
        <v>0</v>
      </c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</row>
    <row r="126" spans="1:36" s="65" customFormat="1" ht="16.5" customHeight="1" x14ac:dyDescent="0.25">
      <c r="A126" s="162">
        <v>109</v>
      </c>
      <c r="B126" s="54" t="s">
        <v>103</v>
      </c>
      <c r="C126" s="206">
        <v>82.1</v>
      </c>
      <c r="D126" s="206">
        <v>69</v>
      </c>
      <c r="E126" s="206">
        <v>56.6</v>
      </c>
      <c r="F126" s="206">
        <v>54.1</v>
      </c>
      <c r="G126" s="206">
        <v>56.9</v>
      </c>
      <c r="H126" s="206">
        <v>60.882999999999996</v>
      </c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</row>
    <row r="127" spans="1:36" s="65" customFormat="1" ht="16.5" customHeight="1" x14ac:dyDescent="0.25">
      <c r="A127" s="162">
        <v>110</v>
      </c>
      <c r="B127" s="54" t="s">
        <v>107</v>
      </c>
      <c r="C127" s="206"/>
      <c r="D127" s="206">
        <v>84.043848964677224</v>
      </c>
      <c r="E127" s="206">
        <v>82.028985507246375</v>
      </c>
      <c r="F127" s="206">
        <v>95.583038869257948</v>
      </c>
      <c r="G127" s="206">
        <v>105.17560073937153</v>
      </c>
      <c r="H127" s="206">
        <v>106.99999999999999</v>
      </c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</row>
    <row r="128" spans="1:36" s="65" customFormat="1" ht="20.25" customHeight="1" x14ac:dyDescent="0.25">
      <c r="A128" s="254" t="s">
        <v>249</v>
      </c>
      <c r="B128" s="254"/>
      <c r="C128" s="254"/>
      <c r="D128" s="254"/>
      <c r="E128" s="254"/>
      <c r="F128" s="254"/>
      <c r="G128" s="254"/>
      <c r="H128" s="25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</row>
    <row r="129" spans="1:36" s="65" customFormat="1" ht="37.5" customHeight="1" x14ac:dyDescent="0.25">
      <c r="A129" s="162">
        <v>111</v>
      </c>
      <c r="B129" s="54" t="s">
        <v>90</v>
      </c>
      <c r="C129" s="206">
        <v>57.283999999999999</v>
      </c>
      <c r="D129" s="206">
        <v>51.68</v>
      </c>
      <c r="E129" s="206">
        <v>55.756</v>
      </c>
      <c r="F129" s="206">
        <v>45.9</v>
      </c>
      <c r="G129" s="206">
        <v>48.2</v>
      </c>
      <c r="H129" s="206">
        <v>51.574000000000005</v>
      </c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</row>
    <row r="130" spans="1:36" s="65" customFormat="1" ht="45" customHeight="1" x14ac:dyDescent="0.25">
      <c r="A130" s="162">
        <v>112</v>
      </c>
      <c r="B130" s="54" t="s">
        <v>92</v>
      </c>
      <c r="C130" s="206">
        <v>24.161999999999999</v>
      </c>
      <c r="D130" s="206">
        <v>29.5</v>
      </c>
      <c r="E130" s="206">
        <v>30</v>
      </c>
      <c r="F130" s="206">
        <v>31.5</v>
      </c>
      <c r="G130" s="206">
        <v>33.1</v>
      </c>
      <c r="H130" s="206">
        <v>35.417000000000002</v>
      </c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</row>
    <row r="131" spans="1:36" s="65" customFormat="1" ht="16.5" customHeight="1" x14ac:dyDescent="0.25">
      <c r="A131" s="162">
        <v>113</v>
      </c>
      <c r="B131" s="54" t="s">
        <v>107</v>
      </c>
      <c r="C131" s="206"/>
      <c r="D131" s="206">
        <v>122.09254200811192</v>
      </c>
      <c r="E131" s="206">
        <v>101.69491525423729</v>
      </c>
      <c r="F131" s="206">
        <v>105</v>
      </c>
      <c r="G131" s="206">
        <v>105.07936507936509</v>
      </c>
      <c r="H131" s="206">
        <v>107</v>
      </c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</row>
    <row r="132" spans="1:36" s="65" customFormat="1" ht="16.5" customHeight="1" x14ac:dyDescent="0.25">
      <c r="A132" s="162">
        <v>114</v>
      </c>
      <c r="B132" s="54" t="s">
        <v>93</v>
      </c>
      <c r="C132" s="206">
        <v>24.161999999999999</v>
      </c>
      <c r="D132" s="206">
        <v>29.5</v>
      </c>
      <c r="E132" s="206">
        <v>30</v>
      </c>
      <c r="F132" s="207">
        <v>31.5</v>
      </c>
      <c r="G132" s="207">
        <v>33.1</v>
      </c>
      <c r="H132" s="207">
        <v>35.417000000000002</v>
      </c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</row>
    <row r="133" spans="1:36" s="65" customFormat="1" ht="16.5" customHeight="1" x14ac:dyDescent="0.25">
      <c r="A133" s="162">
        <v>115</v>
      </c>
      <c r="B133" s="54" t="s">
        <v>94</v>
      </c>
      <c r="C133" s="206"/>
      <c r="D133" s="206"/>
      <c r="E133" s="206"/>
      <c r="F133" s="206"/>
      <c r="G133" s="206"/>
      <c r="H133" s="206">
        <v>0</v>
      </c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</row>
    <row r="134" spans="1:36" s="65" customFormat="1" ht="16.5" customHeight="1" x14ac:dyDescent="0.25">
      <c r="A134" s="162">
        <v>116</v>
      </c>
      <c r="B134" s="54" t="s">
        <v>95</v>
      </c>
      <c r="C134" s="206"/>
      <c r="D134" s="206"/>
      <c r="E134" s="206"/>
      <c r="F134" s="206"/>
      <c r="G134" s="206"/>
      <c r="H134" s="206">
        <v>0</v>
      </c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</row>
    <row r="135" spans="1:36" s="65" customFormat="1" ht="23.25" customHeight="1" x14ac:dyDescent="0.25">
      <c r="A135" s="162">
        <v>117</v>
      </c>
      <c r="B135" s="54" t="s">
        <v>97</v>
      </c>
      <c r="C135" s="206">
        <v>33.124000000000002</v>
      </c>
      <c r="D135" s="206">
        <v>25.414999999999999</v>
      </c>
      <c r="E135" s="206">
        <v>25.756</v>
      </c>
      <c r="F135" s="206">
        <v>14.4</v>
      </c>
      <c r="G135" s="206">
        <v>15.1</v>
      </c>
      <c r="H135" s="206">
        <v>16.157</v>
      </c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</row>
    <row r="136" spans="1:36" s="65" customFormat="1" ht="28.5" customHeight="1" x14ac:dyDescent="0.25">
      <c r="A136" s="162">
        <v>118</v>
      </c>
      <c r="B136" s="54" t="s">
        <v>98</v>
      </c>
      <c r="C136" s="206">
        <v>26.402000000000001</v>
      </c>
      <c r="D136" s="206">
        <v>14.9</v>
      </c>
      <c r="E136" s="206">
        <v>13.756</v>
      </c>
      <c r="F136" s="207">
        <v>14.4</v>
      </c>
      <c r="G136" s="207">
        <v>15.1</v>
      </c>
      <c r="H136" s="207">
        <v>16.157</v>
      </c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</row>
    <row r="137" spans="1:36" s="65" customFormat="1" ht="16.5" customHeight="1" x14ac:dyDescent="0.25">
      <c r="A137" s="162">
        <v>119</v>
      </c>
      <c r="B137" s="54" t="s">
        <v>99</v>
      </c>
      <c r="C137" s="206">
        <v>6.7220000000000004</v>
      </c>
      <c r="D137" s="206">
        <v>10.515000000000001</v>
      </c>
      <c r="E137" s="206">
        <v>12</v>
      </c>
      <c r="F137" s="207"/>
      <c r="G137" s="207"/>
      <c r="H137" s="207">
        <v>0</v>
      </c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</row>
    <row r="138" spans="1:36" s="65" customFormat="1" ht="16.5" customHeight="1" x14ac:dyDescent="0.25">
      <c r="A138" s="162">
        <v>120</v>
      </c>
      <c r="B138" s="67" t="s">
        <v>134</v>
      </c>
      <c r="C138" s="206"/>
      <c r="D138" s="206"/>
      <c r="E138" s="206"/>
      <c r="F138" s="206"/>
      <c r="G138" s="206"/>
      <c r="H138" s="206">
        <v>0</v>
      </c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</row>
    <row r="139" spans="1:36" s="65" customFormat="1" ht="16.5" customHeight="1" x14ac:dyDescent="0.25">
      <c r="A139" s="162">
        <v>121</v>
      </c>
      <c r="B139" s="54" t="s">
        <v>101</v>
      </c>
      <c r="C139" s="206"/>
      <c r="D139" s="206"/>
      <c r="E139" s="206"/>
      <c r="F139" s="206"/>
      <c r="G139" s="206"/>
      <c r="H139" s="206">
        <v>0</v>
      </c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</row>
    <row r="140" spans="1:36" s="65" customFormat="1" ht="16.5" customHeight="1" x14ac:dyDescent="0.25">
      <c r="A140" s="162">
        <v>122</v>
      </c>
      <c r="B140" s="54" t="s">
        <v>102</v>
      </c>
      <c r="C140" s="206"/>
      <c r="D140" s="206"/>
      <c r="E140" s="206"/>
      <c r="F140" s="206"/>
      <c r="G140" s="206"/>
      <c r="H140" s="206">
        <v>0</v>
      </c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</row>
    <row r="141" spans="1:36" s="65" customFormat="1" ht="16.5" customHeight="1" x14ac:dyDescent="0.25">
      <c r="A141" s="162">
        <v>123</v>
      </c>
      <c r="B141" s="54" t="s">
        <v>103</v>
      </c>
      <c r="C141" s="206">
        <v>57.289000000000001</v>
      </c>
      <c r="D141" s="206">
        <v>51.7</v>
      </c>
      <c r="E141" s="206">
        <v>62.8</v>
      </c>
      <c r="F141" s="206">
        <v>45.9</v>
      </c>
      <c r="G141" s="206">
        <v>48.2</v>
      </c>
      <c r="H141" s="206">
        <v>51.574000000000005</v>
      </c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</row>
    <row r="142" spans="1:36" s="65" customFormat="1" ht="16.5" customHeight="1" x14ac:dyDescent="0.25">
      <c r="A142" s="162">
        <v>124</v>
      </c>
      <c r="B142" s="54" t="s">
        <v>107</v>
      </c>
      <c r="C142" s="206"/>
      <c r="D142" s="206">
        <v>90.244200457330379</v>
      </c>
      <c r="E142" s="206">
        <v>121.47001934235975</v>
      </c>
      <c r="F142" s="206">
        <v>73.089171974522287</v>
      </c>
      <c r="G142" s="206">
        <v>105.01089324618738</v>
      </c>
      <c r="H142" s="206">
        <v>107</v>
      </c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</row>
    <row r="143" spans="1:36" s="65" customFormat="1" ht="18.75" customHeight="1" x14ac:dyDescent="0.25">
      <c r="A143" s="254" t="s">
        <v>250</v>
      </c>
      <c r="B143" s="254"/>
      <c r="C143" s="254"/>
      <c r="D143" s="254"/>
      <c r="E143" s="254"/>
      <c r="F143" s="254"/>
      <c r="G143" s="254"/>
      <c r="H143" s="25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</row>
    <row r="144" spans="1:36" s="65" customFormat="1" ht="30" customHeight="1" x14ac:dyDescent="0.25">
      <c r="A144" s="162">
        <v>125</v>
      </c>
      <c r="B144" s="54" t="s">
        <v>90</v>
      </c>
      <c r="C144" s="206">
        <v>39.646999999999998</v>
      </c>
      <c r="D144" s="206">
        <v>46.061</v>
      </c>
      <c r="E144" s="206">
        <v>39.4</v>
      </c>
      <c r="F144" s="206">
        <v>41.3</v>
      </c>
      <c r="G144" s="206">
        <v>43.4</v>
      </c>
      <c r="H144" s="206">
        <v>46.438000000000002</v>
      </c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</row>
    <row r="145" spans="1:36" s="65" customFormat="1" ht="32.25" customHeight="1" x14ac:dyDescent="0.25">
      <c r="A145" s="162">
        <v>126</v>
      </c>
      <c r="B145" s="54" t="s">
        <v>92</v>
      </c>
      <c r="C145" s="206">
        <v>4.4029999999999996</v>
      </c>
      <c r="D145" s="206">
        <v>10.5</v>
      </c>
      <c r="E145" s="206">
        <v>11</v>
      </c>
      <c r="F145" s="206">
        <v>11.5</v>
      </c>
      <c r="G145" s="206">
        <v>12.1</v>
      </c>
      <c r="H145" s="206">
        <v>12.946999999999999</v>
      </c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</row>
    <row r="146" spans="1:36" s="65" customFormat="1" ht="17.25" customHeight="1" x14ac:dyDescent="0.25">
      <c r="A146" s="162">
        <v>127</v>
      </c>
      <c r="B146" s="54" t="s">
        <v>107</v>
      </c>
      <c r="C146" s="206"/>
      <c r="D146" s="206">
        <v>238.4737678855326</v>
      </c>
      <c r="E146" s="206">
        <v>104.76190476190477</v>
      </c>
      <c r="F146" s="206">
        <v>104.54545454545455</v>
      </c>
      <c r="G146" s="206">
        <v>105.21739130434781</v>
      </c>
      <c r="H146" s="206">
        <v>107</v>
      </c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</row>
    <row r="147" spans="1:36" s="65" customFormat="1" ht="17.25" customHeight="1" x14ac:dyDescent="0.25">
      <c r="A147" s="162">
        <v>128</v>
      </c>
      <c r="B147" s="54" t="s">
        <v>93</v>
      </c>
      <c r="C147" s="206">
        <v>4.4029999999999996</v>
      </c>
      <c r="D147" s="206">
        <v>10.5</v>
      </c>
      <c r="E147" s="206">
        <v>11</v>
      </c>
      <c r="F147" s="207">
        <v>11.5</v>
      </c>
      <c r="G147" s="207">
        <v>12.1</v>
      </c>
      <c r="H147" s="207">
        <v>12.946999999999999</v>
      </c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</row>
    <row r="148" spans="1:36" s="65" customFormat="1" ht="17.25" customHeight="1" x14ac:dyDescent="0.25">
      <c r="A148" s="162">
        <v>129</v>
      </c>
      <c r="B148" s="54" t="s">
        <v>94</v>
      </c>
      <c r="C148" s="206"/>
      <c r="D148" s="206"/>
      <c r="E148" s="206"/>
      <c r="F148" s="206"/>
      <c r="G148" s="206"/>
      <c r="H148" s="206">
        <v>0</v>
      </c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</row>
    <row r="149" spans="1:36" s="65" customFormat="1" ht="17.25" customHeight="1" x14ac:dyDescent="0.25">
      <c r="A149" s="162">
        <v>130</v>
      </c>
      <c r="B149" s="54" t="s">
        <v>95</v>
      </c>
      <c r="C149" s="206"/>
      <c r="D149" s="206"/>
      <c r="E149" s="206"/>
      <c r="F149" s="206"/>
      <c r="G149" s="206"/>
      <c r="H149" s="206">
        <v>0</v>
      </c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</row>
    <row r="150" spans="1:36" s="65" customFormat="1" ht="30.75" customHeight="1" x14ac:dyDescent="0.25">
      <c r="A150" s="162">
        <v>131</v>
      </c>
      <c r="B150" s="54" t="s">
        <v>97</v>
      </c>
      <c r="C150" s="206">
        <v>37.112000000000002</v>
      </c>
      <c r="D150" s="206">
        <v>38.299999999999997</v>
      </c>
      <c r="E150" s="206">
        <v>28.4</v>
      </c>
      <c r="F150" s="206">
        <v>29.8</v>
      </c>
      <c r="G150" s="206">
        <v>31.3</v>
      </c>
      <c r="H150" s="206">
        <v>33.491</v>
      </c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</row>
    <row r="151" spans="1:36" s="65" customFormat="1" ht="17.25" customHeight="1" x14ac:dyDescent="0.25">
      <c r="A151" s="162">
        <v>132</v>
      </c>
      <c r="B151" s="54" t="s">
        <v>98</v>
      </c>
      <c r="C151" s="206">
        <v>31.006</v>
      </c>
      <c r="D151" s="206">
        <v>30.3</v>
      </c>
      <c r="E151" s="206">
        <v>28.4</v>
      </c>
      <c r="F151" s="207">
        <v>29.8</v>
      </c>
      <c r="G151" s="207">
        <v>31.3</v>
      </c>
      <c r="H151" s="207">
        <v>33.491</v>
      </c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</row>
    <row r="152" spans="1:36" s="65" customFormat="1" ht="17.25" customHeight="1" x14ac:dyDescent="0.25">
      <c r="A152" s="162">
        <v>133</v>
      </c>
      <c r="B152" s="54" t="s">
        <v>99</v>
      </c>
      <c r="C152" s="206">
        <v>6.1059999999999999</v>
      </c>
      <c r="D152" s="206">
        <v>8</v>
      </c>
      <c r="E152" s="206"/>
      <c r="F152" s="207"/>
      <c r="G152" s="207"/>
      <c r="H152" s="207">
        <v>0</v>
      </c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</row>
    <row r="153" spans="1:36" s="65" customFormat="1" ht="17.25" customHeight="1" x14ac:dyDescent="0.25">
      <c r="A153" s="162">
        <v>134</v>
      </c>
      <c r="B153" s="67" t="s">
        <v>134</v>
      </c>
      <c r="C153" s="206"/>
      <c r="D153" s="206" t="s">
        <v>298</v>
      </c>
      <c r="E153" s="206"/>
      <c r="F153" s="206"/>
      <c r="G153" s="206"/>
      <c r="H153" s="206">
        <v>0</v>
      </c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</row>
    <row r="154" spans="1:36" s="65" customFormat="1" ht="17.25" customHeight="1" x14ac:dyDescent="0.25">
      <c r="A154" s="162">
        <v>135</v>
      </c>
      <c r="B154" s="54" t="s">
        <v>101</v>
      </c>
      <c r="C154" s="206"/>
      <c r="D154" s="206"/>
      <c r="E154" s="206"/>
      <c r="F154" s="206"/>
      <c r="G154" s="206"/>
      <c r="H154" s="206">
        <v>0</v>
      </c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</row>
    <row r="155" spans="1:36" s="65" customFormat="1" ht="17.25" customHeight="1" x14ac:dyDescent="0.25">
      <c r="A155" s="162">
        <v>136</v>
      </c>
      <c r="B155" s="54" t="s">
        <v>102</v>
      </c>
      <c r="C155" s="206"/>
      <c r="D155" s="206"/>
      <c r="E155" s="206"/>
      <c r="F155" s="206"/>
      <c r="G155" s="206"/>
      <c r="H155" s="206">
        <v>0</v>
      </c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</row>
    <row r="156" spans="1:36" s="65" customFormat="1" ht="17.25" customHeight="1" x14ac:dyDescent="0.25">
      <c r="A156" s="162">
        <v>137</v>
      </c>
      <c r="B156" s="54" t="s">
        <v>103</v>
      </c>
      <c r="C156" s="206">
        <v>39.646999999999998</v>
      </c>
      <c r="D156" s="206">
        <v>46.1</v>
      </c>
      <c r="E156" s="206">
        <v>44.3</v>
      </c>
      <c r="F156" s="206">
        <v>41.3</v>
      </c>
      <c r="G156" s="206">
        <v>43.4</v>
      </c>
      <c r="H156" s="206">
        <v>46.438000000000002</v>
      </c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</row>
    <row r="157" spans="1:36" s="65" customFormat="1" ht="17.25" customHeight="1" x14ac:dyDescent="0.25">
      <c r="A157" s="162">
        <v>138</v>
      </c>
      <c r="B157" s="54" t="s">
        <v>107</v>
      </c>
      <c r="C157" s="206"/>
      <c r="D157" s="206">
        <v>116.27613690821501</v>
      </c>
      <c r="E157" s="206">
        <v>96.095444685466376</v>
      </c>
      <c r="F157" s="206">
        <v>93.227990970654631</v>
      </c>
      <c r="G157" s="206">
        <v>105.08474576271188</v>
      </c>
      <c r="H157" s="206">
        <v>107</v>
      </c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</row>
    <row r="158" spans="1:36" s="65" customFormat="1" ht="16.5" customHeight="1" x14ac:dyDescent="0.25">
      <c r="A158" s="254" t="s">
        <v>251</v>
      </c>
      <c r="B158" s="254"/>
      <c r="C158" s="254"/>
      <c r="D158" s="254"/>
      <c r="E158" s="254"/>
      <c r="F158" s="254"/>
      <c r="G158" s="254"/>
      <c r="H158" s="25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</row>
    <row r="159" spans="1:36" s="65" customFormat="1" ht="40.5" customHeight="1" x14ac:dyDescent="0.25">
      <c r="A159" s="162">
        <v>139</v>
      </c>
      <c r="B159" s="54" t="s">
        <v>90</v>
      </c>
      <c r="C159" s="206">
        <v>64.983000000000004</v>
      </c>
      <c r="D159" s="206">
        <v>74.009</v>
      </c>
      <c r="E159" s="206">
        <v>73.168999999999997</v>
      </c>
      <c r="F159" s="206">
        <v>63.7</v>
      </c>
      <c r="G159" s="206">
        <v>66.900000000000006</v>
      </c>
      <c r="H159" s="206">
        <v>71.583000000000013</v>
      </c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</row>
    <row r="160" spans="1:36" s="65" customFormat="1" ht="16.5" customHeight="1" x14ac:dyDescent="0.25">
      <c r="A160" s="162">
        <v>140</v>
      </c>
      <c r="B160" s="54" t="s">
        <v>92</v>
      </c>
      <c r="C160" s="206">
        <v>30.914000000000001</v>
      </c>
      <c r="D160" s="206">
        <v>38.400000000000006</v>
      </c>
      <c r="E160" s="206">
        <v>42</v>
      </c>
      <c r="F160" s="206">
        <v>42</v>
      </c>
      <c r="G160" s="206">
        <v>44.1</v>
      </c>
      <c r="H160" s="206">
        <v>47.187000000000005</v>
      </c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</row>
    <row r="161" spans="1:36" s="65" customFormat="1" ht="16.5" customHeight="1" x14ac:dyDescent="0.25">
      <c r="A161" s="162">
        <v>141</v>
      </c>
      <c r="B161" s="54" t="s">
        <v>107</v>
      </c>
      <c r="C161" s="206"/>
      <c r="D161" s="206">
        <v>124.2155657630847</v>
      </c>
      <c r="E161" s="206">
        <v>109.37499999999997</v>
      </c>
      <c r="F161" s="206">
        <v>100</v>
      </c>
      <c r="G161" s="206">
        <v>105</v>
      </c>
      <c r="H161" s="206">
        <v>107</v>
      </c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</row>
    <row r="162" spans="1:36" s="65" customFormat="1" ht="16.5" customHeight="1" x14ac:dyDescent="0.25">
      <c r="A162" s="162">
        <v>142</v>
      </c>
      <c r="B162" s="54" t="s">
        <v>93</v>
      </c>
      <c r="C162" s="206">
        <v>30.914000000000001</v>
      </c>
      <c r="D162" s="206">
        <v>38.200000000000003</v>
      </c>
      <c r="E162" s="206">
        <v>42</v>
      </c>
      <c r="F162" s="207">
        <v>42</v>
      </c>
      <c r="G162" s="207">
        <v>44.1</v>
      </c>
      <c r="H162" s="207">
        <v>47.187000000000005</v>
      </c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</row>
    <row r="163" spans="1:36" s="65" customFormat="1" ht="16.5" customHeight="1" x14ac:dyDescent="0.25">
      <c r="A163" s="162">
        <v>143</v>
      </c>
      <c r="B163" s="54" t="s">
        <v>94</v>
      </c>
      <c r="C163" s="206"/>
      <c r="D163" s="206"/>
      <c r="E163" s="206"/>
      <c r="F163" s="206"/>
      <c r="G163" s="206"/>
      <c r="H163" s="206">
        <v>0</v>
      </c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</row>
    <row r="164" spans="1:36" s="65" customFormat="1" ht="16.5" customHeight="1" x14ac:dyDescent="0.25">
      <c r="A164" s="162">
        <v>144</v>
      </c>
      <c r="B164" s="54" t="s">
        <v>95</v>
      </c>
      <c r="C164" s="206"/>
      <c r="D164" s="206">
        <v>0.2</v>
      </c>
      <c r="E164" s="206"/>
      <c r="F164" s="206"/>
      <c r="G164" s="206"/>
      <c r="H164" s="206">
        <v>0</v>
      </c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</row>
    <row r="165" spans="1:36" s="65" customFormat="1" ht="30.75" customHeight="1" x14ac:dyDescent="0.25">
      <c r="A165" s="162">
        <v>145</v>
      </c>
      <c r="B165" s="54" t="s">
        <v>97</v>
      </c>
      <c r="C165" s="206">
        <v>38.424999999999997</v>
      </c>
      <c r="D165" s="206">
        <v>36.5</v>
      </c>
      <c r="E165" s="206">
        <v>31.169</v>
      </c>
      <c r="F165" s="206">
        <v>21.7</v>
      </c>
      <c r="G165" s="206">
        <v>22.799999999999997</v>
      </c>
      <c r="H165" s="206">
        <v>24.395999999999997</v>
      </c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</row>
    <row r="166" spans="1:36" s="65" customFormat="1" ht="16.5" customHeight="1" x14ac:dyDescent="0.25">
      <c r="A166" s="162">
        <v>146</v>
      </c>
      <c r="B166" s="54" t="s">
        <v>98</v>
      </c>
      <c r="C166" s="206">
        <v>30.003</v>
      </c>
      <c r="D166" s="206">
        <v>17.899999999999999</v>
      </c>
      <c r="E166" s="206">
        <v>14.669</v>
      </c>
      <c r="F166" s="207">
        <v>15.4</v>
      </c>
      <c r="G166" s="207">
        <v>16.2</v>
      </c>
      <c r="H166" s="207">
        <v>17.334</v>
      </c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</row>
    <row r="167" spans="1:36" s="65" customFormat="1" ht="16.5" customHeight="1" x14ac:dyDescent="0.25">
      <c r="A167" s="162">
        <v>147</v>
      </c>
      <c r="B167" s="54" t="s">
        <v>99</v>
      </c>
      <c r="C167" s="206">
        <v>8.4220000000000006</v>
      </c>
      <c r="D167" s="206">
        <v>18.600000000000001</v>
      </c>
      <c r="E167" s="206">
        <v>16.5</v>
      </c>
      <c r="F167" s="207">
        <v>6.3</v>
      </c>
      <c r="G167" s="207">
        <v>6.6</v>
      </c>
      <c r="H167" s="207">
        <v>7.0619999999999994</v>
      </c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</row>
    <row r="168" spans="1:36" s="65" customFormat="1" ht="16.5" customHeight="1" x14ac:dyDescent="0.25">
      <c r="A168" s="162">
        <v>148</v>
      </c>
      <c r="B168" s="67" t="s">
        <v>134</v>
      </c>
      <c r="C168" s="206"/>
      <c r="D168" s="206"/>
      <c r="E168" s="206"/>
      <c r="F168" s="206"/>
      <c r="G168" s="206"/>
      <c r="H168" s="206">
        <v>0</v>
      </c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</row>
    <row r="169" spans="1:36" s="65" customFormat="1" ht="16.5" customHeight="1" x14ac:dyDescent="0.25">
      <c r="A169" s="162">
        <v>149</v>
      </c>
      <c r="B169" s="54" t="s">
        <v>101</v>
      </c>
      <c r="C169" s="206"/>
      <c r="D169" s="206"/>
      <c r="E169" s="206"/>
      <c r="F169" s="206"/>
      <c r="G169" s="206"/>
      <c r="H169" s="206">
        <v>0</v>
      </c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</row>
    <row r="170" spans="1:36" s="65" customFormat="1" ht="16.5" customHeight="1" x14ac:dyDescent="0.25">
      <c r="A170" s="162">
        <v>150</v>
      </c>
      <c r="B170" s="54" t="s">
        <v>102</v>
      </c>
      <c r="C170" s="206"/>
      <c r="D170" s="206"/>
      <c r="E170" s="206"/>
      <c r="F170" s="206"/>
      <c r="G170" s="206"/>
      <c r="H170" s="206">
        <v>0</v>
      </c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</row>
    <row r="171" spans="1:36" s="65" customFormat="1" ht="16.5" customHeight="1" x14ac:dyDescent="0.25">
      <c r="A171" s="162">
        <v>151</v>
      </c>
      <c r="B171" s="54" t="s">
        <v>103</v>
      </c>
      <c r="C171" s="206">
        <v>64.983000000000004</v>
      </c>
      <c r="D171" s="206">
        <v>74</v>
      </c>
      <c r="E171" s="206">
        <v>79.400000000000006</v>
      </c>
      <c r="F171" s="206">
        <v>63.7</v>
      </c>
      <c r="G171" s="206">
        <v>66.900000000000006</v>
      </c>
      <c r="H171" s="206">
        <v>71.583000000000013</v>
      </c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</row>
    <row r="172" spans="1:36" s="65" customFormat="1" ht="16.5" customHeight="1" x14ac:dyDescent="0.25">
      <c r="A172" s="162">
        <v>152</v>
      </c>
      <c r="B172" s="54" t="s">
        <v>107</v>
      </c>
      <c r="C172" s="206"/>
      <c r="D172" s="206">
        <v>113.87593678346644</v>
      </c>
      <c r="E172" s="206">
        <v>107.29729729729731</v>
      </c>
      <c r="F172" s="206">
        <v>80.22670025188917</v>
      </c>
      <c r="G172" s="206">
        <v>105.02354788069074</v>
      </c>
      <c r="H172" s="206">
        <v>107</v>
      </c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</row>
    <row r="173" spans="1:36" s="65" customFormat="1" ht="16.5" customHeight="1" x14ac:dyDescent="0.25">
      <c r="A173" s="254" t="s">
        <v>295</v>
      </c>
      <c r="B173" s="254"/>
      <c r="C173" s="254"/>
      <c r="D173" s="254"/>
      <c r="E173" s="254"/>
      <c r="F173" s="254"/>
      <c r="G173" s="254"/>
      <c r="H173" s="25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</row>
    <row r="174" spans="1:36" s="65" customFormat="1" ht="32.25" customHeight="1" x14ac:dyDescent="0.25">
      <c r="A174" s="162">
        <v>153</v>
      </c>
      <c r="B174" s="54" t="s">
        <v>90</v>
      </c>
      <c r="C174" s="206">
        <v>36.365000000000002</v>
      </c>
      <c r="D174" s="206">
        <v>54.189</v>
      </c>
      <c r="E174" s="206">
        <v>43.2</v>
      </c>
      <c r="F174" s="206">
        <v>44.8</v>
      </c>
      <c r="G174" s="206">
        <v>47</v>
      </c>
      <c r="H174" s="206">
        <v>50.29</v>
      </c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</row>
    <row r="175" spans="1:36" s="65" customFormat="1" ht="28.5" customHeight="1" x14ac:dyDescent="0.25">
      <c r="A175" s="162">
        <v>154</v>
      </c>
      <c r="B175" s="54" t="s">
        <v>92</v>
      </c>
      <c r="C175" s="206">
        <v>3.798</v>
      </c>
      <c r="D175" s="206">
        <v>12.9</v>
      </c>
      <c r="E175" s="206">
        <v>13.5</v>
      </c>
      <c r="F175" s="206">
        <v>14.2</v>
      </c>
      <c r="G175" s="206">
        <v>14.9</v>
      </c>
      <c r="H175" s="206">
        <v>15.943000000000001</v>
      </c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</row>
    <row r="176" spans="1:36" s="65" customFormat="1" ht="16.5" customHeight="1" x14ac:dyDescent="0.25">
      <c r="A176" s="162">
        <v>155</v>
      </c>
      <c r="B176" s="54" t="s">
        <v>107</v>
      </c>
      <c r="C176" s="206"/>
      <c r="D176" s="206">
        <v>339.65244865718802</v>
      </c>
      <c r="E176" s="206">
        <v>104.65116279069765</v>
      </c>
      <c r="F176" s="206">
        <v>105.18518518518518</v>
      </c>
      <c r="G176" s="206">
        <v>104.92957746478875</v>
      </c>
      <c r="H176" s="206">
        <v>107</v>
      </c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</row>
    <row r="177" spans="1:36" s="65" customFormat="1" ht="16.5" customHeight="1" x14ac:dyDescent="0.25">
      <c r="A177" s="162">
        <v>156</v>
      </c>
      <c r="B177" s="54" t="s">
        <v>93</v>
      </c>
      <c r="C177" s="206">
        <v>3.6880000000000002</v>
      </c>
      <c r="D177" s="206">
        <v>12.9</v>
      </c>
      <c r="E177" s="206">
        <v>13.5</v>
      </c>
      <c r="F177" s="207">
        <v>14.2</v>
      </c>
      <c r="G177" s="207">
        <v>6.3000000000000007</v>
      </c>
      <c r="H177" s="207">
        <v>6.7410000000000005</v>
      </c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</row>
    <row r="178" spans="1:36" s="65" customFormat="1" ht="16.5" customHeight="1" x14ac:dyDescent="0.25">
      <c r="A178" s="162">
        <v>157</v>
      </c>
      <c r="B178" s="54" t="s">
        <v>94</v>
      </c>
      <c r="C178" s="206">
        <v>0.11</v>
      </c>
      <c r="D178" s="206"/>
      <c r="E178" s="206"/>
      <c r="F178" s="206"/>
      <c r="G178" s="206"/>
      <c r="H178" s="206">
        <v>0</v>
      </c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</row>
    <row r="179" spans="1:36" s="65" customFormat="1" ht="16.5" customHeight="1" x14ac:dyDescent="0.25">
      <c r="A179" s="162">
        <v>158</v>
      </c>
      <c r="B179" s="54" t="s">
        <v>95</v>
      </c>
      <c r="C179" s="206"/>
      <c r="D179" s="206"/>
      <c r="E179" s="206"/>
      <c r="F179" s="206"/>
      <c r="G179" s="206"/>
      <c r="H179" s="206">
        <v>0</v>
      </c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</row>
    <row r="180" spans="1:36" s="65" customFormat="1" ht="33" customHeight="1" x14ac:dyDescent="0.25">
      <c r="A180" s="162">
        <v>159</v>
      </c>
      <c r="B180" s="54" t="s">
        <v>97</v>
      </c>
      <c r="C180" s="206">
        <v>32.366999999999997</v>
      </c>
      <c r="D180" s="206">
        <v>46.2</v>
      </c>
      <c r="E180" s="206">
        <v>29.7</v>
      </c>
      <c r="F180" s="206">
        <v>30.6</v>
      </c>
      <c r="G180" s="206">
        <v>32.1</v>
      </c>
      <c r="H180" s="206">
        <v>34.347000000000001</v>
      </c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</row>
    <row r="181" spans="1:36" s="65" customFormat="1" ht="16.5" customHeight="1" x14ac:dyDescent="0.25">
      <c r="A181" s="162">
        <v>160</v>
      </c>
      <c r="B181" s="54" t="s">
        <v>98</v>
      </c>
      <c r="C181" s="206">
        <v>29.349</v>
      </c>
      <c r="D181" s="206">
        <v>32.200000000000003</v>
      </c>
      <c r="E181" s="206">
        <v>29.2</v>
      </c>
      <c r="F181" s="207">
        <v>30.6</v>
      </c>
      <c r="G181" s="207">
        <v>32.1</v>
      </c>
      <c r="H181" s="207">
        <v>34.347000000000001</v>
      </c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</row>
    <row r="182" spans="1:36" s="65" customFormat="1" ht="16.5" customHeight="1" x14ac:dyDescent="0.25">
      <c r="A182" s="162">
        <v>161</v>
      </c>
      <c r="B182" s="54" t="s">
        <v>99</v>
      </c>
      <c r="C182" s="206">
        <v>3.0179999999999998</v>
      </c>
      <c r="D182" s="206">
        <v>14</v>
      </c>
      <c r="E182" s="206">
        <v>0.5</v>
      </c>
      <c r="F182" s="207"/>
      <c r="G182" s="207"/>
      <c r="H182" s="207">
        <v>0</v>
      </c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</row>
    <row r="183" spans="1:36" s="65" customFormat="1" ht="16.5" customHeight="1" x14ac:dyDescent="0.25">
      <c r="A183" s="162">
        <v>162</v>
      </c>
      <c r="B183" s="67" t="s">
        <v>134</v>
      </c>
      <c r="C183" s="206"/>
      <c r="D183" s="206"/>
      <c r="E183" s="206"/>
      <c r="F183" s="206"/>
      <c r="G183" s="206"/>
      <c r="H183" s="206">
        <v>0</v>
      </c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</row>
    <row r="184" spans="1:36" s="65" customFormat="1" ht="16.5" customHeight="1" x14ac:dyDescent="0.25">
      <c r="A184" s="162">
        <v>163</v>
      </c>
      <c r="B184" s="54" t="s">
        <v>101</v>
      </c>
      <c r="C184" s="206"/>
      <c r="D184" s="206"/>
      <c r="E184" s="206"/>
      <c r="F184" s="206"/>
      <c r="G184" s="206"/>
      <c r="H184" s="206">
        <v>0</v>
      </c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</row>
    <row r="185" spans="1:36" s="65" customFormat="1" ht="16.5" customHeight="1" x14ac:dyDescent="0.25">
      <c r="A185" s="162">
        <v>164</v>
      </c>
      <c r="B185" s="54" t="s">
        <v>102</v>
      </c>
      <c r="C185" s="206"/>
      <c r="D185" s="206"/>
      <c r="E185" s="206"/>
      <c r="F185" s="206"/>
      <c r="G185" s="206"/>
      <c r="H185" s="206">
        <v>0</v>
      </c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</row>
    <row r="186" spans="1:36" s="65" customFormat="1" ht="16.5" customHeight="1" x14ac:dyDescent="0.25">
      <c r="A186" s="162">
        <v>165</v>
      </c>
      <c r="B186" s="54" t="s">
        <v>103</v>
      </c>
      <c r="C186" s="206">
        <v>36.085999999999999</v>
      </c>
      <c r="D186" s="206">
        <v>54.189</v>
      </c>
      <c r="E186" s="206">
        <v>50.7</v>
      </c>
      <c r="F186" s="206">
        <v>44.8</v>
      </c>
      <c r="G186" s="206">
        <v>47</v>
      </c>
      <c r="H186" s="206">
        <v>50.29</v>
      </c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</row>
    <row r="187" spans="1:36" s="65" customFormat="1" ht="16.5" customHeight="1" x14ac:dyDescent="0.25">
      <c r="A187" s="162">
        <v>166</v>
      </c>
      <c r="B187" s="54" t="s">
        <v>107</v>
      </c>
      <c r="C187" s="206"/>
      <c r="D187" s="206">
        <v>150.16626946738347</v>
      </c>
      <c r="E187" s="206">
        <v>93.561423905220622</v>
      </c>
      <c r="F187" s="206">
        <v>88.362919132149884</v>
      </c>
      <c r="G187" s="206">
        <v>104.91071428571431</v>
      </c>
      <c r="H187" s="206">
        <v>107</v>
      </c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</row>
    <row r="188" spans="1:36" s="65" customFormat="1" ht="16.5" customHeight="1" x14ac:dyDescent="0.25">
      <c r="A188" s="254" t="s">
        <v>178</v>
      </c>
      <c r="B188" s="254"/>
      <c r="C188" s="254"/>
      <c r="D188" s="254"/>
      <c r="E188" s="254"/>
      <c r="F188" s="254"/>
      <c r="G188" s="254"/>
      <c r="H188" s="25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</row>
    <row r="189" spans="1:36" s="65" customFormat="1" ht="45.75" customHeight="1" x14ac:dyDescent="0.25">
      <c r="A189" s="162">
        <v>167</v>
      </c>
      <c r="B189" s="54" t="s">
        <v>90</v>
      </c>
      <c r="C189" s="206">
        <v>70.214999999999989</v>
      </c>
      <c r="D189" s="206">
        <v>104.318</v>
      </c>
      <c r="E189" s="206">
        <v>80.5</v>
      </c>
      <c r="F189" s="206">
        <v>84</v>
      </c>
      <c r="G189" s="206">
        <v>88.1</v>
      </c>
      <c r="H189" s="206">
        <v>94.266999999999996</v>
      </c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</row>
    <row r="190" spans="1:36" s="65" customFormat="1" ht="45.75" customHeight="1" x14ac:dyDescent="0.25">
      <c r="A190" s="162">
        <v>168</v>
      </c>
      <c r="B190" s="54" t="s">
        <v>92</v>
      </c>
      <c r="C190" s="206">
        <v>19.943000000000001</v>
      </c>
      <c r="D190" s="206">
        <v>28.3</v>
      </c>
      <c r="E190" s="206">
        <v>30</v>
      </c>
      <c r="F190" s="206">
        <v>31.5</v>
      </c>
      <c r="G190" s="206">
        <v>33.1</v>
      </c>
      <c r="H190" s="206">
        <v>35.417000000000002</v>
      </c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</row>
    <row r="191" spans="1:36" s="65" customFormat="1" ht="16.5" customHeight="1" x14ac:dyDescent="0.25">
      <c r="A191" s="162">
        <v>169</v>
      </c>
      <c r="B191" s="54" t="s">
        <v>107</v>
      </c>
      <c r="C191" s="206"/>
      <c r="D191" s="206">
        <v>141.90442761871333</v>
      </c>
      <c r="E191" s="206">
        <v>106.00706713780919</v>
      </c>
      <c r="F191" s="206">
        <v>105</v>
      </c>
      <c r="G191" s="206">
        <v>105.07936507936509</v>
      </c>
      <c r="H191" s="206">
        <v>107</v>
      </c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</row>
    <row r="192" spans="1:36" s="65" customFormat="1" ht="16.5" customHeight="1" x14ac:dyDescent="0.25">
      <c r="A192" s="162">
        <v>170</v>
      </c>
      <c r="B192" s="54" t="s">
        <v>93</v>
      </c>
      <c r="C192" s="206">
        <v>18.591000000000001</v>
      </c>
      <c r="D192" s="206">
        <v>27.6</v>
      </c>
      <c r="E192" s="206">
        <v>30</v>
      </c>
      <c r="F192" s="207">
        <v>31.5</v>
      </c>
      <c r="G192" s="207">
        <v>33.1</v>
      </c>
      <c r="H192" s="207">
        <v>35.417000000000002</v>
      </c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</row>
    <row r="193" spans="1:36" s="65" customFormat="1" ht="16.5" customHeight="1" x14ac:dyDescent="0.25">
      <c r="A193" s="162">
        <v>171</v>
      </c>
      <c r="B193" s="54" t="s">
        <v>94</v>
      </c>
      <c r="C193" s="206">
        <v>0.67100000000000004</v>
      </c>
      <c r="D193" s="206">
        <v>0.7</v>
      </c>
      <c r="E193" s="206"/>
      <c r="F193" s="206"/>
      <c r="G193" s="206"/>
      <c r="H193" s="206">
        <v>0</v>
      </c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</row>
    <row r="194" spans="1:36" s="65" customFormat="1" ht="16.5" customHeight="1" x14ac:dyDescent="0.25">
      <c r="A194" s="162">
        <v>172</v>
      </c>
      <c r="B194" s="54" t="s">
        <v>95</v>
      </c>
      <c r="C194" s="206">
        <v>0.68100000000000005</v>
      </c>
      <c r="D194" s="206"/>
      <c r="E194" s="206"/>
      <c r="F194" s="206"/>
      <c r="G194" s="206"/>
      <c r="H194" s="206">
        <v>0</v>
      </c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</row>
    <row r="195" spans="1:36" s="65" customFormat="1" ht="32.25" customHeight="1" x14ac:dyDescent="0.25">
      <c r="A195" s="162">
        <v>173</v>
      </c>
      <c r="B195" s="54" t="s">
        <v>97</v>
      </c>
      <c r="C195" s="206">
        <v>49.3</v>
      </c>
      <c r="D195" s="206">
        <v>79.900000000000006</v>
      </c>
      <c r="E195" s="206">
        <v>50.5</v>
      </c>
      <c r="F195" s="206">
        <v>52.5</v>
      </c>
      <c r="G195" s="206">
        <v>55</v>
      </c>
      <c r="H195" s="206">
        <v>58.85</v>
      </c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</row>
    <row r="196" spans="1:36" s="65" customFormat="1" ht="16.5" customHeight="1" x14ac:dyDescent="0.25">
      <c r="A196" s="162">
        <v>174</v>
      </c>
      <c r="B196" s="54" t="s">
        <v>98</v>
      </c>
      <c r="C196" s="206">
        <v>32.6</v>
      </c>
      <c r="D196" s="206">
        <v>35.299999999999997</v>
      </c>
      <c r="E196" s="206">
        <v>35</v>
      </c>
      <c r="F196" s="207">
        <v>36.6</v>
      </c>
      <c r="G196" s="207">
        <v>38.4</v>
      </c>
      <c r="H196" s="207">
        <v>41.088000000000001</v>
      </c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</row>
    <row r="197" spans="1:36" s="65" customFormat="1" ht="16.5" customHeight="1" x14ac:dyDescent="0.25">
      <c r="A197" s="162">
        <v>175</v>
      </c>
      <c r="B197" s="54" t="s">
        <v>99</v>
      </c>
      <c r="C197" s="206">
        <v>16.7</v>
      </c>
      <c r="D197" s="206">
        <v>44.6</v>
      </c>
      <c r="E197" s="206">
        <v>15.5</v>
      </c>
      <c r="F197" s="207">
        <v>15.9</v>
      </c>
      <c r="G197" s="207">
        <v>16.600000000000001</v>
      </c>
      <c r="H197" s="207">
        <v>17.762</v>
      </c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</row>
    <row r="198" spans="1:36" s="65" customFormat="1" ht="16.5" customHeight="1" x14ac:dyDescent="0.25">
      <c r="A198" s="162">
        <v>176</v>
      </c>
      <c r="B198" s="67" t="s">
        <v>134</v>
      </c>
      <c r="C198" s="206"/>
      <c r="D198" s="206"/>
      <c r="E198" s="206"/>
      <c r="F198" s="206"/>
      <c r="G198" s="206"/>
      <c r="H198" s="206">
        <v>0</v>
      </c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</row>
    <row r="199" spans="1:36" s="65" customFormat="1" ht="16.5" customHeight="1" x14ac:dyDescent="0.25">
      <c r="A199" s="162">
        <v>177</v>
      </c>
      <c r="B199" s="54" t="s">
        <v>101</v>
      </c>
      <c r="C199" s="206"/>
      <c r="D199" s="206"/>
      <c r="E199" s="206"/>
      <c r="F199" s="206"/>
      <c r="G199" s="206"/>
      <c r="H199" s="206">
        <v>0</v>
      </c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</row>
    <row r="200" spans="1:36" s="65" customFormat="1" ht="16.5" customHeight="1" x14ac:dyDescent="0.25">
      <c r="A200" s="162">
        <v>178</v>
      </c>
      <c r="B200" s="54" t="s">
        <v>102</v>
      </c>
      <c r="C200" s="206"/>
      <c r="D200" s="206"/>
      <c r="E200" s="206"/>
      <c r="F200" s="206"/>
      <c r="G200" s="206"/>
      <c r="H200" s="206">
        <v>0</v>
      </c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</row>
    <row r="201" spans="1:36" s="65" customFormat="1" ht="16.5" customHeight="1" x14ac:dyDescent="0.25">
      <c r="A201" s="162">
        <v>179</v>
      </c>
      <c r="B201" s="54" t="s">
        <v>103</v>
      </c>
      <c r="C201" s="206">
        <v>70.3</v>
      </c>
      <c r="D201" s="206">
        <v>104.3</v>
      </c>
      <c r="E201" s="206">
        <v>86.5</v>
      </c>
      <c r="F201" s="206">
        <v>84</v>
      </c>
      <c r="G201" s="206">
        <v>88.1</v>
      </c>
      <c r="H201" s="206">
        <v>94.266999999999996</v>
      </c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</row>
    <row r="202" spans="1:36" s="65" customFormat="1" ht="16.5" customHeight="1" x14ac:dyDescent="0.25">
      <c r="A202" s="162">
        <v>180</v>
      </c>
      <c r="B202" s="54" t="s">
        <v>107</v>
      </c>
      <c r="C202" s="206"/>
      <c r="D202" s="206">
        <v>148.36415362731151</v>
      </c>
      <c r="E202" s="206">
        <v>82.933844678811113</v>
      </c>
      <c r="F202" s="206">
        <v>97.109826589595372</v>
      </c>
      <c r="G202" s="206">
        <v>104.88095238095237</v>
      </c>
      <c r="H202" s="206">
        <v>107</v>
      </c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</row>
    <row r="203" spans="1:36" s="65" customFormat="1" ht="16.5" customHeight="1" x14ac:dyDescent="0.25">
      <c r="A203" s="254" t="s">
        <v>253</v>
      </c>
      <c r="B203" s="254"/>
      <c r="C203" s="254"/>
      <c r="D203" s="254"/>
      <c r="E203" s="254"/>
      <c r="F203" s="254"/>
      <c r="G203" s="254"/>
      <c r="H203" s="25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</row>
    <row r="204" spans="1:36" s="65" customFormat="1" ht="33" customHeight="1" x14ac:dyDescent="0.25">
      <c r="A204" s="162">
        <v>181</v>
      </c>
      <c r="B204" s="54" t="s">
        <v>90</v>
      </c>
      <c r="C204" s="206">
        <v>78.09</v>
      </c>
      <c r="D204" s="206">
        <v>65.572999999999993</v>
      </c>
      <c r="E204" s="206">
        <v>79.985000000000014</v>
      </c>
      <c r="F204" s="206">
        <v>63.7</v>
      </c>
      <c r="G204" s="206">
        <v>66.900000000000006</v>
      </c>
      <c r="H204" s="206">
        <v>71.583000000000013</v>
      </c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</row>
    <row r="205" spans="1:36" s="65" customFormat="1" ht="41.25" customHeight="1" x14ac:dyDescent="0.25">
      <c r="A205" s="162">
        <v>182</v>
      </c>
      <c r="B205" s="54" t="s">
        <v>92</v>
      </c>
      <c r="C205" s="206">
        <v>21.096</v>
      </c>
      <c r="D205" s="206">
        <v>30.9</v>
      </c>
      <c r="E205" s="206">
        <v>29.6</v>
      </c>
      <c r="F205" s="206">
        <v>33.700000000000003</v>
      </c>
      <c r="G205" s="206">
        <v>35.4</v>
      </c>
      <c r="H205" s="206">
        <v>37.878</v>
      </c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</row>
    <row r="206" spans="1:36" s="65" customFormat="1" ht="16.5" customHeight="1" x14ac:dyDescent="0.25">
      <c r="A206" s="162">
        <v>183</v>
      </c>
      <c r="B206" s="54" t="s">
        <v>107</v>
      </c>
      <c r="C206" s="206"/>
      <c r="D206" s="206">
        <v>146.47326507394766</v>
      </c>
      <c r="E206" s="206">
        <v>95.792880258899686</v>
      </c>
      <c r="F206" s="206">
        <v>113.85135135135135</v>
      </c>
      <c r="G206" s="206">
        <v>105.04451038575667</v>
      </c>
      <c r="H206" s="206">
        <v>107</v>
      </c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</row>
    <row r="207" spans="1:36" s="65" customFormat="1" ht="16.5" customHeight="1" x14ac:dyDescent="0.25">
      <c r="A207" s="162">
        <v>184</v>
      </c>
      <c r="B207" s="54" t="s">
        <v>93</v>
      </c>
      <c r="C207" s="206">
        <v>21.096</v>
      </c>
      <c r="D207" s="206">
        <v>30.7</v>
      </c>
      <c r="E207" s="206">
        <v>29.6</v>
      </c>
      <c r="F207" s="207">
        <v>33.700000000000003</v>
      </c>
      <c r="G207" s="207">
        <v>35.4</v>
      </c>
      <c r="H207" s="207">
        <v>37.878</v>
      </c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</row>
    <row r="208" spans="1:36" s="65" customFormat="1" ht="16.5" customHeight="1" x14ac:dyDescent="0.25">
      <c r="A208" s="162">
        <v>185</v>
      </c>
      <c r="B208" s="54" t="s">
        <v>94</v>
      </c>
      <c r="C208" s="206"/>
      <c r="D208" s="206"/>
      <c r="E208" s="206"/>
      <c r="F208" s="206"/>
      <c r="G208" s="206"/>
      <c r="H208" s="206">
        <v>0</v>
      </c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</row>
    <row r="209" spans="1:36" s="65" customFormat="1" ht="16.5" customHeight="1" x14ac:dyDescent="0.25">
      <c r="A209" s="162">
        <v>186</v>
      </c>
      <c r="B209" s="54" t="s">
        <v>95</v>
      </c>
      <c r="C209" s="206"/>
      <c r="D209" s="206">
        <v>0.2</v>
      </c>
      <c r="E209" s="206"/>
      <c r="F209" s="206"/>
      <c r="G209" s="206"/>
      <c r="H209" s="206">
        <v>0</v>
      </c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</row>
    <row r="210" spans="1:36" s="65" customFormat="1" ht="34.5" customHeight="1" x14ac:dyDescent="0.25">
      <c r="A210" s="162">
        <v>187</v>
      </c>
      <c r="B210" s="54" t="s">
        <v>97</v>
      </c>
      <c r="C210" s="206">
        <v>55.192</v>
      </c>
      <c r="D210" s="206">
        <v>35.700000000000003</v>
      </c>
      <c r="E210" s="206">
        <v>50.385000000000005</v>
      </c>
      <c r="F210" s="206">
        <v>30</v>
      </c>
      <c r="G210" s="206">
        <v>31.5</v>
      </c>
      <c r="H210" s="206">
        <v>33.704999999999998</v>
      </c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</row>
    <row r="211" spans="1:36" s="65" customFormat="1" ht="16.5" customHeight="1" x14ac:dyDescent="0.25">
      <c r="A211" s="162">
        <v>188</v>
      </c>
      <c r="B211" s="54" t="s">
        <v>98</v>
      </c>
      <c r="C211" s="206">
        <v>29.805</v>
      </c>
      <c r="D211" s="206">
        <v>22.5</v>
      </c>
      <c r="E211" s="206">
        <v>28.585000000000001</v>
      </c>
      <c r="F211" s="207">
        <v>30</v>
      </c>
      <c r="G211" s="207">
        <v>31.5</v>
      </c>
      <c r="H211" s="207">
        <v>33.704999999999998</v>
      </c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</row>
    <row r="212" spans="1:36" s="65" customFormat="1" ht="16.5" customHeight="1" x14ac:dyDescent="0.25">
      <c r="A212" s="162">
        <v>189</v>
      </c>
      <c r="B212" s="54" t="s">
        <v>99</v>
      </c>
      <c r="C212" s="206">
        <v>25.387</v>
      </c>
      <c r="D212" s="206">
        <v>13.2</v>
      </c>
      <c r="E212" s="206">
        <v>21.8</v>
      </c>
      <c r="F212" s="207"/>
      <c r="G212" s="207"/>
      <c r="H212" s="207">
        <v>0</v>
      </c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</row>
    <row r="213" spans="1:36" s="65" customFormat="1" ht="16.5" customHeight="1" x14ac:dyDescent="0.25">
      <c r="A213" s="162">
        <v>190</v>
      </c>
      <c r="B213" s="67" t="s">
        <v>134</v>
      </c>
      <c r="C213" s="206"/>
      <c r="D213" s="206"/>
      <c r="E213" s="206"/>
      <c r="F213" s="206"/>
      <c r="G213" s="206"/>
      <c r="H213" s="206">
        <v>0</v>
      </c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</row>
    <row r="214" spans="1:36" s="65" customFormat="1" ht="16.5" customHeight="1" x14ac:dyDescent="0.25">
      <c r="A214" s="162">
        <v>191</v>
      </c>
      <c r="B214" s="54" t="s">
        <v>101</v>
      </c>
      <c r="C214" s="206"/>
      <c r="D214" s="206"/>
      <c r="E214" s="206"/>
      <c r="F214" s="206"/>
      <c r="G214" s="206"/>
      <c r="H214" s="206">
        <v>0</v>
      </c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</row>
    <row r="215" spans="1:36" s="65" customFormat="1" ht="16.5" customHeight="1" x14ac:dyDescent="0.25">
      <c r="A215" s="162">
        <v>192</v>
      </c>
      <c r="B215" s="54" t="s">
        <v>102</v>
      </c>
      <c r="C215" s="206"/>
      <c r="D215" s="206"/>
      <c r="E215" s="206"/>
      <c r="F215" s="206"/>
      <c r="G215" s="206"/>
      <c r="H215" s="206">
        <v>0</v>
      </c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</row>
    <row r="216" spans="1:36" s="65" customFormat="1" ht="16.5" customHeight="1" x14ac:dyDescent="0.25">
      <c r="A216" s="162">
        <v>193</v>
      </c>
      <c r="B216" s="54" t="s">
        <v>103</v>
      </c>
      <c r="C216" s="206">
        <v>78.090999999999994</v>
      </c>
      <c r="D216" s="206">
        <v>65.599999999999994</v>
      </c>
      <c r="E216" s="206">
        <v>85.6</v>
      </c>
      <c r="F216" s="206">
        <v>63.7</v>
      </c>
      <c r="G216" s="206">
        <v>66.900000000000006</v>
      </c>
      <c r="H216" s="206">
        <v>71.583000000000013</v>
      </c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</row>
    <row r="217" spans="1:36" s="65" customFormat="1" ht="16.5" customHeight="1" x14ac:dyDescent="0.25">
      <c r="A217" s="162">
        <v>194</v>
      </c>
      <c r="B217" s="54" t="s">
        <v>107</v>
      </c>
      <c r="C217" s="206"/>
      <c r="D217" s="206">
        <v>84.004558783982787</v>
      </c>
      <c r="E217" s="206">
        <v>130.48780487804879</v>
      </c>
      <c r="F217" s="206">
        <v>74.4158878504673</v>
      </c>
      <c r="G217" s="206">
        <v>105.02354788069074</v>
      </c>
      <c r="H217" s="206">
        <v>107</v>
      </c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</row>
    <row r="218" spans="1:36" s="65" customFormat="1" ht="16.5" customHeight="1" x14ac:dyDescent="0.25">
      <c r="A218" s="254" t="s">
        <v>254</v>
      </c>
      <c r="B218" s="254"/>
      <c r="C218" s="254"/>
      <c r="D218" s="254"/>
      <c r="E218" s="254"/>
      <c r="F218" s="254"/>
      <c r="G218" s="254"/>
      <c r="H218" s="25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</row>
    <row r="219" spans="1:36" s="65" customFormat="1" ht="39" customHeight="1" x14ac:dyDescent="0.25">
      <c r="A219" s="162">
        <v>195</v>
      </c>
      <c r="B219" s="54" t="s">
        <v>90</v>
      </c>
      <c r="C219" s="206">
        <v>305.19200000000001</v>
      </c>
      <c r="D219" s="206">
        <v>461.50200000000001</v>
      </c>
      <c r="E219" s="206">
        <v>404.1</v>
      </c>
      <c r="F219" s="206">
        <v>298.8</v>
      </c>
      <c r="G219" s="206">
        <v>313.7</v>
      </c>
      <c r="H219" s="206">
        <v>335.65899999999999</v>
      </c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</row>
    <row r="220" spans="1:36" s="65" customFormat="1" ht="36" customHeight="1" x14ac:dyDescent="0.25">
      <c r="A220" s="162">
        <v>196</v>
      </c>
      <c r="B220" s="54" t="s">
        <v>92</v>
      </c>
      <c r="C220" s="206">
        <v>242.054</v>
      </c>
      <c r="D220" s="206">
        <v>335.3</v>
      </c>
      <c r="E220" s="206">
        <v>369.6</v>
      </c>
      <c r="F220" s="206">
        <v>298.8</v>
      </c>
      <c r="G220" s="206">
        <v>313.7</v>
      </c>
      <c r="H220" s="206">
        <v>335.65899999999999</v>
      </c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</row>
    <row r="221" spans="1:36" s="65" customFormat="1" ht="16.5" customHeight="1" x14ac:dyDescent="0.25">
      <c r="A221" s="162">
        <v>197</v>
      </c>
      <c r="B221" s="54" t="s">
        <v>107</v>
      </c>
      <c r="C221" s="206"/>
      <c r="D221" s="206">
        <v>138.52280895998413</v>
      </c>
      <c r="E221" s="206">
        <v>110.22964509394572</v>
      </c>
      <c r="F221" s="206">
        <v>80.844155844155836</v>
      </c>
      <c r="G221" s="206">
        <v>104.98661311914323</v>
      </c>
      <c r="H221" s="206">
        <v>107</v>
      </c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</row>
    <row r="222" spans="1:36" s="65" customFormat="1" ht="16.5" customHeight="1" x14ac:dyDescent="0.25">
      <c r="A222" s="162">
        <v>198</v>
      </c>
      <c r="B222" s="54" t="s">
        <v>93</v>
      </c>
      <c r="C222" s="206">
        <v>241.98099999999999</v>
      </c>
      <c r="D222" s="206">
        <v>335.1</v>
      </c>
      <c r="E222" s="206">
        <v>369.6</v>
      </c>
      <c r="F222" s="207">
        <v>298.8</v>
      </c>
      <c r="G222" s="207">
        <v>313.7</v>
      </c>
      <c r="H222" s="207">
        <v>335.65899999999999</v>
      </c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</row>
    <row r="223" spans="1:36" s="65" customFormat="1" ht="16.5" customHeight="1" x14ac:dyDescent="0.25">
      <c r="A223" s="162">
        <v>199</v>
      </c>
      <c r="B223" s="54" t="s">
        <v>94</v>
      </c>
      <c r="C223" s="206">
        <v>7.2999999999999995E-2</v>
      </c>
      <c r="D223" s="206"/>
      <c r="E223" s="206"/>
      <c r="F223" s="206"/>
      <c r="G223" s="206"/>
      <c r="H223" s="206">
        <v>0</v>
      </c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</row>
    <row r="224" spans="1:36" s="65" customFormat="1" ht="16.5" customHeight="1" x14ac:dyDescent="0.25">
      <c r="A224" s="162">
        <v>200</v>
      </c>
      <c r="B224" s="54" t="s">
        <v>95</v>
      </c>
      <c r="C224" s="206"/>
      <c r="D224" s="206">
        <v>0.2</v>
      </c>
      <c r="E224" s="206"/>
      <c r="F224" s="206"/>
      <c r="G224" s="206"/>
      <c r="H224" s="206">
        <v>0</v>
      </c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</row>
    <row r="225" spans="1:36" s="65" customFormat="1" ht="36.75" customHeight="1" x14ac:dyDescent="0.25">
      <c r="A225" s="162">
        <v>201</v>
      </c>
      <c r="B225" s="54" t="s">
        <v>97</v>
      </c>
      <c r="C225" s="206">
        <v>49.012999999999998</v>
      </c>
      <c r="D225" s="206">
        <v>118.3</v>
      </c>
      <c r="E225" s="206">
        <v>34.5</v>
      </c>
      <c r="F225" s="206">
        <v>0</v>
      </c>
      <c r="G225" s="206">
        <v>0</v>
      </c>
      <c r="H225" s="206">
        <v>0</v>
      </c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</row>
    <row r="226" spans="1:36" s="65" customFormat="1" ht="16.5" customHeight="1" x14ac:dyDescent="0.25">
      <c r="A226" s="162">
        <v>202</v>
      </c>
      <c r="B226" s="54" t="s">
        <v>98</v>
      </c>
      <c r="C226" s="206"/>
      <c r="D226" s="206"/>
      <c r="E226" s="206"/>
      <c r="F226" s="207"/>
      <c r="G226" s="207"/>
      <c r="H226" s="207">
        <v>0</v>
      </c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</row>
    <row r="227" spans="1:36" s="65" customFormat="1" ht="16.5" customHeight="1" x14ac:dyDescent="0.25">
      <c r="A227" s="162">
        <v>203</v>
      </c>
      <c r="B227" s="54" t="s">
        <v>99</v>
      </c>
      <c r="C227" s="206">
        <v>49.012999999999998</v>
      </c>
      <c r="D227" s="206">
        <v>118.3</v>
      </c>
      <c r="E227" s="206">
        <v>34.5</v>
      </c>
      <c r="F227" s="207"/>
      <c r="G227" s="207"/>
      <c r="H227" s="207">
        <v>0</v>
      </c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</row>
    <row r="228" spans="1:36" s="65" customFormat="1" ht="16.5" customHeight="1" x14ac:dyDescent="0.25">
      <c r="A228" s="162">
        <v>204</v>
      </c>
      <c r="B228" s="67" t="s">
        <v>134</v>
      </c>
      <c r="C228" s="206"/>
      <c r="D228" s="206"/>
      <c r="E228" s="206"/>
      <c r="F228" s="206"/>
      <c r="G228" s="206"/>
      <c r="H228" s="206">
        <v>0</v>
      </c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</row>
    <row r="229" spans="1:36" s="65" customFormat="1" ht="16.5" customHeight="1" x14ac:dyDescent="0.25">
      <c r="A229" s="162">
        <v>205</v>
      </c>
      <c r="B229" s="54" t="s">
        <v>101</v>
      </c>
      <c r="C229" s="206"/>
      <c r="D229" s="206"/>
      <c r="E229" s="206"/>
      <c r="F229" s="206"/>
      <c r="G229" s="206"/>
      <c r="H229" s="206">
        <v>0</v>
      </c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</row>
    <row r="230" spans="1:36" s="65" customFormat="1" ht="16.5" customHeight="1" x14ac:dyDescent="0.25">
      <c r="A230" s="162">
        <v>206</v>
      </c>
      <c r="B230" s="54" t="s">
        <v>102</v>
      </c>
      <c r="C230" s="206"/>
      <c r="D230" s="206"/>
      <c r="E230" s="206"/>
      <c r="F230" s="206"/>
      <c r="G230" s="206"/>
      <c r="H230" s="206">
        <v>0</v>
      </c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</row>
    <row r="231" spans="1:36" s="65" customFormat="1" ht="16.5" customHeight="1" x14ac:dyDescent="0.25">
      <c r="A231" s="162">
        <v>207</v>
      </c>
      <c r="B231" s="54" t="s">
        <v>103</v>
      </c>
      <c r="C231" s="206">
        <v>305.10000000000002</v>
      </c>
      <c r="D231" s="206">
        <v>461.5</v>
      </c>
      <c r="E231" s="206">
        <v>405.5</v>
      </c>
      <c r="F231" s="206">
        <v>298.8</v>
      </c>
      <c r="G231" s="206">
        <v>313.7</v>
      </c>
      <c r="H231" s="206">
        <v>335.65899999999999</v>
      </c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</row>
    <row r="232" spans="1:36" s="65" customFormat="1" ht="16.5" customHeight="1" x14ac:dyDescent="0.25">
      <c r="A232" s="162">
        <v>208</v>
      </c>
      <c r="B232" s="54" t="s">
        <v>107</v>
      </c>
      <c r="C232" s="206"/>
      <c r="D232" s="206">
        <v>151.26188135037691</v>
      </c>
      <c r="E232" s="206">
        <v>87.865655471289273</v>
      </c>
      <c r="F232" s="206">
        <v>73.686806411837239</v>
      </c>
      <c r="G232" s="206">
        <v>104.98661311914323</v>
      </c>
      <c r="H232" s="206">
        <v>107</v>
      </c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</row>
    <row r="233" spans="1:36" s="65" customFormat="1" ht="16.5" customHeight="1" x14ac:dyDescent="0.25">
      <c r="A233" s="254" t="s">
        <v>296</v>
      </c>
      <c r="B233" s="254"/>
      <c r="C233" s="254"/>
      <c r="D233" s="254"/>
      <c r="E233" s="254"/>
      <c r="F233" s="254"/>
      <c r="G233" s="254"/>
      <c r="H233" s="25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</row>
    <row r="234" spans="1:36" s="65" customFormat="1" ht="25.5" customHeight="1" x14ac:dyDescent="0.25">
      <c r="A234" s="162">
        <v>209</v>
      </c>
      <c r="B234" s="54" t="s">
        <v>90</v>
      </c>
      <c r="C234" s="206">
        <v>36.006</v>
      </c>
      <c r="D234" s="206">
        <v>49.703999999999994</v>
      </c>
      <c r="E234" s="206">
        <v>38.599999999999994</v>
      </c>
      <c r="F234" s="206">
        <v>39.4</v>
      </c>
      <c r="G234" s="206">
        <v>41.4</v>
      </c>
      <c r="H234" s="206">
        <v>44.298000000000002</v>
      </c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</row>
    <row r="235" spans="1:36" s="65" customFormat="1" ht="35.25" customHeight="1" x14ac:dyDescent="0.25">
      <c r="A235" s="162">
        <v>210</v>
      </c>
      <c r="B235" s="54" t="s">
        <v>92</v>
      </c>
      <c r="C235" s="206">
        <v>6.2</v>
      </c>
      <c r="D235" s="206">
        <v>4.8</v>
      </c>
      <c r="E235" s="206">
        <v>4.8</v>
      </c>
      <c r="F235" s="206">
        <v>5</v>
      </c>
      <c r="G235" s="206">
        <v>5.3</v>
      </c>
      <c r="H235" s="206">
        <v>5.6709999999999994</v>
      </c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</row>
    <row r="236" spans="1:36" s="65" customFormat="1" ht="16.5" customHeight="1" x14ac:dyDescent="0.25">
      <c r="A236" s="162">
        <v>211</v>
      </c>
      <c r="B236" s="54" t="s">
        <v>107</v>
      </c>
      <c r="C236" s="206"/>
      <c r="D236" s="206">
        <v>77.41935483870968</v>
      </c>
      <c r="E236" s="206">
        <v>100</v>
      </c>
      <c r="F236" s="206">
        <v>104.16666666666667</v>
      </c>
      <c r="G236" s="206">
        <v>106</v>
      </c>
      <c r="H236" s="206">
        <v>106.99999999999999</v>
      </c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</row>
    <row r="237" spans="1:36" s="65" customFormat="1" ht="16.5" customHeight="1" x14ac:dyDescent="0.25">
      <c r="A237" s="162">
        <v>212</v>
      </c>
      <c r="B237" s="54" t="s">
        <v>93</v>
      </c>
      <c r="C237" s="206">
        <v>6.2</v>
      </c>
      <c r="D237" s="207">
        <v>4.8</v>
      </c>
      <c r="E237" s="206">
        <v>4.8</v>
      </c>
      <c r="F237" s="207">
        <v>5</v>
      </c>
      <c r="G237" s="207">
        <v>5.3</v>
      </c>
      <c r="H237" s="207">
        <v>5.6709999999999994</v>
      </c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</row>
    <row r="238" spans="1:36" s="65" customFormat="1" ht="16.5" customHeight="1" x14ac:dyDescent="0.25">
      <c r="A238" s="162">
        <v>213</v>
      </c>
      <c r="B238" s="54" t="s">
        <v>94</v>
      </c>
      <c r="C238" s="206"/>
      <c r="D238" s="206"/>
      <c r="E238" s="206"/>
      <c r="F238" s="206"/>
      <c r="G238" s="206"/>
      <c r="H238" s="206">
        <v>0</v>
      </c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</row>
    <row r="239" spans="1:36" s="65" customFormat="1" ht="16.5" customHeight="1" x14ac:dyDescent="0.25">
      <c r="A239" s="162">
        <v>214</v>
      </c>
      <c r="B239" s="54" t="s">
        <v>95</v>
      </c>
      <c r="C239" s="206"/>
      <c r="D239" s="206"/>
      <c r="E239" s="206"/>
      <c r="F239" s="206"/>
      <c r="G239" s="206"/>
      <c r="H239" s="206">
        <v>0</v>
      </c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</row>
    <row r="240" spans="1:36" s="65" customFormat="1" ht="33" customHeight="1" x14ac:dyDescent="0.25">
      <c r="A240" s="162">
        <v>215</v>
      </c>
      <c r="B240" s="54" t="s">
        <v>97</v>
      </c>
      <c r="C240" s="206">
        <v>28.653000000000002</v>
      </c>
      <c r="D240" s="206">
        <v>44.8</v>
      </c>
      <c r="E240" s="206">
        <v>33.799999999999997</v>
      </c>
      <c r="F240" s="206">
        <v>34.4</v>
      </c>
      <c r="G240" s="206">
        <v>36.1</v>
      </c>
      <c r="H240" s="206">
        <v>38.627000000000002</v>
      </c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</row>
    <row r="241" spans="1:36" s="65" customFormat="1" ht="16.5" customHeight="1" x14ac:dyDescent="0.25">
      <c r="A241" s="162">
        <v>216</v>
      </c>
      <c r="B241" s="54" t="s">
        <v>98</v>
      </c>
      <c r="C241" s="206">
        <v>25.228000000000002</v>
      </c>
      <c r="D241" s="207">
        <v>27.2</v>
      </c>
      <c r="E241" s="206">
        <v>32.799999999999997</v>
      </c>
      <c r="F241" s="207">
        <v>34.4</v>
      </c>
      <c r="G241" s="207">
        <v>36.1</v>
      </c>
      <c r="H241" s="207">
        <v>38.627000000000002</v>
      </c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</row>
    <row r="242" spans="1:36" s="65" customFormat="1" ht="16.5" customHeight="1" x14ac:dyDescent="0.25">
      <c r="A242" s="162">
        <v>217</v>
      </c>
      <c r="B242" s="54" t="s">
        <v>99</v>
      </c>
      <c r="C242" s="206">
        <v>3.4249999999999998</v>
      </c>
      <c r="D242" s="206">
        <v>17.600000000000001</v>
      </c>
      <c r="E242" s="206">
        <v>1</v>
      </c>
      <c r="F242" s="207"/>
      <c r="G242" s="207"/>
      <c r="H242" s="207">
        <v>0</v>
      </c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</row>
    <row r="243" spans="1:36" s="65" customFormat="1" ht="16.5" customHeight="1" x14ac:dyDescent="0.25">
      <c r="A243" s="162">
        <v>218</v>
      </c>
      <c r="B243" s="67" t="s">
        <v>134</v>
      </c>
      <c r="C243" s="206"/>
      <c r="D243" s="206"/>
      <c r="E243" s="206"/>
      <c r="F243" s="206"/>
      <c r="G243" s="206"/>
      <c r="H243" s="206">
        <v>0</v>
      </c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</row>
    <row r="244" spans="1:36" s="65" customFormat="1" ht="16.5" customHeight="1" x14ac:dyDescent="0.25">
      <c r="A244" s="162">
        <v>219</v>
      </c>
      <c r="B244" s="54" t="s">
        <v>101</v>
      </c>
      <c r="C244" s="206"/>
      <c r="D244" s="206"/>
      <c r="E244" s="206"/>
      <c r="F244" s="206"/>
      <c r="G244" s="206"/>
      <c r="H244" s="206">
        <v>0</v>
      </c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</row>
    <row r="245" spans="1:36" s="65" customFormat="1" ht="16.5" customHeight="1" x14ac:dyDescent="0.25">
      <c r="A245" s="162">
        <v>220</v>
      </c>
      <c r="B245" s="54" t="s">
        <v>102</v>
      </c>
      <c r="C245" s="206"/>
      <c r="D245" s="206"/>
      <c r="E245" s="206"/>
      <c r="F245" s="206"/>
      <c r="G245" s="206"/>
      <c r="H245" s="206">
        <v>0</v>
      </c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</row>
    <row r="246" spans="1:36" s="65" customFormat="1" ht="16.5" customHeight="1" x14ac:dyDescent="0.25">
      <c r="A246" s="162">
        <v>221</v>
      </c>
      <c r="B246" s="54" t="s">
        <v>103</v>
      </c>
      <c r="C246" s="206">
        <v>36</v>
      </c>
      <c r="D246" s="206">
        <v>49.7</v>
      </c>
      <c r="E246" s="206">
        <v>38.6</v>
      </c>
      <c r="F246" s="206">
        <v>39.4</v>
      </c>
      <c r="G246" s="206">
        <v>41.4</v>
      </c>
      <c r="H246" s="206">
        <v>44.298000000000002</v>
      </c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</row>
    <row r="247" spans="1:36" s="65" customFormat="1" ht="16.5" customHeight="1" x14ac:dyDescent="0.25">
      <c r="A247" s="162">
        <v>222</v>
      </c>
      <c r="B247" s="54" t="s">
        <v>107</v>
      </c>
      <c r="C247" s="206"/>
      <c r="D247" s="206">
        <v>138.05555555555554</v>
      </c>
      <c r="E247" s="206">
        <v>77.665995975855125</v>
      </c>
      <c r="F247" s="206">
        <v>102.07253886010361</v>
      </c>
      <c r="G247" s="206">
        <v>105.07614213197969</v>
      </c>
      <c r="H247" s="206">
        <v>107</v>
      </c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</row>
    <row r="248" spans="1:36" s="65" customFormat="1" ht="16.5" hidden="1" customHeight="1" x14ac:dyDescent="0.25">
      <c r="A248" s="300" t="s">
        <v>284</v>
      </c>
      <c r="B248" s="300"/>
      <c r="C248" s="234"/>
      <c r="D248" s="234"/>
      <c r="E248" s="234"/>
      <c r="F248" s="235"/>
      <c r="G248" s="236"/>
      <c r="H248" s="235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</row>
    <row r="249" spans="1:36" s="65" customFormat="1" ht="16.5" hidden="1" customHeight="1" x14ac:dyDescent="0.25">
      <c r="A249" s="162">
        <f>_xlfn.AGGREGATE(3,3,$B$11:B249)</f>
        <v>222</v>
      </c>
      <c r="B249" s="15" t="s">
        <v>269</v>
      </c>
      <c r="C249" s="208"/>
      <c r="D249" s="208"/>
      <c r="E249" s="212"/>
      <c r="F249" s="212"/>
      <c r="G249" s="237"/>
      <c r="H249" s="212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</row>
    <row r="250" spans="1:36" s="65" customFormat="1" ht="16.5" hidden="1" customHeight="1" x14ac:dyDescent="0.25">
      <c r="A250" s="162">
        <f>_xlfn.AGGREGATE(3,3,$B$11:B250)</f>
        <v>222</v>
      </c>
      <c r="B250" s="15" t="s">
        <v>270</v>
      </c>
      <c r="C250" s="208"/>
      <c r="D250" s="208"/>
      <c r="E250" s="212"/>
      <c r="F250" s="212"/>
      <c r="G250" s="237"/>
      <c r="H250" s="212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</row>
    <row r="251" spans="1:36" s="65" customFormat="1" ht="16.5" hidden="1" customHeight="1" x14ac:dyDescent="0.25">
      <c r="A251" s="163">
        <v>263</v>
      </c>
      <c r="B251" s="15" t="s">
        <v>115</v>
      </c>
      <c r="C251" s="208"/>
      <c r="D251" s="208"/>
      <c r="E251" s="208"/>
      <c r="F251" s="213"/>
      <c r="G251" s="238"/>
      <c r="H251" s="213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</row>
    <row r="252" spans="1:36" s="65" customFormat="1" ht="16.5" hidden="1" customHeight="1" x14ac:dyDescent="0.25">
      <c r="A252" s="162">
        <f>_xlfn.AGGREGATE(3,3,$B$11:B252)</f>
        <v>222</v>
      </c>
      <c r="B252" s="15" t="s">
        <v>271</v>
      </c>
      <c r="C252" s="208"/>
      <c r="D252" s="208"/>
      <c r="E252" s="208"/>
      <c r="F252" s="214"/>
      <c r="G252" s="239"/>
      <c r="H252" s="21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</row>
    <row r="253" spans="1:36" s="65" customFormat="1" ht="16.5" hidden="1" customHeight="1" x14ac:dyDescent="0.25">
      <c r="A253" s="163">
        <v>265</v>
      </c>
      <c r="B253" s="15" t="s">
        <v>272</v>
      </c>
      <c r="C253" s="208"/>
      <c r="D253" s="208"/>
      <c r="E253" s="208"/>
      <c r="F253" s="208"/>
      <c r="G253" s="240"/>
      <c r="H253" s="208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</row>
    <row r="254" spans="1:36" s="65" customFormat="1" ht="16.5" hidden="1" customHeight="1" x14ac:dyDescent="0.25">
      <c r="A254" s="163">
        <v>266</v>
      </c>
      <c r="B254" s="15" t="s">
        <v>273</v>
      </c>
      <c r="C254" s="208"/>
      <c r="D254" s="208"/>
      <c r="E254" s="208"/>
      <c r="F254" s="208"/>
      <c r="G254" s="240"/>
      <c r="H254" s="208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</row>
    <row r="255" spans="1:36" s="65" customFormat="1" ht="16.5" hidden="1" customHeight="1" x14ac:dyDescent="0.25">
      <c r="A255" s="162">
        <f>_xlfn.AGGREGATE(3,3,$B$11:B255)</f>
        <v>222</v>
      </c>
      <c r="B255" s="15" t="s">
        <v>274</v>
      </c>
      <c r="C255" s="208"/>
      <c r="D255" s="208"/>
      <c r="E255" s="208"/>
      <c r="F255" s="208"/>
      <c r="G255" s="240"/>
      <c r="H255" s="208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</row>
    <row r="256" spans="1:36" s="65" customFormat="1" ht="16.5" hidden="1" customHeight="1" x14ac:dyDescent="0.25">
      <c r="A256" s="162">
        <f>_xlfn.AGGREGATE(3,3,$B$11:B256)</f>
        <v>222</v>
      </c>
      <c r="B256" s="15" t="s">
        <v>275</v>
      </c>
      <c r="C256" s="208"/>
      <c r="D256" s="208"/>
      <c r="E256" s="208"/>
      <c r="F256" s="214"/>
      <c r="G256" s="239"/>
      <c r="H256" s="21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</row>
    <row r="257" spans="1:36" s="65" customFormat="1" ht="16.5" hidden="1" customHeight="1" x14ac:dyDescent="0.25">
      <c r="A257" s="162">
        <f>_xlfn.AGGREGATE(3,3,$B$11:B257)</f>
        <v>222</v>
      </c>
      <c r="B257" s="15" t="s">
        <v>276</v>
      </c>
      <c r="C257" s="208"/>
      <c r="D257" s="208"/>
      <c r="E257" s="208"/>
      <c r="F257" s="214"/>
      <c r="G257" s="239"/>
      <c r="H257" s="21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</row>
    <row r="258" spans="1:36" s="65" customFormat="1" ht="16.5" hidden="1" customHeight="1" x14ac:dyDescent="0.25">
      <c r="A258" s="163">
        <v>270</v>
      </c>
      <c r="B258" s="15" t="s">
        <v>277</v>
      </c>
      <c r="C258" s="208"/>
      <c r="D258" s="208"/>
      <c r="E258" s="208"/>
      <c r="F258" s="208"/>
      <c r="G258" s="240"/>
      <c r="H258" s="208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</row>
    <row r="259" spans="1:36" s="65" customFormat="1" ht="16.5" hidden="1" customHeight="1" x14ac:dyDescent="0.25">
      <c r="A259" s="163">
        <v>271</v>
      </c>
      <c r="B259" s="15" t="s">
        <v>278</v>
      </c>
      <c r="C259" s="208"/>
      <c r="D259" s="208"/>
      <c r="E259" s="208"/>
      <c r="F259" s="208"/>
      <c r="G259" s="240"/>
      <c r="H259" s="208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</row>
    <row r="260" spans="1:36" s="65" customFormat="1" ht="16.5" hidden="1" customHeight="1" x14ac:dyDescent="0.25">
      <c r="A260" s="163">
        <v>272</v>
      </c>
      <c r="B260" s="15" t="s">
        <v>279</v>
      </c>
      <c r="C260" s="208"/>
      <c r="D260" s="208"/>
      <c r="E260" s="208"/>
      <c r="F260" s="208"/>
      <c r="G260" s="240"/>
      <c r="H260" s="208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</row>
    <row r="261" spans="1:36" s="65" customFormat="1" ht="16.5" hidden="1" customHeight="1" x14ac:dyDescent="0.25">
      <c r="A261" s="162">
        <f>_xlfn.AGGREGATE(3,3,$B$11:B261)</f>
        <v>222</v>
      </c>
      <c r="B261" s="15" t="s">
        <v>280</v>
      </c>
      <c r="C261" s="208"/>
      <c r="D261" s="208"/>
      <c r="E261" s="208"/>
      <c r="F261" s="208"/>
      <c r="G261" s="240"/>
      <c r="H261" s="208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</row>
    <row r="262" spans="1:36" s="65" customFormat="1" ht="16.5" hidden="1" customHeight="1" x14ac:dyDescent="0.25">
      <c r="A262" s="163">
        <v>274</v>
      </c>
      <c r="B262" s="15" t="s">
        <v>115</v>
      </c>
      <c r="C262" s="208"/>
      <c r="D262" s="208"/>
      <c r="E262" s="208"/>
      <c r="F262" s="213"/>
      <c r="G262" s="238"/>
      <c r="H262" s="213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</row>
    <row r="263" spans="1:36" s="65" customFormat="1" ht="16.5" hidden="1" customHeight="1" x14ac:dyDescent="0.25">
      <c r="A263" s="300" t="s">
        <v>285</v>
      </c>
      <c r="B263" s="300"/>
      <c r="C263" s="234"/>
      <c r="D263" s="234"/>
      <c r="E263" s="234"/>
      <c r="F263" s="235"/>
      <c r="G263" s="236"/>
      <c r="H263" s="235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</row>
    <row r="264" spans="1:36" s="65" customFormat="1" ht="16.5" hidden="1" customHeight="1" x14ac:dyDescent="0.25">
      <c r="A264" s="162">
        <f>_xlfn.AGGREGATE(3,3,$B$11:B264)</f>
        <v>222</v>
      </c>
      <c r="B264" s="15" t="s">
        <v>269</v>
      </c>
      <c r="C264" s="208"/>
      <c r="D264" s="208"/>
      <c r="E264" s="212"/>
      <c r="F264" s="212"/>
      <c r="G264" s="237"/>
      <c r="H264" s="212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</row>
    <row r="265" spans="1:36" s="65" customFormat="1" ht="16.5" hidden="1" customHeight="1" x14ac:dyDescent="0.25">
      <c r="A265" s="162">
        <f>_xlfn.AGGREGATE(3,3,$B$11:B265)</f>
        <v>222</v>
      </c>
      <c r="B265" s="15" t="s">
        <v>270</v>
      </c>
      <c r="C265" s="208"/>
      <c r="D265" s="208"/>
      <c r="E265" s="212"/>
      <c r="F265" s="212"/>
      <c r="G265" s="237"/>
      <c r="H265" s="212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</row>
    <row r="266" spans="1:36" s="65" customFormat="1" ht="16.5" hidden="1" customHeight="1" x14ac:dyDescent="0.25">
      <c r="A266" s="163">
        <v>277</v>
      </c>
      <c r="B266" s="15" t="s">
        <v>115</v>
      </c>
      <c r="C266" s="208"/>
      <c r="D266" s="208"/>
      <c r="E266" s="208"/>
      <c r="F266" s="213"/>
      <c r="G266" s="238"/>
      <c r="H266" s="213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</row>
    <row r="267" spans="1:36" s="65" customFormat="1" ht="16.5" hidden="1" customHeight="1" x14ac:dyDescent="0.25">
      <c r="A267" s="162">
        <f>_xlfn.AGGREGATE(3,3,$B$11:B267)</f>
        <v>222</v>
      </c>
      <c r="B267" s="15" t="s">
        <v>271</v>
      </c>
      <c r="C267" s="208"/>
      <c r="D267" s="208"/>
      <c r="E267" s="208"/>
      <c r="F267" s="214"/>
      <c r="G267" s="239"/>
      <c r="H267" s="21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</row>
    <row r="268" spans="1:36" s="65" customFormat="1" ht="16.5" hidden="1" customHeight="1" x14ac:dyDescent="0.25">
      <c r="A268" s="163">
        <v>279</v>
      </c>
      <c r="B268" s="15" t="s">
        <v>272</v>
      </c>
      <c r="C268" s="208"/>
      <c r="D268" s="208"/>
      <c r="E268" s="208"/>
      <c r="F268" s="208"/>
      <c r="G268" s="240"/>
      <c r="H268" s="208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</row>
    <row r="269" spans="1:36" s="65" customFormat="1" ht="16.5" hidden="1" customHeight="1" x14ac:dyDescent="0.25">
      <c r="A269" s="163">
        <v>280</v>
      </c>
      <c r="B269" s="15" t="s">
        <v>273</v>
      </c>
      <c r="C269" s="208"/>
      <c r="D269" s="208"/>
      <c r="E269" s="208"/>
      <c r="F269" s="208"/>
      <c r="G269" s="240"/>
      <c r="H269" s="208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</row>
    <row r="270" spans="1:36" s="65" customFormat="1" ht="16.5" hidden="1" customHeight="1" x14ac:dyDescent="0.25">
      <c r="A270" s="162">
        <f>_xlfn.AGGREGATE(3,3,$B$11:B270)</f>
        <v>222</v>
      </c>
      <c r="B270" s="15" t="s">
        <v>274</v>
      </c>
      <c r="C270" s="208"/>
      <c r="D270" s="208"/>
      <c r="E270" s="208"/>
      <c r="F270" s="208"/>
      <c r="G270" s="240"/>
      <c r="H270" s="208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</row>
    <row r="271" spans="1:36" s="65" customFormat="1" ht="16.5" hidden="1" customHeight="1" x14ac:dyDescent="0.25">
      <c r="A271" s="162">
        <f>_xlfn.AGGREGATE(3,3,$B$11:B271)</f>
        <v>222</v>
      </c>
      <c r="B271" s="15" t="s">
        <v>275</v>
      </c>
      <c r="C271" s="208"/>
      <c r="D271" s="208"/>
      <c r="E271" s="208"/>
      <c r="F271" s="214"/>
      <c r="G271" s="239"/>
      <c r="H271" s="21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</row>
    <row r="272" spans="1:36" s="65" customFormat="1" ht="16.5" hidden="1" customHeight="1" x14ac:dyDescent="0.25">
      <c r="A272" s="162">
        <f>_xlfn.AGGREGATE(3,3,$B$11:B272)</f>
        <v>222</v>
      </c>
      <c r="B272" s="15" t="s">
        <v>276</v>
      </c>
      <c r="C272" s="208"/>
      <c r="D272" s="208"/>
      <c r="E272" s="208"/>
      <c r="F272" s="214"/>
      <c r="G272" s="239"/>
      <c r="H272" s="21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</row>
    <row r="273" spans="1:36" s="65" customFormat="1" ht="16.5" hidden="1" customHeight="1" x14ac:dyDescent="0.25">
      <c r="A273" s="163">
        <v>284</v>
      </c>
      <c r="B273" s="15" t="s">
        <v>282</v>
      </c>
      <c r="C273" s="208"/>
      <c r="D273" s="208"/>
      <c r="E273" s="208"/>
      <c r="F273" s="208"/>
      <c r="G273" s="240"/>
      <c r="H273" s="208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</row>
    <row r="274" spans="1:36" s="65" customFormat="1" ht="16.5" hidden="1" customHeight="1" x14ac:dyDescent="0.25">
      <c r="A274" s="163">
        <v>285</v>
      </c>
      <c r="B274" s="15" t="s">
        <v>278</v>
      </c>
      <c r="C274" s="208"/>
      <c r="D274" s="208"/>
      <c r="E274" s="208"/>
      <c r="F274" s="208"/>
      <c r="G274" s="240"/>
      <c r="H274" s="208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</row>
    <row r="275" spans="1:36" s="65" customFormat="1" ht="16.5" hidden="1" customHeight="1" x14ac:dyDescent="0.25">
      <c r="A275" s="163">
        <v>286</v>
      </c>
      <c r="B275" s="15" t="s">
        <v>279</v>
      </c>
      <c r="C275" s="208"/>
      <c r="D275" s="208"/>
      <c r="E275" s="208"/>
      <c r="F275" s="208"/>
      <c r="G275" s="240"/>
      <c r="H275" s="208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</row>
    <row r="276" spans="1:36" s="65" customFormat="1" ht="16.5" hidden="1" customHeight="1" x14ac:dyDescent="0.25">
      <c r="A276" s="162">
        <f>_xlfn.AGGREGATE(3,3,$B$11:B276)</f>
        <v>222</v>
      </c>
      <c r="B276" s="15" t="s">
        <v>280</v>
      </c>
      <c r="C276" s="208"/>
      <c r="D276" s="208"/>
      <c r="E276" s="208"/>
      <c r="F276" s="208"/>
      <c r="G276" s="240"/>
      <c r="H276" s="208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</row>
    <row r="277" spans="1:36" s="65" customFormat="1" ht="16.5" hidden="1" customHeight="1" x14ac:dyDescent="0.25">
      <c r="A277" s="163">
        <v>288</v>
      </c>
      <c r="B277" s="15" t="s">
        <v>115</v>
      </c>
      <c r="C277" s="208"/>
      <c r="D277" s="208"/>
      <c r="E277" s="208"/>
      <c r="F277" s="213"/>
      <c r="G277" s="238"/>
      <c r="H277" s="213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</row>
    <row r="278" spans="1:36" s="65" customFormat="1" ht="16.5" hidden="1" customHeight="1" x14ac:dyDescent="0.25">
      <c r="A278" s="300" t="s">
        <v>286</v>
      </c>
      <c r="B278" s="300"/>
      <c r="C278" s="234"/>
      <c r="D278" s="234"/>
      <c r="E278" s="234"/>
      <c r="F278" s="235"/>
      <c r="G278" s="236"/>
      <c r="H278" s="235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</row>
    <row r="279" spans="1:36" s="65" customFormat="1" ht="16.5" hidden="1" customHeight="1" x14ac:dyDescent="0.25">
      <c r="A279" s="162">
        <f>_xlfn.AGGREGATE(3,3,$B$11:B279)</f>
        <v>222</v>
      </c>
      <c r="B279" s="15" t="s">
        <v>269</v>
      </c>
      <c r="C279" s="208"/>
      <c r="D279" s="208"/>
      <c r="E279" s="212"/>
      <c r="F279" s="212"/>
      <c r="G279" s="237"/>
      <c r="H279" s="212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</row>
    <row r="280" spans="1:36" s="65" customFormat="1" ht="16.5" hidden="1" customHeight="1" x14ac:dyDescent="0.25">
      <c r="A280" s="162">
        <f>_xlfn.AGGREGATE(3,3,$B$11:B280)</f>
        <v>222</v>
      </c>
      <c r="B280" s="15" t="s">
        <v>270</v>
      </c>
      <c r="C280" s="208"/>
      <c r="D280" s="208"/>
      <c r="E280" s="212"/>
      <c r="F280" s="212"/>
      <c r="G280" s="237"/>
      <c r="H280" s="212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</row>
    <row r="281" spans="1:36" s="65" customFormat="1" ht="16.5" hidden="1" customHeight="1" x14ac:dyDescent="0.25">
      <c r="A281" s="163">
        <v>291</v>
      </c>
      <c r="B281" s="15" t="s">
        <v>115</v>
      </c>
      <c r="C281" s="208"/>
      <c r="D281" s="208"/>
      <c r="E281" s="208"/>
      <c r="F281" s="213"/>
      <c r="G281" s="238"/>
      <c r="H281" s="213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</row>
    <row r="282" spans="1:36" s="65" customFormat="1" ht="16.5" hidden="1" customHeight="1" x14ac:dyDescent="0.25">
      <c r="A282" s="162">
        <f>_xlfn.AGGREGATE(3,3,$B$11:B282)</f>
        <v>222</v>
      </c>
      <c r="B282" s="15" t="s">
        <v>271</v>
      </c>
      <c r="C282" s="208"/>
      <c r="D282" s="208"/>
      <c r="E282" s="208"/>
      <c r="F282" s="214"/>
      <c r="G282" s="239"/>
      <c r="H282" s="21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</row>
    <row r="283" spans="1:36" s="65" customFormat="1" ht="16.5" hidden="1" customHeight="1" x14ac:dyDescent="0.25">
      <c r="A283" s="163">
        <v>293</v>
      </c>
      <c r="B283" s="15" t="s">
        <v>272</v>
      </c>
      <c r="C283" s="208"/>
      <c r="D283" s="208"/>
      <c r="E283" s="208"/>
      <c r="F283" s="208"/>
      <c r="G283" s="240"/>
      <c r="H283" s="208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</row>
    <row r="284" spans="1:36" s="65" customFormat="1" ht="16.5" hidden="1" customHeight="1" x14ac:dyDescent="0.25">
      <c r="A284" s="163">
        <v>294</v>
      </c>
      <c r="B284" s="15" t="s">
        <v>273</v>
      </c>
      <c r="C284" s="208"/>
      <c r="D284" s="208"/>
      <c r="E284" s="208"/>
      <c r="F284" s="208"/>
      <c r="G284" s="240"/>
      <c r="H284" s="208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</row>
    <row r="285" spans="1:36" s="65" customFormat="1" ht="16.5" hidden="1" customHeight="1" x14ac:dyDescent="0.25">
      <c r="A285" s="162">
        <f>_xlfn.AGGREGATE(3,3,$B$11:B285)</f>
        <v>222</v>
      </c>
      <c r="B285" s="15" t="s">
        <v>274</v>
      </c>
      <c r="C285" s="208"/>
      <c r="D285" s="208"/>
      <c r="E285" s="208"/>
      <c r="F285" s="208"/>
      <c r="G285" s="240"/>
      <c r="H285" s="208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</row>
    <row r="286" spans="1:36" s="65" customFormat="1" ht="16.5" hidden="1" customHeight="1" x14ac:dyDescent="0.25">
      <c r="A286" s="162">
        <f>_xlfn.AGGREGATE(3,3,$B$11:B286)</f>
        <v>222</v>
      </c>
      <c r="B286" s="15" t="s">
        <v>275</v>
      </c>
      <c r="C286" s="208"/>
      <c r="D286" s="208"/>
      <c r="E286" s="208"/>
      <c r="F286" s="214"/>
      <c r="G286" s="239"/>
      <c r="H286" s="21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</row>
    <row r="287" spans="1:36" s="65" customFormat="1" ht="16.5" hidden="1" customHeight="1" x14ac:dyDescent="0.25">
      <c r="A287" s="162">
        <f>_xlfn.AGGREGATE(3,3,$B$11:B287)</f>
        <v>222</v>
      </c>
      <c r="B287" s="15" t="s">
        <v>276</v>
      </c>
      <c r="C287" s="208"/>
      <c r="D287" s="208"/>
      <c r="E287" s="208"/>
      <c r="F287" s="214"/>
      <c r="G287" s="239"/>
      <c r="H287" s="21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</row>
    <row r="288" spans="1:36" s="65" customFormat="1" ht="16.5" hidden="1" customHeight="1" x14ac:dyDescent="0.25">
      <c r="A288" s="163">
        <v>298</v>
      </c>
      <c r="B288" s="15" t="s">
        <v>282</v>
      </c>
      <c r="C288" s="208"/>
      <c r="D288" s="208"/>
      <c r="E288" s="208"/>
      <c r="F288" s="208"/>
      <c r="G288" s="240"/>
      <c r="H288" s="208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</row>
    <row r="289" spans="1:36" s="65" customFormat="1" ht="16.5" hidden="1" customHeight="1" x14ac:dyDescent="0.25">
      <c r="A289" s="163">
        <v>299</v>
      </c>
      <c r="B289" s="15" t="s">
        <v>278</v>
      </c>
      <c r="C289" s="208"/>
      <c r="D289" s="208"/>
      <c r="E289" s="208"/>
      <c r="F289" s="208"/>
      <c r="G289" s="240"/>
      <c r="H289" s="208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</row>
    <row r="290" spans="1:36" s="65" customFormat="1" ht="16.5" hidden="1" customHeight="1" x14ac:dyDescent="0.25">
      <c r="A290" s="163">
        <v>300</v>
      </c>
      <c r="B290" s="15" t="s">
        <v>279</v>
      </c>
      <c r="C290" s="208"/>
      <c r="D290" s="208"/>
      <c r="E290" s="208"/>
      <c r="F290" s="208"/>
      <c r="G290" s="240"/>
      <c r="H290" s="208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</row>
    <row r="291" spans="1:36" s="65" customFormat="1" ht="16.5" hidden="1" customHeight="1" x14ac:dyDescent="0.25">
      <c r="A291" s="162">
        <f>_xlfn.AGGREGATE(3,3,$B$11:B291)</f>
        <v>222</v>
      </c>
      <c r="B291" s="15" t="s">
        <v>280</v>
      </c>
      <c r="C291" s="208"/>
      <c r="D291" s="208"/>
      <c r="E291" s="208"/>
      <c r="F291" s="208"/>
      <c r="G291" s="240"/>
      <c r="H291" s="208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</row>
    <row r="292" spans="1:36" s="65" customFormat="1" ht="16.5" hidden="1" customHeight="1" x14ac:dyDescent="0.25">
      <c r="A292" s="163">
        <v>302</v>
      </c>
      <c r="B292" s="15" t="s">
        <v>115</v>
      </c>
      <c r="C292" s="208"/>
      <c r="D292" s="208"/>
      <c r="E292" s="208"/>
      <c r="F292" s="213"/>
      <c r="G292" s="238"/>
      <c r="H292" s="213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</row>
    <row r="293" spans="1:36" s="65" customFormat="1" ht="16.5" hidden="1" customHeight="1" x14ac:dyDescent="0.25">
      <c r="A293" s="300" t="s">
        <v>287</v>
      </c>
      <c r="B293" s="300"/>
      <c r="C293" s="234"/>
      <c r="D293" s="234"/>
      <c r="E293" s="234"/>
      <c r="F293" s="235"/>
      <c r="G293" s="236"/>
      <c r="H293" s="235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</row>
    <row r="294" spans="1:36" s="65" customFormat="1" ht="16.5" hidden="1" customHeight="1" x14ac:dyDescent="0.25">
      <c r="A294" s="162">
        <f>_xlfn.AGGREGATE(3,3,$B$11:B294)</f>
        <v>222</v>
      </c>
      <c r="B294" s="15" t="s">
        <v>269</v>
      </c>
      <c r="C294" s="208"/>
      <c r="D294" s="208"/>
      <c r="E294" s="212"/>
      <c r="F294" s="212"/>
      <c r="G294" s="237"/>
      <c r="H294" s="212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</row>
    <row r="295" spans="1:36" s="65" customFormat="1" ht="16.5" hidden="1" customHeight="1" x14ac:dyDescent="0.25">
      <c r="A295" s="162">
        <f>_xlfn.AGGREGATE(3,3,$B$11:B295)</f>
        <v>222</v>
      </c>
      <c r="B295" s="15" t="s">
        <v>270</v>
      </c>
      <c r="C295" s="208"/>
      <c r="D295" s="208"/>
      <c r="E295" s="212"/>
      <c r="F295" s="212"/>
      <c r="G295" s="237"/>
      <c r="H295" s="212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</row>
    <row r="296" spans="1:36" s="65" customFormat="1" ht="16.5" hidden="1" customHeight="1" x14ac:dyDescent="0.25">
      <c r="A296" s="163">
        <v>305</v>
      </c>
      <c r="B296" s="15" t="s">
        <v>115</v>
      </c>
      <c r="C296" s="208"/>
      <c r="D296" s="208"/>
      <c r="E296" s="208"/>
      <c r="F296" s="213"/>
      <c r="G296" s="238"/>
      <c r="H296" s="213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</row>
    <row r="297" spans="1:36" s="65" customFormat="1" ht="16.5" hidden="1" customHeight="1" x14ac:dyDescent="0.25">
      <c r="A297" s="162">
        <f>_xlfn.AGGREGATE(3,3,$B$11:B297)</f>
        <v>222</v>
      </c>
      <c r="B297" s="15" t="s">
        <v>271</v>
      </c>
      <c r="C297" s="208"/>
      <c r="D297" s="208"/>
      <c r="E297" s="208"/>
      <c r="F297" s="214"/>
      <c r="G297" s="239"/>
      <c r="H297" s="21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</row>
    <row r="298" spans="1:36" s="65" customFormat="1" ht="16.5" hidden="1" customHeight="1" x14ac:dyDescent="0.25">
      <c r="A298" s="163">
        <v>307</v>
      </c>
      <c r="B298" s="15" t="s">
        <v>272</v>
      </c>
      <c r="C298" s="208"/>
      <c r="D298" s="208"/>
      <c r="E298" s="208"/>
      <c r="F298" s="208"/>
      <c r="G298" s="240"/>
      <c r="H298" s="208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</row>
    <row r="299" spans="1:36" s="65" customFormat="1" ht="16.5" hidden="1" customHeight="1" x14ac:dyDescent="0.25">
      <c r="A299" s="163">
        <v>308</v>
      </c>
      <c r="B299" s="15" t="s">
        <v>273</v>
      </c>
      <c r="C299" s="208"/>
      <c r="D299" s="208"/>
      <c r="E299" s="208"/>
      <c r="F299" s="208"/>
      <c r="G299" s="240"/>
      <c r="H299" s="208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</row>
    <row r="300" spans="1:36" s="65" customFormat="1" ht="16.5" hidden="1" customHeight="1" x14ac:dyDescent="0.25">
      <c r="A300" s="162">
        <f>_xlfn.AGGREGATE(3,3,$B$11:B300)</f>
        <v>222</v>
      </c>
      <c r="B300" s="15" t="s">
        <v>274</v>
      </c>
      <c r="C300" s="208"/>
      <c r="D300" s="208"/>
      <c r="E300" s="208"/>
      <c r="F300" s="208"/>
      <c r="G300" s="240"/>
      <c r="H300" s="208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</row>
    <row r="301" spans="1:36" s="65" customFormat="1" ht="16.5" hidden="1" customHeight="1" x14ac:dyDescent="0.25">
      <c r="A301" s="162">
        <f>_xlfn.AGGREGATE(3,3,$B$11:B301)</f>
        <v>222</v>
      </c>
      <c r="B301" s="15" t="s">
        <v>275</v>
      </c>
      <c r="C301" s="208"/>
      <c r="D301" s="208"/>
      <c r="E301" s="208"/>
      <c r="F301" s="214"/>
      <c r="G301" s="239"/>
      <c r="H301" s="21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</row>
    <row r="302" spans="1:36" s="65" customFormat="1" ht="16.5" hidden="1" customHeight="1" x14ac:dyDescent="0.25">
      <c r="A302" s="162">
        <f>_xlfn.AGGREGATE(3,3,$B$11:B302)</f>
        <v>222</v>
      </c>
      <c r="B302" s="15" t="s">
        <v>276</v>
      </c>
      <c r="C302" s="208"/>
      <c r="D302" s="208"/>
      <c r="E302" s="208"/>
      <c r="F302" s="214"/>
      <c r="G302" s="239"/>
      <c r="H302" s="21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</row>
    <row r="303" spans="1:36" s="65" customFormat="1" ht="16.5" hidden="1" customHeight="1" x14ac:dyDescent="0.25">
      <c r="A303" s="163">
        <v>312</v>
      </c>
      <c r="B303" s="15" t="s">
        <v>277</v>
      </c>
      <c r="C303" s="208"/>
      <c r="D303" s="208"/>
      <c r="E303" s="208"/>
      <c r="F303" s="208"/>
      <c r="G303" s="240"/>
      <c r="H303" s="208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</row>
    <row r="304" spans="1:36" s="65" customFormat="1" ht="16.5" hidden="1" customHeight="1" x14ac:dyDescent="0.25">
      <c r="A304" s="163">
        <v>313</v>
      </c>
      <c r="B304" s="15" t="s">
        <v>278</v>
      </c>
      <c r="C304" s="208"/>
      <c r="D304" s="208"/>
      <c r="E304" s="208"/>
      <c r="F304" s="208"/>
      <c r="G304" s="240"/>
      <c r="H304" s="208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</row>
    <row r="305" spans="1:36" s="65" customFormat="1" ht="16.5" hidden="1" customHeight="1" x14ac:dyDescent="0.25">
      <c r="A305" s="163">
        <v>314</v>
      </c>
      <c r="B305" s="15" t="s">
        <v>279</v>
      </c>
      <c r="C305" s="208"/>
      <c r="D305" s="208"/>
      <c r="E305" s="208"/>
      <c r="F305" s="208"/>
      <c r="G305" s="240"/>
      <c r="H305" s="208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</row>
    <row r="306" spans="1:36" s="65" customFormat="1" ht="16.5" hidden="1" customHeight="1" x14ac:dyDescent="0.25">
      <c r="A306" s="162">
        <f>_xlfn.AGGREGATE(3,3,$B$11:B306)</f>
        <v>222</v>
      </c>
      <c r="B306" s="15" t="s">
        <v>280</v>
      </c>
      <c r="C306" s="208"/>
      <c r="D306" s="208"/>
      <c r="E306" s="208"/>
      <c r="F306" s="208"/>
      <c r="G306" s="240"/>
      <c r="H306" s="208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</row>
    <row r="307" spans="1:36" s="65" customFormat="1" ht="16.5" hidden="1" customHeight="1" x14ac:dyDescent="0.25">
      <c r="A307" s="163">
        <v>316</v>
      </c>
      <c r="B307" s="15" t="s">
        <v>115</v>
      </c>
      <c r="C307" s="208"/>
      <c r="D307" s="208"/>
      <c r="E307" s="208"/>
      <c r="F307" s="213"/>
      <c r="G307" s="238"/>
      <c r="H307" s="213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</row>
    <row r="308" spans="1:36" x14ac:dyDescent="0.3">
      <c r="A308" s="165"/>
      <c r="B308" s="4"/>
      <c r="C308" s="199"/>
      <c r="D308" s="199"/>
      <c r="E308" s="199"/>
      <c r="F308" s="199"/>
      <c r="G308" s="199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</row>
    <row r="309" spans="1:36" x14ac:dyDescent="0.3">
      <c r="A309" s="165"/>
      <c r="B309" s="4"/>
      <c r="C309" s="199"/>
      <c r="D309" s="199"/>
      <c r="E309" s="199"/>
      <c r="F309" s="199"/>
      <c r="G309" s="19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</row>
    <row r="310" spans="1:36" x14ac:dyDescent="0.3">
      <c r="A310" s="165"/>
      <c r="B310" s="4"/>
      <c r="C310" s="199"/>
      <c r="D310" s="199"/>
      <c r="E310" s="199"/>
      <c r="F310" s="199"/>
      <c r="G310" s="199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</row>
    <row r="311" spans="1:36" x14ac:dyDescent="0.3">
      <c r="A311" s="165"/>
      <c r="B311" s="4"/>
      <c r="C311" s="199"/>
      <c r="D311" s="199"/>
      <c r="E311" s="199"/>
      <c r="F311" s="199"/>
      <c r="G311" s="199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</row>
    <row r="312" spans="1:36" x14ac:dyDescent="0.3">
      <c r="A312" s="165"/>
      <c r="B312" s="4"/>
      <c r="C312" s="199"/>
      <c r="D312" s="199"/>
      <c r="E312" s="199"/>
      <c r="F312" s="199"/>
      <c r="G312" s="199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</row>
    <row r="313" spans="1:36" x14ac:dyDescent="0.3">
      <c r="A313" s="165"/>
      <c r="B313" s="4"/>
      <c r="C313" s="199"/>
      <c r="D313" s="199"/>
      <c r="E313" s="199"/>
      <c r="F313" s="199"/>
      <c r="G313" s="199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</row>
    <row r="314" spans="1:36" x14ac:dyDescent="0.3">
      <c r="A314" s="165"/>
      <c r="B314" s="4"/>
      <c r="C314" s="199"/>
      <c r="D314" s="199"/>
      <c r="E314" s="199"/>
      <c r="F314" s="199"/>
      <c r="G314" s="199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</row>
    <row r="315" spans="1:36" x14ac:dyDescent="0.3">
      <c r="A315" s="165"/>
      <c r="B315" s="4"/>
      <c r="C315" s="199"/>
      <c r="D315" s="199"/>
      <c r="E315" s="199"/>
      <c r="F315" s="199"/>
      <c r="G315" s="199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</row>
    <row r="316" spans="1:36" x14ac:dyDescent="0.3">
      <c r="A316" s="165"/>
      <c r="B316" s="4"/>
      <c r="C316" s="199"/>
      <c r="D316" s="199"/>
      <c r="E316" s="199"/>
      <c r="F316" s="199"/>
      <c r="G316" s="199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</row>
    <row r="317" spans="1:36" x14ac:dyDescent="0.3">
      <c r="A317" s="165"/>
      <c r="B317" s="4"/>
      <c r="C317" s="199"/>
      <c r="D317" s="199"/>
      <c r="E317" s="199"/>
      <c r="F317" s="199"/>
      <c r="G317" s="199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 s="77"/>
      <c r="AC317" s="77"/>
      <c r="AD317" s="77"/>
      <c r="AE317" s="77"/>
      <c r="AF317" s="77"/>
      <c r="AG317" s="77"/>
      <c r="AH317" s="77"/>
      <c r="AI317" s="77"/>
      <c r="AJ317" s="77"/>
    </row>
    <row r="318" spans="1:36" x14ac:dyDescent="0.3">
      <c r="A318" s="165"/>
      <c r="B318" s="4"/>
      <c r="C318" s="199"/>
      <c r="D318" s="199"/>
      <c r="E318" s="199"/>
      <c r="F318" s="199"/>
      <c r="G318" s="199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</row>
    <row r="319" spans="1:36" x14ac:dyDescent="0.3">
      <c r="A319" s="165"/>
      <c r="B319" s="4"/>
      <c r="C319" s="199"/>
      <c r="D319" s="199"/>
      <c r="E319" s="199"/>
      <c r="F319" s="199"/>
      <c r="G319" s="19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</row>
    <row r="320" spans="1:36" x14ac:dyDescent="0.3">
      <c r="A320" s="165"/>
      <c r="B320" s="4"/>
      <c r="C320" s="199"/>
      <c r="D320" s="199"/>
      <c r="E320" s="199"/>
      <c r="F320" s="199"/>
      <c r="G320" s="199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3">
      <c r="A321" s="165"/>
      <c r="B321" s="4"/>
      <c r="C321" s="199"/>
      <c r="D321" s="199"/>
      <c r="E321" s="199"/>
      <c r="F321" s="199"/>
      <c r="G321" s="199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3">
      <c r="A322" s="165"/>
      <c r="B322" s="4"/>
      <c r="C322" s="199"/>
      <c r="D322" s="199"/>
      <c r="E322" s="199"/>
      <c r="F322" s="199"/>
      <c r="G322" s="199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3">
      <c r="A323" s="165"/>
      <c r="B323" s="4"/>
      <c r="C323" s="199"/>
      <c r="D323" s="199"/>
      <c r="E323" s="199"/>
      <c r="F323" s="199"/>
      <c r="G323" s="199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3">
      <c r="A324" s="165"/>
      <c r="B324" s="4"/>
      <c r="C324" s="199"/>
      <c r="D324" s="199"/>
      <c r="E324" s="199"/>
      <c r="F324" s="199"/>
      <c r="G324" s="199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3">
      <c r="A325" s="165"/>
      <c r="B325" s="4"/>
      <c r="C325" s="199"/>
      <c r="D325" s="199"/>
      <c r="E325" s="199"/>
      <c r="F325" s="199"/>
      <c r="G325" s="199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</row>
  </sheetData>
  <mergeCells count="27">
    <mergeCell ref="A278:B278"/>
    <mergeCell ref="A293:B293"/>
    <mergeCell ref="A188:H188"/>
    <mergeCell ref="A203:H203"/>
    <mergeCell ref="A218:H218"/>
    <mergeCell ref="A233:H233"/>
    <mergeCell ref="A248:B248"/>
    <mergeCell ref="A263:B263"/>
    <mergeCell ref="A173:H173"/>
    <mergeCell ref="K9:M9"/>
    <mergeCell ref="A11:H11"/>
    <mergeCell ref="A32:H32"/>
    <mergeCell ref="A53:H53"/>
    <mergeCell ref="A68:H68"/>
    <mergeCell ref="A83:H83"/>
    <mergeCell ref="A98:H98"/>
    <mergeCell ref="A113:H113"/>
    <mergeCell ref="A128:H128"/>
    <mergeCell ref="A143:H143"/>
    <mergeCell ref="A158:H158"/>
    <mergeCell ref="A5:H5"/>
    <mergeCell ref="A6:H6"/>
    <mergeCell ref="A8:A9"/>
    <mergeCell ref="B8:B9"/>
    <mergeCell ref="C8:C9"/>
    <mergeCell ref="D8:D9"/>
    <mergeCell ref="F9:H9"/>
  </mergeCells>
  <pageMargins left="0.35433070866141736" right="0.35433070866141736" top="0.98425196850393704" bottom="0.98425196850393704" header="0.51181102362204722" footer="0.51181102362204722"/>
  <pageSetup paperSize="9" scale="80" orientation="landscape" verticalDpi="0" r:id="rId1"/>
  <headerFooter>
    <oddFooter>&amp;C&amp;P</oddFooter>
  </headerFooter>
  <rowBreaks count="7" manualBreakCount="7">
    <brk id="31" max="7" man="1"/>
    <brk id="60" max="7" man="1"/>
    <brk id="89" max="7" man="1"/>
    <brk id="147" max="7" man="1"/>
    <brk id="177" max="7" man="1"/>
    <brk id="204" max="7" man="1"/>
    <brk id="232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44206-94C4-4581-9C9C-A6BED1C27260}">
  <sheetPr>
    <tabColor rgb="FF00B050"/>
  </sheetPr>
  <dimension ref="A1:AK48"/>
  <sheetViews>
    <sheetView view="pageBreakPreview" topLeftCell="A26" zoomScaleNormal="100" zoomScaleSheetLayoutView="100" workbookViewId="0">
      <selection activeCell="N26" sqref="N26"/>
    </sheetView>
  </sheetViews>
  <sheetFormatPr defaultRowHeight="18.75" x14ac:dyDescent="0.3"/>
  <cols>
    <col min="1" max="1" width="4.5703125" style="28" customWidth="1"/>
    <col min="2" max="2" width="50.5703125" style="4" customWidth="1"/>
    <col min="3" max="3" width="17.85546875" style="4" customWidth="1"/>
    <col min="4" max="6" width="13.28515625" style="4" customWidth="1"/>
    <col min="7" max="7" width="0.28515625" style="4" customWidth="1"/>
    <col min="8" max="16384" width="9.140625" style="4"/>
  </cols>
  <sheetData>
    <row r="1" spans="1:37" s="1" customFormat="1" ht="36.75" hidden="1" customHeight="1" x14ac:dyDescent="0.3">
      <c r="A1" s="3"/>
      <c r="B1" s="4"/>
      <c r="C1" s="259" t="s">
        <v>82</v>
      </c>
      <c r="D1" s="259"/>
      <c r="E1" s="259"/>
      <c r="F1" s="259"/>
      <c r="G1" s="259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" customFormat="1" ht="15" customHeight="1" x14ac:dyDescent="0.3">
      <c r="A2" s="3"/>
      <c r="B2" s="4"/>
      <c r="C2" s="5"/>
      <c r="D2" s="6"/>
      <c r="E2" s="6"/>
      <c r="F2" s="6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" customFormat="1" ht="15" customHeight="1" x14ac:dyDescent="0.3">
      <c r="A3" s="3"/>
      <c r="B3" s="4"/>
      <c r="C3" s="5"/>
      <c r="D3" s="6"/>
      <c r="E3" s="260" t="s">
        <v>68</v>
      </c>
      <c r="F3" s="260"/>
      <c r="G3" s="260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" customFormat="1" ht="15" customHeight="1" x14ac:dyDescent="0.3">
      <c r="A4" s="7"/>
      <c r="B4" s="4"/>
      <c r="C4" s="5"/>
      <c r="D4" s="5"/>
      <c r="E4" s="5"/>
      <c r="F4" s="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" customFormat="1" ht="15" customHeight="1" x14ac:dyDescent="0.25">
      <c r="A5" s="261" t="s">
        <v>84</v>
      </c>
      <c r="B5" s="261"/>
      <c r="C5" s="261"/>
      <c r="D5" s="261"/>
      <c r="E5" s="261"/>
      <c r="F5" s="261"/>
      <c r="G5" s="261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" customFormat="1" ht="23.25" customHeight="1" x14ac:dyDescent="0.25">
      <c r="A6" s="261"/>
      <c r="B6" s="261"/>
      <c r="C6" s="261"/>
      <c r="D6" s="261"/>
      <c r="E6" s="261"/>
      <c r="F6" s="261"/>
      <c r="G6" s="261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" customFormat="1" ht="15" customHeight="1" x14ac:dyDescent="0.25">
      <c r="A7" s="20"/>
      <c r="B7" s="20"/>
      <c r="C7" s="20"/>
      <c r="D7" s="20"/>
      <c r="E7" s="20"/>
      <c r="F7" s="20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4" customFormat="1" ht="15" customHeight="1" x14ac:dyDescent="0.3">
      <c r="A8" s="3"/>
      <c r="B8" s="4"/>
      <c r="C8" s="8"/>
      <c r="D8" s="9"/>
      <c r="E8" s="260" t="s">
        <v>316</v>
      </c>
      <c r="F8" s="260"/>
      <c r="G8" s="260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4" customFormat="1" ht="15" customHeight="1" x14ac:dyDescent="0.3">
      <c r="A9" s="3"/>
      <c r="B9" s="4"/>
      <c r="C9" s="8"/>
      <c r="D9" s="9"/>
      <c r="E9" s="9"/>
      <c r="F9" s="23"/>
      <c r="G9" s="23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36.75" customHeight="1" x14ac:dyDescent="0.3">
      <c r="A10" s="297" t="s">
        <v>0</v>
      </c>
      <c r="B10" s="262" t="s">
        <v>9</v>
      </c>
      <c r="C10" s="262" t="s">
        <v>11</v>
      </c>
      <c r="D10" s="265" t="s">
        <v>61</v>
      </c>
      <c r="E10" s="266"/>
      <c r="F10" s="267"/>
    </row>
    <row r="11" spans="1:37" ht="31.5" customHeight="1" x14ac:dyDescent="0.3">
      <c r="A11" s="298"/>
      <c r="B11" s="263"/>
      <c r="C11" s="263"/>
      <c r="D11" s="25" t="s">
        <v>12</v>
      </c>
      <c r="E11" s="25" t="s">
        <v>13</v>
      </c>
      <c r="F11" s="25" t="s">
        <v>315</v>
      </c>
    </row>
    <row r="12" spans="1:37" ht="18.75" customHeight="1" x14ac:dyDescent="0.3">
      <c r="A12" s="299"/>
      <c r="B12" s="264"/>
      <c r="C12" s="25" t="s">
        <v>10</v>
      </c>
      <c r="D12" s="265" t="s">
        <v>60</v>
      </c>
      <c r="E12" s="266"/>
      <c r="F12" s="267"/>
    </row>
    <row r="13" spans="1:37" x14ac:dyDescent="0.3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</row>
    <row r="14" spans="1:37" ht="18.75" customHeight="1" x14ac:dyDescent="0.3">
      <c r="A14" s="257" t="s">
        <v>70</v>
      </c>
      <c r="B14" s="257"/>
      <c r="C14" s="257"/>
      <c r="D14" s="257"/>
      <c r="E14" s="257"/>
      <c r="F14" s="257"/>
    </row>
    <row r="15" spans="1:37" ht="56.25" x14ac:dyDescent="0.3">
      <c r="A15" s="21">
        <v>1</v>
      </c>
      <c r="B15" s="51" t="s">
        <v>71</v>
      </c>
      <c r="C15" s="196">
        <v>4465.5</v>
      </c>
      <c r="D15" s="17">
        <v>4575.5961538461543</v>
      </c>
      <c r="E15" s="17">
        <v>4685.6923076923085</v>
      </c>
      <c r="F15" s="17">
        <v>4795.7884615384628</v>
      </c>
    </row>
    <row r="16" spans="1:37" x14ac:dyDescent="0.3">
      <c r="A16" s="21">
        <v>2</v>
      </c>
      <c r="B16" s="51" t="s">
        <v>63</v>
      </c>
      <c r="C16" s="12">
        <v>103.2</v>
      </c>
      <c r="D16" s="12">
        <v>103.3</v>
      </c>
      <c r="E16" s="12">
        <v>103.4</v>
      </c>
      <c r="F16" s="12">
        <v>103.5</v>
      </c>
    </row>
    <row r="17" spans="1:6" x14ac:dyDescent="0.3">
      <c r="A17" s="21">
        <v>3</v>
      </c>
      <c r="B17" s="51" t="s">
        <v>64</v>
      </c>
      <c r="C17" s="11">
        <v>40050</v>
      </c>
      <c r="D17" s="11">
        <v>42052</v>
      </c>
      <c r="E17" s="11">
        <v>44155</v>
      </c>
      <c r="F17" s="11">
        <v>46362</v>
      </c>
    </row>
    <row r="18" spans="1:6" x14ac:dyDescent="0.3">
      <c r="A18" s="21">
        <v>4</v>
      </c>
      <c r="B18" s="51" t="s">
        <v>63</v>
      </c>
      <c r="C18" s="17">
        <v>102</v>
      </c>
      <c r="D18" s="17">
        <v>100.5</v>
      </c>
      <c r="E18" s="17">
        <v>100.6</v>
      </c>
      <c r="F18" s="17">
        <v>100.5</v>
      </c>
    </row>
    <row r="19" spans="1:6" ht="39.75" customHeight="1" x14ac:dyDescent="0.3">
      <c r="A19" s="21">
        <v>5</v>
      </c>
      <c r="B19" s="51" t="s">
        <v>65</v>
      </c>
      <c r="C19" s="183">
        <v>3600</v>
      </c>
      <c r="D19" s="183">
        <v>3725</v>
      </c>
      <c r="E19" s="183">
        <v>3980</v>
      </c>
      <c r="F19" s="183">
        <v>4000</v>
      </c>
    </row>
    <row r="20" spans="1:6" ht="24" customHeight="1" x14ac:dyDescent="0.3">
      <c r="A20" s="21">
        <v>6</v>
      </c>
      <c r="B20" s="51" t="s">
        <v>63</v>
      </c>
      <c r="C20" s="184">
        <v>100</v>
      </c>
      <c r="D20" s="184">
        <v>100</v>
      </c>
      <c r="E20" s="184">
        <v>100</v>
      </c>
      <c r="F20" s="184">
        <v>100</v>
      </c>
    </row>
    <row r="21" spans="1:6" x14ac:dyDescent="0.3">
      <c r="A21" s="21">
        <v>7</v>
      </c>
      <c r="B21" s="51" t="s">
        <v>66</v>
      </c>
      <c r="C21" s="183">
        <v>25700</v>
      </c>
      <c r="D21" s="183">
        <v>27200</v>
      </c>
      <c r="E21" s="183">
        <v>28560</v>
      </c>
      <c r="F21" s="183">
        <v>29980</v>
      </c>
    </row>
    <row r="22" spans="1:6" x14ac:dyDescent="0.3">
      <c r="A22" s="21">
        <v>8</v>
      </c>
      <c r="B22" s="51" t="s">
        <v>63</v>
      </c>
      <c r="C22" s="184">
        <v>102</v>
      </c>
      <c r="D22" s="184">
        <v>103</v>
      </c>
      <c r="E22" s="184">
        <v>104</v>
      </c>
      <c r="F22" s="184">
        <v>105</v>
      </c>
    </row>
    <row r="23" spans="1:6" ht="75" x14ac:dyDescent="0.3">
      <c r="A23" s="21">
        <v>9</v>
      </c>
      <c r="B23" s="51" t="s">
        <v>72</v>
      </c>
      <c r="C23" s="183">
        <v>10350</v>
      </c>
      <c r="D23" s="183">
        <v>10677</v>
      </c>
      <c r="E23" s="183">
        <v>11140</v>
      </c>
      <c r="F23" s="183">
        <v>11800</v>
      </c>
    </row>
    <row r="24" spans="1:6" x14ac:dyDescent="0.3">
      <c r="A24" s="21">
        <v>10</v>
      </c>
      <c r="B24" s="51" t="s">
        <v>63</v>
      </c>
      <c r="C24" s="184">
        <v>100.2</v>
      </c>
      <c r="D24" s="184">
        <v>100.4</v>
      </c>
      <c r="E24" s="184">
        <v>100.5</v>
      </c>
      <c r="F24" s="184">
        <v>100.5</v>
      </c>
    </row>
    <row r="25" spans="1:6" ht="56.25" x14ac:dyDescent="0.3">
      <c r="A25" s="21">
        <v>11</v>
      </c>
      <c r="B25" s="51" t="s">
        <v>73</v>
      </c>
      <c r="C25" s="183">
        <v>400</v>
      </c>
      <c r="D25" s="183">
        <v>450</v>
      </c>
      <c r="E25" s="183">
        <v>475</v>
      </c>
      <c r="F25" s="183">
        <v>582</v>
      </c>
    </row>
    <row r="26" spans="1:6" x14ac:dyDescent="0.3">
      <c r="A26" s="21">
        <v>12</v>
      </c>
      <c r="B26" s="51" t="s">
        <v>63</v>
      </c>
      <c r="C26" s="184">
        <v>100</v>
      </c>
      <c r="D26" s="184">
        <v>100.1</v>
      </c>
      <c r="E26" s="184">
        <v>100.2</v>
      </c>
      <c r="F26" s="184">
        <v>100.3</v>
      </c>
    </row>
    <row r="27" spans="1:6" x14ac:dyDescent="0.3">
      <c r="A27" s="21">
        <v>13</v>
      </c>
      <c r="B27" s="51" t="s">
        <v>67</v>
      </c>
      <c r="C27" s="17">
        <v>17651.3</v>
      </c>
      <c r="D27" s="17">
        <v>18000</v>
      </c>
      <c r="E27" s="17">
        <v>18300</v>
      </c>
      <c r="F27" s="17">
        <v>18700</v>
      </c>
    </row>
    <row r="28" spans="1:6" x14ac:dyDescent="0.3">
      <c r="A28" s="21">
        <v>14</v>
      </c>
      <c r="B28" s="51" t="s">
        <v>63</v>
      </c>
      <c r="C28" s="12">
        <v>152.69999999999999</v>
      </c>
      <c r="D28" s="13">
        <v>102.7</v>
      </c>
      <c r="E28" s="13">
        <v>102.4</v>
      </c>
      <c r="F28" s="13">
        <v>102.9</v>
      </c>
    </row>
    <row r="29" spans="1:6" x14ac:dyDescent="0.3">
      <c r="A29" s="21">
        <v>15</v>
      </c>
      <c r="B29" s="51" t="s">
        <v>74</v>
      </c>
      <c r="C29" s="17">
        <v>11220</v>
      </c>
      <c r="D29" s="17">
        <v>12030</v>
      </c>
      <c r="E29" s="17">
        <v>12890</v>
      </c>
      <c r="F29" s="17">
        <v>13030</v>
      </c>
    </row>
    <row r="30" spans="1:6" x14ac:dyDescent="0.3">
      <c r="A30" s="21">
        <v>16</v>
      </c>
      <c r="B30" s="51" t="s">
        <v>63</v>
      </c>
      <c r="C30" s="17">
        <v>100</v>
      </c>
      <c r="D30" s="17">
        <v>100.1</v>
      </c>
      <c r="E30" s="17">
        <v>100.4</v>
      </c>
      <c r="F30" s="17">
        <v>101</v>
      </c>
    </row>
    <row r="31" spans="1:6" x14ac:dyDescent="0.3">
      <c r="A31" s="21">
        <v>17</v>
      </c>
      <c r="B31" s="51" t="s">
        <v>75</v>
      </c>
      <c r="C31" s="17">
        <v>2140</v>
      </c>
      <c r="D31" s="17">
        <v>2520</v>
      </c>
      <c r="E31" s="17">
        <v>2840</v>
      </c>
      <c r="F31" s="17">
        <v>3100</v>
      </c>
    </row>
    <row r="32" spans="1:6" x14ac:dyDescent="0.3">
      <c r="A32" s="21">
        <v>18</v>
      </c>
      <c r="B32" s="51" t="s">
        <v>63</v>
      </c>
      <c r="C32" s="17">
        <v>100.2</v>
      </c>
      <c r="D32" s="17">
        <v>100.1</v>
      </c>
      <c r="E32" s="17">
        <v>100.1</v>
      </c>
      <c r="F32" s="17">
        <v>100.1</v>
      </c>
    </row>
    <row r="33" spans="1:6" ht="18.75" customHeight="1" x14ac:dyDescent="0.3">
      <c r="A33" s="257" t="s">
        <v>48</v>
      </c>
      <c r="B33" s="257"/>
      <c r="C33" s="257"/>
      <c r="D33" s="257"/>
      <c r="E33" s="257"/>
      <c r="F33" s="257"/>
    </row>
    <row r="34" spans="1:6" ht="37.5" x14ac:dyDescent="0.3">
      <c r="A34" s="21">
        <v>19</v>
      </c>
      <c r="B34" s="51" t="s">
        <v>49</v>
      </c>
      <c r="C34" s="189">
        <v>30.6</v>
      </c>
      <c r="D34" s="189">
        <v>30.799999999999997</v>
      </c>
      <c r="E34" s="189">
        <v>30.799999999999997</v>
      </c>
      <c r="F34" s="189">
        <v>30.799999999999997</v>
      </c>
    </row>
    <row r="35" spans="1:6" x14ac:dyDescent="0.3">
      <c r="A35" s="21">
        <v>20</v>
      </c>
      <c r="B35" s="51" t="s">
        <v>50</v>
      </c>
      <c r="C35" s="189">
        <v>14</v>
      </c>
      <c r="D35" s="189">
        <v>14.1</v>
      </c>
      <c r="E35" s="189">
        <v>14.1</v>
      </c>
      <c r="F35" s="189">
        <v>14.1</v>
      </c>
    </row>
    <row r="36" spans="1:6" x14ac:dyDescent="0.3">
      <c r="A36" s="21">
        <v>21</v>
      </c>
      <c r="B36" s="51" t="s">
        <v>51</v>
      </c>
      <c r="C36" s="13">
        <f>C34-C35</f>
        <v>16.600000000000001</v>
      </c>
      <c r="D36" s="13">
        <f t="shared" ref="D36:F36" si="0">D34-D35</f>
        <v>16.699999999999996</v>
      </c>
      <c r="E36" s="13">
        <f t="shared" si="0"/>
        <v>16.699999999999996</v>
      </c>
      <c r="F36" s="13">
        <f t="shared" si="0"/>
        <v>16.699999999999996</v>
      </c>
    </row>
    <row r="37" spans="1:6" ht="37.5" x14ac:dyDescent="0.3">
      <c r="A37" s="21">
        <v>22</v>
      </c>
      <c r="B37" s="51" t="s">
        <v>52</v>
      </c>
      <c r="C37" s="13">
        <v>13.1</v>
      </c>
      <c r="D37" s="13">
        <v>13.1</v>
      </c>
      <c r="E37" s="13">
        <v>13.2</v>
      </c>
      <c r="F37" s="13">
        <v>13.2</v>
      </c>
    </row>
    <row r="38" spans="1:6" x14ac:dyDescent="0.3">
      <c r="A38" s="21">
        <v>23</v>
      </c>
      <c r="B38" s="51" t="s">
        <v>50</v>
      </c>
      <c r="C38" s="13">
        <v>6.8</v>
      </c>
      <c r="D38" s="13">
        <v>6.8</v>
      </c>
      <c r="E38" s="13">
        <v>6.9</v>
      </c>
      <c r="F38" s="13">
        <v>6.9</v>
      </c>
    </row>
    <row r="39" spans="1:6" x14ac:dyDescent="0.3">
      <c r="A39" s="21">
        <v>24</v>
      </c>
      <c r="B39" s="51" t="s">
        <v>51</v>
      </c>
      <c r="C39" s="13">
        <v>6.3</v>
      </c>
      <c r="D39" s="13">
        <v>6.3</v>
      </c>
      <c r="E39" s="13">
        <v>6.3</v>
      </c>
      <c r="F39" s="13">
        <v>6.3</v>
      </c>
    </row>
    <row r="40" spans="1:6" ht="37.5" x14ac:dyDescent="0.3">
      <c r="A40" s="21">
        <v>25</v>
      </c>
      <c r="B40" s="51" t="s">
        <v>53</v>
      </c>
      <c r="C40" s="13">
        <f>C41+C42</f>
        <v>0.6</v>
      </c>
      <c r="D40" s="13">
        <v>0.6</v>
      </c>
      <c r="E40" s="13">
        <v>0.6</v>
      </c>
      <c r="F40" s="13">
        <v>0.6</v>
      </c>
    </row>
    <row r="41" spans="1:6" x14ac:dyDescent="0.3">
      <c r="A41" s="21">
        <v>26</v>
      </c>
      <c r="B41" s="51" t="s">
        <v>50</v>
      </c>
      <c r="C41" s="13">
        <v>0.3</v>
      </c>
      <c r="D41" s="13">
        <v>0.3</v>
      </c>
      <c r="E41" s="13">
        <v>0.3</v>
      </c>
      <c r="F41" s="13">
        <v>0.3</v>
      </c>
    </row>
    <row r="42" spans="1:6" x14ac:dyDescent="0.3">
      <c r="A42" s="21">
        <v>27</v>
      </c>
      <c r="B42" s="51" t="s">
        <v>51</v>
      </c>
      <c r="C42" s="13">
        <v>0.3</v>
      </c>
      <c r="D42" s="13">
        <v>0.3</v>
      </c>
      <c r="E42" s="13">
        <v>0.3</v>
      </c>
      <c r="F42" s="13">
        <v>0.3</v>
      </c>
    </row>
    <row r="43" spans="1:6" x14ac:dyDescent="0.3">
      <c r="A43" s="21">
        <v>28</v>
      </c>
      <c r="B43" s="51" t="s">
        <v>54</v>
      </c>
      <c r="C43" s="13">
        <f>C40/C37*100</f>
        <v>4.5801526717557248</v>
      </c>
      <c r="D43" s="13">
        <v>4.5</v>
      </c>
      <c r="E43" s="13">
        <v>4.5</v>
      </c>
      <c r="F43" s="13">
        <v>4.4000000000000004</v>
      </c>
    </row>
    <row r="44" spans="1:6" x14ac:dyDescent="0.3">
      <c r="A44" s="21">
        <v>29</v>
      </c>
      <c r="B44" s="51" t="s">
        <v>50</v>
      </c>
      <c r="C44" s="13">
        <f>C41/C38*100</f>
        <v>4.4117647058823533</v>
      </c>
      <c r="D44" s="13">
        <v>4.4117647058823533</v>
      </c>
      <c r="E44" s="13">
        <v>4.3</v>
      </c>
      <c r="F44" s="13">
        <v>4.2</v>
      </c>
    </row>
    <row r="45" spans="1:6" x14ac:dyDescent="0.3">
      <c r="A45" s="21">
        <v>30</v>
      </c>
      <c r="B45" s="51" t="s">
        <v>51</v>
      </c>
      <c r="C45" s="13">
        <v>4.9000000000000004</v>
      </c>
      <c r="D45" s="13">
        <v>4.7</v>
      </c>
      <c r="E45" s="13">
        <v>4.5999999999999996</v>
      </c>
      <c r="F45" s="13">
        <v>4.5999999999999996</v>
      </c>
    </row>
    <row r="46" spans="1:6" ht="37.5" x14ac:dyDescent="0.3">
      <c r="A46" s="21">
        <v>31</v>
      </c>
      <c r="B46" s="51" t="s">
        <v>57</v>
      </c>
      <c r="C46" s="181">
        <v>324349</v>
      </c>
      <c r="D46" s="181">
        <f t="shared" ref="D46:F46" si="1">C46*102.9%</f>
        <v>333755.12100000004</v>
      </c>
      <c r="E46" s="181">
        <f t="shared" si="1"/>
        <v>343434.01950900006</v>
      </c>
      <c r="F46" s="181">
        <f t="shared" si="1"/>
        <v>353393.60607476113</v>
      </c>
    </row>
    <row r="47" spans="1:6" ht="37.5" x14ac:dyDescent="0.3">
      <c r="A47" s="21">
        <v>32</v>
      </c>
      <c r="B47" s="51" t="s">
        <v>58</v>
      </c>
      <c r="C47" s="13">
        <v>104.8</v>
      </c>
      <c r="D47" s="13">
        <v>105.1</v>
      </c>
      <c r="E47" s="13">
        <v>103.6</v>
      </c>
      <c r="F47" s="13">
        <v>103</v>
      </c>
    </row>
    <row r="48" spans="1:6" ht="28.5" customHeight="1" x14ac:dyDescent="0.3">
      <c r="A48" s="21">
        <v>33</v>
      </c>
      <c r="B48" s="51" t="s">
        <v>59</v>
      </c>
      <c r="C48" s="13">
        <v>4.8840000000000003</v>
      </c>
      <c r="D48" s="13">
        <v>4.8899999999999997</v>
      </c>
      <c r="E48" s="13">
        <v>5</v>
      </c>
      <c r="F48" s="13">
        <v>5</v>
      </c>
    </row>
  </sheetData>
  <mergeCells count="11">
    <mergeCell ref="A14:F14"/>
    <mergeCell ref="A33:F33"/>
    <mergeCell ref="C1:G1"/>
    <mergeCell ref="E3:G3"/>
    <mergeCell ref="A5:G6"/>
    <mergeCell ref="E8:G8"/>
    <mergeCell ref="A10:A12"/>
    <mergeCell ref="B10:B12"/>
    <mergeCell ref="C10:C11"/>
    <mergeCell ref="D10:F10"/>
    <mergeCell ref="D12:F12"/>
  </mergeCells>
  <pageMargins left="0.35433070866141736" right="0.35433070866141736" top="0.98425196850393704" bottom="0.98425196850393704" header="0.51181102362204722" footer="0.51181102362204722"/>
  <pageSetup paperSize="9" scale="85" orientation="portrait" r:id="rId1"/>
  <headerFooter>
    <oddFooter>&amp;C&amp;P</oddFooter>
  </headerFooter>
  <rowBreaks count="1" manualBreakCount="1">
    <brk id="3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75994-1BA6-4ADB-B16B-3AFF46272D29}">
  <sheetPr>
    <tabColor rgb="FF0070C0"/>
  </sheetPr>
  <dimension ref="A1:AJ377"/>
  <sheetViews>
    <sheetView view="pageBreakPreview" zoomScaleNormal="100" zoomScaleSheetLayoutView="100" workbookViewId="0">
      <selection activeCell="R56" sqref="R56"/>
    </sheetView>
  </sheetViews>
  <sheetFormatPr defaultRowHeight="18.75" x14ac:dyDescent="0.3"/>
  <cols>
    <col min="1" max="1" width="7.5703125" style="76" customWidth="1"/>
    <col min="2" max="2" width="54.5703125" style="78" customWidth="1"/>
    <col min="3" max="3" width="18.5703125" style="218" customWidth="1"/>
    <col min="4" max="4" width="17.85546875" style="218" customWidth="1"/>
    <col min="5" max="5" width="15" style="218" customWidth="1"/>
    <col min="6" max="6" width="16.85546875" style="218" customWidth="1"/>
    <col min="7" max="7" width="16.28515625" style="219" customWidth="1"/>
    <col min="8" max="8" width="17" style="218" customWidth="1"/>
    <col min="9" max="9" width="10.85546875" style="2" hidden="1" customWidth="1"/>
    <col min="10" max="11" width="11.85546875" style="1" hidden="1" customWidth="1"/>
    <col min="12" max="13" width="9.140625" style="1" hidden="1" customWidth="1"/>
    <col min="14" max="16384" width="9.140625" style="1"/>
  </cols>
  <sheetData>
    <row r="1" spans="1:36" ht="15" customHeight="1" x14ac:dyDescent="0.3">
      <c r="A1" s="3"/>
      <c r="B1" s="4"/>
      <c r="C1" s="199"/>
      <c r="D1" s="199"/>
      <c r="E1" s="199"/>
      <c r="F1" s="200"/>
      <c r="G1" s="200"/>
      <c r="H1" s="200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36" ht="15" customHeight="1" x14ac:dyDescent="0.3">
      <c r="A2" s="3"/>
      <c r="B2" s="4"/>
      <c r="C2" s="199"/>
      <c r="D2" s="199"/>
      <c r="E2" s="199"/>
      <c r="F2" s="200"/>
      <c r="G2" s="200"/>
      <c r="H2" s="200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</row>
    <row r="3" spans="1:36" ht="15" customHeight="1" x14ac:dyDescent="0.3">
      <c r="A3" s="3"/>
      <c r="B3" s="4"/>
      <c r="C3" s="199"/>
      <c r="D3" s="199"/>
      <c r="E3" s="199"/>
      <c r="F3" s="200"/>
      <c r="G3" s="200"/>
      <c r="H3" s="220" t="s">
        <v>86</v>
      </c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 ht="15" customHeight="1" x14ac:dyDescent="0.3">
      <c r="A4" s="7"/>
      <c r="B4" s="4"/>
      <c r="C4" s="199"/>
      <c r="D4" s="199"/>
      <c r="E4" s="199"/>
      <c r="F4" s="199"/>
      <c r="G4" s="199"/>
      <c r="H4" s="199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 ht="15" customHeight="1" x14ac:dyDescent="0.25">
      <c r="A5" s="250" t="s">
        <v>330</v>
      </c>
      <c r="B5" s="250"/>
      <c r="C5" s="250"/>
      <c r="D5" s="250"/>
      <c r="E5" s="250"/>
      <c r="F5" s="250"/>
      <c r="G5" s="250"/>
      <c r="H5" s="250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ht="15" customHeight="1" x14ac:dyDescent="0.25">
      <c r="A6" s="250" t="s">
        <v>87</v>
      </c>
      <c r="B6" s="250"/>
      <c r="C6" s="250"/>
      <c r="D6" s="250"/>
      <c r="E6" s="250"/>
      <c r="F6" s="250"/>
      <c r="G6" s="250"/>
      <c r="H6" s="250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15" customHeight="1" x14ac:dyDescent="0.3">
      <c r="A7" s="3"/>
      <c r="B7" s="4"/>
      <c r="C7" s="199"/>
      <c r="D7" s="199"/>
      <c r="E7" s="202"/>
      <c r="F7" s="203"/>
      <c r="G7" s="203"/>
      <c r="H7" s="220" t="s">
        <v>316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18.75" customHeight="1" x14ac:dyDescent="0.25">
      <c r="A8" s="252" t="s">
        <v>0</v>
      </c>
      <c r="B8" s="252" t="s">
        <v>9</v>
      </c>
      <c r="C8" s="253" t="s">
        <v>341</v>
      </c>
      <c r="D8" s="253" t="s">
        <v>342</v>
      </c>
      <c r="E8" s="204" t="s">
        <v>11</v>
      </c>
      <c r="F8" s="204" t="s">
        <v>343</v>
      </c>
      <c r="G8" s="204" t="s">
        <v>13</v>
      </c>
      <c r="H8" s="204" t="s">
        <v>315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ht="20.25" customHeight="1" x14ac:dyDescent="0.25">
      <c r="A9" s="252"/>
      <c r="B9" s="252"/>
      <c r="C9" s="253"/>
      <c r="D9" s="253"/>
      <c r="E9" s="204" t="s">
        <v>10</v>
      </c>
      <c r="F9" s="253" t="s">
        <v>61</v>
      </c>
      <c r="G9" s="253"/>
      <c r="H9" s="253"/>
      <c r="I9"/>
      <c r="J9"/>
      <c r="K9" s="256"/>
      <c r="L9" s="256"/>
      <c r="M9" s="256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ht="21.75" customHeight="1" x14ac:dyDescent="0.25">
      <c r="A10" s="10">
        <v>1</v>
      </c>
      <c r="B10" s="10">
        <v>2</v>
      </c>
      <c r="C10" s="204">
        <v>3</v>
      </c>
      <c r="D10" s="204">
        <v>4</v>
      </c>
      <c r="E10" s="204">
        <v>5</v>
      </c>
      <c r="F10" s="204">
        <v>6</v>
      </c>
      <c r="G10" s="204">
        <v>7</v>
      </c>
      <c r="H10" s="204">
        <v>8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20.25" hidden="1" customHeight="1" x14ac:dyDescent="0.25">
      <c r="A11" s="257" t="s">
        <v>289</v>
      </c>
      <c r="B11" s="257"/>
      <c r="C11" s="257"/>
      <c r="D11" s="257"/>
      <c r="E11" s="257"/>
      <c r="F11" s="257"/>
      <c r="G11" s="257"/>
      <c r="H11" s="257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ht="18" hidden="1" customHeight="1" x14ac:dyDescent="0.25">
      <c r="A12" s="21">
        <f>_xlfn.AGGREGATE(3,3,$B$12:B12)</f>
        <v>0</v>
      </c>
      <c r="B12" s="54" t="s">
        <v>109</v>
      </c>
      <c r="C12" s="231"/>
      <c r="D12" s="231"/>
      <c r="E12" s="182"/>
      <c r="F12" s="182"/>
      <c r="G12" s="182"/>
      <c r="H12" s="18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18" hidden="1" customHeight="1" x14ac:dyDescent="0.25">
      <c r="A13" s="21">
        <f>_xlfn.AGGREGATE(3,3,$B$12:B13)</f>
        <v>0</v>
      </c>
      <c r="B13" s="54" t="s">
        <v>111</v>
      </c>
      <c r="C13" s="231"/>
      <c r="D13" s="231"/>
      <c r="E13" s="182"/>
      <c r="F13" s="182"/>
      <c r="G13" s="182"/>
      <c r="H13" s="182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ht="18" hidden="1" customHeight="1" x14ac:dyDescent="0.25">
      <c r="A14" s="21">
        <f>_xlfn.AGGREGATE(3,3,$B$12:B14)</f>
        <v>0</v>
      </c>
      <c r="B14" s="54" t="s">
        <v>112</v>
      </c>
      <c r="C14" s="231"/>
      <c r="D14" s="231"/>
      <c r="E14" s="182"/>
      <c r="F14" s="182"/>
      <c r="G14" s="182"/>
      <c r="H14" s="182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ht="20.25" hidden="1" customHeight="1" x14ac:dyDescent="0.25">
      <c r="A15" s="21">
        <v>4</v>
      </c>
      <c r="B15" s="54" t="s">
        <v>111</v>
      </c>
      <c r="C15" s="231"/>
      <c r="D15" s="231"/>
      <c r="E15" s="182"/>
      <c r="F15" s="182"/>
      <c r="G15" s="182"/>
      <c r="H15" s="182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18" hidden="1" customHeight="1" x14ac:dyDescent="0.25">
      <c r="A16" s="21">
        <f>_xlfn.AGGREGATE(3,3,$B$12:B16)</f>
        <v>0</v>
      </c>
      <c r="B16" s="54" t="s">
        <v>115</v>
      </c>
      <c r="C16" s="231"/>
      <c r="D16" s="231"/>
      <c r="E16" s="182"/>
      <c r="F16" s="182"/>
      <c r="G16" s="182"/>
      <c r="H16" s="182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18" hidden="1" customHeight="1" x14ac:dyDescent="0.25">
      <c r="A17" s="21">
        <f>_xlfn.AGGREGATE(3,3,$B$12:B17)</f>
        <v>0</v>
      </c>
      <c r="B17" s="54" t="s">
        <v>116</v>
      </c>
      <c r="C17" s="231"/>
      <c r="D17" s="231"/>
      <c r="E17" s="182"/>
      <c r="F17" s="232"/>
      <c r="G17" s="232"/>
      <c r="H17" s="232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18" hidden="1" customHeight="1" x14ac:dyDescent="0.25">
      <c r="A18" s="21">
        <f>_xlfn.AGGREGATE(3,3,$B$12:B18)</f>
        <v>0</v>
      </c>
      <c r="B18" s="54" t="s">
        <v>117</v>
      </c>
      <c r="C18" s="231"/>
      <c r="D18" s="231"/>
      <c r="E18" s="182"/>
      <c r="F18" s="232"/>
      <c r="G18" s="232"/>
      <c r="H18" s="232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1" hidden="1" customHeight="1" x14ac:dyDescent="0.25">
      <c r="A19" s="21">
        <f>_xlfn.AGGREGATE(3,3,$B$12:B19)</f>
        <v>0</v>
      </c>
      <c r="B19" s="54" t="s">
        <v>118</v>
      </c>
      <c r="C19" s="231"/>
      <c r="D19" s="231"/>
      <c r="E19" s="182"/>
      <c r="F19" s="232"/>
      <c r="G19" s="232"/>
      <c r="H19" s="232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ht="18" hidden="1" customHeight="1" x14ac:dyDescent="0.25">
      <c r="A20" s="21">
        <f>_xlfn.AGGREGATE(3,3,$B$12:B20)</f>
        <v>0</v>
      </c>
      <c r="B20" s="54" t="s">
        <v>119</v>
      </c>
      <c r="C20" s="231"/>
      <c r="D20" s="231"/>
      <c r="E20" s="182"/>
      <c r="F20" s="182"/>
      <c r="G20" s="182"/>
      <c r="H20" s="182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 ht="18" hidden="1" customHeight="1" x14ac:dyDescent="0.25">
      <c r="A21" s="21">
        <f>_xlfn.AGGREGATE(3,3,$B$12:B21)</f>
        <v>0</v>
      </c>
      <c r="B21" s="54" t="s">
        <v>120</v>
      </c>
      <c r="C21" s="231"/>
      <c r="D21" s="231"/>
      <c r="E21" s="182"/>
      <c r="F21" s="182"/>
      <c r="G21" s="182"/>
      <c r="H21" s="182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 ht="18" hidden="1" customHeight="1" x14ac:dyDescent="0.25">
      <c r="A22" s="21">
        <f>_xlfn.AGGREGATE(3,3,$B$12:B22)</f>
        <v>0</v>
      </c>
      <c r="B22" s="54" t="s">
        <v>121</v>
      </c>
      <c r="C22" s="231"/>
      <c r="D22" s="231"/>
      <c r="E22" s="182"/>
      <c r="F22" s="182"/>
      <c r="G22" s="182"/>
      <c r="H22" s="18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 ht="18" hidden="1" customHeight="1" x14ac:dyDescent="0.25">
      <c r="A23" s="21">
        <f>_xlfn.AGGREGATE(3,3,$B$12:B23)</f>
        <v>0</v>
      </c>
      <c r="B23" s="54" t="s">
        <v>264</v>
      </c>
      <c r="C23" s="231"/>
      <c r="D23" s="231"/>
      <c r="E23" s="182"/>
      <c r="F23" s="182"/>
      <c r="G23" s="182"/>
      <c r="H23" s="182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</row>
    <row r="24" spans="1:36" ht="15.75" hidden="1" customHeight="1" x14ac:dyDescent="0.25">
      <c r="A24" s="21">
        <f>_xlfn.AGGREGATE(3,3,$B$12:B24)</f>
        <v>0</v>
      </c>
      <c r="B24" s="54" t="s">
        <v>124</v>
      </c>
      <c r="C24" s="231"/>
      <c r="D24" s="231"/>
      <c r="E24" s="182"/>
      <c r="F24" s="182"/>
      <c r="G24" s="182"/>
      <c r="H24" s="182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 ht="18" hidden="1" customHeight="1" x14ac:dyDescent="0.25">
      <c r="A25" s="21">
        <f>_xlfn.AGGREGATE(3,3,$B$12:B25)</f>
        <v>0</v>
      </c>
      <c r="B25" s="54" t="s">
        <v>125</v>
      </c>
      <c r="C25" s="231"/>
      <c r="D25" s="231"/>
      <c r="E25" s="182"/>
      <c r="F25" s="182"/>
      <c r="G25" s="182"/>
      <c r="H25" s="182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 ht="38.25" hidden="1" customHeight="1" x14ac:dyDescent="0.25">
      <c r="A26" s="21">
        <f>_xlfn.AGGREGATE(3,3,$B$12:B26)</f>
        <v>0</v>
      </c>
      <c r="B26" s="54" t="s">
        <v>126</v>
      </c>
      <c r="C26" s="231"/>
      <c r="D26" s="231"/>
      <c r="E26" s="182"/>
      <c r="F26" s="182"/>
      <c r="G26" s="182"/>
      <c r="H26" s="182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 ht="18" hidden="1" customHeight="1" x14ac:dyDescent="0.25">
      <c r="A27" s="21">
        <f>_xlfn.AGGREGATE(3,3,$B$12:B27)</f>
        <v>0</v>
      </c>
      <c r="B27" s="54" t="s">
        <v>127</v>
      </c>
      <c r="C27" s="231"/>
      <c r="D27" s="231"/>
      <c r="E27" s="182"/>
      <c r="F27" s="182"/>
      <c r="G27" s="182"/>
      <c r="H27" s="182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 ht="19.5" hidden="1" customHeight="1" x14ac:dyDescent="0.25">
      <c r="A28" s="21">
        <v>17</v>
      </c>
      <c r="B28" s="54" t="s">
        <v>111</v>
      </c>
      <c r="C28" s="231"/>
      <c r="D28" s="231"/>
      <c r="E28" s="182"/>
      <c r="F28" s="182"/>
      <c r="G28" s="182"/>
      <c r="H28" s="182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</row>
    <row r="29" spans="1:36" ht="18" hidden="1" customHeight="1" x14ac:dyDescent="0.25">
      <c r="A29" s="21">
        <v>18</v>
      </c>
      <c r="B29" s="54" t="s">
        <v>115</v>
      </c>
      <c r="C29" s="231"/>
      <c r="D29" s="231"/>
      <c r="E29" s="182"/>
      <c r="F29" s="182"/>
      <c r="G29" s="182"/>
      <c r="H29" s="182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 ht="18" hidden="1" customHeight="1" x14ac:dyDescent="0.25">
      <c r="A30" s="21">
        <f>_xlfn.AGGREGATE(3,3,$B$12:B30)</f>
        <v>0</v>
      </c>
      <c r="B30" s="54" t="s">
        <v>130</v>
      </c>
      <c r="C30" s="231"/>
      <c r="D30" s="231"/>
      <c r="E30" s="182"/>
      <c r="F30" s="182"/>
      <c r="G30" s="182"/>
      <c r="H30" s="182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</row>
    <row r="31" spans="1:36" ht="18" hidden="1" customHeight="1" x14ac:dyDescent="0.25">
      <c r="A31" s="58" t="s">
        <v>105</v>
      </c>
      <c r="B31" s="54" t="s">
        <v>111</v>
      </c>
      <c r="C31" s="231"/>
      <c r="D31" s="231"/>
      <c r="E31" s="182"/>
      <c r="F31" s="182"/>
      <c r="G31" s="182"/>
      <c r="H31" s="182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 ht="18" hidden="1" customHeight="1" x14ac:dyDescent="0.25">
      <c r="A32" s="58" t="s">
        <v>106</v>
      </c>
      <c r="B32" s="54" t="s">
        <v>115</v>
      </c>
      <c r="C32" s="231"/>
      <c r="D32" s="231"/>
      <c r="E32" s="182"/>
      <c r="F32" s="182"/>
      <c r="G32" s="182"/>
      <c r="H32" s="18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 ht="20.25" hidden="1" customHeight="1" x14ac:dyDescent="0.25">
      <c r="A33" s="257" t="s">
        <v>265</v>
      </c>
      <c r="B33" s="257"/>
      <c r="C33" s="257"/>
      <c r="D33" s="257"/>
      <c r="E33" s="257"/>
      <c r="F33" s="257"/>
      <c r="G33" s="257"/>
      <c r="H33" s="257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</row>
    <row r="34" spans="1:36" ht="18" hidden="1" customHeight="1" x14ac:dyDescent="0.25">
      <c r="A34" s="21">
        <f>_xlfn.AGGREGATE(3,3,$B$12:B34)</f>
        <v>0</v>
      </c>
      <c r="B34" s="54" t="s">
        <v>109</v>
      </c>
      <c r="C34" s="231"/>
      <c r="D34" s="231"/>
      <c r="E34" s="226"/>
      <c r="F34" s="226"/>
      <c r="G34" s="226"/>
      <c r="H34" s="226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 ht="18" hidden="1" customHeight="1" x14ac:dyDescent="0.25">
      <c r="A35" s="21" t="s">
        <v>110</v>
      </c>
      <c r="B35" s="54" t="s">
        <v>111</v>
      </c>
      <c r="C35" s="231"/>
      <c r="D35" s="231"/>
      <c r="E35" s="226"/>
      <c r="F35" s="226"/>
      <c r="G35" s="226"/>
      <c r="H35" s="226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</row>
    <row r="36" spans="1:36" ht="18" hidden="1" customHeight="1" x14ac:dyDescent="0.25">
      <c r="A36" s="21">
        <f>_xlfn.AGGREGATE(3,3,$B$12:B36)</f>
        <v>0</v>
      </c>
      <c r="B36" s="54" t="s">
        <v>112</v>
      </c>
      <c r="C36" s="231"/>
      <c r="D36" s="231"/>
      <c r="E36" s="226"/>
      <c r="F36" s="226"/>
      <c r="G36" s="226"/>
      <c r="H36" s="22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</row>
    <row r="37" spans="1:36" ht="18" hidden="1" customHeight="1" x14ac:dyDescent="0.25">
      <c r="A37" s="21" t="s">
        <v>113</v>
      </c>
      <c r="B37" s="54" t="s">
        <v>111</v>
      </c>
      <c r="C37" s="231"/>
      <c r="D37" s="231"/>
      <c r="E37" s="226"/>
      <c r="F37" s="226"/>
      <c r="G37" s="226"/>
      <c r="H37" s="226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 ht="18" hidden="1" customHeight="1" x14ac:dyDescent="0.25">
      <c r="A38" s="21" t="s">
        <v>114</v>
      </c>
      <c r="B38" s="54" t="s">
        <v>115</v>
      </c>
      <c r="C38" s="231"/>
      <c r="D38" s="231"/>
      <c r="E38" s="226"/>
      <c r="F38" s="226"/>
      <c r="G38" s="226"/>
      <c r="H38" s="226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</row>
    <row r="39" spans="1:36" ht="18" hidden="1" customHeight="1" x14ac:dyDescent="0.25">
      <c r="A39" s="21">
        <f>_xlfn.AGGREGATE(3,3,$B$12:B39)</f>
        <v>0</v>
      </c>
      <c r="B39" s="54" t="s">
        <v>116</v>
      </c>
      <c r="C39" s="231"/>
      <c r="D39" s="231"/>
      <c r="E39" s="226"/>
      <c r="F39" s="226"/>
      <c r="G39" s="226"/>
      <c r="H39" s="226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</row>
    <row r="40" spans="1:36" ht="18" hidden="1" customHeight="1" x14ac:dyDescent="0.25">
      <c r="A40" s="21">
        <f>_xlfn.AGGREGATE(3,3,$B$12:B40)</f>
        <v>0</v>
      </c>
      <c r="B40" s="54" t="s">
        <v>117</v>
      </c>
      <c r="C40" s="231"/>
      <c r="D40" s="231"/>
      <c r="E40" s="226"/>
      <c r="F40" s="226"/>
      <c r="G40" s="226"/>
      <c r="H40" s="226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</row>
    <row r="41" spans="1:36" ht="18" hidden="1" customHeight="1" x14ac:dyDescent="0.25">
      <c r="A41" s="21">
        <f>_xlfn.AGGREGATE(3,3,$B$12:B41)</f>
        <v>0</v>
      </c>
      <c r="B41" s="54" t="s">
        <v>118</v>
      </c>
      <c r="C41" s="231"/>
      <c r="D41" s="231"/>
      <c r="E41" s="226"/>
      <c r="F41" s="226"/>
      <c r="G41" s="226"/>
      <c r="H41" s="226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 ht="18" hidden="1" customHeight="1" x14ac:dyDescent="0.25">
      <c r="A42" s="21">
        <f>_xlfn.AGGREGATE(3,3,$B$12:B42)</f>
        <v>0</v>
      </c>
      <c r="B42" s="54" t="s">
        <v>119</v>
      </c>
      <c r="C42" s="231"/>
      <c r="D42" s="231"/>
      <c r="E42" s="226"/>
      <c r="F42" s="226"/>
      <c r="G42" s="226"/>
      <c r="H42" s="226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</row>
    <row r="43" spans="1:36" ht="18" hidden="1" customHeight="1" x14ac:dyDescent="0.25">
      <c r="A43" s="21">
        <f>_xlfn.AGGREGATE(3,3,$B$12:B43)</f>
        <v>0</v>
      </c>
      <c r="B43" s="54" t="s">
        <v>120</v>
      </c>
      <c r="C43" s="231"/>
      <c r="D43" s="231"/>
      <c r="E43" s="226"/>
      <c r="F43" s="226"/>
      <c r="G43" s="226"/>
      <c r="H43" s="226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 ht="18" hidden="1" customHeight="1" x14ac:dyDescent="0.25">
      <c r="A44" s="21">
        <f>_xlfn.AGGREGATE(3,3,$B$12:B44)</f>
        <v>0</v>
      </c>
      <c r="B44" s="54" t="s">
        <v>121</v>
      </c>
      <c r="C44" s="231"/>
      <c r="D44" s="231"/>
      <c r="E44" s="226"/>
      <c r="F44" s="226"/>
      <c r="G44" s="226"/>
      <c r="H44" s="226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 ht="18" hidden="1" customHeight="1" x14ac:dyDescent="0.25">
      <c r="A45" s="21">
        <f>_xlfn.AGGREGATE(3,3,$B$12:B45)</f>
        <v>0</v>
      </c>
      <c r="B45" s="54" t="s">
        <v>122</v>
      </c>
      <c r="C45" s="231"/>
      <c r="D45" s="231"/>
      <c r="E45" s="226"/>
      <c r="F45" s="226"/>
      <c r="G45" s="226"/>
      <c r="H45" s="226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 ht="18" hidden="1" customHeight="1" x14ac:dyDescent="0.25">
      <c r="A46" s="21" t="s">
        <v>123</v>
      </c>
      <c r="B46" s="54" t="s">
        <v>124</v>
      </c>
      <c r="C46" s="231"/>
      <c r="D46" s="231"/>
      <c r="E46" s="226"/>
      <c r="F46" s="226"/>
      <c r="G46" s="226"/>
      <c r="H46" s="22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 ht="18" hidden="1" customHeight="1" x14ac:dyDescent="0.25">
      <c r="A47" s="21">
        <f>_xlfn.AGGREGATE(3,3,$B$12:B47)</f>
        <v>0</v>
      </c>
      <c r="B47" s="54" t="s">
        <v>125</v>
      </c>
      <c r="C47" s="231"/>
      <c r="D47" s="231"/>
      <c r="E47" s="226"/>
      <c r="F47" s="226"/>
      <c r="G47" s="226"/>
      <c r="H47" s="226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 ht="34.5" hidden="1" customHeight="1" x14ac:dyDescent="0.25">
      <c r="A48" s="21">
        <f>_xlfn.AGGREGATE(3,3,$B$12:B48)</f>
        <v>0</v>
      </c>
      <c r="B48" s="54" t="s">
        <v>126</v>
      </c>
      <c r="C48" s="231"/>
      <c r="D48" s="231"/>
      <c r="E48" s="226"/>
      <c r="F48" s="226"/>
      <c r="G48" s="226"/>
      <c r="H48" s="226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</row>
    <row r="49" spans="1:36" ht="18" hidden="1" customHeight="1" x14ac:dyDescent="0.25">
      <c r="A49" s="21">
        <f>_xlfn.AGGREGATE(3,3,$B$12:B49)</f>
        <v>0</v>
      </c>
      <c r="B49" s="54" t="s">
        <v>127</v>
      </c>
      <c r="C49" s="231"/>
      <c r="D49" s="231"/>
      <c r="E49" s="226"/>
      <c r="F49" s="226"/>
      <c r="G49" s="226"/>
      <c r="H49" s="226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 ht="18" hidden="1" customHeight="1" x14ac:dyDescent="0.25">
      <c r="A50" s="21" t="s">
        <v>128</v>
      </c>
      <c r="B50" s="54" t="s">
        <v>111</v>
      </c>
      <c r="C50" s="231"/>
      <c r="D50" s="231"/>
      <c r="E50" s="226"/>
      <c r="F50" s="226"/>
      <c r="G50" s="226"/>
      <c r="H50" s="226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 ht="18" hidden="1" customHeight="1" x14ac:dyDescent="0.25">
      <c r="A51" s="21" t="s">
        <v>129</v>
      </c>
      <c r="B51" s="54" t="s">
        <v>115</v>
      </c>
      <c r="C51" s="231"/>
      <c r="D51" s="231"/>
      <c r="E51" s="226"/>
      <c r="F51" s="226"/>
      <c r="G51" s="226"/>
      <c r="H51" s="226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 ht="18" hidden="1" customHeight="1" x14ac:dyDescent="0.25">
      <c r="A52" s="21">
        <f>_xlfn.AGGREGATE(3,3,$B$12:B52)</f>
        <v>0</v>
      </c>
      <c r="B52" s="54" t="s">
        <v>130</v>
      </c>
      <c r="C52" s="231"/>
      <c r="D52" s="231"/>
      <c r="E52" s="226"/>
      <c r="F52" s="226"/>
      <c r="G52" s="226"/>
      <c r="H52" s="226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</row>
    <row r="53" spans="1:36" ht="18" hidden="1" customHeight="1" x14ac:dyDescent="0.25">
      <c r="A53" s="58" t="s">
        <v>131</v>
      </c>
      <c r="B53" s="54" t="s">
        <v>111</v>
      </c>
      <c r="C53" s="231"/>
      <c r="D53" s="231"/>
      <c r="E53" s="226"/>
      <c r="F53" s="226"/>
      <c r="G53" s="226"/>
      <c r="H53" s="226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 ht="18" hidden="1" customHeight="1" x14ac:dyDescent="0.25">
      <c r="A54" s="58" t="s">
        <v>132</v>
      </c>
      <c r="B54" s="54" t="s">
        <v>115</v>
      </c>
      <c r="C54" s="231"/>
      <c r="D54" s="231"/>
      <c r="E54" s="233"/>
      <c r="F54" s="233"/>
      <c r="G54" s="233"/>
      <c r="H54" s="233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ht="40.5" customHeight="1" x14ac:dyDescent="0.25">
      <c r="A55" s="257" t="s">
        <v>297</v>
      </c>
      <c r="B55" s="257"/>
      <c r="C55" s="257"/>
      <c r="D55" s="257"/>
      <c r="E55" s="257"/>
      <c r="F55" s="257"/>
      <c r="G55" s="257"/>
      <c r="H55" s="257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ht="18" customHeight="1" x14ac:dyDescent="0.25">
      <c r="A56" s="21">
        <v>1</v>
      </c>
      <c r="B56" s="55" t="s">
        <v>90</v>
      </c>
      <c r="C56" s="207">
        <v>7581.8620000000001</v>
      </c>
      <c r="D56" s="207">
        <v>10126.598</v>
      </c>
      <c r="E56" s="207">
        <v>7617.9009999999989</v>
      </c>
      <c r="F56" s="207">
        <v>5286.4</v>
      </c>
      <c r="G56" s="207">
        <v>5387.4264999999996</v>
      </c>
      <c r="H56" s="207">
        <v>5764.5463549999995</v>
      </c>
      <c r="I56" s="62"/>
      <c r="J56" s="62"/>
      <c r="K56" s="62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ht="18" customHeight="1" x14ac:dyDescent="0.25">
      <c r="A57" s="21">
        <v>2</v>
      </c>
      <c r="B57" s="55" t="s">
        <v>91</v>
      </c>
      <c r="C57" s="207"/>
      <c r="D57" s="206">
        <v>0.40385477879229587</v>
      </c>
      <c r="E57" s="207">
        <v>0.27816304115245272</v>
      </c>
      <c r="F57" s="207">
        <v>0.18097174404740102</v>
      </c>
      <c r="G57" s="207">
        <v>0.17184230864798847</v>
      </c>
      <c r="H57" s="207">
        <v>0.1747986959567229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ht="18" customHeight="1" x14ac:dyDescent="0.25">
      <c r="A58" s="21">
        <v>3</v>
      </c>
      <c r="B58" s="55" t="s">
        <v>92</v>
      </c>
      <c r="C58" s="207">
        <v>1515.6619999999998</v>
      </c>
      <c r="D58" s="206">
        <v>2183.0540000000001</v>
      </c>
      <c r="E58" s="207">
        <v>3841.4</v>
      </c>
      <c r="F58" s="207">
        <v>3607.8820049999999</v>
      </c>
      <c r="G58" s="207">
        <v>3806.3155152749996</v>
      </c>
      <c r="H58" s="207">
        <v>4072.7576013442495</v>
      </c>
      <c r="I58">
        <v>1521.2370000000001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ht="18" customHeight="1" x14ac:dyDescent="0.25">
      <c r="A59" s="21">
        <v>4</v>
      </c>
      <c r="B59" s="55" t="s">
        <v>91</v>
      </c>
      <c r="C59" s="206"/>
      <c r="D59" s="206">
        <v>8.7061497875361174E-2</v>
      </c>
      <c r="E59" s="206">
        <v>0.14026639441534247</v>
      </c>
      <c r="F59" s="207">
        <v>0.12351027140626589</v>
      </c>
      <c r="G59" s="206">
        <v>0.12140973906326401</v>
      </c>
      <c r="H59" s="206">
        <v>0.12349848085536048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ht="18" customHeight="1" x14ac:dyDescent="0.25">
      <c r="A60" s="21">
        <v>5</v>
      </c>
      <c r="B60" s="55" t="s">
        <v>107</v>
      </c>
      <c r="C60" s="206"/>
      <c r="D60" s="206">
        <v>144.03303638937973</v>
      </c>
      <c r="E60" s="206">
        <v>175.96449744257356</v>
      </c>
      <c r="F60" s="206">
        <v>93.921018508876969</v>
      </c>
      <c r="G60" s="206">
        <v>105.5</v>
      </c>
      <c r="H60" s="206">
        <v>107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ht="18" customHeight="1" x14ac:dyDescent="0.25">
      <c r="A61" s="21">
        <v>6</v>
      </c>
      <c r="B61" s="55" t="s">
        <v>93</v>
      </c>
      <c r="C61" s="206">
        <v>1398.5619999999999</v>
      </c>
      <c r="D61" s="206">
        <v>1735.046</v>
      </c>
      <c r="E61" s="206">
        <v>2880.4</v>
      </c>
      <c r="F61" s="207">
        <v>3157.7000000000003</v>
      </c>
      <c r="G61" s="207">
        <v>3499.5</v>
      </c>
      <c r="H61" s="207">
        <v>3744.4650000000001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ht="18" customHeight="1" x14ac:dyDescent="0.25">
      <c r="A62" s="21">
        <v>7</v>
      </c>
      <c r="B62" s="55" t="s">
        <v>94</v>
      </c>
      <c r="C62" s="206">
        <v>61.1</v>
      </c>
      <c r="D62" s="206">
        <v>37</v>
      </c>
      <c r="E62" s="206">
        <v>148.1</v>
      </c>
      <c r="F62" s="207">
        <v>161.9</v>
      </c>
      <c r="G62" s="207">
        <v>179.3</v>
      </c>
      <c r="H62" s="207">
        <v>191.851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ht="18" customHeight="1" x14ac:dyDescent="0.25">
      <c r="A63" s="21">
        <v>8</v>
      </c>
      <c r="B63" s="55" t="s">
        <v>95</v>
      </c>
      <c r="C63" s="206">
        <v>56</v>
      </c>
      <c r="D63" s="206">
        <v>411.00799999999998</v>
      </c>
      <c r="E63" s="206">
        <v>812.9</v>
      </c>
      <c r="F63" s="207">
        <v>60.7</v>
      </c>
      <c r="G63" s="207">
        <v>67.3</v>
      </c>
      <c r="H63" s="207">
        <v>72.010999999999996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ht="18" customHeight="1" x14ac:dyDescent="0.25">
      <c r="A64" s="21">
        <v>9</v>
      </c>
      <c r="B64" s="55" t="s">
        <v>97</v>
      </c>
      <c r="C64" s="207">
        <v>6064.4</v>
      </c>
      <c r="D64" s="207">
        <v>7922.4439999999995</v>
      </c>
      <c r="E64" s="207">
        <v>3745.8999999999996</v>
      </c>
      <c r="F64" s="207">
        <v>2694.1</v>
      </c>
      <c r="G64" s="207">
        <v>3865.8</v>
      </c>
      <c r="H64" s="207">
        <v>4136.4059999999999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ht="18" customHeight="1" x14ac:dyDescent="0.25">
      <c r="A65" s="21">
        <v>10</v>
      </c>
      <c r="B65" s="55" t="s">
        <v>98</v>
      </c>
      <c r="C65" s="206">
        <v>1500.4</v>
      </c>
      <c r="D65" s="206">
        <v>1735.8910000000001</v>
      </c>
      <c r="E65" s="206">
        <v>0</v>
      </c>
      <c r="F65" s="207">
        <v>0</v>
      </c>
      <c r="G65" s="207">
        <v>0</v>
      </c>
      <c r="H65" s="207">
        <v>0</v>
      </c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ht="18" customHeight="1" x14ac:dyDescent="0.25">
      <c r="A66" s="21">
        <v>11</v>
      </c>
      <c r="B66" s="55" t="s">
        <v>99</v>
      </c>
      <c r="C66" s="206">
        <v>2282.5</v>
      </c>
      <c r="D66" s="206">
        <v>4241.5860000000002</v>
      </c>
      <c r="E66" s="206">
        <v>3116.2</v>
      </c>
      <c r="F66" s="207">
        <v>1362.6</v>
      </c>
      <c r="G66" s="207">
        <v>991</v>
      </c>
      <c r="H66" s="207">
        <v>1060.3699999999999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67" spans="1:36" ht="18" customHeight="1" x14ac:dyDescent="0.25">
      <c r="A67" s="21">
        <v>12</v>
      </c>
      <c r="B67" s="63" t="s">
        <v>134</v>
      </c>
      <c r="C67" s="206">
        <v>2281.5</v>
      </c>
      <c r="D67" s="206">
        <v>1944.9670000000001</v>
      </c>
      <c r="E67" s="206">
        <v>629.70000000000005</v>
      </c>
      <c r="F67" s="207">
        <v>1331.5</v>
      </c>
      <c r="G67" s="207">
        <v>2874.8</v>
      </c>
      <c r="H67" s="207">
        <v>3076.0360000000001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</row>
    <row r="68" spans="1:36" ht="18" customHeight="1" x14ac:dyDescent="0.25">
      <c r="A68" s="21">
        <v>13</v>
      </c>
      <c r="B68" s="55" t="s">
        <v>101</v>
      </c>
      <c r="C68" s="206">
        <v>1.8</v>
      </c>
      <c r="D68" s="206">
        <v>21.1</v>
      </c>
      <c r="E68" s="206">
        <v>30.600999999999999</v>
      </c>
      <c r="F68" s="207">
        <v>31.1</v>
      </c>
      <c r="G68" s="207">
        <v>31.1</v>
      </c>
      <c r="H68" s="207">
        <v>33.277000000000001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</row>
    <row r="69" spans="1:36" ht="33.75" customHeight="1" x14ac:dyDescent="0.25">
      <c r="A69" s="21">
        <v>14</v>
      </c>
      <c r="B69" s="55" t="s">
        <v>102</v>
      </c>
      <c r="C69" s="206"/>
      <c r="D69" s="206"/>
      <c r="E69" s="206"/>
      <c r="F69" s="207"/>
      <c r="G69" s="206"/>
      <c r="H69" s="206">
        <v>0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</row>
    <row r="70" spans="1:36" ht="18" customHeight="1" x14ac:dyDescent="0.25">
      <c r="A70" s="21">
        <v>15</v>
      </c>
      <c r="B70" s="55" t="s">
        <v>103</v>
      </c>
      <c r="C70" s="206">
        <v>8375.7999999999993</v>
      </c>
      <c r="D70" s="206">
        <v>10296.4</v>
      </c>
      <c r="E70" s="206">
        <v>12608.2</v>
      </c>
      <c r="F70" s="207">
        <v>5329.84</v>
      </c>
      <c r="G70" s="207">
        <v>4797.6251999999995</v>
      </c>
      <c r="H70" s="207">
        <v>5133.4589639999995</v>
      </c>
      <c r="I70" s="159">
        <f>5722.869</f>
        <v>5722.8689999999997</v>
      </c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</row>
    <row r="71" spans="1:36" ht="18" customHeight="1" x14ac:dyDescent="0.25">
      <c r="A71" s="21">
        <v>16</v>
      </c>
      <c r="B71" s="55" t="s">
        <v>91</v>
      </c>
      <c r="C71" s="206"/>
      <c r="D71" s="206">
        <v>0.41062658400748159</v>
      </c>
      <c r="E71" s="207">
        <v>0.46038078670992899</v>
      </c>
      <c r="F71" s="207">
        <v>0.18245884539452176</v>
      </c>
      <c r="G71" s="207">
        <v>0.15302946414132376</v>
      </c>
      <c r="H71" s="207">
        <v>0.15566219393417469</v>
      </c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</row>
    <row r="72" spans="1:36" ht="18" customHeight="1" x14ac:dyDescent="0.25">
      <c r="A72" s="21">
        <v>17</v>
      </c>
      <c r="B72" s="55" t="s">
        <v>107</v>
      </c>
      <c r="C72" s="206"/>
      <c r="D72" s="206">
        <v>122.93034695193295</v>
      </c>
      <c r="E72" s="206">
        <v>122.4525076725846</v>
      </c>
      <c r="F72" s="206">
        <v>42.272806586189937</v>
      </c>
      <c r="G72" s="206">
        <v>90.014431952929158</v>
      </c>
      <c r="H72" s="206">
        <v>107</v>
      </c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</row>
    <row r="73" spans="1:36" ht="18" customHeight="1" x14ac:dyDescent="0.25">
      <c r="A73" s="21">
        <v>18</v>
      </c>
      <c r="B73" s="55" t="s">
        <v>104</v>
      </c>
      <c r="C73" s="206">
        <v>-793.93799999999919</v>
      </c>
      <c r="D73" s="206">
        <v>-169.80199999999968</v>
      </c>
      <c r="E73" s="206">
        <v>-4990.2990000000018</v>
      </c>
      <c r="F73" s="206">
        <v>-43.440000000000509</v>
      </c>
      <c r="G73" s="206">
        <v>589.80130000000008</v>
      </c>
      <c r="H73" s="206">
        <v>631.08739100000003</v>
      </c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ht="18" customHeight="1" x14ac:dyDescent="0.25">
      <c r="A74" s="21">
        <v>19</v>
      </c>
      <c r="B74" s="55" t="s">
        <v>91</v>
      </c>
      <c r="C74" s="206"/>
      <c r="D74" s="206">
        <v>-6.7718052151857205E-3</v>
      </c>
      <c r="E74" s="207">
        <v>-0.18221774555747627</v>
      </c>
      <c r="F74" s="207">
        <v>-1.4871013471207612E-3</v>
      </c>
      <c r="G74" s="207">
        <v>1.8812844506664705E-2</v>
      </c>
      <c r="H74" s="207">
        <v>1.913650202254823E-2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5" spans="1:36" ht="18" customHeight="1" x14ac:dyDescent="0.25">
      <c r="A75" s="21">
        <v>20</v>
      </c>
      <c r="B75" s="55" t="s">
        <v>63</v>
      </c>
      <c r="C75" s="206"/>
      <c r="D75" s="206">
        <v>21.38731235940336</v>
      </c>
      <c r="E75" s="207">
        <v>2938.892945901704</v>
      </c>
      <c r="F75" s="207">
        <v>0.87048892260765331</v>
      </c>
      <c r="G75" s="207">
        <v>-1357.737799263336</v>
      </c>
      <c r="H75" s="207">
        <v>106.99999999999999</v>
      </c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</row>
    <row r="76" spans="1:36" ht="16.5" customHeight="1" x14ac:dyDescent="0.25">
      <c r="A76" s="258" t="s">
        <v>259</v>
      </c>
      <c r="B76" s="258"/>
      <c r="C76" s="258"/>
      <c r="D76" s="258"/>
      <c r="E76" s="258"/>
      <c r="F76" s="258"/>
      <c r="G76" s="258"/>
      <c r="H76" s="258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ht="16.5" customHeight="1" x14ac:dyDescent="0.25">
      <c r="A77" s="21">
        <f>_xlfn.AGGREGATE(3,3,$B$12:B77)</f>
        <v>21</v>
      </c>
      <c r="B77" s="54" t="s">
        <v>90</v>
      </c>
      <c r="C77" s="207">
        <v>7576.8620000000001</v>
      </c>
      <c r="D77" s="207">
        <v>10119.89</v>
      </c>
      <c r="E77" s="207">
        <v>7609.4009999999989</v>
      </c>
      <c r="F77" s="207">
        <v>6096.2000000000007</v>
      </c>
      <c r="G77" s="207">
        <v>7632.6</v>
      </c>
      <c r="H77" s="207">
        <v>8166.8820000000005</v>
      </c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ht="16.5" customHeight="1" x14ac:dyDescent="0.25">
      <c r="A78" s="21">
        <f>_xlfn.AGGREGATE(3,3,$B$12:B78)</f>
        <v>22</v>
      </c>
      <c r="B78" s="54" t="s">
        <v>91</v>
      </c>
      <c r="C78" s="207"/>
      <c r="D78" s="207">
        <v>0.40358725974432547</v>
      </c>
      <c r="E78" s="207">
        <v>0.27785266880056786</v>
      </c>
      <c r="F78" s="207">
        <v>0.20869399706071545</v>
      </c>
      <c r="G78" s="207">
        <v>0.24345642673484955</v>
      </c>
      <c r="H78" s="207">
        <v>0.24764486842823444</v>
      </c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  <row r="79" spans="1:36" ht="16.5" customHeight="1" x14ac:dyDescent="0.25">
      <c r="A79" s="21">
        <f>_xlfn.AGGREGATE(3,3,$B$12:B79)</f>
        <v>23</v>
      </c>
      <c r="B79" s="54" t="s">
        <v>92</v>
      </c>
      <c r="C79" s="207">
        <v>1510.6619999999998</v>
      </c>
      <c r="D79" s="207">
        <v>2176.346</v>
      </c>
      <c r="E79" s="207">
        <v>3832.9</v>
      </c>
      <c r="F79" s="207">
        <v>3371</v>
      </c>
      <c r="G79" s="207">
        <v>3735.7000000000003</v>
      </c>
      <c r="H79" s="207">
        <v>3997.1990000000005</v>
      </c>
      <c r="I79">
        <f>1521.237-3.5</f>
        <v>1517.7370000000001</v>
      </c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</row>
    <row r="80" spans="1:36" ht="16.5" customHeight="1" x14ac:dyDescent="0.25">
      <c r="A80" s="21">
        <f>_xlfn.AGGREGATE(3,3,$B$12:B80)</f>
        <v>24</v>
      </c>
      <c r="B80" s="54" t="s">
        <v>91</v>
      </c>
      <c r="C80" s="206"/>
      <c r="D80" s="206">
        <v>8.6793978827390789E-2</v>
      </c>
      <c r="E80" s="206">
        <v>0.13995602206345764</v>
      </c>
      <c r="F80" s="207">
        <v>0.11540098161012954</v>
      </c>
      <c r="G80" s="206">
        <v>0.11915732166671612</v>
      </c>
      <c r="H80" s="206">
        <v>0.12120731270960819</v>
      </c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</row>
    <row r="81" spans="1:36" ht="16.5" customHeight="1" x14ac:dyDescent="0.25">
      <c r="A81" s="21">
        <f>_xlfn.AGGREGATE(3,3,$B$12:B81)</f>
        <v>25</v>
      </c>
      <c r="B81" s="54" t="s">
        <v>107</v>
      </c>
      <c r="C81" s="206"/>
      <c r="D81" s="206">
        <v>144.06571423654003</v>
      </c>
      <c r="E81" s="206">
        <v>176.11629768428367</v>
      </c>
      <c r="F81" s="206">
        <v>87.949072503848257</v>
      </c>
      <c r="G81" s="206">
        <v>110.81874814595076</v>
      </c>
      <c r="H81" s="206">
        <v>107</v>
      </c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</row>
    <row r="82" spans="1:36" ht="16.5" customHeight="1" x14ac:dyDescent="0.25">
      <c r="A82" s="21">
        <f>_xlfn.AGGREGATE(3,3,$B$12:B82)</f>
        <v>26</v>
      </c>
      <c r="B82" s="54" t="s">
        <v>93</v>
      </c>
      <c r="C82" s="206">
        <v>1393.5619999999999</v>
      </c>
      <c r="D82" s="206">
        <v>1728.346</v>
      </c>
      <c r="E82" s="206">
        <v>2871.9</v>
      </c>
      <c r="F82" s="207">
        <v>3148.4</v>
      </c>
      <c r="G82" s="207">
        <v>3489.1</v>
      </c>
      <c r="H82" s="207">
        <v>3733.337</v>
      </c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</row>
    <row r="83" spans="1:36" ht="16.5" customHeight="1" x14ac:dyDescent="0.25">
      <c r="A83" s="21">
        <f>_xlfn.AGGREGATE(3,3,$B$12:B83)</f>
        <v>27</v>
      </c>
      <c r="B83" s="54" t="s">
        <v>94</v>
      </c>
      <c r="C83" s="206">
        <v>61.1</v>
      </c>
      <c r="D83" s="206">
        <v>37</v>
      </c>
      <c r="E83" s="206">
        <v>148.1</v>
      </c>
      <c r="F83" s="207">
        <v>161.9</v>
      </c>
      <c r="G83" s="207">
        <v>179.3</v>
      </c>
      <c r="H83" s="207">
        <v>191.851</v>
      </c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</row>
    <row r="84" spans="1:36" ht="16.5" customHeight="1" x14ac:dyDescent="0.25">
      <c r="A84" s="21">
        <f>_xlfn.AGGREGATE(3,3,$B$12:B84)</f>
        <v>28</v>
      </c>
      <c r="B84" s="54" t="s">
        <v>95</v>
      </c>
      <c r="C84" s="206">
        <v>56</v>
      </c>
      <c r="D84" s="206">
        <v>411</v>
      </c>
      <c r="E84" s="206">
        <v>812.9</v>
      </c>
      <c r="F84" s="207">
        <v>60.7</v>
      </c>
      <c r="G84" s="207">
        <v>67.3</v>
      </c>
      <c r="H84" s="207">
        <v>72.010999999999996</v>
      </c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</row>
    <row r="85" spans="1:36" ht="16.5" customHeight="1" x14ac:dyDescent="0.25">
      <c r="A85" s="21">
        <f>_xlfn.AGGREGATE(3,3,$B$12:B85)</f>
        <v>29</v>
      </c>
      <c r="B85" s="54" t="s">
        <v>97</v>
      </c>
      <c r="C85" s="207">
        <v>6064.4</v>
      </c>
      <c r="D85" s="207">
        <v>7922.4439999999995</v>
      </c>
      <c r="E85" s="207">
        <v>3745.8999999999996</v>
      </c>
      <c r="F85" s="207">
        <v>2694.1</v>
      </c>
      <c r="G85" s="207">
        <v>3865.8</v>
      </c>
      <c r="H85" s="207">
        <v>4136.4059999999999</v>
      </c>
      <c r="I85" s="62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</row>
    <row r="86" spans="1:36" ht="16.5" customHeight="1" x14ac:dyDescent="0.25">
      <c r="A86" s="21">
        <f>_xlfn.AGGREGATE(3,3,$B$12:B86)</f>
        <v>30</v>
      </c>
      <c r="B86" s="54" t="s">
        <v>98</v>
      </c>
      <c r="C86" s="206">
        <v>1500.4</v>
      </c>
      <c r="D86" s="206">
        <v>1735.8910000000001</v>
      </c>
      <c r="E86" s="206"/>
      <c r="F86" s="207">
        <v>0</v>
      </c>
      <c r="G86" s="207">
        <v>0</v>
      </c>
      <c r="H86" s="207">
        <v>0</v>
      </c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</row>
    <row r="87" spans="1:36" ht="16.5" customHeight="1" x14ac:dyDescent="0.25">
      <c r="A87" s="21">
        <f>_xlfn.AGGREGATE(3,3,$B$12:B87)</f>
        <v>31</v>
      </c>
      <c r="B87" s="54" t="s">
        <v>99</v>
      </c>
      <c r="C87" s="206">
        <v>2282.5</v>
      </c>
      <c r="D87" s="206">
        <v>4241.5860000000002</v>
      </c>
      <c r="E87" s="206">
        <v>3116.2</v>
      </c>
      <c r="F87" s="207">
        <v>1362.6</v>
      </c>
      <c r="G87" s="207">
        <v>991</v>
      </c>
      <c r="H87" s="207">
        <v>1060.3699999999999</v>
      </c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</row>
    <row r="88" spans="1:36" ht="16.5" customHeight="1" x14ac:dyDescent="0.25">
      <c r="A88" s="21">
        <f>_xlfn.AGGREGATE(3,3,$B$12:B88)</f>
        <v>32</v>
      </c>
      <c r="B88" s="54" t="s">
        <v>100</v>
      </c>
      <c r="C88" s="206">
        <v>2281.5</v>
      </c>
      <c r="D88" s="206">
        <v>1944.9670000000001</v>
      </c>
      <c r="E88" s="206">
        <v>629.70000000000005</v>
      </c>
      <c r="F88" s="207">
        <v>1331.5</v>
      </c>
      <c r="G88" s="207">
        <v>2874.8</v>
      </c>
      <c r="H88" s="207">
        <v>3076.0360000000001</v>
      </c>
      <c r="I88" s="62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</row>
    <row r="89" spans="1:36" ht="16.5" customHeight="1" x14ac:dyDescent="0.25">
      <c r="A89" s="21">
        <f>_xlfn.AGGREGATE(3,3,$B$12:B89)</f>
        <v>33</v>
      </c>
      <c r="B89" s="54" t="s">
        <v>101</v>
      </c>
      <c r="C89" s="206">
        <v>1.8</v>
      </c>
      <c r="D89" s="206">
        <v>21.1</v>
      </c>
      <c r="E89" s="206">
        <v>30.600999999999999</v>
      </c>
      <c r="F89" s="207">
        <v>31.1</v>
      </c>
      <c r="G89" s="207">
        <v>31.1</v>
      </c>
      <c r="H89" s="207">
        <v>33.277000000000001</v>
      </c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</row>
    <row r="90" spans="1:36" ht="36" customHeight="1" x14ac:dyDescent="0.25">
      <c r="A90" s="21">
        <f>_xlfn.AGGREGATE(3,3,$B$12:B90)</f>
        <v>34</v>
      </c>
      <c r="B90" s="54" t="s">
        <v>102</v>
      </c>
      <c r="C90" s="206"/>
      <c r="D90" s="206"/>
      <c r="E90" s="206"/>
      <c r="F90" s="207"/>
      <c r="G90" s="206"/>
      <c r="H90" s="206">
        <v>0</v>
      </c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</row>
    <row r="91" spans="1:36" ht="16.5" customHeight="1" x14ac:dyDescent="0.25">
      <c r="A91" s="21">
        <f>_xlfn.AGGREGATE(3,3,$B$12:B91)</f>
        <v>35</v>
      </c>
      <c r="B91" s="54" t="s">
        <v>103</v>
      </c>
      <c r="C91" s="206">
        <v>8371.5</v>
      </c>
      <c r="D91" s="206">
        <v>10288.9</v>
      </c>
      <c r="E91" s="206">
        <v>12599.7</v>
      </c>
      <c r="F91" s="207">
        <v>6096.4</v>
      </c>
      <c r="G91" s="207">
        <v>7632.7</v>
      </c>
      <c r="H91" s="207">
        <v>8166.9889999999996</v>
      </c>
      <c r="I91" s="159">
        <f>5722.869-74</f>
        <v>5648.8689999999997</v>
      </c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</row>
    <row r="92" spans="1:36" ht="16.5" customHeight="1" x14ac:dyDescent="0.25">
      <c r="A92" s="21">
        <f>_xlfn.AGGREGATE(3,3,$B$12:B92)</f>
        <v>36</v>
      </c>
      <c r="B92" s="54" t="s">
        <v>91</v>
      </c>
      <c r="C92" s="206"/>
      <c r="D92" s="206">
        <v>0.41032747952629828</v>
      </c>
      <c r="E92" s="206">
        <v>0.46007041435804413</v>
      </c>
      <c r="F92" s="207">
        <v>0.20870084375200051</v>
      </c>
      <c r="G92" s="206">
        <v>0.24345961642678587</v>
      </c>
      <c r="H92" s="206">
        <v>0.24764811299585787</v>
      </c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</row>
    <row r="93" spans="1:36" ht="16.5" customHeight="1" x14ac:dyDescent="0.25">
      <c r="A93" s="21">
        <f>_xlfn.AGGREGATE(3,3,$B$12:B93)</f>
        <v>37</v>
      </c>
      <c r="B93" s="54" t="s">
        <v>107</v>
      </c>
      <c r="C93" s="206"/>
      <c r="D93" s="206">
        <v>122.90390013737084</v>
      </c>
      <c r="E93" s="206">
        <v>122.45915501171166</v>
      </c>
      <c r="F93" s="206">
        <v>48.385279014579709</v>
      </c>
      <c r="G93" s="206">
        <v>125.20011810248673</v>
      </c>
      <c r="H93" s="206">
        <v>107</v>
      </c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</row>
    <row r="94" spans="1:36" ht="16.5" customHeight="1" x14ac:dyDescent="0.25">
      <c r="A94" s="21">
        <f>_xlfn.AGGREGATE(3,3,$B$12:B94)</f>
        <v>38</v>
      </c>
      <c r="B94" s="54" t="s">
        <v>104</v>
      </c>
      <c r="C94" s="206">
        <v>-794.63799999999992</v>
      </c>
      <c r="D94" s="206">
        <v>-169.01000000000022</v>
      </c>
      <c r="E94" s="206">
        <v>-4990.2990000000018</v>
      </c>
      <c r="F94" s="206">
        <v>-0.19999999999890861</v>
      </c>
      <c r="G94" s="206">
        <v>-9.9999999999454303E-2</v>
      </c>
      <c r="H94" s="206">
        <v>-0.1069999999990614</v>
      </c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</row>
    <row r="95" spans="1:36" ht="16.5" customHeight="1" x14ac:dyDescent="0.25">
      <c r="A95" s="21">
        <f>_xlfn.AGGREGATE(3,3,$B$12:B95)</f>
        <v>39</v>
      </c>
      <c r="B95" s="54" t="s">
        <v>91</v>
      </c>
      <c r="C95" s="206"/>
      <c r="D95" s="206">
        <v>-6.7402197819727821E-3</v>
      </c>
      <c r="E95" s="206">
        <v>-0.18221774555747627</v>
      </c>
      <c r="F95" s="206">
        <v>-6.8466912850489353E-6</v>
      </c>
      <c r="G95" s="206">
        <v>-3.1896919363456882E-6</v>
      </c>
      <c r="H95" s="206">
        <v>-3.2445676234318854E-6</v>
      </c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</row>
    <row r="96" spans="1:36" ht="16.5" customHeight="1" x14ac:dyDescent="0.25">
      <c r="A96" s="21">
        <f>_xlfn.AGGREGATE(3,3,$B$12:B96)</f>
        <v>40</v>
      </c>
      <c r="B96" s="54" t="s">
        <v>107</v>
      </c>
      <c r="C96" s="206"/>
      <c r="D96" s="206">
        <v>21.268804159881636</v>
      </c>
      <c r="E96" s="206">
        <v>2952.664931069165</v>
      </c>
      <c r="F96" s="206">
        <v>4.0077758867536504E-3</v>
      </c>
      <c r="G96" s="206">
        <v>50</v>
      </c>
      <c r="H96" s="206">
        <v>106.9999999996453</v>
      </c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</row>
    <row r="97" spans="1:36" s="65" customFormat="1" ht="16.5" customHeight="1" x14ac:dyDescent="0.25">
      <c r="A97" s="254" t="s">
        <v>260</v>
      </c>
      <c r="B97" s="254"/>
      <c r="C97" s="254"/>
      <c r="D97" s="254"/>
      <c r="E97" s="254"/>
      <c r="F97" s="254"/>
      <c r="G97" s="254"/>
      <c r="H97" s="25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</row>
    <row r="98" spans="1:36" s="65" customFormat="1" ht="16.5" customHeight="1" x14ac:dyDescent="0.25">
      <c r="A98" s="21">
        <f>_xlfn.AGGREGATE(3,3,$B$12:B98)</f>
        <v>41</v>
      </c>
      <c r="B98" s="54" t="s">
        <v>90</v>
      </c>
      <c r="C98" s="206">
        <v>49.1</v>
      </c>
      <c r="D98" s="206">
        <v>49.508000000000003</v>
      </c>
      <c r="E98" s="206">
        <v>57.2</v>
      </c>
      <c r="F98" s="206">
        <v>61.099999999999994</v>
      </c>
      <c r="G98" s="206">
        <v>64.600000000000009</v>
      </c>
      <c r="H98" s="206">
        <v>69.122000000000014</v>
      </c>
      <c r="I98" s="66">
        <f>E98+E113+E128+E143+E158+E173+E188+E203+E218+E233+E248+E263+E278+E293+E308+E323+E338</f>
        <v>57.2</v>
      </c>
      <c r="J98" s="64"/>
      <c r="K98" s="153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</row>
    <row r="99" spans="1:36" s="65" customFormat="1" ht="16.5" customHeight="1" x14ac:dyDescent="0.25">
      <c r="A99" s="21">
        <f>_xlfn.AGGREGATE(3,3,$B$12:B99)</f>
        <v>42</v>
      </c>
      <c r="B99" s="54" t="s">
        <v>92</v>
      </c>
      <c r="C99" s="206">
        <v>5</v>
      </c>
      <c r="D99" s="206">
        <v>6.7</v>
      </c>
      <c r="E99" s="206">
        <v>8.5</v>
      </c>
      <c r="F99" s="206">
        <v>9.3000000000000007</v>
      </c>
      <c r="G99" s="206">
        <v>10.4</v>
      </c>
      <c r="H99" s="206">
        <v>11.128</v>
      </c>
      <c r="I99" s="66">
        <f t="shared" ref="I99:I111" si="0">E99+E114+E129+E144+E159+E174+E189+E204+E219+E234+E249+E264+E279+E294+E309+E324+E339</f>
        <v>8.5</v>
      </c>
      <c r="J99" s="64">
        <v>3.5</v>
      </c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</row>
    <row r="100" spans="1:36" s="65" customFormat="1" ht="16.5" customHeight="1" x14ac:dyDescent="0.25">
      <c r="A100" s="21">
        <f>_xlfn.AGGREGATE(3,3,$B$12:B100)</f>
        <v>43</v>
      </c>
      <c r="B100" s="54" t="s">
        <v>107</v>
      </c>
      <c r="C100" s="206"/>
      <c r="D100" s="206">
        <v>134</v>
      </c>
      <c r="E100" s="206">
        <v>126.86567164179104</v>
      </c>
      <c r="F100" s="206">
        <v>109.41176470588236</v>
      </c>
      <c r="G100" s="206">
        <v>111.8279569892473</v>
      </c>
      <c r="H100" s="206">
        <v>107</v>
      </c>
      <c r="I100" s="66">
        <f t="shared" si="0"/>
        <v>126.86567164179104</v>
      </c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</row>
    <row r="101" spans="1:36" s="65" customFormat="1" ht="16.5" customHeight="1" x14ac:dyDescent="0.25">
      <c r="A101" s="21">
        <f>_xlfn.AGGREGATE(3,3,$B$12:B101)</f>
        <v>44</v>
      </c>
      <c r="B101" s="54" t="s">
        <v>93</v>
      </c>
      <c r="C101" s="206">
        <v>5</v>
      </c>
      <c r="D101" s="206">
        <v>6.7</v>
      </c>
      <c r="E101" s="206">
        <v>8.5</v>
      </c>
      <c r="F101" s="206">
        <v>9.3000000000000007</v>
      </c>
      <c r="G101" s="206">
        <v>10.4</v>
      </c>
      <c r="H101" s="206">
        <v>11.128</v>
      </c>
      <c r="I101" s="66">
        <f t="shared" si="0"/>
        <v>8.5</v>
      </c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</row>
    <row r="102" spans="1:36" s="65" customFormat="1" ht="16.5" customHeight="1" x14ac:dyDescent="0.25">
      <c r="A102" s="21">
        <f>_xlfn.AGGREGATE(3,3,$B$12:B102)</f>
        <v>45</v>
      </c>
      <c r="B102" s="54" t="s">
        <v>94</v>
      </c>
      <c r="C102" s="206"/>
      <c r="D102" s="206"/>
      <c r="E102" s="206"/>
      <c r="F102" s="206"/>
      <c r="G102" s="206"/>
      <c r="H102" s="206">
        <v>0</v>
      </c>
      <c r="I102" s="66">
        <f t="shared" si="0"/>
        <v>0</v>
      </c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</row>
    <row r="103" spans="1:36" s="65" customFormat="1" ht="16.5" customHeight="1" x14ac:dyDescent="0.25">
      <c r="A103" s="21">
        <f>_xlfn.AGGREGATE(3,3,$B$12:B103)</f>
        <v>46</v>
      </c>
      <c r="B103" s="54" t="s">
        <v>95</v>
      </c>
      <c r="C103" s="206"/>
      <c r="D103" s="206">
        <v>8.0000000000000002E-3</v>
      </c>
      <c r="E103" s="206"/>
      <c r="F103" s="206"/>
      <c r="G103" s="206"/>
      <c r="H103" s="206">
        <v>0</v>
      </c>
      <c r="I103" s="66">
        <f t="shared" si="0"/>
        <v>0</v>
      </c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</row>
    <row r="104" spans="1:36" s="65" customFormat="1" ht="16.5" customHeight="1" x14ac:dyDescent="0.25">
      <c r="A104" s="21">
        <f>_xlfn.AGGREGATE(3,3,$B$12:B104)</f>
        <v>47</v>
      </c>
      <c r="B104" s="54" t="s">
        <v>97</v>
      </c>
      <c r="C104" s="206">
        <v>44.1</v>
      </c>
      <c r="D104" s="206">
        <v>42.8</v>
      </c>
      <c r="E104" s="206">
        <v>48.7</v>
      </c>
      <c r="F104" s="206">
        <v>51.8</v>
      </c>
      <c r="G104" s="206">
        <v>54.2</v>
      </c>
      <c r="H104" s="206">
        <v>57.994</v>
      </c>
      <c r="I104" s="66">
        <f t="shared" si="0"/>
        <v>48.7</v>
      </c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</row>
    <row r="105" spans="1:36" s="65" customFormat="1" ht="16.5" customHeight="1" x14ac:dyDescent="0.25">
      <c r="A105" s="21">
        <f>_xlfn.AGGREGATE(3,3,$B$12:B105)</f>
        <v>48</v>
      </c>
      <c r="B105" s="54" t="s">
        <v>98</v>
      </c>
      <c r="C105" s="206"/>
      <c r="D105" s="206"/>
      <c r="E105" s="207"/>
      <c r="F105" s="207"/>
      <c r="G105" s="207"/>
      <c r="H105" s="207">
        <v>0</v>
      </c>
      <c r="I105" s="66">
        <f t="shared" si="0"/>
        <v>0</v>
      </c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</row>
    <row r="106" spans="1:36" s="65" customFormat="1" ht="16.5" customHeight="1" x14ac:dyDescent="0.25">
      <c r="A106" s="21">
        <f>_xlfn.AGGREGATE(3,3,$B$12:B106)</f>
        <v>49</v>
      </c>
      <c r="B106" s="54" t="s">
        <v>99</v>
      </c>
      <c r="C106" s="206">
        <v>44.1</v>
      </c>
      <c r="D106" s="206">
        <v>42.8</v>
      </c>
      <c r="E106" s="206">
        <v>48.7</v>
      </c>
      <c r="F106" s="206">
        <v>51.8</v>
      </c>
      <c r="G106" s="206">
        <v>54.2</v>
      </c>
      <c r="H106" s="206">
        <v>57.994</v>
      </c>
      <c r="I106" s="66">
        <f t="shared" si="0"/>
        <v>48.7</v>
      </c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</row>
    <row r="107" spans="1:36" s="65" customFormat="1" ht="16.5" customHeight="1" x14ac:dyDescent="0.25">
      <c r="A107" s="21">
        <f>_xlfn.AGGREGATE(3,3,$B$12:B107)</f>
        <v>50</v>
      </c>
      <c r="B107" s="67" t="s">
        <v>134</v>
      </c>
      <c r="C107" s="206"/>
      <c r="D107" s="206"/>
      <c r="E107" s="206"/>
      <c r="F107" s="206"/>
      <c r="G107" s="206"/>
      <c r="H107" s="206">
        <v>0</v>
      </c>
      <c r="I107" s="66">
        <f t="shared" si="0"/>
        <v>0</v>
      </c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</row>
    <row r="108" spans="1:36" s="65" customFormat="1" ht="16.5" customHeight="1" x14ac:dyDescent="0.25">
      <c r="A108" s="21">
        <f>_xlfn.AGGREGATE(3,3,$B$12:B108)</f>
        <v>51</v>
      </c>
      <c r="B108" s="54" t="s">
        <v>101</v>
      </c>
      <c r="C108" s="206"/>
      <c r="D108" s="206"/>
      <c r="E108" s="206"/>
      <c r="F108" s="206"/>
      <c r="G108" s="206"/>
      <c r="H108" s="206">
        <v>0</v>
      </c>
      <c r="I108" s="66">
        <f t="shared" si="0"/>
        <v>0</v>
      </c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</row>
    <row r="109" spans="1:36" s="65" customFormat="1" ht="16.5" customHeight="1" x14ac:dyDescent="0.25">
      <c r="A109" s="21">
        <f>_xlfn.AGGREGATE(3,3,$B$12:B109)</f>
        <v>52</v>
      </c>
      <c r="B109" s="54" t="s">
        <v>102</v>
      </c>
      <c r="C109" s="206"/>
      <c r="D109" s="206"/>
      <c r="E109" s="206"/>
      <c r="F109" s="206"/>
      <c r="G109" s="206"/>
      <c r="H109" s="206">
        <v>0</v>
      </c>
      <c r="I109" s="66">
        <f t="shared" si="0"/>
        <v>0</v>
      </c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</row>
    <row r="110" spans="1:36" s="65" customFormat="1" ht="16.5" customHeight="1" x14ac:dyDescent="0.25">
      <c r="A110" s="21">
        <f>_xlfn.AGGREGATE(3,3,$B$12:B110)</f>
        <v>53</v>
      </c>
      <c r="B110" s="54" t="s">
        <v>103</v>
      </c>
      <c r="C110" s="206">
        <v>48.4</v>
      </c>
      <c r="D110" s="206">
        <v>50.3</v>
      </c>
      <c r="E110" s="206">
        <v>57.2</v>
      </c>
      <c r="F110" s="206">
        <v>61.1</v>
      </c>
      <c r="G110" s="206">
        <v>64.599999999999994</v>
      </c>
      <c r="H110" s="206">
        <v>69.122</v>
      </c>
      <c r="I110" s="66">
        <f t="shared" si="0"/>
        <v>57.2</v>
      </c>
      <c r="J110" s="66">
        <v>43.411000000000001</v>
      </c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</row>
    <row r="111" spans="1:36" s="65" customFormat="1" ht="16.5" customHeight="1" x14ac:dyDescent="0.25">
      <c r="A111" s="21">
        <f>_xlfn.AGGREGATE(3,3,$B$12:B111)</f>
        <v>54</v>
      </c>
      <c r="B111" s="54" t="s">
        <v>107</v>
      </c>
      <c r="C111" s="206"/>
      <c r="D111" s="206">
        <v>103.92561983471073</v>
      </c>
      <c r="E111" s="206">
        <v>113.71769383697814</v>
      </c>
      <c r="F111" s="206">
        <v>106.81818181818181</v>
      </c>
      <c r="G111" s="206">
        <v>105.72831423895252</v>
      </c>
      <c r="H111" s="206">
        <v>107</v>
      </c>
      <c r="I111" s="66">
        <f t="shared" si="0"/>
        <v>113.71769383697814</v>
      </c>
      <c r="J111" s="64" t="s">
        <v>298</v>
      </c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</row>
    <row r="112" spans="1:36" s="65" customFormat="1" ht="16.5" hidden="1" customHeight="1" x14ac:dyDescent="0.25">
      <c r="A112" s="300" t="s">
        <v>299</v>
      </c>
      <c r="B112" s="300"/>
      <c r="C112" s="234"/>
      <c r="D112" s="234"/>
      <c r="E112" s="234"/>
      <c r="F112" s="235"/>
      <c r="G112" s="236"/>
      <c r="H112" s="235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</row>
    <row r="113" spans="1:36" s="65" customFormat="1" ht="16.5" hidden="1" customHeight="1" x14ac:dyDescent="0.25">
      <c r="A113" s="21">
        <f>_xlfn.AGGREGATE(3,3,$B$12:B113)</f>
        <v>54</v>
      </c>
      <c r="B113" s="15" t="s">
        <v>269</v>
      </c>
      <c r="C113" s="208"/>
      <c r="D113" s="208"/>
      <c r="E113" s="212"/>
      <c r="F113" s="212"/>
      <c r="G113" s="237"/>
      <c r="H113" s="212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</row>
    <row r="114" spans="1:36" s="65" customFormat="1" ht="16.5" hidden="1" customHeight="1" x14ac:dyDescent="0.25">
      <c r="A114" s="21">
        <f>_xlfn.AGGREGATE(3,3,$B$12:B114)</f>
        <v>54</v>
      </c>
      <c r="B114" s="15" t="s">
        <v>270</v>
      </c>
      <c r="C114" s="208"/>
      <c r="D114" s="208"/>
      <c r="E114" s="212"/>
      <c r="F114" s="212"/>
      <c r="G114" s="237"/>
      <c r="H114" s="212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</row>
    <row r="115" spans="1:36" s="65" customFormat="1" ht="16.5" hidden="1" customHeight="1" x14ac:dyDescent="0.25">
      <c r="A115" s="21">
        <v>95</v>
      </c>
      <c r="B115" s="15" t="s">
        <v>115</v>
      </c>
      <c r="C115" s="208"/>
      <c r="D115" s="208"/>
      <c r="E115" s="208"/>
      <c r="F115" s="213"/>
      <c r="G115" s="238"/>
      <c r="H115" s="213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</row>
    <row r="116" spans="1:36" s="65" customFormat="1" ht="16.5" hidden="1" customHeight="1" x14ac:dyDescent="0.25">
      <c r="A116" s="21">
        <f>_xlfn.AGGREGATE(3,3,$B$12:B116)</f>
        <v>54</v>
      </c>
      <c r="B116" s="15" t="s">
        <v>271</v>
      </c>
      <c r="C116" s="208"/>
      <c r="D116" s="208"/>
      <c r="E116" s="208"/>
      <c r="F116" s="214"/>
      <c r="G116" s="239"/>
      <c r="H116" s="21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</row>
    <row r="117" spans="1:36" s="65" customFormat="1" ht="16.5" hidden="1" customHeight="1" x14ac:dyDescent="0.25">
      <c r="A117" s="21">
        <v>97</v>
      </c>
      <c r="B117" s="15" t="s">
        <v>272</v>
      </c>
      <c r="C117" s="208"/>
      <c r="D117" s="208"/>
      <c r="E117" s="208"/>
      <c r="F117" s="208"/>
      <c r="G117" s="240"/>
      <c r="H117" s="208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</row>
    <row r="118" spans="1:36" s="65" customFormat="1" ht="16.5" hidden="1" customHeight="1" x14ac:dyDescent="0.25">
      <c r="A118" s="21">
        <v>98</v>
      </c>
      <c r="B118" s="15" t="s">
        <v>273</v>
      </c>
      <c r="C118" s="208"/>
      <c r="D118" s="208"/>
      <c r="E118" s="208"/>
      <c r="F118" s="208"/>
      <c r="G118" s="240"/>
      <c r="H118" s="208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</row>
    <row r="119" spans="1:36" s="65" customFormat="1" ht="16.5" hidden="1" customHeight="1" x14ac:dyDescent="0.25">
      <c r="A119" s="21">
        <f>_xlfn.AGGREGATE(3,3,$B$12:B119)</f>
        <v>54</v>
      </c>
      <c r="B119" s="15" t="s">
        <v>274</v>
      </c>
      <c r="C119" s="208"/>
      <c r="D119" s="208"/>
      <c r="E119" s="208"/>
      <c r="F119" s="208"/>
      <c r="G119" s="240"/>
      <c r="H119" s="208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</row>
    <row r="120" spans="1:36" s="65" customFormat="1" ht="16.5" hidden="1" customHeight="1" x14ac:dyDescent="0.25">
      <c r="A120" s="21">
        <f>_xlfn.AGGREGATE(3,3,$B$12:B120)</f>
        <v>54</v>
      </c>
      <c r="B120" s="15" t="s">
        <v>275</v>
      </c>
      <c r="C120" s="208"/>
      <c r="D120" s="208"/>
      <c r="E120" s="208"/>
      <c r="F120" s="214"/>
      <c r="G120" s="239"/>
      <c r="H120" s="21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</row>
    <row r="121" spans="1:36" s="65" customFormat="1" ht="16.5" hidden="1" customHeight="1" x14ac:dyDescent="0.25">
      <c r="A121" s="21">
        <f>_xlfn.AGGREGATE(3,3,$B$12:B121)</f>
        <v>54</v>
      </c>
      <c r="B121" s="15" t="s">
        <v>276</v>
      </c>
      <c r="C121" s="208"/>
      <c r="D121" s="208"/>
      <c r="E121" s="208"/>
      <c r="F121" s="214"/>
      <c r="G121" s="239"/>
      <c r="H121" s="21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</row>
    <row r="122" spans="1:36" s="65" customFormat="1" ht="16.5" hidden="1" customHeight="1" x14ac:dyDescent="0.25">
      <c r="A122" s="21">
        <v>102</v>
      </c>
      <c r="B122" s="15" t="s">
        <v>282</v>
      </c>
      <c r="C122" s="208"/>
      <c r="D122" s="208"/>
      <c r="E122" s="208"/>
      <c r="F122" s="208"/>
      <c r="G122" s="240"/>
      <c r="H122" s="208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</row>
    <row r="123" spans="1:36" s="65" customFormat="1" ht="16.5" hidden="1" customHeight="1" x14ac:dyDescent="0.25">
      <c r="A123" s="21">
        <v>103</v>
      </c>
      <c r="B123" s="15" t="s">
        <v>278</v>
      </c>
      <c r="C123" s="208"/>
      <c r="D123" s="208"/>
      <c r="E123" s="208"/>
      <c r="F123" s="208"/>
      <c r="G123" s="240"/>
      <c r="H123" s="208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</row>
    <row r="124" spans="1:36" s="65" customFormat="1" ht="16.5" hidden="1" customHeight="1" x14ac:dyDescent="0.25">
      <c r="A124" s="21">
        <v>104</v>
      </c>
      <c r="B124" s="15" t="s">
        <v>279</v>
      </c>
      <c r="C124" s="208"/>
      <c r="D124" s="208"/>
      <c r="E124" s="208"/>
      <c r="F124" s="208"/>
      <c r="G124" s="240"/>
      <c r="H124" s="208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</row>
    <row r="125" spans="1:36" s="65" customFormat="1" ht="16.5" hidden="1" customHeight="1" x14ac:dyDescent="0.25">
      <c r="A125" s="21">
        <f>_xlfn.AGGREGATE(3,3,$B$12:B125)</f>
        <v>54</v>
      </c>
      <c r="B125" s="15" t="s">
        <v>280</v>
      </c>
      <c r="C125" s="208"/>
      <c r="D125" s="208"/>
      <c r="E125" s="208"/>
      <c r="F125" s="212"/>
      <c r="G125" s="237"/>
      <c r="H125" s="212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</row>
    <row r="126" spans="1:36" s="65" customFormat="1" ht="16.5" hidden="1" customHeight="1" x14ac:dyDescent="0.25">
      <c r="A126" s="14">
        <v>106</v>
      </c>
      <c r="B126" s="15" t="s">
        <v>115</v>
      </c>
      <c r="C126" s="208"/>
      <c r="D126" s="208"/>
      <c r="E126" s="208"/>
      <c r="F126" s="213"/>
      <c r="G126" s="238"/>
      <c r="H126" s="213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</row>
    <row r="127" spans="1:36" s="65" customFormat="1" ht="16.5" hidden="1" customHeight="1" x14ac:dyDescent="0.25">
      <c r="A127" s="300" t="s">
        <v>300</v>
      </c>
      <c r="B127" s="300"/>
      <c r="C127" s="234"/>
      <c r="D127" s="234"/>
      <c r="E127" s="234"/>
      <c r="F127" s="235"/>
      <c r="G127" s="236"/>
      <c r="H127" s="235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</row>
    <row r="128" spans="1:36" s="65" customFormat="1" ht="16.5" hidden="1" customHeight="1" x14ac:dyDescent="0.25">
      <c r="A128" s="21">
        <f>_xlfn.AGGREGATE(3,3,$B$12:B128)</f>
        <v>54</v>
      </c>
      <c r="B128" s="15" t="s">
        <v>269</v>
      </c>
      <c r="C128" s="208"/>
      <c r="D128" s="208"/>
      <c r="E128" s="212"/>
      <c r="F128" s="212"/>
      <c r="G128" s="237"/>
      <c r="H128" s="212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</row>
    <row r="129" spans="1:36" s="65" customFormat="1" ht="16.5" hidden="1" customHeight="1" x14ac:dyDescent="0.25">
      <c r="A129" s="21">
        <f>_xlfn.AGGREGATE(3,3,$B$12:B129)</f>
        <v>54</v>
      </c>
      <c r="B129" s="15" t="s">
        <v>270</v>
      </c>
      <c r="C129" s="208"/>
      <c r="D129" s="208"/>
      <c r="E129" s="212"/>
      <c r="F129" s="212"/>
      <c r="G129" s="237"/>
      <c r="H129" s="212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</row>
    <row r="130" spans="1:36" s="65" customFormat="1" ht="16.5" hidden="1" customHeight="1" x14ac:dyDescent="0.25">
      <c r="A130" s="21">
        <v>109</v>
      </c>
      <c r="B130" s="15" t="s">
        <v>115</v>
      </c>
      <c r="C130" s="208"/>
      <c r="D130" s="208"/>
      <c r="E130" s="208"/>
      <c r="F130" s="213"/>
      <c r="G130" s="238"/>
      <c r="H130" s="213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</row>
    <row r="131" spans="1:36" s="65" customFormat="1" ht="16.5" hidden="1" customHeight="1" x14ac:dyDescent="0.25">
      <c r="A131" s="21">
        <f>_xlfn.AGGREGATE(3,3,$B$12:B131)</f>
        <v>54</v>
      </c>
      <c r="B131" s="15" t="s">
        <v>271</v>
      </c>
      <c r="C131" s="208"/>
      <c r="D131" s="208"/>
      <c r="E131" s="208"/>
      <c r="F131" s="214"/>
      <c r="G131" s="239"/>
      <c r="H131" s="21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</row>
    <row r="132" spans="1:36" s="65" customFormat="1" ht="16.5" hidden="1" customHeight="1" x14ac:dyDescent="0.25">
      <c r="A132" s="21">
        <v>111</v>
      </c>
      <c r="B132" s="15" t="s">
        <v>272</v>
      </c>
      <c r="C132" s="208"/>
      <c r="D132" s="208"/>
      <c r="E132" s="208"/>
      <c r="F132" s="208"/>
      <c r="G132" s="240"/>
      <c r="H132" s="208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</row>
    <row r="133" spans="1:36" s="65" customFormat="1" ht="16.5" hidden="1" customHeight="1" x14ac:dyDescent="0.25">
      <c r="A133" s="21">
        <v>112</v>
      </c>
      <c r="B133" s="15" t="s">
        <v>273</v>
      </c>
      <c r="C133" s="208"/>
      <c r="D133" s="208"/>
      <c r="E133" s="208"/>
      <c r="F133" s="208"/>
      <c r="G133" s="240"/>
      <c r="H133" s="208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</row>
    <row r="134" spans="1:36" s="65" customFormat="1" ht="16.5" hidden="1" customHeight="1" x14ac:dyDescent="0.25">
      <c r="A134" s="21">
        <f>_xlfn.AGGREGATE(3,3,$B$12:B134)</f>
        <v>54</v>
      </c>
      <c r="B134" s="15" t="s">
        <v>274</v>
      </c>
      <c r="C134" s="208"/>
      <c r="D134" s="208"/>
      <c r="E134" s="208"/>
      <c r="F134" s="208"/>
      <c r="G134" s="240"/>
      <c r="H134" s="208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</row>
    <row r="135" spans="1:36" s="65" customFormat="1" ht="16.5" hidden="1" customHeight="1" x14ac:dyDescent="0.25">
      <c r="A135" s="21">
        <f>_xlfn.AGGREGATE(3,3,$B$12:B135)</f>
        <v>54</v>
      </c>
      <c r="B135" s="15" t="s">
        <v>275</v>
      </c>
      <c r="C135" s="208"/>
      <c r="D135" s="208"/>
      <c r="E135" s="208"/>
      <c r="F135" s="214"/>
      <c r="G135" s="239"/>
      <c r="H135" s="21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</row>
    <row r="136" spans="1:36" s="65" customFormat="1" ht="16.5" hidden="1" customHeight="1" x14ac:dyDescent="0.25">
      <c r="A136" s="21">
        <f>_xlfn.AGGREGATE(3,3,$B$12:B136)</f>
        <v>54</v>
      </c>
      <c r="B136" s="15" t="s">
        <v>276</v>
      </c>
      <c r="C136" s="208"/>
      <c r="D136" s="208"/>
      <c r="E136" s="208"/>
      <c r="F136" s="214"/>
      <c r="G136" s="239"/>
      <c r="H136" s="21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</row>
    <row r="137" spans="1:36" s="65" customFormat="1" ht="21.75" hidden="1" customHeight="1" x14ac:dyDescent="0.25">
      <c r="A137" s="21">
        <v>116</v>
      </c>
      <c r="B137" s="15" t="s">
        <v>301</v>
      </c>
      <c r="C137" s="208"/>
      <c r="D137" s="208"/>
      <c r="E137" s="208"/>
      <c r="F137" s="208"/>
      <c r="G137" s="240"/>
      <c r="H137" s="208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</row>
    <row r="138" spans="1:36" s="65" customFormat="1" ht="16.5" hidden="1" customHeight="1" x14ac:dyDescent="0.25">
      <c r="A138" s="21">
        <v>117</v>
      </c>
      <c r="B138" s="15" t="s">
        <v>278</v>
      </c>
      <c r="C138" s="208"/>
      <c r="D138" s="208"/>
      <c r="E138" s="208"/>
      <c r="F138" s="208"/>
      <c r="G138" s="240"/>
      <c r="H138" s="208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</row>
    <row r="139" spans="1:36" s="65" customFormat="1" ht="16.5" hidden="1" customHeight="1" x14ac:dyDescent="0.25">
      <c r="A139" s="21">
        <v>118</v>
      </c>
      <c r="B139" s="15" t="s">
        <v>279</v>
      </c>
      <c r="C139" s="208"/>
      <c r="D139" s="208"/>
      <c r="E139" s="208"/>
      <c r="F139" s="208"/>
      <c r="G139" s="240"/>
      <c r="H139" s="208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</row>
    <row r="140" spans="1:36" s="65" customFormat="1" ht="16.5" hidden="1" customHeight="1" x14ac:dyDescent="0.25">
      <c r="A140" s="21">
        <f>_xlfn.AGGREGATE(3,3,$B$12:B140)</f>
        <v>54</v>
      </c>
      <c r="B140" s="15" t="s">
        <v>280</v>
      </c>
      <c r="C140" s="208"/>
      <c r="D140" s="208"/>
      <c r="E140" s="208"/>
      <c r="F140" s="208"/>
      <c r="G140" s="240"/>
      <c r="H140" s="208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</row>
    <row r="141" spans="1:36" s="65" customFormat="1" ht="16.5" hidden="1" customHeight="1" x14ac:dyDescent="0.25">
      <c r="A141" s="14">
        <v>120</v>
      </c>
      <c r="B141" s="15" t="s">
        <v>115</v>
      </c>
      <c r="C141" s="208"/>
      <c r="D141" s="208"/>
      <c r="E141" s="208"/>
      <c r="F141" s="213"/>
      <c r="G141" s="238"/>
      <c r="H141" s="213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</row>
    <row r="142" spans="1:36" s="65" customFormat="1" ht="16.5" hidden="1" customHeight="1" x14ac:dyDescent="0.25">
      <c r="A142" s="300" t="s">
        <v>302</v>
      </c>
      <c r="B142" s="300"/>
      <c r="C142" s="234"/>
      <c r="D142" s="234"/>
      <c r="E142" s="234"/>
      <c r="F142" s="235"/>
      <c r="G142" s="236"/>
      <c r="H142" s="235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</row>
    <row r="143" spans="1:36" s="65" customFormat="1" ht="16.5" hidden="1" customHeight="1" x14ac:dyDescent="0.25">
      <c r="A143" s="21">
        <f>_xlfn.AGGREGATE(3,3,$B$12:B143)</f>
        <v>54</v>
      </c>
      <c r="B143" s="160" t="s">
        <v>269</v>
      </c>
      <c r="C143" s="208"/>
      <c r="D143" s="208"/>
      <c r="E143" s="212"/>
      <c r="F143" s="212"/>
      <c r="G143" s="237"/>
      <c r="H143" s="212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</row>
    <row r="144" spans="1:36" s="65" customFormat="1" ht="16.5" hidden="1" customHeight="1" x14ac:dyDescent="0.25">
      <c r="A144" s="21">
        <f>_xlfn.AGGREGATE(3,3,$B$12:B144)</f>
        <v>54</v>
      </c>
      <c r="B144" s="160" t="s">
        <v>270</v>
      </c>
      <c r="C144" s="208"/>
      <c r="D144" s="208"/>
      <c r="E144" s="212"/>
      <c r="F144" s="212"/>
      <c r="G144" s="237"/>
      <c r="H144" s="212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</row>
    <row r="145" spans="1:36" s="65" customFormat="1" ht="16.5" hidden="1" customHeight="1" x14ac:dyDescent="0.25">
      <c r="A145" s="21">
        <v>123</v>
      </c>
      <c r="B145" s="160" t="s">
        <v>115</v>
      </c>
      <c r="C145" s="208"/>
      <c r="D145" s="208"/>
      <c r="E145" s="208"/>
      <c r="F145" s="213"/>
      <c r="G145" s="238"/>
      <c r="H145" s="213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</row>
    <row r="146" spans="1:36" s="65" customFormat="1" ht="16.5" hidden="1" customHeight="1" x14ac:dyDescent="0.25">
      <c r="A146" s="21">
        <f>_xlfn.AGGREGATE(3,3,$B$12:B146)</f>
        <v>54</v>
      </c>
      <c r="B146" s="160" t="s">
        <v>271</v>
      </c>
      <c r="C146" s="208"/>
      <c r="D146" s="208"/>
      <c r="E146" s="208"/>
      <c r="F146" s="214"/>
      <c r="G146" s="239"/>
      <c r="H146" s="21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</row>
    <row r="147" spans="1:36" s="65" customFormat="1" ht="16.5" hidden="1" customHeight="1" x14ac:dyDescent="0.25">
      <c r="A147" s="21">
        <v>125</v>
      </c>
      <c r="B147" s="160" t="s">
        <v>272</v>
      </c>
      <c r="C147" s="208"/>
      <c r="D147" s="208"/>
      <c r="E147" s="208"/>
      <c r="F147" s="208"/>
      <c r="G147" s="240"/>
      <c r="H147" s="208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</row>
    <row r="148" spans="1:36" s="65" customFormat="1" ht="16.5" hidden="1" customHeight="1" x14ac:dyDescent="0.25">
      <c r="A148" s="21">
        <v>126</v>
      </c>
      <c r="B148" s="160" t="s">
        <v>273</v>
      </c>
      <c r="C148" s="208"/>
      <c r="D148" s="208"/>
      <c r="E148" s="208"/>
      <c r="F148" s="208"/>
      <c r="G148" s="240"/>
      <c r="H148" s="208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</row>
    <row r="149" spans="1:36" s="65" customFormat="1" ht="16.5" hidden="1" customHeight="1" x14ac:dyDescent="0.25">
      <c r="A149" s="21">
        <f>_xlfn.AGGREGATE(3,3,$B$12:B149)</f>
        <v>54</v>
      </c>
      <c r="B149" s="160" t="s">
        <v>274</v>
      </c>
      <c r="C149" s="208"/>
      <c r="D149" s="208"/>
      <c r="E149" s="208"/>
      <c r="F149" s="208"/>
      <c r="G149" s="240"/>
      <c r="H149" s="208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</row>
    <row r="150" spans="1:36" s="65" customFormat="1" ht="16.5" hidden="1" customHeight="1" x14ac:dyDescent="0.25">
      <c r="A150" s="21">
        <f>_xlfn.AGGREGATE(3,3,$B$12:B150)</f>
        <v>54</v>
      </c>
      <c r="B150" s="160" t="s">
        <v>275</v>
      </c>
      <c r="C150" s="208"/>
      <c r="D150" s="208"/>
      <c r="E150" s="208"/>
      <c r="F150" s="214"/>
      <c r="G150" s="239"/>
      <c r="H150" s="21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</row>
    <row r="151" spans="1:36" s="65" customFormat="1" ht="16.5" hidden="1" customHeight="1" x14ac:dyDescent="0.25">
      <c r="A151" s="21">
        <f>_xlfn.AGGREGATE(3,3,$B$12:B151)</f>
        <v>54</v>
      </c>
      <c r="B151" s="160" t="s">
        <v>276</v>
      </c>
      <c r="C151" s="208"/>
      <c r="D151" s="208"/>
      <c r="E151" s="208"/>
      <c r="F151" s="214"/>
      <c r="G151" s="239"/>
      <c r="H151" s="21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</row>
    <row r="152" spans="1:36" s="65" customFormat="1" ht="16.5" hidden="1" customHeight="1" x14ac:dyDescent="0.25">
      <c r="A152" s="21">
        <v>130</v>
      </c>
      <c r="B152" s="160" t="s">
        <v>303</v>
      </c>
      <c r="C152" s="208"/>
      <c r="D152" s="208"/>
      <c r="E152" s="208"/>
      <c r="F152" s="208"/>
      <c r="G152" s="240"/>
      <c r="H152" s="208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</row>
    <row r="153" spans="1:36" s="65" customFormat="1" ht="16.5" hidden="1" customHeight="1" x14ac:dyDescent="0.25">
      <c r="A153" s="21">
        <v>131</v>
      </c>
      <c r="B153" s="160" t="s">
        <v>278</v>
      </c>
      <c r="C153" s="208"/>
      <c r="D153" s="208"/>
      <c r="E153" s="208"/>
      <c r="F153" s="208"/>
      <c r="G153" s="240"/>
      <c r="H153" s="208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</row>
    <row r="154" spans="1:36" s="65" customFormat="1" ht="16.5" hidden="1" customHeight="1" x14ac:dyDescent="0.25">
      <c r="A154" s="21">
        <v>132</v>
      </c>
      <c r="B154" s="160" t="s">
        <v>279</v>
      </c>
      <c r="C154" s="208"/>
      <c r="D154" s="208"/>
      <c r="E154" s="208"/>
      <c r="F154" s="208"/>
      <c r="G154" s="240"/>
      <c r="H154" s="208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</row>
    <row r="155" spans="1:36" s="65" customFormat="1" ht="16.5" hidden="1" customHeight="1" x14ac:dyDescent="0.25">
      <c r="A155" s="21">
        <f>_xlfn.AGGREGATE(3,3,$B$12:B155)</f>
        <v>54</v>
      </c>
      <c r="B155" s="160" t="s">
        <v>280</v>
      </c>
      <c r="C155" s="208"/>
      <c r="D155" s="208"/>
      <c r="E155" s="208"/>
      <c r="F155" s="208"/>
      <c r="G155" s="240"/>
      <c r="H155" s="208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</row>
    <row r="156" spans="1:36" s="65" customFormat="1" ht="16.5" hidden="1" customHeight="1" x14ac:dyDescent="0.25">
      <c r="A156" s="14">
        <v>134</v>
      </c>
      <c r="B156" s="160" t="s">
        <v>115</v>
      </c>
      <c r="C156" s="208"/>
      <c r="D156" s="208"/>
      <c r="E156" s="208"/>
      <c r="F156" s="213"/>
      <c r="G156" s="238"/>
      <c r="H156" s="213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</row>
    <row r="157" spans="1:36" s="65" customFormat="1" ht="16.5" hidden="1" customHeight="1" x14ac:dyDescent="0.25">
      <c r="A157" s="300" t="s">
        <v>304</v>
      </c>
      <c r="B157" s="300"/>
      <c r="C157" s="234"/>
      <c r="D157" s="234"/>
      <c r="E157" s="234"/>
      <c r="F157" s="235"/>
      <c r="G157" s="236"/>
      <c r="H157" s="235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</row>
    <row r="158" spans="1:36" s="65" customFormat="1" ht="16.5" hidden="1" customHeight="1" x14ac:dyDescent="0.25">
      <c r="A158" s="58">
        <f>_xlfn.AGGREGATE(3,3,$B$12:B158)</f>
        <v>54</v>
      </c>
      <c r="B158" s="15" t="s">
        <v>269</v>
      </c>
      <c r="C158" s="208"/>
      <c r="D158" s="208"/>
      <c r="E158" s="212"/>
      <c r="F158" s="212"/>
      <c r="G158" s="237"/>
      <c r="H158" s="212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</row>
    <row r="159" spans="1:36" s="65" customFormat="1" ht="16.5" hidden="1" customHeight="1" x14ac:dyDescent="0.25">
      <c r="A159" s="58">
        <f>_xlfn.AGGREGATE(3,3,$B$12:B159)</f>
        <v>54</v>
      </c>
      <c r="B159" s="15" t="s">
        <v>270</v>
      </c>
      <c r="C159" s="208"/>
      <c r="D159" s="208"/>
      <c r="E159" s="212"/>
      <c r="F159" s="212"/>
      <c r="G159" s="237"/>
      <c r="H159" s="212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</row>
    <row r="160" spans="1:36" s="65" customFormat="1" ht="16.5" hidden="1" customHeight="1" x14ac:dyDescent="0.25">
      <c r="A160" s="14">
        <v>137</v>
      </c>
      <c r="B160" s="15" t="s">
        <v>115</v>
      </c>
      <c r="C160" s="208"/>
      <c r="D160" s="208"/>
      <c r="E160" s="208"/>
      <c r="F160" s="213"/>
      <c r="G160" s="238"/>
      <c r="H160" s="213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</row>
    <row r="161" spans="1:36" s="65" customFormat="1" ht="16.5" hidden="1" customHeight="1" x14ac:dyDescent="0.25">
      <c r="A161" s="58">
        <f>_xlfn.AGGREGATE(3,3,$B$12:B161)</f>
        <v>54</v>
      </c>
      <c r="B161" s="15" t="s">
        <v>271</v>
      </c>
      <c r="C161" s="208"/>
      <c r="D161" s="208"/>
      <c r="E161" s="208"/>
      <c r="F161" s="214"/>
      <c r="G161" s="239"/>
      <c r="H161" s="21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</row>
    <row r="162" spans="1:36" s="65" customFormat="1" ht="16.5" hidden="1" customHeight="1" x14ac:dyDescent="0.25">
      <c r="A162" s="14">
        <v>139</v>
      </c>
      <c r="B162" s="15" t="s">
        <v>272</v>
      </c>
      <c r="C162" s="208"/>
      <c r="D162" s="208"/>
      <c r="E162" s="208"/>
      <c r="F162" s="208"/>
      <c r="G162" s="240"/>
      <c r="H162" s="208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</row>
    <row r="163" spans="1:36" s="65" customFormat="1" ht="16.5" hidden="1" customHeight="1" x14ac:dyDescent="0.25">
      <c r="A163" s="14">
        <v>140</v>
      </c>
      <c r="B163" s="15" t="s">
        <v>273</v>
      </c>
      <c r="C163" s="208"/>
      <c r="D163" s="208"/>
      <c r="E163" s="208"/>
      <c r="F163" s="208"/>
      <c r="G163" s="240"/>
      <c r="H163" s="208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</row>
    <row r="164" spans="1:36" s="65" customFormat="1" ht="16.5" hidden="1" customHeight="1" x14ac:dyDescent="0.25">
      <c r="A164" s="58">
        <f>_xlfn.AGGREGATE(3,3,$B$12:B164)</f>
        <v>54</v>
      </c>
      <c r="B164" s="15" t="s">
        <v>274</v>
      </c>
      <c r="C164" s="208"/>
      <c r="D164" s="208"/>
      <c r="E164" s="208"/>
      <c r="F164" s="208"/>
      <c r="G164" s="240"/>
      <c r="H164" s="208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</row>
    <row r="165" spans="1:36" s="65" customFormat="1" ht="16.5" hidden="1" customHeight="1" x14ac:dyDescent="0.25">
      <c r="A165" s="58">
        <f>_xlfn.AGGREGATE(3,3,$B$12:B165)</f>
        <v>54</v>
      </c>
      <c r="B165" s="15" t="s">
        <v>275</v>
      </c>
      <c r="C165" s="208"/>
      <c r="D165" s="208"/>
      <c r="E165" s="208"/>
      <c r="F165" s="214"/>
      <c r="G165" s="239"/>
      <c r="H165" s="21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</row>
    <row r="166" spans="1:36" s="65" customFormat="1" ht="16.5" hidden="1" customHeight="1" x14ac:dyDescent="0.25">
      <c r="A166" s="58">
        <f>_xlfn.AGGREGATE(3,3,$B$12:B166)</f>
        <v>54</v>
      </c>
      <c r="B166" s="15" t="s">
        <v>276</v>
      </c>
      <c r="C166" s="208"/>
      <c r="D166" s="208"/>
      <c r="E166" s="208"/>
      <c r="F166" s="214"/>
      <c r="G166" s="239"/>
      <c r="H166" s="21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</row>
    <row r="167" spans="1:36" s="65" customFormat="1" ht="16.5" hidden="1" customHeight="1" x14ac:dyDescent="0.25">
      <c r="A167" s="14">
        <v>144</v>
      </c>
      <c r="B167" s="15" t="s">
        <v>305</v>
      </c>
      <c r="C167" s="208"/>
      <c r="D167" s="208"/>
      <c r="E167" s="208"/>
      <c r="F167" s="208"/>
      <c r="G167" s="240"/>
      <c r="H167" s="208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</row>
    <row r="168" spans="1:36" s="65" customFormat="1" ht="16.5" hidden="1" customHeight="1" x14ac:dyDescent="0.25">
      <c r="A168" s="14">
        <v>145</v>
      </c>
      <c r="B168" s="15" t="s">
        <v>278</v>
      </c>
      <c r="C168" s="208"/>
      <c r="D168" s="208"/>
      <c r="E168" s="208"/>
      <c r="F168" s="208"/>
      <c r="G168" s="240"/>
      <c r="H168" s="208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</row>
    <row r="169" spans="1:36" s="65" customFormat="1" ht="16.5" hidden="1" customHeight="1" x14ac:dyDescent="0.25">
      <c r="A169" s="14">
        <v>146</v>
      </c>
      <c r="B169" s="15" t="s">
        <v>279</v>
      </c>
      <c r="C169" s="208"/>
      <c r="D169" s="208"/>
      <c r="E169" s="208"/>
      <c r="F169" s="208"/>
      <c r="G169" s="240"/>
      <c r="H169" s="208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</row>
    <row r="170" spans="1:36" s="65" customFormat="1" ht="16.5" hidden="1" customHeight="1" x14ac:dyDescent="0.25">
      <c r="A170" s="58">
        <f>_xlfn.AGGREGATE(3,3,$B$12:B170)</f>
        <v>54</v>
      </c>
      <c r="B170" s="15" t="s">
        <v>280</v>
      </c>
      <c r="C170" s="208"/>
      <c r="D170" s="208"/>
      <c r="E170" s="208"/>
      <c r="F170" s="208"/>
      <c r="G170" s="240"/>
      <c r="H170" s="208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</row>
    <row r="171" spans="1:36" s="65" customFormat="1" ht="16.5" hidden="1" customHeight="1" x14ac:dyDescent="0.25">
      <c r="A171" s="14">
        <v>148</v>
      </c>
      <c r="B171" s="15" t="s">
        <v>115</v>
      </c>
      <c r="C171" s="208"/>
      <c r="D171" s="208"/>
      <c r="E171" s="208"/>
      <c r="F171" s="213"/>
      <c r="G171" s="238"/>
      <c r="H171" s="213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</row>
    <row r="172" spans="1:36" s="65" customFormat="1" ht="20.25" hidden="1" customHeight="1" x14ac:dyDescent="0.25">
      <c r="A172" s="300" t="s">
        <v>306</v>
      </c>
      <c r="B172" s="300"/>
      <c r="C172" s="234"/>
      <c r="D172" s="234"/>
      <c r="E172" s="234"/>
      <c r="F172" s="235"/>
      <c r="G172" s="236"/>
      <c r="H172" s="235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</row>
    <row r="173" spans="1:36" s="65" customFormat="1" ht="16.5" hidden="1" customHeight="1" x14ac:dyDescent="0.25">
      <c r="A173" s="58">
        <f>_xlfn.AGGREGATE(3,3,$B$12:B173)</f>
        <v>54</v>
      </c>
      <c r="B173" s="15" t="s">
        <v>269</v>
      </c>
      <c r="C173" s="208"/>
      <c r="D173" s="208"/>
      <c r="E173" s="212"/>
      <c r="F173" s="212"/>
      <c r="G173" s="237"/>
      <c r="H173" s="212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</row>
    <row r="174" spans="1:36" s="65" customFormat="1" ht="16.5" hidden="1" customHeight="1" x14ac:dyDescent="0.25">
      <c r="A174" s="58">
        <f>_xlfn.AGGREGATE(3,3,$B$12:B174)</f>
        <v>54</v>
      </c>
      <c r="B174" s="15" t="s">
        <v>270</v>
      </c>
      <c r="C174" s="208"/>
      <c r="D174" s="208"/>
      <c r="E174" s="212"/>
      <c r="F174" s="212"/>
      <c r="G174" s="237"/>
      <c r="H174" s="212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</row>
    <row r="175" spans="1:36" s="65" customFormat="1" ht="16.5" hidden="1" customHeight="1" x14ac:dyDescent="0.25">
      <c r="A175" s="14">
        <v>151</v>
      </c>
      <c r="B175" s="15" t="s">
        <v>115</v>
      </c>
      <c r="C175" s="208"/>
      <c r="D175" s="208"/>
      <c r="E175" s="208"/>
      <c r="F175" s="213"/>
      <c r="G175" s="238"/>
      <c r="H175" s="213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</row>
    <row r="176" spans="1:36" s="65" customFormat="1" ht="16.5" hidden="1" customHeight="1" x14ac:dyDescent="0.25">
      <c r="A176" s="58">
        <f>_xlfn.AGGREGATE(3,3,$B$12:B176)</f>
        <v>54</v>
      </c>
      <c r="B176" s="15" t="s">
        <v>271</v>
      </c>
      <c r="C176" s="208"/>
      <c r="D176" s="208"/>
      <c r="E176" s="208"/>
      <c r="F176" s="214"/>
      <c r="G176" s="239"/>
      <c r="H176" s="21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</row>
    <row r="177" spans="1:36" s="65" customFormat="1" ht="16.5" hidden="1" customHeight="1" x14ac:dyDescent="0.25">
      <c r="A177" s="14">
        <v>153</v>
      </c>
      <c r="B177" s="15" t="s">
        <v>272</v>
      </c>
      <c r="C177" s="208"/>
      <c r="D177" s="208"/>
      <c r="E177" s="208"/>
      <c r="F177" s="208"/>
      <c r="G177" s="240"/>
      <c r="H177" s="208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</row>
    <row r="178" spans="1:36" s="65" customFormat="1" ht="16.5" hidden="1" customHeight="1" x14ac:dyDescent="0.25">
      <c r="A178" s="14">
        <v>154</v>
      </c>
      <c r="B178" s="15" t="s">
        <v>273</v>
      </c>
      <c r="C178" s="208"/>
      <c r="D178" s="208"/>
      <c r="E178" s="208"/>
      <c r="F178" s="208"/>
      <c r="G178" s="240"/>
      <c r="H178" s="208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</row>
    <row r="179" spans="1:36" s="65" customFormat="1" ht="16.5" hidden="1" customHeight="1" x14ac:dyDescent="0.25">
      <c r="A179" s="58">
        <f>_xlfn.AGGREGATE(3,3,$B$12:B179)</f>
        <v>54</v>
      </c>
      <c r="B179" s="15" t="s">
        <v>274</v>
      </c>
      <c r="C179" s="208"/>
      <c r="D179" s="208"/>
      <c r="E179" s="208"/>
      <c r="F179" s="208"/>
      <c r="G179" s="240"/>
      <c r="H179" s="208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</row>
    <row r="180" spans="1:36" s="65" customFormat="1" ht="16.5" hidden="1" customHeight="1" x14ac:dyDescent="0.25">
      <c r="A180" s="58">
        <f>_xlfn.AGGREGATE(3,3,$B$12:B180)</f>
        <v>54</v>
      </c>
      <c r="B180" s="15" t="s">
        <v>275</v>
      </c>
      <c r="C180" s="208"/>
      <c r="D180" s="208"/>
      <c r="E180" s="208"/>
      <c r="F180" s="214"/>
      <c r="G180" s="239"/>
      <c r="H180" s="21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</row>
    <row r="181" spans="1:36" s="65" customFormat="1" ht="16.5" hidden="1" customHeight="1" x14ac:dyDescent="0.25">
      <c r="A181" s="58">
        <f>_xlfn.AGGREGATE(3,3,$B$12:B181)</f>
        <v>54</v>
      </c>
      <c r="B181" s="15" t="s">
        <v>276</v>
      </c>
      <c r="C181" s="208"/>
      <c r="D181" s="208"/>
      <c r="E181" s="208"/>
      <c r="F181" s="214"/>
      <c r="G181" s="239"/>
      <c r="H181" s="21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</row>
    <row r="182" spans="1:36" s="65" customFormat="1" ht="16.5" hidden="1" customHeight="1" x14ac:dyDescent="0.25">
      <c r="A182" s="14">
        <v>158</v>
      </c>
      <c r="B182" s="15" t="s">
        <v>307</v>
      </c>
      <c r="C182" s="208"/>
      <c r="D182" s="208"/>
      <c r="E182" s="208"/>
      <c r="F182" s="208"/>
      <c r="G182" s="240"/>
      <c r="H182" s="208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</row>
    <row r="183" spans="1:36" s="65" customFormat="1" ht="16.5" hidden="1" customHeight="1" x14ac:dyDescent="0.25">
      <c r="A183" s="14">
        <v>159</v>
      </c>
      <c r="B183" s="15" t="s">
        <v>278</v>
      </c>
      <c r="C183" s="208"/>
      <c r="D183" s="208"/>
      <c r="E183" s="208"/>
      <c r="F183" s="208"/>
      <c r="G183" s="240"/>
      <c r="H183" s="208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</row>
    <row r="184" spans="1:36" s="65" customFormat="1" ht="16.5" hidden="1" customHeight="1" x14ac:dyDescent="0.25">
      <c r="A184" s="14">
        <v>160</v>
      </c>
      <c r="B184" s="15" t="s">
        <v>279</v>
      </c>
      <c r="C184" s="208"/>
      <c r="D184" s="208"/>
      <c r="E184" s="208"/>
      <c r="F184" s="208"/>
      <c r="G184" s="240"/>
      <c r="H184" s="208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</row>
    <row r="185" spans="1:36" s="65" customFormat="1" ht="16.5" hidden="1" customHeight="1" x14ac:dyDescent="0.25">
      <c r="A185" s="58">
        <f>_xlfn.AGGREGATE(3,3,$B$12:B185)</f>
        <v>54</v>
      </c>
      <c r="B185" s="15" t="s">
        <v>280</v>
      </c>
      <c r="C185" s="208"/>
      <c r="D185" s="208"/>
      <c r="E185" s="208"/>
      <c r="F185" s="208"/>
      <c r="G185" s="240"/>
      <c r="H185" s="208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</row>
    <row r="186" spans="1:36" s="65" customFormat="1" ht="16.5" hidden="1" customHeight="1" x14ac:dyDescent="0.25">
      <c r="A186" s="14">
        <v>162</v>
      </c>
      <c r="B186" s="15" t="s">
        <v>115</v>
      </c>
      <c r="C186" s="208"/>
      <c r="D186" s="208"/>
      <c r="E186" s="208"/>
      <c r="F186" s="213"/>
      <c r="G186" s="238"/>
      <c r="H186" s="213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</row>
    <row r="187" spans="1:36" s="65" customFormat="1" ht="18.75" hidden="1" customHeight="1" x14ac:dyDescent="0.25">
      <c r="A187" s="300" t="s">
        <v>308</v>
      </c>
      <c r="B187" s="300"/>
      <c r="C187" s="234"/>
      <c r="D187" s="234"/>
      <c r="E187" s="234"/>
      <c r="F187" s="235"/>
      <c r="G187" s="236"/>
      <c r="H187" s="235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</row>
    <row r="188" spans="1:36" s="65" customFormat="1" ht="17.25" hidden="1" customHeight="1" x14ac:dyDescent="0.25">
      <c r="A188" s="58">
        <f>_xlfn.AGGREGATE(3,3,$B$12:B188)</f>
        <v>54</v>
      </c>
      <c r="B188" s="15" t="s">
        <v>269</v>
      </c>
      <c r="C188" s="208"/>
      <c r="D188" s="208"/>
      <c r="E188" s="212"/>
      <c r="F188" s="212"/>
      <c r="G188" s="237"/>
      <c r="H188" s="212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</row>
    <row r="189" spans="1:36" s="65" customFormat="1" ht="17.25" hidden="1" customHeight="1" x14ac:dyDescent="0.25">
      <c r="A189" s="58">
        <f>_xlfn.AGGREGATE(3,3,$B$12:B189)</f>
        <v>54</v>
      </c>
      <c r="B189" s="15" t="s">
        <v>270</v>
      </c>
      <c r="C189" s="208"/>
      <c r="D189" s="208"/>
      <c r="E189" s="212"/>
      <c r="F189" s="212"/>
      <c r="G189" s="237"/>
      <c r="H189" s="212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</row>
    <row r="190" spans="1:36" s="65" customFormat="1" ht="17.25" hidden="1" customHeight="1" x14ac:dyDescent="0.25">
      <c r="A190" s="14">
        <v>165</v>
      </c>
      <c r="B190" s="15" t="s">
        <v>115</v>
      </c>
      <c r="C190" s="208"/>
      <c r="D190" s="208"/>
      <c r="E190" s="208"/>
      <c r="F190" s="213"/>
      <c r="G190" s="238"/>
      <c r="H190" s="213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</row>
    <row r="191" spans="1:36" s="65" customFormat="1" ht="17.25" hidden="1" customHeight="1" x14ac:dyDescent="0.25">
      <c r="A191" s="58">
        <f>_xlfn.AGGREGATE(3,3,$B$12:B191)</f>
        <v>54</v>
      </c>
      <c r="B191" s="15" t="s">
        <v>271</v>
      </c>
      <c r="C191" s="208"/>
      <c r="D191" s="208"/>
      <c r="E191" s="208"/>
      <c r="F191" s="214"/>
      <c r="G191" s="239"/>
      <c r="H191" s="21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</row>
    <row r="192" spans="1:36" s="65" customFormat="1" ht="17.25" hidden="1" customHeight="1" x14ac:dyDescent="0.25">
      <c r="A192" s="14">
        <v>167</v>
      </c>
      <c r="B192" s="15" t="s">
        <v>272</v>
      </c>
      <c r="C192" s="208"/>
      <c r="D192" s="208"/>
      <c r="E192" s="208"/>
      <c r="F192" s="208"/>
      <c r="G192" s="240"/>
      <c r="H192" s="208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</row>
    <row r="193" spans="1:36" s="65" customFormat="1" ht="17.25" hidden="1" customHeight="1" x14ac:dyDescent="0.25">
      <c r="A193" s="14">
        <v>168</v>
      </c>
      <c r="B193" s="15" t="s">
        <v>273</v>
      </c>
      <c r="C193" s="208"/>
      <c r="D193" s="208"/>
      <c r="E193" s="208"/>
      <c r="F193" s="208"/>
      <c r="G193" s="240"/>
      <c r="H193" s="208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</row>
    <row r="194" spans="1:36" s="65" customFormat="1" ht="17.25" hidden="1" customHeight="1" x14ac:dyDescent="0.25">
      <c r="A194" s="58">
        <f>_xlfn.AGGREGATE(3,3,$B$12:B194)</f>
        <v>54</v>
      </c>
      <c r="B194" s="15" t="s">
        <v>274</v>
      </c>
      <c r="C194" s="208"/>
      <c r="D194" s="208"/>
      <c r="E194" s="208"/>
      <c r="F194" s="208"/>
      <c r="G194" s="240"/>
      <c r="H194" s="208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</row>
    <row r="195" spans="1:36" s="65" customFormat="1" ht="17.25" hidden="1" customHeight="1" x14ac:dyDescent="0.25">
      <c r="A195" s="58">
        <f>_xlfn.AGGREGATE(3,3,$B$12:B195)</f>
        <v>54</v>
      </c>
      <c r="B195" s="15" t="s">
        <v>275</v>
      </c>
      <c r="C195" s="208"/>
      <c r="D195" s="208"/>
      <c r="E195" s="208"/>
      <c r="F195" s="214"/>
      <c r="G195" s="239"/>
      <c r="H195" s="21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</row>
    <row r="196" spans="1:36" s="65" customFormat="1" ht="17.25" hidden="1" customHeight="1" x14ac:dyDescent="0.25">
      <c r="A196" s="58">
        <f>_xlfn.AGGREGATE(3,3,$B$12:B196)</f>
        <v>54</v>
      </c>
      <c r="B196" s="15" t="s">
        <v>276</v>
      </c>
      <c r="C196" s="208"/>
      <c r="D196" s="208"/>
      <c r="E196" s="208"/>
      <c r="F196" s="214"/>
      <c r="G196" s="239"/>
      <c r="H196" s="21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</row>
    <row r="197" spans="1:36" s="65" customFormat="1" ht="17.25" hidden="1" customHeight="1" x14ac:dyDescent="0.25">
      <c r="A197" s="14">
        <v>172</v>
      </c>
      <c r="B197" s="15" t="s">
        <v>307</v>
      </c>
      <c r="C197" s="208"/>
      <c r="D197" s="208"/>
      <c r="E197" s="208"/>
      <c r="F197" s="208"/>
      <c r="G197" s="240"/>
      <c r="H197" s="208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</row>
    <row r="198" spans="1:36" s="65" customFormat="1" ht="17.25" hidden="1" customHeight="1" x14ac:dyDescent="0.25">
      <c r="A198" s="14">
        <v>173</v>
      </c>
      <c r="B198" s="15" t="s">
        <v>278</v>
      </c>
      <c r="C198" s="208"/>
      <c r="D198" s="208"/>
      <c r="E198" s="208"/>
      <c r="F198" s="208"/>
      <c r="G198" s="240"/>
      <c r="H198" s="208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</row>
    <row r="199" spans="1:36" s="65" customFormat="1" ht="17.25" hidden="1" customHeight="1" x14ac:dyDescent="0.25">
      <c r="A199" s="14">
        <v>174</v>
      </c>
      <c r="B199" s="15" t="s">
        <v>279</v>
      </c>
      <c r="C199" s="208"/>
      <c r="D199" s="208"/>
      <c r="E199" s="208"/>
      <c r="F199" s="208"/>
      <c r="G199" s="240"/>
      <c r="H199" s="208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</row>
    <row r="200" spans="1:36" s="65" customFormat="1" ht="17.25" hidden="1" customHeight="1" x14ac:dyDescent="0.25">
      <c r="A200" s="58">
        <f>_xlfn.AGGREGATE(3,3,$B$12:B200)</f>
        <v>54</v>
      </c>
      <c r="B200" s="15" t="s">
        <v>280</v>
      </c>
      <c r="C200" s="208"/>
      <c r="D200" s="208"/>
      <c r="E200" s="208"/>
      <c r="F200" s="208"/>
      <c r="G200" s="240"/>
      <c r="H200" s="208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</row>
    <row r="201" spans="1:36" s="65" customFormat="1" ht="17.25" hidden="1" customHeight="1" x14ac:dyDescent="0.25">
      <c r="A201" s="14">
        <v>176</v>
      </c>
      <c r="B201" s="15" t="s">
        <v>115</v>
      </c>
      <c r="C201" s="208"/>
      <c r="D201" s="208"/>
      <c r="E201" s="208"/>
      <c r="F201" s="213"/>
      <c r="G201" s="238"/>
      <c r="H201" s="213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</row>
    <row r="202" spans="1:36" s="65" customFormat="1" ht="16.5" hidden="1" customHeight="1" x14ac:dyDescent="0.25">
      <c r="A202" s="300" t="s">
        <v>309</v>
      </c>
      <c r="B202" s="300"/>
      <c r="C202" s="234"/>
      <c r="D202" s="234"/>
      <c r="E202" s="234"/>
      <c r="F202" s="235"/>
      <c r="G202" s="236"/>
      <c r="H202" s="235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</row>
    <row r="203" spans="1:36" s="65" customFormat="1" ht="16.5" hidden="1" customHeight="1" x14ac:dyDescent="0.25">
      <c r="A203" s="58">
        <f>_xlfn.AGGREGATE(3,3,$B$12:B203)</f>
        <v>54</v>
      </c>
      <c r="B203" s="15" t="s">
        <v>269</v>
      </c>
      <c r="C203" s="208"/>
      <c r="D203" s="208"/>
      <c r="E203" s="212"/>
      <c r="F203" s="212"/>
      <c r="G203" s="237"/>
      <c r="H203" s="212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</row>
    <row r="204" spans="1:36" s="65" customFormat="1" ht="16.5" hidden="1" customHeight="1" x14ac:dyDescent="0.25">
      <c r="A204" s="58">
        <f>_xlfn.AGGREGATE(3,3,$B$12:B204)</f>
        <v>54</v>
      </c>
      <c r="B204" s="15" t="s">
        <v>270</v>
      </c>
      <c r="C204" s="208"/>
      <c r="D204" s="208"/>
      <c r="E204" s="212"/>
      <c r="F204" s="212"/>
      <c r="G204" s="237"/>
      <c r="H204" s="212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</row>
    <row r="205" spans="1:36" s="65" customFormat="1" ht="16.5" hidden="1" customHeight="1" x14ac:dyDescent="0.25">
      <c r="A205" s="14">
        <v>179</v>
      </c>
      <c r="B205" s="15" t="s">
        <v>115</v>
      </c>
      <c r="C205" s="208"/>
      <c r="D205" s="208"/>
      <c r="E205" s="208"/>
      <c r="F205" s="213"/>
      <c r="G205" s="238"/>
      <c r="H205" s="213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</row>
    <row r="206" spans="1:36" s="65" customFormat="1" ht="16.5" hidden="1" customHeight="1" x14ac:dyDescent="0.25">
      <c r="A206" s="58">
        <f>_xlfn.AGGREGATE(3,3,$B$12:B206)</f>
        <v>54</v>
      </c>
      <c r="B206" s="15" t="s">
        <v>271</v>
      </c>
      <c r="C206" s="208"/>
      <c r="D206" s="208"/>
      <c r="E206" s="208"/>
      <c r="F206" s="214"/>
      <c r="G206" s="239"/>
      <c r="H206" s="21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</row>
    <row r="207" spans="1:36" s="65" customFormat="1" ht="16.5" hidden="1" customHeight="1" x14ac:dyDescent="0.25">
      <c r="A207" s="14">
        <v>181</v>
      </c>
      <c r="B207" s="15" t="s">
        <v>272</v>
      </c>
      <c r="C207" s="208"/>
      <c r="D207" s="208"/>
      <c r="E207" s="208"/>
      <c r="F207" s="208"/>
      <c r="G207" s="240"/>
      <c r="H207" s="208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</row>
    <row r="208" spans="1:36" s="65" customFormat="1" ht="16.5" hidden="1" customHeight="1" x14ac:dyDescent="0.25">
      <c r="A208" s="14">
        <v>182</v>
      </c>
      <c r="B208" s="15" t="s">
        <v>273</v>
      </c>
      <c r="C208" s="208"/>
      <c r="D208" s="208"/>
      <c r="E208" s="208"/>
      <c r="F208" s="208"/>
      <c r="G208" s="240"/>
      <c r="H208" s="208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</row>
    <row r="209" spans="1:36" s="65" customFormat="1" ht="16.5" hidden="1" customHeight="1" x14ac:dyDescent="0.25">
      <c r="A209" s="58">
        <f>_xlfn.AGGREGATE(3,3,$B$12:B209)</f>
        <v>54</v>
      </c>
      <c r="B209" s="15" t="s">
        <v>274</v>
      </c>
      <c r="C209" s="208"/>
      <c r="D209" s="208"/>
      <c r="E209" s="208"/>
      <c r="F209" s="208"/>
      <c r="G209" s="240"/>
      <c r="H209" s="208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</row>
    <row r="210" spans="1:36" s="65" customFormat="1" ht="16.5" hidden="1" customHeight="1" x14ac:dyDescent="0.25">
      <c r="A210" s="58">
        <f>_xlfn.AGGREGATE(3,3,$B$12:B210)</f>
        <v>54</v>
      </c>
      <c r="B210" s="15" t="s">
        <v>275</v>
      </c>
      <c r="C210" s="208"/>
      <c r="D210" s="208"/>
      <c r="E210" s="208"/>
      <c r="F210" s="214"/>
      <c r="G210" s="239"/>
      <c r="H210" s="21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</row>
    <row r="211" spans="1:36" s="65" customFormat="1" ht="16.5" hidden="1" customHeight="1" x14ac:dyDescent="0.25">
      <c r="A211" s="58">
        <f>_xlfn.AGGREGATE(3,3,$B$12:B211)</f>
        <v>54</v>
      </c>
      <c r="B211" s="15" t="s">
        <v>276</v>
      </c>
      <c r="C211" s="208"/>
      <c r="D211" s="208"/>
      <c r="E211" s="208"/>
      <c r="F211" s="214"/>
      <c r="G211" s="239"/>
      <c r="H211" s="21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</row>
    <row r="212" spans="1:36" s="65" customFormat="1" ht="16.5" hidden="1" customHeight="1" x14ac:dyDescent="0.25">
      <c r="A212" s="14">
        <v>186</v>
      </c>
      <c r="B212" s="15" t="s">
        <v>277</v>
      </c>
      <c r="C212" s="208"/>
      <c r="D212" s="208"/>
      <c r="E212" s="208"/>
      <c r="F212" s="208"/>
      <c r="G212" s="240"/>
      <c r="H212" s="208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</row>
    <row r="213" spans="1:36" s="65" customFormat="1" ht="16.5" hidden="1" customHeight="1" x14ac:dyDescent="0.25">
      <c r="A213" s="14">
        <v>187</v>
      </c>
      <c r="B213" s="15" t="s">
        <v>278</v>
      </c>
      <c r="C213" s="208"/>
      <c r="D213" s="208"/>
      <c r="E213" s="208"/>
      <c r="F213" s="208"/>
      <c r="G213" s="240"/>
      <c r="H213" s="208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</row>
    <row r="214" spans="1:36" s="65" customFormat="1" ht="16.5" hidden="1" customHeight="1" x14ac:dyDescent="0.25">
      <c r="A214" s="14">
        <v>188</v>
      </c>
      <c r="B214" s="15" t="s">
        <v>279</v>
      </c>
      <c r="C214" s="208"/>
      <c r="D214" s="208"/>
      <c r="E214" s="208"/>
      <c r="F214" s="208"/>
      <c r="G214" s="240"/>
      <c r="H214" s="208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</row>
    <row r="215" spans="1:36" s="65" customFormat="1" ht="16.5" hidden="1" customHeight="1" x14ac:dyDescent="0.25">
      <c r="A215" s="58">
        <f>_xlfn.AGGREGATE(3,3,$B$12:B215)</f>
        <v>54</v>
      </c>
      <c r="B215" s="15" t="s">
        <v>280</v>
      </c>
      <c r="C215" s="208"/>
      <c r="D215" s="208"/>
      <c r="E215" s="208"/>
      <c r="F215" s="208"/>
      <c r="G215" s="240"/>
      <c r="H215" s="208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</row>
    <row r="216" spans="1:36" s="65" customFormat="1" ht="16.5" hidden="1" customHeight="1" x14ac:dyDescent="0.25">
      <c r="A216" s="14">
        <v>190</v>
      </c>
      <c r="B216" s="15" t="s">
        <v>115</v>
      </c>
      <c r="C216" s="208"/>
      <c r="D216" s="208"/>
      <c r="E216" s="208"/>
      <c r="F216" s="213"/>
      <c r="G216" s="238"/>
      <c r="H216" s="213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</row>
    <row r="217" spans="1:36" s="65" customFormat="1" ht="16.5" hidden="1" customHeight="1" x14ac:dyDescent="0.25">
      <c r="A217" s="300" t="s">
        <v>310</v>
      </c>
      <c r="B217" s="300"/>
      <c r="C217" s="234"/>
      <c r="D217" s="234"/>
      <c r="E217" s="234"/>
      <c r="F217" s="235"/>
      <c r="G217" s="236"/>
      <c r="H217" s="235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</row>
    <row r="218" spans="1:36" s="65" customFormat="1" ht="16.5" hidden="1" customHeight="1" x14ac:dyDescent="0.25">
      <c r="A218" s="58">
        <f>_xlfn.AGGREGATE(3,3,$B$12:B218)</f>
        <v>54</v>
      </c>
      <c r="B218" s="15" t="s">
        <v>269</v>
      </c>
      <c r="C218" s="208"/>
      <c r="D218" s="208"/>
      <c r="E218" s="212"/>
      <c r="F218" s="212"/>
      <c r="G218" s="237"/>
      <c r="H218" s="212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</row>
    <row r="219" spans="1:36" s="65" customFormat="1" ht="16.5" hidden="1" customHeight="1" x14ac:dyDescent="0.25">
      <c r="A219" s="58">
        <f>_xlfn.AGGREGATE(3,3,$B$12:B219)</f>
        <v>54</v>
      </c>
      <c r="B219" s="15" t="s">
        <v>270</v>
      </c>
      <c r="C219" s="208"/>
      <c r="D219" s="208"/>
      <c r="E219" s="212"/>
      <c r="F219" s="212"/>
      <c r="G219" s="237"/>
      <c r="H219" s="212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</row>
    <row r="220" spans="1:36" s="65" customFormat="1" ht="16.5" hidden="1" customHeight="1" x14ac:dyDescent="0.25">
      <c r="A220" s="14">
        <v>193</v>
      </c>
      <c r="B220" s="15" t="s">
        <v>115</v>
      </c>
      <c r="C220" s="208"/>
      <c r="D220" s="208"/>
      <c r="E220" s="208"/>
      <c r="F220" s="213"/>
      <c r="G220" s="238"/>
      <c r="H220" s="213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</row>
    <row r="221" spans="1:36" s="65" customFormat="1" ht="16.5" hidden="1" customHeight="1" x14ac:dyDescent="0.25">
      <c r="A221" s="58">
        <f>_xlfn.AGGREGATE(3,3,$B$12:B221)</f>
        <v>54</v>
      </c>
      <c r="B221" s="15" t="s">
        <v>271</v>
      </c>
      <c r="C221" s="208"/>
      <c r="D221" s="208"/>
      <c r="E221" s="208"/>
      <c r="F221" s="214"/>
      <c r="G221" s="239"/>
      <c r="H221" s="21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</row>
    <row r="222" spans="1:36" s="65" customFormat="1" ht="16.5" hidden="1" customHeight="1" x14ac:dyDescent="0.25">
      <c r="A222" s="14">
        <v>195</v>
      </c>
      <c r="B222" s="15" t="s">
        <v>272</v>
      </c>
      <c r="C222" s="208"/>
      <c r="D222" s="208"/>
      <c r="E222" s="208"/>
      <c r="F222" s="208"/>
      <c r="G222" s="240"/>
      <c r="H222" s="208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</row>
    <row r="223" spans="1:36" s="65" customFormat="1" ht="16.5" hidden="1" customHeight="1" x14ac:dyDescent="0.25">
      <c r="A223" s="14">
        <v>196</v>
      </c>
      <c r="B223" s="15" t="s">
        <v>273</v>
      </c>
      <c r="C223" s="208"/>
      <c r="D223" s="208"/>
      <c r="E223" s="208"/>
      <c r="F223" s="208"/>
      <c r="G223" s="240"/>
      <c r="H223" s="208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</row>
    <row r="224" spans="1:36" s="65" customFormat="1" ht="16.5" hidden="1" customHeight="1" x14ac:dyDescent="0.25">
      <c r="A224" s="58">
        <f>_xlfn.AGGREGATE(3,3,$B$12:B224)</f>
        <v>54</v>
      </c>
      <c r="B224" s="15" t="s">
        <v>274</v>
      </c>
      <c r="C224" s="208"/>
      <c r="D224" s="208"/>
      <c r="E224" s="208"/>
      <c r="F224" s="208"/>
      <c r="G224" s="240"/>
      <c r="H224" s="208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</row>
    <row r="225" spans="1:36" s="65" customFormat="1" ht="16.5" hidden="1" customHeight="1" x14ac:dyDescent="0.25">
      <c r="A225" s="58">
        <f>_xlfn.AGGREGATE(3,3,$B$12:B225)</f>
        <v>54</v>
      </c>
      <c r="B225" s="15" t="s">
        <v>275</v>
      </c>
      <c r="C225" s="208"/>
      <c r="D225" s="208"/>
      <c r="E225" s="208"/>
      <c r="F225" s="214"/>
      <c r="G225" s="239"/>
      <c r="H225" s="21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</row>
    <row r="226" spans="1:36" s="65" customFormat="1" ht="16.5" hidden="1" customHeight="1" x14ac:dyDescent="0.25">
      <c r="A226" s="58">
        <f>_xlfn.AGGREGATE(3,3,$B$12:B226)</f>
        <v>54</v>
      </c>
      <c r="B226" s="15" t="s">
        <v>276</v>
      </c>
      <c r="C226" s="208"/>
      <c r="D226" s="208"/>
      <c r="E226" s="208"/>
      <c r="F226" s="214"/>
      <c r="G226" s="239"/>
      <c r="H226" s="21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</row>
    <row r="227" spans="1:36" s="65" customFormat="1" ht="16.5" hidden="1" customHeight="1" x14ac:dyDescent="0.25">
      <c r="A227" s="14">
        <v>200</v>
      </c>
      <c r="B227" s="15" t="s">
        <v>277</v>
      </c>
      <c r="C227" s="208"/>
      <c r="D227" s="208"/>
      <c r="E227" s="208"/>
      <c r="F227" s="208"/>
      <c r="G227" s="240"/>
      <c r="H227" s="208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</row>
    <row r="228" spans="1:36" s="65" customFormat="1" ht="16.5" hidden="1" customHeight="1" x14ac:dyDescent="0.25">
      <c r="A228" s="14">
        <v>201</v>
      </c>
      <c r="B228" s="15" t="s">
        <v>278</v>
      </c>
      <c r="C228" s="208"/>
      <c r="D228" s="208"/>
      <c r="E228" s="208"/>
      <c r="F228" s="208"/>
      <c r="G228" s="240"/>
      <c r="H228" s="208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</row>
    <row r="229" spans="1:36" s="65" customFormat="1" ht="16.5" hidden="1" customHeight="1" x14ac:dyDescent="0.25">
      <c r="A229" s="14">
        <v>202</v>
      </c>
      <c r="B229" s="15" t="s">
        <v>279</v>
      </c>
      <c r="C229" s="208"/>
      <c r="D229" s="208"/>
      <c r="E229" s="208"/>
      <c r="F229" s="208"/>
      <c r="G229" s="240"/>
      <c r="H229" s="208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</row>
    <row r="230" spans="1:36" s="65" customFormat="1" ht="16.5" hidden="1" customHeight="1" x14ac:dyDescent="0.25">
      <c r="A230" s="58">
        <f>_xlfn.AGGREGATE(3,3,$B$12:B230)</f>
        <v>54</v>
      </c>
      <c r="B230" s="15" t="s">
        <v>280</v>
      </c>
      <c r="C230" s="208"/>
      <c r="D230" s="208"/>
      <c r="E230" s="208"/>
      <c r="F230" s="208"/>
      <c r="G230" s="240"/>
      <c r="H230" s="208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</row>
    <row r="231" spans="1:36" s="65" customFormat="1" ht="16.5" hidden="1" customHeight="1" x14ac:dyDescent="0.25">
      <c r="A231" s="14">
        <v>204</v>
      </c>
      <c r="B231" s="15" t="s">
        <v>115</v>
      </c>
      <c r="C231" s="208"/>
      <c r="D231" s="208"/>
      <c r="E231" s="208"/>
      <c r="F231" s="213"/>
      <c r="G231" s="238"/>
      <c r="H231" s="213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</row>
    <row r="232" spans="1:36" s="65" customFormat="1" ht="16.5" hidden="1" customHeight="1" x14ac:dyDescent="0.25">
      <c r="A232" s="300" t="s">
        <v>311</v>
      </c>
      <c r="B232" s="300"/>
      <c r="C232" s="234"/>
      <c r="D232" s="234"/>
      <c r="E232" s="234"/>
      <c r="F232" s="235"/>
      <c r="G232" s="236"/>
      <c r="H232" s="235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</row>
    <row r="233" spans="1:36" s="65" customFormat="1" ht="16.5" hidden="1" customHeight="1" x14ac:dyDescent="0.25">
      <c r="A233" s="58">
        <f>_xlfn.AGGREGATE(3,3,$B$12:B233)</f>
        <v>54</v>
      </c>
      <c r="B233" s="15" t="s">
        <v>269</v>
      </c>
      <c r="C233" s="208"/>
      <c r="D233" s="208"/>
      <c r="E233" s="212"/>
      <c r="F233" s="212"/>
      <c r="G233" s="237"/>
      <c r="H233" s="212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</row>
    <row r="234" spans="1:36" s="65" customFormat="1" ht="16.5" hidden="1" customHeight="1" x14ac:dyDescent="0.25">
      <c r="A234" s="58">
        <f>_xlfn.AGGREGATE(3,3,$B$12:B234)</f>
        <v>54</v>
      </c>
      <c r="B234" s="15" t="s">
        <v>270</v>
      </c>
      <c r="C234" s="208"/>
      <c r="D234" s="208"/>
      <c r="E234" s="212"/>
      <c r="F234" s="212"/>
      <c r="G234" s="237"/>
      <c r="H234" s="212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</row>
    <row r="235" spans="1:36" s="65" customFormat="1" ht="16.5" hidden="1" customHeight="1" x14ac:dyDescent="0.25">
      <c r="A235" s="14">
        <v>207</v>
      </c>
      <c r="B235" s="15" t="s">
        <v>115</v>
      </c>
      <c r="C235" s="208"/>
      <c r="D235" s="208"/>
      <c r="E235" s="208"/>
      <c r="F235" s="213"/>
      <c r="G235" s="238"/>
      <c r="H235" s="213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</row>
    <row r="236" spans="1:36" s="65" customFormat="1" ht="16.5" hidden="1" customHeight="1" x14ac:dyDescent="0.25">
      <c r="A236" s="58">
        <f>_xlfn.AGGREGATE(3,3,$B$12:B236)</f>
        <v>54</v>
      </c>
      <c r="B236" s="15" t="s">
        <v>271</v>
      </c>
      <c r="C236" s="208"/>
      <c r="D236" s="208"/>
      <c r="E236" s="208"/>
      <c r="F236" s="214"/>
      <c r="G236" s="239"/>
      <c r="H236" s="21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</row>
    <row r="237" spans="1:36" s="65" customFormat="1" ht="16.5" hidden="1" customHeight="1" x14ac:dyDescent="0.25">
      <c r="A237" s="14">
        <v>209</v>
      </c>
      <c r="B237" s="15" t="s">
        <v>272</v>
      </c>
      <c r="C237" s="208"/>
      <c r="D237" s="208"/>
      <c r="E237" s="208"/>
      <c r="F237" s="208"/>
      <c r="G237" s="240"/>
      <c r="H237" s="208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</row>
    <row r="238" spans="1:36" s="65" customFormat="1" ht="16.5" hidden="1" customHeight="1" x14ac:dyDescent="0.25">
      <c r="A238" s="14">
        <v>210</v>
      </c>
      <c r="B238" s="15" t="s">
        <v>273</v>
      </c>
      <c r="C238" s="208"/>
      <c r="D238" s="208"/>
      <c r="E238" s="208"/>
      <c r="F238" s="208"/>
      <c r="G238" s="240"/>
      <c r="H238" s="208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</row>
    <row r="239" spans="1:36" s="65" customFormat="1" ht="16.5" hidden="1" customHeight="1" x14ac:dyDescent="0.25">
      <c r="A239" s="58">
        <f>_xlfn.AGGREGATE(3,3,$B$12:B239)</f>
        <v>54</v>
      </c>
      <c r="B239" s="15" t="s">
        <v>274</v>
      </c>
      <c r="C239" s="208"/>
      <c r="D239" s="208"/>
      <c r="E239" s="208"/>
      <c r="F239" s="208"/>
      <c r="G239" s="240"/>
      <c r="H239" s="208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</row>
    <row r="240" spans="1:36" s="65" customFormat="1" ht="16.5" hidden="1" customHeight="1" x14ac:dyDescent="0.25">
      <c r="A240" s="58">
        <f>_xlfn.AGGREGATE(3,3,$B$12:B240)</f>
        <v>54</v>
      </c>
      <c r="B240" s="15" t="s">
        <v>275</v>
      </c>
      <c r="C240" s="208"/>
      <c r="D240" s="208"/>
      <c r="E240" s="208"/>
      <c r="F240" s="214"/>
      <c r="G240" s="239"/>
      <c r="H240" s="21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</row>
    <row r="241" spans="1:36" s="65" customFormat="1" ht="16.5" hidden="1" customHeight="1" x14ac:dyDescent="0.25">
      <c r="A241" s="58">
        <f>_xlfn.AGGREGATE(3,3,$B$12:B241)</f>
        <v>54</v>
      </c>
      <c r="B241" s="15" t="s">
        <v>276</v>
      </c>
      <c r="C241" s="208"/>
      <c r="D241" s="208"/>
      <c r="E241" s="208"/>
      <c r="F241" s="214"/>
      <c r="G241" s="239"/>
      <c r="H241" s="21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</row>
    <row r="242" spans="1:36" s="65" customFormat="1" ht="16.5" hidden="1" customHeight="1" x14ac:dyDescent="0.25">
      <c r="A242" s="14">
        <v>214</v>
      </c>
      <c r="B242" s="15" t="s">
        <v>282</v>
      </c>
      <c r="C242" s="208"/>
      <c r="D242" s="208"/>
      <c r="E242" s="208"/>
      <c r="F242" s="208"/>
      <c r="G242" s="240"/>
      <c r="H242" s="208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</row>
    <row r="243" spans="1:36" s="65" customFormat="1" ht="16.5" hidden="1" customHeight="1" x14ac:dyDescent="0.25">
      <c r="A243" s="14">
        <v>215</v>
      </c>
      <c r="B243" s="15" t="s">
        <v>278</v>
      </c>
      <c r="C243" s="208"/>
      <c r="D243" s="208"/>
      <c r="E243" s="208"/>
      <c r="F243" s="208"/>
      <c r="G243" s="240"/>
      <c r="H243" s="208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</row>
    <row r="244" spans="1:36" s="65" customFormat="1" ht="16.5" hidden="1" customHeight="1" x14ac:dyDescent="0.25">
      <c r="A244" s="14">
        <v>216</v>
      </c>
      <c r="B244" s="15" t="s">
        <v>279</v>
      </c>
      <c r="C244" s="208"/>
      <c r="D244" s="208"/>
      <c r="E244" s="208"/>
      <c r="F244" s="208"/>
      <c r="G244" s="240"/>
      <c r="H244" s="208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</row>
    <row r="245" spans="1:36" s="65" customFormat="1" ht="16.5" hidden="1" customHeight="1" x14ac:dyDescent="0.25">
      <c r="A245" s="58">
        <f>_xlfn.AGGREGATE(3,3,$B$12:B245)</f>
        <v>54</v>
      </c>
      <c r="B245" s="15" t="s">
        <v>280</v>
      </c>
      <c r="C245" s="208"/>
      <c r="D245" s="208"/>
      <c r="E245" s="208"/>
      <c r="F245" s="208"/>
      <c r="G245" s="240"/>
      <c r="H245" s="208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</row>
    <row r="246" spans="1:36" s="65" customFormat="1" ht="16.5" hidden="1" customHeight="1" x14ac:dyDescent="0.25">
      <c r="A246" s="14">
        <v>218</v>
      </c>
      <c r="B246" s="15" t="s">
        <v>115</v>
      </c>
      <c r="C246" s="208"/>
      <c r="D246" s="208"/>
      <c r="E246" s="208"/>
      <c r="F246" s="213"/>
      <c r="G246" s="238"/>
      <c r="H246" s="213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</row>
    <row r="247" spans="1:36" s="65" customFormat="1" ht="16.5" hidden="1" customHeight="1" x14ac:dyDescent="0.25">
      <c r="A247" s="300" t="s">
        <v>268</v>
      </c>
      <c r="B247" s="300"/>
      <c r="C247" s="234"/>
      <c r="D247" s="234"/>
      <c r="E247" s="234"/>
      <c r="F247" s="235"/>
      <c r="G247" s="236"/>
      <c r="H247" s="235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</row>
    <row r="248" spans="1:36" s="65" customFormat="1" ht="16.5" hidden="1" customHeight="1" x14ac:dyDescent="0.25">
      <c r="A248" s="58">
        <f>_xlfn.AGGREGATE(3,3,$B$12:B248)</f>
        <v>54</v>
      </c>
      <c r="B248" s="15" t="s">
        <v>269</v>
      </c>
      <c r="C248" s="208"/>
      <c r="D248" s="208"/>
      <c r="E248" s="212"/>
      <c r="F248" s="212"/>
      <c r="G248" s="237"/>
      <c r="H248" s="212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</row>
    <row r="249" spans="1:36" s="65" customFormat="1" ht="16.5" hidden="1" customHeight="1" x14ac:dyDescent="0.25">
      <c r="A249" s="58">
        <f>_xlfn.AGGREGATE(3,3,$B$12:B249)</f>
        <v>54</v>
      </c>
      <c r="B249" s="15" t="s">
        <v>270</v>
      </c>
      <c r="C249" s="208"/>
      <c r="D249" s="208"/>
      <c r="E249" s="212"/>
      <c r="F249" s="212"/>
      <c r="G249" s="237"/>
      <c r="H249" s="212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</row>
    <row r="250" spans="1:36" s="65" customFormat="1" ht="16.5" hidden="1" customHeight="1" x14ac:dyDescent="0.25">
      <c r="A250" s="14">
        <v>221</v>
      </c>
      <c r="B250" s="15" t="s">
        <v>115</v>
      </c>
      <c r="C250" s="208"/>
      <c r="D250" s="208"/>
      <c r="E250" s="208"/>
      <c r="F250" s="213"/>
      <c r="G250" s="238"/>
      <c r="H250" s="213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</row>
    <row r="251" spans="1:36" s="65" customFormat="1" ht="16.5" hidden="1" customHeight="1" x14ac:dyDescent="0.25">
      <c r="A251" s="58">
        <f>_xlfn.AGGREGATE(3,3,$B$12:B251)</f>
        <v>54</v>
      </c>
      <c r="B251" s="15" t="s">
        <v>271</v>
      </c>
      <c r="C251" s="208"/>
      <c r="D251" s="208"/>
      <c r="E251" s="208"/>
      <c r="F251" s="214"/>
      <c r="G251" s="239"/>
      <c r="H251" s="21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</row>
    <row r="252" spans="1:36" s="65" customFormat="1" ht="16.5" hidden="1" customHeight="1" x14ac:dyDescent="0.25">
      <c r="A252" s="14">
        <v>223</v>
      </c>
      <c r="B252" s="15" t="s">
        <v>272</v>
      </c>
      <c r="C252" s="208"/>
      <c r="D252" s="208"/>
      <c r="E252" s="208"/>
      <c r="F252" s="208"/>
      <c r="G252" s="240"/>
      <c r="H252" s="208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</row>
    <row r="253" spans="1:36" s="65" customFormat="1" ht="16.5" hidden="1" customHeight="1" x14ac:dyDescent="0.25">
      <c r="A253" s="14">
        <v>224</v>
      </c>
      <c r="B253" s="15" t="s">
        <v>273</v>
      </c>
      <c r="C253" s="208"/>
      <c r="D253" s="208"/>
      <c r="E253" s="208"/>
      <c r="F253" s="208"/>
      <c r="G253" s="240"/>
      <c r="H253" s="208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</row>
    <row r="254" spans="1:36" s="65" customFormat="1" ht="16.5" hidden="1" customHeight="1" x14ac:dyDescent="0.25">
      <c r="A254" s="58">
        <f>_xlfn.AGGREGATE(3,3,$B$12:B254)</f>
        <v>54</v>
      </c>
      <c r="B254" s="15" t="s">
        <v>274</v>
      </c>
      <c r="C254" s="208"/>
      <c r="D254" s="208"/>
      <c r="E254" s="208"/>
      <c r="F254" s="208"/>
      <c r="G254" s="240"/>
      <c r="H254" s="208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</row>
    <row r="255" spans="1:36" s="65" customFormat="1" ht="16.5" hidden="1" customHeight="1" x14ac:dyDescent="0.25">
      <c r="A255" s="58">
        <f>_xlfn.AGGREGATE(3,3,$B$12:B255)</f>
        <v>54</v>
      </c>
      <c r="B255" s="15" t="s">
        <v>275</v>
      </c>
      <c r="C255" s="208"/>
      <c r="D255" s="208"/>
      <c r="E255" s="208"/>
      <c r="F255" s="214"/>
      <c r="G255" s="239"/>
      <c r="H255" s="21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</row>
    <row r="256" spans="1:36" s="65" customFormat="1" ht="16.5" hidden="1" customHeight="1" x14ac:dyDescent="0.25">
      <c r="A256" s="58">
        <f>_xlfn.AGGREGATE(3,3,$B$12:B256)</f>
        <v>54</v>
      </c>
      <c r="B256" s="15" t="s">
        <v>276</v>
      </c>
      <c r="C256" s="208"/>
      <c r="D256" s="208"/>
      <c r="E256" s="208"/>
      <c r="F256" s="214"/>
      <c r="G256" s="239"/>
      <c r="H256" s="21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</row>
    <row r="257" spans="1:36" s="65" customFormat="1" ht="16.5" hidden="1" customHeight="1" x14ac:dyDescent="0.25">
      <c r="A257" s="14">
        <v>228</v>
      </c>
      <c r="B257" s="15" t="s">
        <v>277</v>
      </c>
      <c r="C257" s="208"/>
      <c r="D257" s="208"/>
      <c r="E257" s="208"/>
      <c r="F257" s="208"/>
      <c r="G257" s="240"/>
      <c r="H257" s="208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</row>
    <row r="258" spans="1:36" s="65" customFormat="1" ht="16.5" hidden="1" customHeight="1" x14ac:dyDescent="0.25">
      <c r="A258" s="14">
        <v>229</v>
      </c>
      <c r="B258" s="15" t="s">
        <v>278</v>
      </c>
      <c r="C258" s="208"/>
      <c r="D258" s="208"/>
      <c r="E258" s="208"/>
      <c r="F258" s="208"/>
      <c r="G258" s="240"/>
      <c r="H258" s="208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</row>
    <row r="259" spans="1:36" s="65" customFormat="1" ht="16.5" hidden="1" customHeight="1" x14ac:dyDescent="0.25">
      <c r="A259" s="14">
        <v>230</v>
      </c>
      <c r="B259" s="15" t="s">
        <v>279</v>
      </c>
      <c r="C259" s="208"/>
      <c r="D259" s="208"/>
      <c r="E259" s="208"/>
      <c r="F259" s="208"/>
      <c r="G259" s="240"/>
      <c r="H259" s="208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</row>
    <row r="260" spans="1:36" s="65" customFormat="1" ht="16.5" hidden="1" customHeight="1" x14ac:dyDescent="0.25">
      <c r="A260" s="58">
        <f>_xlfn.AGGREGATE(3,3,$B$12:B260)</f>
        <v>54</v>
      </c>
      <c r="B260" s="15" t="s">
        <v>280</v>
      </c>
      <c r="C260" s="208"/>
      <c r="D260" s="208"/>
      <c r="E260" s="208"/>
      <c r="F260" s="208"/>
      <c r="G260" s="240"/>
      <c r="H260" s="208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</row>
    <row r="261" spans="1:36" s="65" customFormat="1" ht="16.5" hidden="1" customHeight="1" x14ac:dyDescent="0.25">
      <c r="A261" s="14">
        <v>232</v>
      </c>
      <c r="B261" s="15" t="s">
        <v>115</v>
      </c>
      <c r="C261" s="208"/>
      <c r="D261" s="208"/>
      <c r="E261" s="208"/>
      <c r="F261" s="213"/>
      <c r="G261" s="238"/>
      <c r="H261" s="213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</row>
    <row r="262" spans="1:36" s="65" customFormat="1" ht="16.5" hidden="1" customHeight="1" x14ac:dyDescent="0.25">
      <c r="A262" s="300" t="s">
        <v>281</v>
      </c>
      <c r="B262" s="300"/>
      <c r="C262" s="234"/>
      <c r="D262" s="234"/>
      <c r="E262" s="234"/>
      <c r="F262" s="235"/>
      <c r="G262" s="236"/>
      <c r="H262" s="235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</row>
    <row r="263" spans="1:36" s="65" customFormat="1" ht="16.5" hidden="1" customHeight="1" x14ac:dyDescent="0.25">
      <c r="A263" s="58">
        <f>_xlfn.AGGREGATE(3,3,$B$12:B263)</f>
        <v>54</v>
      </c>
      <c r="B263" s="15" t="s">
        <v>269</v>
      </c>
      <c r="C263" s="208"/>
      <c r="D263" s="208"/>
      <c r="E263" s="212"/>
      <c r="F263" s="212"/>
      <c r="G263" s="237"/>
      <c r="H263" s="212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</row>
    <row r="264" spans="1:36" s="65" customFormat="1" ht="16.5" hidden="1" customHeight="1" x14ac:dyDescent="0.25">
      <c r="A264" s="58">
        <f>_xlfn.AGGREGATE(3,3,$B$12:B264)</f>
        <v>54</v>
      </c>
      <c r="B264" s="15" t="s">
        <v>270</v>
      </c>
      <c r="C264" s="208"/>
      <c r="D264" s="208"/>
      <c r="E264" s="212"/>
      <c r="F264" s="212"/>
      <c r="G264" s="237"/>
      <c r="H264" s="212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</row>
    <row r="265" spans="1:36" s="65" customFormat="1" ht="16.5" hidden="1" customHeight="1" x14ac:dyDescent="0.25">
      <c r="A265" s="14">
        <v>235</v>
      </c>
      <c r="B265" s="15" t="s">
        <v>115</v>
      </c>
      <c r="C265" s="208"/>
      <c r="D265" s="208"/>
      <c r="E265" s="208"/>
      <c r="F265" s="213"/>
      <c r="G265" s="238"/>
      <c r="H265" s="213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</row>
    <row r="266" spans="1:36" s="65" customFormat="1" ht="16.5" hidden="1" customHeight="1" x14ac:dyDescent="0.25">
      <c r="A266" s="58">
        <f>_xlfn.AGGREGATE(3,3,$B$12:B266)</f>
        <v>54</v>
      </c>
      <c r="B266" s="15" t="s">
        <v>271</v>
      </c>
      <c r="C266" s="208"/>
      <c r="D266" s="208"/>
      <c r="E266" s="208"/>
      <c r="F266" s="214"/>
      <c r="G266" s="239"/>
      <c r="H266" s="21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</row>
    <row r="267" spans="1:36" s="65" customFormat="1" ht="16.5" hidden="1" customHeight="1" x14ac:dyDescent="0.25">
      <c r="A267" s="14">
        <v>237</v>
      </c>
      <c r="B267" s="15" t="s">
        <v>272</v>
      </c>
      <c r="C267" s="208"/>
      <c r="D267" s="208"/>
      <c r="E267" s="208"/>
      <c r="F267" s="208"/>
      <c r="G267" s="240"/>
      <c r="H267" s="208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</row>
    <row r="268" spans="1:36" s="65" customFormat="1" ht="16.5" hidden="1" customHeight="1" x14ac:dyDescent="0.25">
      <c r="A268" s="14">
        <v>238</v>
      </c>
      <c r="B268" s="15" t="s">
        <v>273</v>
      </c>
      <c r="C268" s="208"/>
      <c r="D268" s="208"/>
      <c r="E268" s="208"/>
      <c r="F268" s="208"/>
      <c r="G268" s="240"/>
      <c r="H268" s="208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</row>
    <row r="269" spans="1:36" s="65" customFormat="1" ht="16.5" hidden="1" customHeight="1" x14ac:dyDescent="0.25">
      <c r="A269" s="58">
        <f>_xlfn.AGGREGATE(3,3,$B$12:B269)</f>
        <v>54</v>
      </c>
      <c r="B269" s="15" t="s">
        <v>274</v>
      </c>
      <c r="C269" s="208"/>
      <c r="D269" s="208"/>
      <c r="E269" s="208"/>
      <c r="F269" s="208"/>
      <c r="G269" s="240"/>
      <c r="H269" s="208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</row>
    <row r="270" spans="1:36" s="65" customFormat="1" ht="16.5" hidden="1" customHeight="1" x14ac:dyDescent="0.25">
      <c r="A270" s="58">
        <f>_xlfn.AGGREGATE(3,3,$B$12:B270)</f>
        <v>54</v>
      </c>
      <c r="B270" s="15" t="s">
        <v>275</v>
      </c>
      <c r="C270" s="208"/>
      <c r="D270" s="208"/>
      <c r="E270" s="208"/>
      <c r="F270" s="214"/>
      <c r="G270" s="239"/>
      <c r="H270" s="21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</row>
    <row r="271" spans="1:36" s="65" customFormat="1" ht="16.5" hidden="1" customHeight="1" x14ac:dyDescent="0.25">
      <c r="A271" s="58">
        <f>_xlfn.AGGREGATE(3,3,$B$12:B271)</f>
        <v>54</v>
      </c>
      <c r="B271" s="15" t="s">
        <v>276</v>
      </c>
      <c r="C271" s="208"/>
      <c r="D271" s="208"/>
      <c r="E271" s="208"/>
      <c r="F271" s="214"/>
      <c r="G271" s="239"/>
      <c r="H271" s="21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</row>
    <row r="272" spans="1:36" s="65" customFormat="1" ht="16.5" hidden="1" customHeight="1" x14ac:dyDescent="0.25">
      <c r="A272" s="14">
        <v>242</v>
      </c>
      <c r="B272" s="15" t="s">
        <v>282</v>
      </c>
      <c r="C272" s="208"/>
      <c r="D272" s="208"/>
      <c r="E272" s="208"/>
      <c r="F272" s="208"/>
      <c r="G272" s="240"/>
      <c r="H272" s="208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</row>
    <row r="273" spans="1:36" s="65" customFormat="1" ht="16.5" hidden="1" customHeight="1" x14ac:dyDescent="0.25">
      <c r="A273" s="14">
        <v>243</v>
      </c>
      <c r="B273" s="15" t="s">
        <v>278</v>
      </c>
      <c r="C273" s="208"/>
      <c r="D273" s="208"/>
      <c r="E273" s="208"/>
      <c r="F273" s="208"/>
      <c r="G273" s="240"/>
      <c r="H273" s="208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</row>
    <row r="274" spans="1:36" s="65" customFormat="1" ht="16.5" hidden="1" customHeight="1" x14ac:dyDescent="0.25">
      <c r="A274" s="14">
        <v>244</v>
      </c>
      <c r="B274" s="15" t="s">
        <v>279</v>
      </c>
      <c r="C274" s="208"/>
      <c r="D274" s="208"/>
      <c r="E274" s="208"/>
      <c r="F274" s="208"/>
      <c r="G274" s="240"/>
      <c r="H274" s="208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</row>
    <row r="275" spans="1:36" s="65" customFormat="1" ht="16.5" hidden="1" customHeight="1" x14ac:dyDescent="0.25">
      <c r="A275" s="58">
        <f>_xlfn.AGGREGATE(3,3,$B$12:B275)</f>
        <v>54</v>
      </c>
      <c r="B275" s="15" t="s">
        <v>280</v>
      </c>
      <c r="C275" s="208"/>
      <c r="D275" s="208"/>
      <c r="E275" s="208"/>
      <c r="F275" s="208"/>
      <c r="G275" s="240"/>
      <c r="H275" s="208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</row>
    <row r="276" spans="1:36" s="65" customFormat="1" ht="16.5" hidden="1" customHeight="1" x14ac:dyDescent="0.25">
      <c r="A276" s="14">
        <v>246</v>
      </c>
      <c r="B276" s="15" t="s">
        <v>115</v>
      </c>
      <c r="C276" s="208"/>
      <c r="D276" s="208"/>
      <c r="E276" s="208"/>
      <c r="F276" s="213"/>
      <c r="G276" s="238"/>
      <c r="H276" s="213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</row>
    <row r="277" spans="1:36" s="65" customFormat="1" ht="16.5" hidden="1" customHeight="1" x14ac:dyDescent="0.25">
      <c r="A277" s="300" t="s">
        <v>283</v>
      </c>
      <c r="B277" s="300"/>
      <c r="C277" s="234"/>
      <c r="D277" s="234"/>
      <c r="E277" s="234"/>
      <c r="F277" s="235"/>
      <c r="G277" s="236"/>
      <c r="H277" s="235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</row>
    <row r="278" spans="1:36" s="65" customFormat="1" ht="16.5" hidden="1" customHeight="1" x14ac:dyDescent="0.25">
      <c r="A278" s="58">
        <f>_xlfn.AGGREGATE(3,3,$B$12:B278)</f>
        <v>54</v>
      </c>
      <c r="B278" s="15" t="s">
        <v>269</v>
      </c>
      <c r="C278" s="208"/>
      <c r="D278" s="208"/>
      <c r="E278" s="212"/>
      <c r="F278" s="212"/>
      <c r="G278" s="237"/>
      <c r="H278" s="212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</row>
    <row r="279" spans="1:36" s="65" customFormat="1" ht="16.5" hidden="1" customHeight="1" x14ac:dyDescent="0.25">
      <c r="A279" s="58">
        <f>_xlfn.AGGREGATE(3,3,$B$12:B279)</f>
        <v>54</v>
      </c>
      <c r="B279" s="15" t="s">
        <v>270</v>
      </c>
      <c r="C279" s="208"/>
      <c r="D279" s="208"/>
      <c r="E279" s="212"/>
      <c r="F279" s="212"/>
      <c r="G279" s="237"/>
      <c r="H279" s="212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</row>
    <row r="280" spans="1:36" s="65" customFormat="1" ht="16.5" hidden="1" customHeight="1" x14ac:dyDescent="0.25">
      <c r="A280" s="14">
        <v>249</v>
      </c>
      <c r="B280" s="15" t="s">
        <v>115</v>
      </c>
      <c r="C280" s="208"/>
      <c r="D280" s="208"/>
      <c r="E280" s="208"/>
      <c r="F280" s="213"/>
      <c r="G280" s="238"/>
      <c r="H280" s="213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</row>
    <row r="281" spans="1:36" s="65" customFormat="1" ht="16.5" hidden="1" customHeight="1" x14ac:dyDescent="0.25">
      <c r="A281" s="58">
        <f>_xlfn.AGGREGATE(3,3,$B$12:B281)</f>
        <v>54</v>
      </c>
      <c r="B281" s="15" t="s">
        <v>271</v>
      </c>
      <c r="C281" s="208"/>
      <c r="D281" s="208"/>
      <c r="E281" s="208"/>
      <c r="F281" s="214"/>
      <c r="G281" s="239"/>
      <c r="H281" s="21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</row>
    <row r="282" spans="1:36" s="65" customFormat="1" ht="16.5" hidden="1" customHeight="1" x14ac:dyDescent="0.25">
      <c r="A282" s="14">
        <v>251</v>
      </c>
      <c r="B282" s="15" t="s">
        <v>272</v>
      </c>
      <c r="C282" s="208"/>
      <c r="D282" s="208"/>
      <c r="E282" s="208"/>
      <c r="F282" s="208"/>
      <c r="G282" s="240"/>
      <c r="H282" s="208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</row>
    <row r="283" spans="1:36" s="65" customFormat="1" ht="16.5" hidden="1" customHeight="1" x14ac:dyDescent="0.25">
      <c r="A283" s="14">
        <v>252</v>
      </c>
      <c r="B283" s="15" t="s">
        <v>273</v>
      </c>
      <c r="C283" s="208"/>
      <c r="D283" s="208"/>
      <c r="E283" s="208"/>
      <c r="F283" s="208"/>
      <c r="G283" s="240"/>
      <c r="H283" s="208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</row>
    <row r="284" spans="1:36" s="65" customFormat="1" ht="16.5" hidden="1" customHeight="1" x14ac:dyDescent="0.25">
      <c r="A284" s="58">
        <f>_xlfn.AGGREGATE(3,3,$B$12:B284)</f>
        <v>54</v>
      </c>
      <c r="B284" s="15" t="s">
        <v>274</v>
      </c>
      <c r="C284" s="208"/>
      <c r="D284" s="208"/>
      <c r="E284" s="208"/>
      <c r="F284" s="208"/>
      <c r="G284" s="240"/>
      <c r="H284" s="208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</row>
    <row r="285" spans="1:36" s="65" customFormat="1" ht="16.5" hidden="1" customHeight="1" x14ac:dyDescent="0.25">
      <c r="A285" s="58">
        <f>_xlfn.AGGREGATE(3,3,$B$12:B285)</f>
        <v>54</v>
      </c>
      <c r="B285" s="15" t="s">
        <v>275</v>
      </c>
      <c r="C285" s="208"/>
      <c r="D285" s="208"/>
      <c r="E285" s="208"/>
      <c r="F285" s="214"/>
      <c r="G285" s="239"/>
      <c r="H285" s="21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</row>
    <row r="286" spans="1:36" s="65" customFormat="1" ht="16.5" hidden="1" customHeight="1" x14ac:dyDescent="0.25">
      <c r="A286" s="58">
        <f>_xlfn.AGGREGATE(3,3,$B$12:B286)</f>
        <v>54</v>
      </c>
      <c r="B286" s="15" t="s">
        <v>276</v>
      </c>
      <c r="C286" s="208"/>
      <c r="D286" s="208"/>
      <c r="E286" s="208"/>
      <c r="F286" s="214"/>
      <c r="G286" s="239"/>
      <c r="H286" s="21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</row>
    <row r="287" spans="1:36" s="65" customFormat="1" ht="16.5" hidden="1" customHeight="1" x14ac:dyDescent="0.25">
      <c r="A287" s="14">
        <v>256</v>
      </c>
      <c r="B287" s="15" t="s">
        <v>277</v>
      </c>
      <c r="C287" s="208"/>
      <c r="D287" s="208"/>
      <c r="E287" s="208"/>
      <c r="F287" s="208"/>
      <c r="G287" s="240"/>
      <c r="H287" s="208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</row>
    <row r="288" spans="1:36" s="65" customFormat="1" ht="16.5" hidden="1" customHeight="1" x14ac:dyDescent="0.25">
      <c r="A288" s="14">
        <v>257</v>
      </c>
      <c r="B288" s="15" t="s">
        <v>278</v>
      </c>
      <c r="C288" s="208"/>
      <c r="D288" s="208"/>
      <c r="E288" s="208"/>
      <c r="F288" s="208"/>
      <c r="G288" s="240"/>
      <c r="H288" s="208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</row>
    <row r="289" spans="1:36" s="65" customFormat="1" ht="16.5" hidden="1" customHeight="1" x14ac:dyDescent="0.25">
      <c r="A289" s="14">
        <v>258</v>
      </c>
      <c r="B289" s="15" t="s">
        <v>279</v>
      </c>
      <c r="C289" s="208"/>
      <c r="D289" s="208"/>
      <c r="E289" s="208"/>
      <c r="F289" s="208"/>
      <c r="G289" s="240"/>
      <c r="H289" s="208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</row>
    <row r="290" spans="1:36" s="65" customFormat="1" ht="16.5" hidden="1" customHeight="1" x14ac:dyDescent="0.25">
      <c r="A290" s="58">
        <f>_xlfn.AGGREGATE(3,3,$B$12:B290)</f>
        <v>54</v>
      </c>
      <c r="B290" s="15" t="s">
        <v>280</v>
      </c>
      <c r="C290" s="208"/>
      <c r="D290" s="208"/>
      <c r="E290" s="208"/>
      <c r="F290" s="208"/>
      <c r="G290" s="240"/>
      <c r="H290" s="208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</row>
    <row r="291" spans="1:36" s="65" customFormat="1" ht="16.5" hidden="1" customHeight="1" x14ac:dyDescent="0.25">
      <c r="A291" s="14">
        <v>260</v>
      </c>
      <c r="B291" s="15" t="s">
        <v>115</v>
      </c>
      <c r="C291" s="208"/>
      <c r="D291" s="208"/>
      <c r="E291" s="208"/>
      <c r="F291" s="213"/>
      <c r="G291" s="238"/>
      <c r="H291" s="213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</row>
    <row r="292" spans="1:36" s="65" customFormat="1" ht="16.5" hidden="1" customHeight="1" x14ac:dyDescent="0.25">
      <c r="A292" s="300" t="s">
        <v>284</v>
      </c>
      <c r="B292" s="300"/>
      <c r="C292" s="234"/>
      <c r="D292" s="234"/>
      <c r="E292" s="234"/>
      <c r="F292" s="235"/>
      <c r="G292" s="236"/>
      <c r="H292" s="235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</row>
    <row r="293" spans="1:36" s="65" customFormat="1" ht="16.5" hidden="1" customHeight="1" x14ac:dyDescent="0.25">
      <c r="A293" s="58">
        <f>_xlfn.AGGREGATE(3,3,$B$12:B293)</f>
        <v>54</v>
      </c>
      <c r="B293" s="15" t="s">
        <v>269</v>
      </c>
      <c r="C293" s="208"/>
      <c r="D293" s="208"/>
      <c r="E293" s="212"/>
      <c r="F293" s="212"/>
      <c r="G293" s="237"/>
      <c r="H293" s="212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</row>
    <row r="294" spans="1:36" s="65" customFormat="1" ht="16.5" hidden="1" customHeight="1" x14ac:dyDescent="0.25">
      <c r="A294" s="58">
        <f>_xlfn.AGGREGATE(3,3,$B$12:B294)</f>
        <v>54</v>
      </c>
      <c r="B294" s="15" t="s">
        <v>270</v>
      </c>
      <c r="C294" s="208"/>
      <c r="D294" s="208"/>
      <c r="E294" s="212"/>
      <c r="F294" s="212"/>
      <c r="G294" s="237"/>
      <c r="H294" s="212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</row>
    <row r="295" spans="1:36" s="65" customFormat="1" ht="16.5" hidden="1" customHeight="1" x14ac:dyDescent="0.25">
      <c r="A295" s="14">
        <v>263</v>
      </c>
      <c r="B295" s="15" t="s">
        <v>115</v>
      </c>
      <c r="C295" s="208"/>
      <c r="D295" s="208"/>
      <c r="E295" s="208"/>
      <c r="F295" s="213"/>
      <c r="G295" s="238"/>
      <c r="H295" s="213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</row>
    <row r="296" spans="1:36" s="65" customFormat="1" ht="16.5" hidden="1" customHeight="1" x14ac:dyDescent="0.25">
      <c r="A296" s="58">
        <f>_xlfn.AGGREGATE(3,3,$B$12:B296)</f>
        <v>54</v>
      </c>
      <c r="B296" s="15" t="s">
        <v>271</v>
      </c>
      <c r="C296" s="208"/>
      <c r="D296" s="208"/>
      <c r="E296" s="208"/>
      <c r="F296" s="214"/>
      <c r="G296" s="239"/>
      <c r="H296" s="21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</row>
    <row r="297" spans="1:36" s="65" customFormat="1" ht="16.5" hidden="1" customHeight="1" x14ac:dyDescent="0.25">
      <c r="A297" s="14">
        <v>265</v>
      </c>
      <c r="B297" s="15" t="s">
        <v>272</v>
      </c>
      <c r="C297" s="208"/>
      <c r="D297" s="208"/>
      <c r="E297" s="208"/>
      <c r="F297" s="208"/>
      <c r="G297" s="240"/>
      <c r="H297" s="208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</row>
    <row r="298" spans="1:36" s="65" customFormat="1" ht="16.5" hidden="1" customHeight="1" x14ac:dyDescent="0.25">
      <c r="A298" s="14">
        <v>266</v>
      </c>
      <c r="B298" s="15" t="s">
        <v>273</v>
      </c>
      <c r="C298" s="208"/>
      <c r="D298" s="208"/>
      <c r="E298" s="208"/>
      <c r="F298" s="208"/>
      <c r="G298" s="240"/>
      <c r="H298" s="208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</row>
    <row r="299" spans="1:36" s="65" customFormat="1" ht="16.5" hidden="1" customHeight="1" x14ac:dyDescent="0.25">
      <c r="A299" s="58">
        <f>_xlfn.AGGREGATE(3,3,$B$12:B299)</f>
        <v>54</v>
      </c>
      <c r="B299" s="15" t="s">
        <v>274</v>
      </c>
      <c r="C299" s="208"/>
      <c r="D299" s="208"/>
      <c r="E299" s="208"/>
      <c r="F299" s="208"/>
      <c r="G299" s="240"/>
      <c r="H299" s="208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</row>
    <row r="300" spans="1:36" s="65" customFormat="1" ht="16.5" hidden="1" customHeight="1" x14ac:dyDescent="0.25">
      <c r="A300" s="58">
        <f>_xlfn.AGGREGATE(3,3,$B$12:B300)</f>
        <v>54</v>
      </c>
      <c r="B300" s="15" t="s">
        <v>275</v>
      </c>
      <c r="C300" s="208"/>
      <c r="D300" s="208"/>
      <c r="E300" s="208"/>
      <c r="F300" s="214"/>
      <c r="G300" s="239"/>
      <c r="H300" s="21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</row>
    <row r="301" spans="1:36" s="65" customFormat="1" ht="16.5" hidden="1" customHeight="1" x14ac:dyDescent="0.25">
      <c r="A301" s="58">
        <f>_xlfn.AGGREGATE(3,3,$B$12:B301)</f>
        <v>54</v>
      </c>
      <c r="B301" s="15" t="s">
        <v>276</v>
      </c>
      <c r="C301" s="208"/>
      <c r="D301" s="208"/>
      <c r="E301" s="208"/>
      <c r="F301" s="214"/>
      <c r="G301" s="239"/>
      <c r="H301" s="21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</row>
    <row r="302" spans="1:36" s="65" customFormat="1" ht="16.5" hidden="1" customHeight="1" x14ac:dyDescent="0.25">
      <c r="A302" s="14">
        <v>270</v>
      </c>
      <c r="B302" s="15" t="s">
        <v>277</v>
      </c>
      <c r="C302" s="208"/>
      <c r="D302" s="208"/>
      <c r="E302" s="208"/>
      <c r="F302" s="208"/>
      <c r="G302" s="240"/>
      <c r="H302" s="208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</row>
    <row r="303" spans="1:36" s="65" customFormat="1" ht="16.5" hidden="1" customHeight="1" x14ac:dyDescent="0.25">
      <c r="A303" s="14">
        <v>271</v>
      </c>
      <c r="B303" s="15" t="s">
        <v>278</v>
      </c>
      <c r="C303" s="208"/>
      <c r="D303" s="208"/>
      <c r="E303" s="208"/>
      <c r="F303" s="208"/>
      <c r="G303" s="240"/>
      <c r="H303" s="208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</row>
    <row r="304" spans="1:36" s="65" customFormat="1" ht="16.5" hidden="1" customHeight="1" x14ac:dyDescent="0.25">
      <c r="A304" s="14">
        <v>272</v>
      </c>
      <c r="B304" s="15" t="s">
        <v>279</v>
      </c>
      <c r="C304" s="208"/>
      <c r="D304" s="208"/>
      <c r="E304" s="208"/>
      <c r="F304" s="208"/>
      <c r="G304" s="240"/>
      <c r="H304" s="208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</row>
    <row r="305" spans="1:36" s="65" customFormat="1" ht="16.5" hidden="1" customHeight="1" x14ac:dyDescent="0.25">
      <c r="A305" s="58">
        <f>_xlfn.AGGREGATE(3,3,$B$12:B305)</f>
        <v>54</v>
      </c>
      <c r="B305" s="15" t="s">
        <v>280</v>
      </c>
      <c r="C305" s="208"/>
      <c r="D305" s="208"/>
      <c r="E305" s="208"/>
      <c r="F305" s="208"/>
      <c r="G305" s="240"/>
      <c r="H305" s="208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</row>
    <row r="306" spans="1:36" s="65" customFormat="1" ht="16.5" hidden="1" customHeight="1" x14ac:dyDescent="0.25">
      <c r="A306" s="14">
        <v>274</v>
      </c>
      <c r="B306" s="15" t="s">
        <v>115</v>
      </c>
      <c r="C306" s="208"/>
      <c r="D306" s="208"/>
      <c r="E306" s="208"/>
      <c r="F306" s="213"/>
      <c r="G306" s="238"/>
      <c r="H306" s="213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</row>
    <row r="307" spans="1:36" s="65" customFormat="1" ht="16.5" hidden="1" customHeight="1" x14ac:dyDescent="0.25">
      <c r="A307" s="300" t="s">
        <v>285</v>
      </c>
      <c r="B307" s="300"/>
      <c r="C307" s="234"/>
      <c r="D307" s="234"/>
      <c r="E307" s="234"/>
      <c r="F307" s="235"/>
      <c r="G307" s="236"/>
      <c r="H307" s="235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</row>
    <row r="308" spans="1:36" s="65" customFormat="1" ht="16.5" hidden="1" customHeight="1" x14ac:dyDescent="0.25">
      <c r="A308" s="58">
        <f>_xlfn.AGGREGATE(3,3,$B$12:B308)</f>
        <v>54</v>
      </c>
      <c r="B308" s="15" t="s">
        <v>269</v>
      </c>
      <c r="C308" s="208"/>
      <c r="D308" s="208"/>
      <c r="E308" s="212"/>
      <c r="F308" s="212"/>
      <c r="G308" s="237"/>
      <c r="H308" s="212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4"/>
      <c r="AE308" s="64"/>
      <c r="AF308" s="64"/>
      <c r="AG308" s="64"/>
      <c r="AH308" s="64"/>
      <c r="AI308" s="64"/>
      <c r="AJ308" s="64"/>
    </row>
    <row r="309" spans="1:36" s="65" customFormat="1" ht="16.5" hidden="1" customHeight="1" x14ac:dyDescent="0.25">
      <c r="A309" s="58">
        <f>_xlfn.AGGREGATE(3,3,$B$12:B309)</f>
        <v>54</v>
      </c>
      <c r="B309" s="15" t="s">
        <v>270</v>
      </c>
      <c r="C309" s="208"/>
      <c r="D309" s="208"/>
      <c r="E309" s="212"/>
      <c r="F309" s="212"/>
      <c r="G309" s="237"/>
      <c r="H309" s="212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4"/>
      <c r="AE309" s="64"/>
      <c r="AF309" s="64"/>
      <c r="AG309" s="64"/>
      <c r="AH309" s="64"/>
      <c r="AI309" s="64"/>
      <c r="AJ309" s="64"/>
    </row>
    <row r="310" spans="1:36" s="65" customFormat="1" ht="16.5" hidden="1" customHeight="1" x14ac:dyDescent="0.25">
      <c r="A310" s="14">
        <v>277</v>
      </c>
      <c r="B310" s="15" t="s">
        <v>115</v>
      </c>
      <c r="C310" s="208"/>
      <c r="D310" s="208"/>
      <c r="E310" s="208"/>
      <c r="F310" s="213"/>
      <c r="G310" s="238"/>
      <c r="H310" s="213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  <c r="AD310" s="64"/>
      <c r="AE310" s="64"/>
      <c r="AF310" s="64"/>
      <c r="AG310" s="64"/>
      <c r="AH310" s="64"/>
      <c r="AI310" s="64"/>
      <c r="AJ310" s="64"/>
    </row>
    <row r="311" spans="1:36" s="65" customFormat="1" ht="16.5" hidden="1" customHeight="1" x14ac:dyDescent="0.25">
      <c r="A311" s="58">
        <f>_xlfn.AGGREGATE(3,3,$B$12:B311)</f>
        <v>54</v>
      </c>
      <c r="B311" s="15" t="s">
        <v>271</v>
      </c>
      <c r="C311" s="208"/>
      <c r="D311" s="208"/>
      <c r="E311" s="208"/>
      <c r="F311" s="214"/>
      <c r="G311" s="239"/>
      <c r="H311" s="21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  <c r="AD311" s="64"/>
      <c r="AE311" s="64"/>
      <c r="AF311" s="64"/>
      <c r="AG311" s="64"/>
      <c r="AH311" s="64"/>
      <c r="AI311" s="64"/>
      <c r="AJ311" s="64"/>
    </row>
    <row r="312" spans="1:36" s="65" customFormat="1" ht="16.5" hidden="1" customHeight="1" x14ac:dyDescent="0.25">
      <c r="A312" s="14">
        <v>279</v>
      </c>
      <c r="B312" s="15" t="s">
        <v>272</v>
      </c>
      <c r="C312" s="208"/>
      <c r="D312" s="208"/>
      <c r="E312" s="208"/>
      <c r="F312" s="208"/>
      <c r="G312" s="240"/>
      <c r="H312" s="208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  <c r="AD312" s="64"/>
      <c r="AE312" s="64"/>
      <c r="AF312" s="64"/>
      <c r="AG312" s="64"/>
      <c r="AH312" s="64"/>
      <c r="AI312" s="64"/>
      <c r="AJ312" s="64"/>
    </row>
    <row r="313" spans="1:36" s="65" customFormat="1" ht="16.5" hidden="1" customHeight="1" x14ac:dyDescent="0.25">
      <c r="A313" s="14">
        <v>280</v>
      </c>
      <c r="B313" s="15" t="s">
        <v>273</v>
      </c>
      <c r="C313" s="208"/>
      <c r="D313" s="208"/>
      <c r="E313" s="208"/>
      <c r="F313" s="208"/>
      <c r="G313" s="240"/>
      <c r="H313" s="208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  <c r="AD313" s="64"/>
      <c r="AE313" s="64"/>
      <c r="AF313" s="64"/>
      <c r="AG313" s="64"/>
      <c r="AH313" s="64"/>
      <c r="AI313" s="64"/>
      <c r="AJ313" s="64"/>
    </row>
    <row r="314" spans="1:36" s="65" customFormat="1" ht="16.5" hidden="1" customHeight="1" x14ac:dyDescent="0.25">
      <c r="A314" s="58">
        <f>_xlfn.AGGREGATE(3,3,$B$12:B314)</f>
        <v>54</v>
      </c>
      <c r="B314" s="15" t="s">
        <v>274</v>
      </c>
      <c r="C314" s="208"/>
      <c r="D314" s="208"/>
      <c r="E314" s="208"/>
      <c r="F314" s="208"/>
      <c r="G314" s="240"/>
      <c r="H314" s="208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  <c r="AD314" s="64"/>
      <c r="AE314" s="64"/>
      <c r="AF314" s="64"/>
      <c r="AG314" s="64"/>
      <c r="AH314" s="64"/>
      <c r="AI314" s="64"/>
      <c r="AJ314" s="64"/>
    </row>
    <row r="315" spans="1:36" s="65" customFormat="1" ht="16.5" hidden="1" customHeight="1" x14ac:dyDescent="0.25">
      <c r="A315" s="58">
        <f>_xlfn.AGGREGATE(3,3,$B$12:B315)</f>
        <v>54</v>
      </c>
      <c r="B315" s="15" t="s">
        <v>275</v>
      </c>
      <c r="C315" s="208"/>
      <c r="D315" s="208"/>
      <c r="E315" s="208"/>
      <c r="F315" s="214"/>
      <c r="G315" s="239"/>
      <c r="H315" s="21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  <c r="AD315" s="64"/>
      <c r="AE315" s="64"/>
      <c r="AF315" s="64"/>
      <c r="AG315" s="64"/>
      <c r="AH315" s="64"/>
      <c r="AI315" s="64"/>
      <c r="AJ315" s="64"/>
    </row>
    <row r="316" spans="1:36" s="65" customFormat="1" ht="16.5" hidden="1" customHeight="1" x14ac:dyDescent="0.25">
      <c r="A316" s="58">
        <f>_xlfn.AGGREGATE(3,3,$B$12:B316)</f>
        <v>54</v>
      </c>
      <c r="B316" s="15" t="s">
        <v>276</v>
      </c>
      <c r="C316" s="208"/>
      <c r="D316" s="208"/>
      <c r="E316" s="208"/>
      <c r="F316" s="214"/>
      <c r="G316" s="239"/>
      <c r="H316" s="21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  <c r="AD316" s="64"/>
      <c r="AE316" s="64"/>
      <c r="AF316" s="64"/>
      <c r="AG316" s="64"/>
      <c r="AH316" s="64"/>
      <c r="AI316" s="64"/>
      <c r="AJ316" s="64"/>
    </row>
    <row r="317" spans="1:36" s="65" customFormat="1" ht="16.5" hidden="1" customHeight="1" x14ac:dyDescent="0.25">
      <c r="A317" s="14">
        <v>284</v>
      </c>
      <c r="B317" s="15" t="s">
        <v>282</v>
      </c>
      <c r="C317" s="208"/>
      <c r="D317" s="208"/>
      <c r="E317" s="208"/>
      <c r="F317" s="208"/>
      <c r="G317" s="240"/>
      <c r="H317" s="208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  <c r="AD317" s="64"/>
      <c r="AE317" s="64"/>
      <c r="AF317" s="64"/>
      <c r="AG317" s="64"/>
      <c r="AH317" s="64"/>
      <c r="AI317" s="64"/>
      <c r="AJ317" s="64"/>
    </row>
    <row r="318" spans="1:36" s="65" customFormat="1" ht="16.5" hidden="1" customHeight="1" x14ac:dyDescent="0.25">
      <c r="A318" s="14">
        <v>285</v>
      </c>
      <c r="B318" s="15" t="s">
        <v>278</v>
      </c>
      <c r="C318" s="208"/>
      <c r="D318" s="208"/>
      <c r="E318" s="208"/>
      <c r="F318" s="208"/>
      <c r="G318" s="240"/>
      <c r="H318" s="208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  <c r="AD318" s="64"/>
      <c r="AE318" s="64"/>
      <c r="AF318" s="64"/>
      <c r="AG318" s="64"/>
      <c r="AH318" s="64"/>
      <c r="AI318" s="64"/>
      <c r="AJ318" s="64"/>
    </row>
    <row r="319" spans="1:36" s="65" customFormat="1" ht="16.5" hidden="1" customHeight="1" x14ac:dyDescent="0.25">
      <c r="A319" s="14">
        <v>286</v>
      </c>
      <c r="B319" s="15" t="s">
        <v>279</v>
      </c>
      <c r="C319" s="208"/>
      <c r="D319" s="208"/>
      <c r="E319" s="208"/>
      <c r="F319" s="208"/>
      <c r="G319" s="240"/>
      <c r="H319" s="208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  <c r="AD319" s="64"/>
      <c r="AE319" s="64"/>
      <c r="AF319" s="64"/>
      <c r="AG319" s="64"/>
      <c r="AH319" s="64"/>
      <c r="AI319" s="64"/>
      <c r="AJ319" s="64"/>
    </row>
    <row r="320" spans="1:36" s="65" customFormat="1" ht="16.5" hidden="1" customHeight="1" x14ac:dyDescent="0.25">
      <c r="A320" s="58">
        <f>_xlfn.AGGREGATE(3,3,$B$12:B320)</f>
        <v>54</v>
      </c>
      <c r="B320" s="15" t="s">
        <v>280</v>
      </c>
      <c r="C320" s="208"/>
      <c r="D320" s="208"/>
      <c r="E320" s="208"/>
      <c r="F320" s="208"/>
      <c r="G320" s="240"/>
      <c r="H320" s="208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  <c r="AD320" s="64"/>
      <c r="AE320" s="64"/>
      <c r="AF320" s="64"/>
      <c r="AG320" s="64"/>
      <c r="AH320" s="64"/>
      <c r="AI320" s="64"/>
      <c r="AJ320" s="64"/>
    </row>
    <row r="321" spans="1:36" s="65" customFormat="1" ht="16.5" hidden="1" customHeight="1" x14ac:dyDescent="0.25">
      <c r="A321" s="14">
        <v>288</v>
      </c>
      <c r="B321" s="15" t="s">
        <v>115</v>
      </c>
      <c r="C321" s="208"/>
      <c r="D321" s="208"/>
      <c r="E321" s="208"/>
      <c r="F321" s="213"/>
      <c r="G321" s="238"/>
      <c r="H321" s="213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  <c r="AD321" s="64"/>
      <c r="AE321" s="64"/>
      <c r="AF321" s="64"/>
      <c r="AG321" s="64"/>
      <c r="AH321" s="64"/>
      <c r="AI321" s="64"/>
      <c r="AJ321" s="64"/>
    </row>
    <row r="322" spans="1:36" s="65" customFormat="1" ht="16.5" hidden="1" customHeight="1" x14ac:dyDescent="0.25">
      <c r="A322" s="300" t="s">
        <v>286</v>
      </c>
      <c r="B322" s="300"/>
      <c r="C322" s="234"/>
      <c r="D322" s="234"/>
      <c r="E322" s="234"/>
      <c r="F322" s="235"/>
      <c r="G322" s="236"/>
      <c r="H322" s="235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  <c r="AD322" s="64"/>
      <c r="AE322" s="64"/>
      <c r="AF322" s="64"/>
      <c r="AG322" s="64"/>
      <c r="AH322" s="64"/>
      <c r="AI322" s="64"/>
      <c r="AJ322" s="64"/>
    </row>
    <row r="323" spans="1:36" s="65" customFormat="1" ht="16.5" hidden="1" customHeight="1" x14ac:dyDescent="0.25">
      <c r="A323" s="58">
        <f>_xlfn.AGGREGATE(3,3,$B$12:B323)</f>
        <v>54</v>
      </c>
      <c r="B323" s="15" t="s">
        <v>269</v>
      </c>
      <c r="C323" s="208"/>
      <c r="D323" s="208"/>
      <c r="E323" s="212"/>
      <c r="F323" s="212"/>
      <c r="G323" s="237"/>
      <c r="H323" s="212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  <c r="AD323" s="64"/>
      <c r="AE323" s="64"/>
      <c r="AF323" s="64"/>
      <c r="AG323" s="64"/>
      <c r="AH323" s="64"/>
      <c r="AI323" s="64"/>
      <c r="AJ323" s="64"/>
    </row>
    <row r="324" spans="1:36" s="65" customFormat="1" ht="16.5" hidden="1" customHeight="1" x14ac:dyDescent="0.25">
      <c r="A324" s="58">
        <f>_xlfn.AGGREGATE(3,3,$B$12:B324)</f>
        <v>54</v>
      </c>
      <c r="B324" s="15" t="s">
        <v>270</v>
      </c>
      <c r="C324" s="208"/>
      <c r="D324" s="208"/>
      <c r="E324" s="212"/>
      <c r="F324" s="212"/>
      <c r="G324" s="237"/>
      <c r="H324" s="212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  <c r="AD324" s="64"/>
      <c r="AE324" s="64"/>
      <c r="AF324" s="64"/>
      <c r="AG324" s="64"/>
      <c r="AH324" s="64"/>
      <c r="AI324" s="64"/>
      <c r="AJ324" s="64"/>
    </row>
    <row r="325" spans="1:36" s="65" customFormat="1" ht="16.5" hidden="1" customHeight="1" x14ac:dyDescent="0.25">
      <c r="A325" s="14">
        <v>291</v>
      </c>
      <c r="B325" s="15" t="s">
        <v>115</v>
      </c>
      <c r="C325" s="208"/>
      <c r="D325" s="208"/>
      <c r="E325" s="208"/>
      <c r="F325" s="213"/>
      <c r="G325" s="238"/>
      <c r="H325" s="213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4"/>
      <c r="AE325" s="64"/>
      <c r="AF325" s="64"/>
      <c r="AG325" s="64"/>
      <c r="AH325" s="64"/>
      <c r="AI325" s="64"/>
      <c r="AJ325" s="64"/>
    </row>
    <row r="326" spans="1:36" s="65" customFormat="1" ht="16.5" hidden="1" customHeight="1" x14ac:dyDescent="0.25">
      <c r="A326" s="58">
        <f>_xlfn.AGGREGATE(3,3,$B$12:B326)</f>
        <v>54</v>
      </c>
      <c r="B326" s="15" t="s">
        <v>271</v>
      </c>
      <c r="C326" s="208"/>
      <c r="D326" s="208"/>
      <c r="E326" s="208"/>
      <c r="F326" s="214"/>
      <c r="G326" s="239"/>
      <c r="H326" s="21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4"/>
      <c r="AE326" s="64"/>
      <c r="AF326" s="64"/>
      <c r="AG326" s="64"/>
      <c r="AH326" s="64"/>
      <c r="AI326" s="64"/>
      <c r="AJ326" s="64"/>
    </row>
    <row r="327" spans="1:36" s="65" customFormat="1" ht="16.5" hidden="1" customHeight="1" x14ac:dyDescent="0.25">
      <c r="A327" s="14">
        <v>293</v>
      </c>
      <c r="B327" s="15" t="s">
        <v>272</v>
      </c>
      <c r="C327" s="208"/>
      <c r="D327" s="208"/>
      <c r="E327" s="208"/>
      <c r="F327" s="208"/>
      <c r="G327" s="240"/>
      <c r="H327" s="208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4"/>
      <c r="AE327" s="64"/>
      <c r="AF327" s="64"/>
      <c r="AG327" s="64"/>
      <c r="AH327" s="64"/>
      <c r="AI327" s="64"/>
      <c r="AJ327" s="64"/>
    </row>
    <row r="328" spans="1:36" s="65" customFormat="1" ht="16.5" hidden="1" customHeight="1" x14ac:dyDescent="0.25">
      <c r="A328" s="14">
        <v>294</v>
      </c>
      <c r="B328" s="15" t="s">
        <v>273</v>
      </c>
      <c r="C328" s="208"/>
      <c r="D328" s="208"/>
      <c r="E328" s="208"/>
      <c r="F328" s="208"/>
      <c r="G328" s="240"/>
      <c r="H328" s="208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4"/>
      <c r="AE328" s="64"/>
      <c r="AF328" s="64"/>
      <c r="AG328" s="64"/>
      <c r="AH328" s="64"/>
      <c r="AI328" s="64"/>
      <c r="AJ328" s="64"/>
    </row>
    <row r="329" spans="1:36" s="65" customFormat="1" ht="16.5" hidden="1" customHeight="1" x14ac:dyDescent="0.25">
      <c r="A329" s="58">
        <f>_xlfn.AGGREGATE(3,3,$B$12:B329)</f>
        <v>54</v>
      </c>
      <c r="B329" s="15" t="s">
        <v>274</v>
      </c>
      <c r="C329" s="208"/>
      <c r="D329" s="208"/>
      <c r="E329" s="208"/>
      <c r="F329" s="208"/>
      <c r="G329" s="240"/>
      <c r="H329" s="208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4"/>
      <c r="AE329" s="64"/>
      <c r="AF329" s="64"/>
      <c r="AG329" s="64"/>
      <c r="AH329" s="64"/>
      <c r="AI329" s="64"/>
      <c r="AJ329" s="64"/>
    </row>
    <row r="330" spans="1:36" s="65" customFormat="1" ht="16.5" hidden="1" customHeight="1" x14ac:dyDescent="0.25">
      <c r="A330" s="58">
        <f>_xlfn.AGGREGATE(3,3,$B$12:B330)</f>
        <v>54</v>
      </c>
      <c r="B330" s="15" t="s">
        <v>275</v>
      </c>
      <c r="C330" s="208"/>
      <c r="D330" s="208"/>
      <c r="E330" s="208"/>
      <c r="F330" s="214"/>
      <c r="G330" s="239"/>
      <c r="H330" s="21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4"/>
      <c r="AE330" s="64"/>
      <c r="AF330" s="64"/>
      <c r="AG330" s="64"/>
      <c r="AH330" s="64"/>
      <c r="AI330" s="64"/>
      <c r="AJ330" s="64"/>
    </row>
    <row r="331" spans="1:36" s="65" customFormat="1" ht="16.5" hidden="1" customHeight="1" x14ac:dyDescent="0.25">
      <c r="A331" s="58">
        <f>_xlfn.AGGREGATE(3,3,$B$12:B331)</f>
        <v>54</v>
      </c>
      <c r="B331" s="15" t="s">
        <v>276</v>
      </c>
      <c r="C331" s="208"/>
      <c r="D331" s="208"/>
      <c r="E331" s="208"/>
      <c r="F331" s="214"/>
      <c r="G331" s="239"/>
      <c r="H331" s="21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4"/>
      <c r="AE331" s="64"/>
      <c r="AF331" s="64"/>
      <c r="AG331" s="64"/>
      <c r="AH331" s="64"/>
      <c r="AI331" s="64"/>
      <c r="AJ331" s="64"/>
    </row>
    <row r="332" spans="1:36" s="65" customFormat="1" ht="16.5" hidden="1" customHeight="1" x14ac:dyDescent="0.25">
      <c r="A332" s="14">
        <v>298</v>
      </c>
      <c r="B332" s="15" t="s">
        <v>282</v>
      </c>
      <c r="C332" s="208"/>
      <c r="D332" s="208"/>
      <c r="E332" s="208"/>
      <c r="F332" s="208"/>
      <c r="G332" s="240"/>
      <c r="H332" s="208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4"/>
      <c r="AE332" s="64"/>
      <c r="AF332" s="64"/>
      <c r="AG332" s="64"/>
      <c r="AH332" s="64"/>
      <c r="AI332" s="64"/>
      <c r="AJ332" s="64"/>
    </row>
    <row r="333" spans="1:36" s="65" customFormat="1" ht="16.5" hidden="1" customHeight="1" x14ac:dyDescent="0.25">
      <c r="A333" s="14">
        <v>299</v>
      </c>
      <c r="B333" s="15" t="s">
        <v>278</v>
      </c>
      <c r="C333" s="208"/>
      <c r="D333" s="208"/>
      <c r="E333" s="208"/>
      <c r="F333" s="208"/>
      <c r="G333" s="240"/>
      <c r="H333" s="208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</row>
    <row r="334" spans="1:36" s="65" customFormat="1" ht="16.5" hidden="1" customHeight="1" x14ac:dyDescent="0.25">
      <c r="A334" s="14">
        <v>300</v>
      </c>
      <c r="B334" s="15" t="s">
        <v>279</v>
      </c>
      <c r="C334" s="208"/>
      <c r="D334" s="208"/>
      <c r="E334" s="208"/>
      <c r="F334" s="208"/>
      <c r="G334" s="240"/>
      <c r="H334" s="208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  <c r="AD334" s="64"/>
      <c r="AE334" s="64"/>
      <c r="AF334" s="64"/>
      <c r="AG334" s="64"/>
      <c r="AH334" s="64"/>
      <c r="AI334" s="64"/>
      <c r="AJ334" s="64"/>
    </row>
    <row r="335" spans="1:36" s="65" customFormat="1" ht="16.5" hidden="1" customHeight="1" x14ac:dyDescent="0.25">
      <c r="A335" s="58">
        <f>_xlfn.AGGREGATE(3,3,$B$12:B335)</f>
        <v>54</v>
      </c>
      <c r="B335" s="15" t="s">
        <v>280</v>
      </c>
      <c r="C335" s="208"/>
      <c r="D335" s="208"/>
      <c r="E335" s="208"/>
      <c r="F335" s="208"/>
      <c r="G335" s="240"/>
      <c r="H335" s="208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4"/>
      <c r="AE335" s="64"/>
      <c r="AF335" s="64"/>
      <c r="AG335" s="64"/>
      <c r="AH335" s="64"/>
      <c r="AI335" s="64"/>
      <c r="AJ335" s="64"/>
    </row>
    <row r="336" spans="1:36" s="65" customFormat="1" ht="16.5" hidden="1" customHeight="1" x14ac:dyDescent="0.25">
      <c r="A336" s="14">
        <v>302</v>
      </c>
      <c r="B336" s="15" t="s">
        <v>115</v>
      </c>
      <c r="C336" s="208"/>
      <c r="D336" s="208"/>
      <c r="E336" s="208"/>
      <c r="F336" s="213"/>
      <c r="G336" s="238"/>
      <c r="H336" s="213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  <c r="AD336" s="64"/>
      <c r="AE336" s="64"/>
      <c r="AF336" s="64"/>
      <c r="AG336" s="64"/>
      <c r="AH336" s="64"/>
      <c r="AI336" s="64"/>
      <c r="AJ336" s="64"/>
    </row>
    <row r="337" spans="1:36" s="65" customFormat="1" ht="16.5" hidden="1" customHeight="1" x14ac:dyDescent="0.25">
      <c r="A337" s="300" t="s">
        <v>287</v>
      </c>
      <c r="B337" s="300"/>
      <c r="C337" s="234"/>
      <c r="D337" s="234"/>
      <c r="E337" s="234"/>
      <c r="F337" s="235"/>
      <c r="G337" s="236"/>
      <c r="H337" s="235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  <c r="AD337" s="64"/>
      <c r="AE337" s="64"/>
      <c r="AF337" s="64"/>
      <c r="AG337" s="64"/>
      <c r="AH337" s="64"/>
      <c r="AI337" s="64"/>
      <c r="AJ337" s="64"/>
    </row>
    <row r="338" spans="1:36" s="65" customFormat="1" ht="16.5" hidden="1" customHeight="1" x14ac:dyDescent="0.25">
      <c r="A338" s="58">
        <f>_xlfn.AGGREGATE(3,3,$B$12:B338)</f>
        <v>54</v>
      </c>
      <c r="B338" s="15" t="s">
        <v>269</v>
      </c>
      <c r="C338" s="208"/>
      <c r="D338" s="208"/>
      <c r="E338" s="212"/>
      <c r="F338" s="212"/>
      <c r="G338" s="237"/>
      <c r="H338" s="212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  <c r="AD338" s="64"/>
      <c r="AE338" s="64"/>
      <c r="AF338" s="64"/>
      <c r="AG338" s="64"/>
      <c r="AH338" s="64"/>
      <c r="AI338" s="64"/>
      <c r="AJ338" s="64"/>
    </row>
    <row r="339" spans="1:36" s="65" customFormat="1" ht="16.5" hidden="1" customHeight="1" x14ac:dyDescent="0.25">
      <c r="A339" s="58">
        <f>_xlfn.AGGREGATE(3,3,$B$12:B339)</f>
        <v>54</v>
      </c>
      <c r="B339" s="15" t="s">
        <v>270</v>
      </c>
      <c r="C339" s="208"/>
      <c r="D339" s="208"/>
      <c r="E339" s="212"/>
      <c r="F339" s="212"/>
      <c r="G339" s="237"/>
      <c r="H339" s="212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4"/>
      <c r="AE339" s="64"/>
      <c r="AF339" s="64"/>
      <c r="AG339" s="64"/>
      <c r="AH339" s="64"/>
      <c r="AI339" s="64"/>
      <c r="AJ339" s="64"/>
    </row>
    <row r="340" spans="1:36" s="65" customFormat="1" ht="16.5" hidden="1" customHeight="1" x14ac:dyDescent="0.25">
      <c r="A340" s="14">
        <v>305</v>
      </c>
      <c r="B340" s="15" t="s">
        <v>115</v>
      </c>
      <c r="C340" s="208"/>
      <c r="D340" s="208"/>
      <c r="E340" s="208"/>
      <c r="F340" s="213"/>
      <c r="G340" s="238"/>
      <c r="H340" s="213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  <c r="AD340" s="64"/>
      <c r="AE340" s="64"/>
      <c r="AF340" s="64"/>
      <c r="AG340" s="64"/>
      <c r="AH340" s="64"/>
      <c r="AI340" s="64"/>
      <c r="AJ340" s="64"/>
    </row>
    <row r="341" spans="1:36" s="65" customFormat="1" ht="16.5" hidden="1" customHeight="1" x14ac:dyDescent="0.25">
      <c r="A341" s="58">
        <f>_xlfn.AGGREGATE(3,3,$B$12:B341)</f>
        <v>54</v>
      </c>
      <c r="B341" s="15" t="s">
        <v>271</v>
      </c>
      <c r="C341" s="208"/>
      <c r="D341" s="208"/>
      <c r="E341" s="208"/>
      <c r="F341" s="214"/>
      <c r="G341" s="239"/>
      <c r="H341" s="21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  <c r="AD341" s="64"/>
      <c r="AE341" s="64"/>
      <c r="AF341" s="64"/>
      <c r="AG341" s="64"/>
      <c r="AH341" s="64"/>
      <c r="AI341" s="64"/>
      <c r="AJ341" s="64"/>
    </row>
    <row r="342" spans="1:36" s="65" customFormat="1" ht="16.5" hidden="1" customHeight="1" x14ac:dyDescent="0.25">
      <c r="A342" s="14">
        <v>307</v>
      </c>
      <c r="B342" s="15" t="s">
        <v>272</v>
      </c>
      <c r="C342" s="208"/>
      <c r="D342" s="208"/>
      <c r="E342" s="208"/>
      <c r="F342" s="208"/>
      <c r="G342" s="240"/>
      <c r="H342" s="208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  <c r="AD342" s="64"/>
      <c r="AE342" s="64"/>
      <c r="AF342" s="64"/>
      <c r="AG342" s="64"/>
      <c r="AH342" s="64"/>
      <c r="AI342" s="64"/>
      <c r="AJ342" s="64"/>
    </row>
    <row r="343" spans="1:36" s="65" customFormat="1" ht="16.5" hidden="1" customHeight="1" x14ac:dyDescent="0.25">
      <c r="A343" s="14">
        <v>308</v>
      </c>
      <c r="B343" s="15" t="s">
        <v>273</v>
      </c>
      <c r="C343" s="208"/>
      <c r="D343" s="208"/>
      <c r="E343" s="208"/>
      <c r="F343" s="208"/>
      <c r="G343" s="240"/>
      <c r="H343" s="208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  <c r="AD343" s="64"/>
      <c r="AE343" s="64"/>
      <c r="AF343" s="64"/>
      <c r="AG343" s="64"/>
      <c r="AH343" s="64"/>
      <c r="AI343" s="64"/>
      <c r="AJ343" s="64"/>
    </row>
    <row r="344" spans="1:36" s="65" customFormat="1" ht="16.5" hidden="1" customHeight="1" x14ac:dyDescent="0.25">
      <c r="A344" s="58">
        <f>_xlfn.AGGREGATE(3,3,$B$12:B344)</f>
        <v>54</v>
      </c>
      <c r="B344" s="15" t="s">
        <v>274</v>
      </c>
      <c r="C344" s="208"/>
      <c r="D344" s="208"/>
      <c r="E344" s="208"/>
      <c r="F344" s="208"/>
      <c r="G344" s="240"/>
      <c r="H344" s="208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  <c r="AD344" s="64"/>
      <c r="AE344" s="64"/>
      <c r="AF344" s="64"/>
      <c r="AG344" s="64"/>
      <c r="AH344" s="64"/>
      <c r="AI344" s="64"/>
      <c r="AJ344" s="64"/>
    </row>
    <row r="345" spans="1:36" s="65" customFormat="1" ht="16.5" hidden="1" customHeight="1" x14ac:dyDescent="0.25">
      <c r="A345" s="58">
        <f>_xlfn.AGGREGATE(3,3,$B$12:B345)</f>
        <v>54</v>
      </c>
      <c r="B345" s="15" t="s">
        <v>275</v>
      </c>
      <c r="C345" s="208"/>
      <c r="D345" s="208"/>
      <c r="E345" s="208"/>
      <c r="F345" s="214"/>
      <c r="G345" s="239"/>
      <c r="H345" s="21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  <c r="AD345" s="64"/>
      <c r="AE345" s="64"/>
      <c r="AF345" s="64"/>
      <c r="AG345" s="64"/>
      <c r="AH345" s="64"/>
      <c r="AI345" s="64"/>
      <c r="AJ345" s="64"/>
    </row>
    <row r="346" spans="1:36" s="65" customFormat="1" ht="16.5" hidden="1" customHeight="1" x14ac:dyDescent="0.25">
      <c r="A346" s="58">
        <f>_xlfn.AGGREGATE(3,3,$B$12:B346)</f>
        <v>54</v>
      </c>
      <c r="B346" s="15" t="s">
        <v>276</v>
      </c>
      <c r="C346" s="208"/>
      <c r="D346" s="208"/>
      <c r="E346" s="208"/>
      <c r="F346" s="214"/>
      <c r="G346" s="239"/>
      <c r="H346" s="21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  <c r="AD346" s="64"/>
      <c r="AE346" s="64"/>
      <c r="AF346" s="64"/>
      <c r="AG346" s="64"/>
      <c r="AH346" s="64"/>
      <c r="AI346" s="64"/>
      <c r="AJ346" s="64"/>
    </row>
    <row r="347" spans="1:36" s="65" customFormat="1" ht="16.5" hidden="1" customHeight="1" x14ac:dyDescent="0.25">
      <c r="A347" s="14">
        <v>312</v>
      </c>
      <c r="B347" s="15" t="s">
        <v>277</v>
      </c>
      <c r="C347" s="208"/>
      <c r="D347" s="208"/>
      <c r="E347" s="208"/>
      <c r="F347" s="208"/>
      <c r="G347" s="240"/>
      <c r="H347" s="208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  <c r="AD347" s="64"/>
      <c r="AE347" s="64"/>
      <c r="AF347" s="64"/>
      <c r="AG347" s="64"/>
      <c r="AH347" s="64"/>
      <c r="AI347" s="64"/>
      <c r="AJ347" s="64"/>
    </row>
    <row r="348" spans="1:36" s="65" customFormat="1" ht="16.5" hidden="1" customHeight="1" x14ac:dyDescent="0.25">
      <c r="A348" s="14">
        <v>313</v>
      </c>
      <c r="B348" s="15" t="s">
        <v>278</v>
      </c>
      <c r="C348" s="208"/>
      <c r="D348" s="208"/>
      <c r="E348" s="208"/>
      <c r="F348" s="208"/>
      <c r="G348" s="240"/>
      <c r="H348" s="208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  <c r="AD348" s="64"/>
      <c r="AE348" s="64"/>
      <c r="AF348" s="64"/>
      <c r="AG348" s="64"/>
      <c r="AH348" s="64"/>
      <c r="AI348" s="64"/>
      <c r="AJ348" s="64"/>
    </row>
    <row r="349" spans="1:36" s="65" customFormat="1" ht="16.5" hidden="1" customHeight="1" x14ac:dyDescent="0.25">
      <c r="A349" s="14">
        <v>314</v>
      </c>
      <c r="B349" s="15" t="s">
        <v>279</v>
      </c>
      <c r="C349" s="208"/>
      <c r="D349" s="208"/>
      <c r="E349" s="208"/>
      <c r="F349" s="208"/>
      <c r="G349" s="240"/>
      <c r="H349" s="208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  <c r="AD349" s="64"/>
      <c r="AE349" s="64"/>
      <c r="AF349" s="64"/>
      <c r="AG349" s="64"/>
      <c r="AH349" s="64"/>
      <c r="AI349" s="64"/>
      <c r="AJ349" s="64"/>
    </row>
    <row r="350" spans="1:36" s="65" customFormat="1" ht="16.5" hidden="1" customHeight="1" x14ac:dyDescent="0.25">
      <c r="A350" s="58">
        <f>_xlfn.AGGREGATE(3,3,$B$12:B350)</f>
        <v>54</v>
      </c>
      <c r="B350" s="15" t="s">
        <v>280</v>
      </c>
      <c r="C350" s="208"/>
      <c r="D350" s="208"/>
      <c r="E350" s="208"/>
      <c r="F350" s="208"/>
      <c r="G350" s="240"/>
      <c r="H350" s="208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  <c r="AD350" s="64"/>
      <c r="AE350" s="64"/>
      <c r="AF350" s="64"/>
      <c r="AG350" s="64"/>
      <c r="AH350" s="64"/>
      <c r="AI350" s="64"/>
      <c r="AJ350" s="64"/>
    </row>
    <row r="351" spans="1:36" s="65" customFormat="1" ht="16.5" hidden="1" customHeight="1" x14ac:dyDescent="0.25">
      <c r="A351" s="14">
        <v>316</v>
      </c>
      <c r="B351" s="15" t="s">
        <v>115</v>
      </c>
      <c r="C351" s="208"/>
      <c r="D351" s="208"/>
      <c r="E351" s="208"/>
      <c r="F351" s="213"/>
      <c r="G351" s="238"/>
      <c r="H351" s="213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  <c r="AD351" s="64"/>
      <c r="AE351" s="64"/>
      <c r="AF351" s="64"/>
      <c r="AG351" s="64"/>
      <c r="AH351" s="64"/>
      <c r="AI351" s="64"/>
      <c r="AJ351" s="64"/>
    </row>
    <row r="352" spans="1:36" customFormat="1" ht="34.5" hidden="1" customHeight="1" x14ac:dyDescent="0.3">
      <c r="A352" s="274" t="s">
        <v>4</v>
      </c>
      <c r="B352" s="274"/>
      <c r="C352" s="274"/>
      <c r="D352" s="274"/>
      <c r="E352" s="274"/>
      <c r="F352" s="274"/>
      <c r="G352" s="274"/>
      <c r="H352" s="274"/>
      <c r="I352" s="269"/>
    </row>
    <row r="353" spans="1:36" customFormat="1" ht="30.75" hidden="1" customHeight="1" x14ac:dyDescent="0.3">
      <c r="A353" s="269" t="s">
        <v>291</v>
      </c>
      <c r="B353" s="269"/>
      <c r="C353" s="269"/>
      <c r="D353" s="269"/>
      <c r="E353" s="269"/>
      <c r="F353" s="269"/>
      <c r="G353" s="269"/>
      <c r="H353" s="269"/>
      <c r="I353" s="269"/>
    </row>
    <row r="354" spans="1:36" customFormat="1" hidden="1" x14ac:dyDescent="0.3">
      <c r="A354" s="269" t="s">
        <v>292</v>
      </c>
      <c r="B354" s="269"/>
      <c r="C354" s="269"/>
      <c r="D354" s="269"/>
      <c r="E354" s="269"/>
      <c r="F354" s="269"/>
      <c r="G354" s="269"/>
      <c r="H354" s="269"/>
      <c r="I354" s="269"/>
    </row>
    <row r="355" spans="1:36" customFormat="1" ht="15" hidden="1" x14ac:dyDescent="0.25">
      <c r="C355" s="241"/>
      <c r="D355" s="241"/>
      <c r="E355" s="241"/>
      <c r="F355" s="241"/>
      <c r="G355" s="241"/>
      <c r="H355" s="242"/>
    </row>
    <row r="356" spans="1:36" customFormat="1" ht="15" hidden="1" x14ac:dyDescent="0.25">
      <c r="A356" s="255"/>
      <c r="B356" s="255"/>
      <c r="C356" s="255"/>
      <c r="D356" s="255"/>
      <c r="E356" s="255"/>
      <c r="F356" s="255"/>
      <c r="G356" s="255"/>
      <c r="H356" s="255"/>
      <c r="I356" s="255"/>
    </row>
    <row r="357" spans="1:36" customFormat="1" ht="15" hidden="1" x14ac:dyDescent="0.25">
      <c r="A357" s="255"/>
      <c r="B357" s="255"/>
      <c r="C357" s="255"/>
      <c r="D357" s="255"/>
      <c r="E357" s="255"/>
      <c r="F357" s="255"/>
      <c r="G357" s="255"/>
      <c r="H357" s="255"/>
      <c r="I357" s="255"/>
    </row>
    <row r="358" spans="1:36" customFormat="1" hidden="1" x14ac:dyDescent="0.3">
      <c r="A358" s="269" t="s">
        <v>5</v>
      </c>
      <c r="B358" s="269"/>
      <c r="C358" s="269"/>
      <c r="D358" s="269"/>
      <c r="E358" s="269"/>
      <c r="F358" s="269"/>
      <c r="G358" s="269"/>
      <c r="H358" s="269"/>
      <c r="I358" s="269"/>
    </row>
    <row r="359" spans="1:36" customFormat="1" ht="15" hidden="1" x14ac:dyDescent="0.25">
      <c r="C359" s="241"/>
      <c r="D359" s="241"/>
      <c r="E359" s="241"/>
      <c r="F359" s="241"/>
      <c r="G359" s="241"/>
      <c r="H359" s="242"/>
    </row>
    <row r="360" spans="1:36" hidden="1" x14ac:dyDescent="0.3">
      <c r="A360" s="3"/>
      <c r="B360" s="4"/>
      <c r="C360" s="199"/>
      <c r="D360" s="199"/>
      <c r="E360" s="199"/>
      <c r="F360" s="199"/>
      <c r="G360" s="199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</row>
    <row r="361" spans="1:36" hidden="1" x14ac:dyDescent="0.3">
      <c r="A361" s="3"/>
      <c r="B361" s="4"/>
      <c r="C361" s="199"/>
      <c r="D361" s="199"/>
      <c r="E361" s="199"/>
      <c r="F361" s="199"/>
      <c r="G361" s="199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</row>
    <row r="362" spans="1:36" hidden="1" x14ac:dyDescent="0.3">
      <c r="A362" s="3"/>
      <c r="B362" s="4"/>
      <c r="C362" s="199"/>
      <c r="D362" s="199"/>
      <c r="E362" s="199"/>
      <c r="F362" s="199"/>
      <c r="G362" s="199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</row>
    <row r="363" spans="1:36" hidden="1" x14ac:dyDescent="0.3">
      <c r="A363" s="3"/>
      <c r="B363" s="4"/>
      <c r="C363" s="199"/>
      <c r="D363" s="199"/>
      <c r="E363" s="199"/>
      <c r="F363" s="199"/>
      <c r="G363" s="199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</row>
    <row r="364" spans="1:36" hidden="1" x14ac:dyDescent="0.3">
      <c r="A364" s="3"/>
      <c r="B364" s="4"/>
      <c r="C364" s="199"/>
      <c r="D364" s="199"/>
      <c r="E364" s="199"/>
      <c r="F364" s="199"/>
      <c r="G364" s="199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</row>
    <row r="365" spans="1:36" hidden="1" x14ac:dyDescent="0.3">
      <c r="A365" s="3"/>
      <c r="B365" s="4"/>
      <c r="C365" s="199"/>
      <c r="D365" s="199"/>
      <c r="E365" s="199"/>
      <c r="F365" s="199"/>
      <c r="G365" s="199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</row>
    <row r="366" spans="1:36" hidden="1" x14ac:dyDescent="0.3">
      <c r="A366" s="3"/>
      <c r="B366" s="4"/>
      <c r="C366" s="199"/>
      <c r="D366" s="199"/>
      <c r="E366" s="199"/>
      <c r="F366" s="199"/>
      <c r="G366" s="199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</row>
    <row r="367" spans="1:36" hidden="1" x14ac:dyDescent="0.3">
      <c r="A367" s="3"/>
      <c r="B367" s="4"/>
      <c r="C367" s="199"/>
      <c r="D367" s="199"/>
      <c r="E367" s="199"/>
      <c r="F367" s="199"/>
      <c r="G367" s="199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</row>
    <row r="368" spans="1:36" hidden="1" x14ac:dyDescent="0.3">
      <c r="A368" s="3"/>
      <c r="B368" s="4"/>
      <c r="C368" s="199"/>
      <c r="D368" s="199"/>
      <c r="E368" s="199"/>
      <c r="F368" s="199"/>
      <c r="G368" s="199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</row>
    <row r="369" spans="1:36" hidden="1" x14ac:dyDescent="0.3">
      <c r="A369" s="3"/>
      <c r="B369" s="4"/>
      <c r="C369" s="199"/>
      <c r="D369" s="199"/>
      <c r="E369" s="199"/>
      <c r="F369" s="199"/>
      <c r="G369" s="19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</row>
    <row r="370" spans="1:36" hidden="1" x14ac:dyDescent="0.3">
      <c r="A370" s="3"/>
      <c r="B370" s="4"/>
      <c r="C370" s="199"/>
      <c r="D370" s="199"/>
      <c r="E370" s="199"/>
      <c r="F370" s="199"/>
      <c r="G370" s="199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</row>
    <row r="371" spans="1:36" hidden="1" x14ac:dyDescent="0.3">
      <c r="A371" s="3"/>
      <c r="B371" s="4"/>
      <c r="C371" s="199"/>
      <c r="D371" s="199"/>
      <c r="E371" s="199"/>
      <c r="F371" s="199"/>
      <c r="G371" s="199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 s="77"/>
      <c r="AC371" s="77"/>
      <c r="AD371" s="77"/>
      <c r="AE371" s="77"/>
      <c r="AF371" s="77"/>
      <c r="AG371" s="77"/>
      <c r="AH371" s="77"/>
      <c r="AI371" s="77"/>
      <c r="AJ371" s="77"/>
    </row>
    <row r="372" spans="1:36" hidden="1" x14ac:dyDescent="0.3">
      <c r="A372" s="3"/>
      <c r="B372" s="4"/>
      <c r="C372" s="199"/>
      <c r="D372" s="199"/>
      <c r="E372" s="199"/>
      <c r="F372" s="199"/>
      <c r="G372" s="199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1:36" hidden="1" x14ac:dyDescent="0.3">
      <c r="A373" s="3"/>
      <c r="B373" s="4"/>
      <c r="C373" s="199"/>
      <c r="D373" s="199"/>
      <c r="E373" s="199"/>
      <c r="F373" s="199"/>
      <c r="G373" s="199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1:36" hidden="1" x14ac:dyDescent="0.3">
      <c r="A374" s="3"/>
      <c r="B374" s="4"/>
      <c r="C374" s="199"/>
      <c r="D374" s="199"/>
      <c r="E374" s="199"/>
      <c r="F374" s="199"/>
      <c r="G374" s="199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1:36" hidden="1" x14ac:dyDescent="0.3">
      <c r="A375" s="3"/>
      <c r="B375" s="4"/>
      <c r="C375" s="199"/>
      <c r="D375" s="199"/>
      <c r="E375" s="199"/>
      <c r="F375" s="199"/>
      <c r="G375" s="199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1:36" hidden="1" x14ac:dyDescent="0.3">
      <c r="A376" s="3"/>
      <c r="B376" s="4"/>
      <c r="C376" s="199"/>
      <c r="D376" s="199"/>
      <c r="E376" s="199"/>
      <c r="F376" s="199"/>
      <c r="G376" s="199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1:36" hidden="1" x14ac:dyDescent="0.3">
      <c r="A377" s="3"/>
      <c r="B377" s="4"/>
      <c r="C377" s="199"/>
      <c r="D377" s="199"/>
      <c r="E377" s="199"/>
      <c r="F377" s="199"/>
      <c r="G377" s="199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</row>
  </sheetData>
  <mergeCells count="35">
    <mergeCell ref="A354:I354"/>
    <mergeCell ref="A356:I356"/>
    <mergeCell ref="A357:I357"/>
    <mergeCell ref="A358:I358"/>
    <mergeCell ref="A292:B292"/>
    <mergeCell ref="A307:B307"/>
    <mergeCell ref="A322:B322"/>
    <mergeCell ref="A337:B337"/>
    <mergeCell ref="A352:I352"/>
    <mergeCell ref="A353:I353"/>
    <mergeCell ref="A277:B277"/>
    <mergeCell ref="A112:B112"/>
    <mergeCell ref="A127:B127"/>
    <mergeCell ref="A142:B142"/>
    <mergeCell ref="A157:B157"/>
    <mergeCell ref="A172:B172"/>
    <mergeCell ref="A187:B187"/>
    <mergeCell ref="A202:B202"/>
    <mergeCell ref="A217:B217"/>
    <mergeCell ref="A232:B232"/>
    <mergeCell ref="A247:B247"/>
    <mergeCell ref="A262:B262"/>
    <mergeCell ref="K9:M9"/>
    <mergeCell ref="A11:H11"/>
    <mergeCell ref="A33:H33"/>
    <mergeCell ref="A55:H55"/>
    <mergeCell ref="A76:H76"/>
    <mergeCell ref="A97:H97"/>
    <mergeCell ref="A5:H5"/>
    <mergeCell ref="A6:H6"/>
    <mergeCell ref="A8:A9"/>
    <mergeCell ref="B8:B9"/>
    <mergeCell ref="C8:C9"/>
    <mergeCell ref="D8:D9"/>
    <mergeCell ref="F9:H9"/>
  </mergeCells>
  <pageMargins left="0.35433070866141736" right="0.35433070866141736" top="0.98425196850393704" bottom="0.98425196850393704" header="0.51181102362204722" footer="0.51181102362204722"/>
  <pageSetup paperSize="9" scale="85" fitToHeight="65" orientation="landscape" r:id="rId1"/>
  <headerFooter>
    <oddFooter>&amp;C&amp;P</oddFooter>
  </headerFooter>
  <rowBreaks count="2" manualBreakCount="2">
    <brk id="73" max="7" man="1"/>
    <brk id="96" max="7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BA15D-905F-41BE-9AAB-F7C4C503B51E}">
  <sheetPr>
    <tabColor rgb="FF00B050"/>
  </sheetPr>
  <dimension ref="A1:AK50"/>
  <sheetViews>
    <sheetView view="pageBreakPreview" topLeftCell="A31" zoomScaleNormal="100" zoomScaleSheetLayoutView="100" workbookViewId="0">
      <selection activeCell="N26" sqref="N26"/>
    </sheetView>
  </sheetViews>
  <sheetFormatPr defaultRowHeight="18.75" x14ac:dyDescent="0.3"/>
  <cols>
    <col min="1" max="1" width="4.5703125" style="28" customWidth="1"/>
    <col min="2" max="2" width="50.5703125" style="4" customWidth="1"/>
    <col min="3" max="3" width="18.7109375" style="4" customWidth="1"/>
    <col min="4" max="6" width="13" style="4" customWidth="1"/>
    <col min="7" max="7" width="9.140625" style="4" hidden="1" customWidth="1"/>
    <col min="8" max="16384" width="9.140625" style="4"/>
  </cols>
  <sheetData>
    <row r="1" spans="1:37" s="1" customFormat="1" ht="36.75" hidden="1" customHeight="1" x14ac:dyDescent="0.3">
      <c r="A1" s="3"/>
      <c r="B1" s="4"/>
      <c r="C1" s="259" t="s">
        <v>82</v>
      </c>
      <c r="D1" s="259"/>
      <c r="E1" s="259"/>
      <c r="F1" s="259"/>
      <c r="G1" s="259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" customFormat="1" ht="15" customHeight="1" x14ac:dyDescent="0.3">
      <c r="A2" s="3"/>
      <c r="B2" s="4"/>
      <c r="C2" s="5"/>
      <c r="D2" s="6"/>
      <c r="E2" s="6"/>
      <c r="F2" s="6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" customFormat="1" ht="15" customHeight="1" x14ac:dyDescent="0.3">
      <c r="A3" s="3"/>
      <c r="B3" s="4"/>
      <c r="C3" s="5"/>
      <c r="D3" s="6"/>
      <c r="E3" s="260" t="s">
        <v>68</v>
      </c>
      <c r="F3" s="260"/>
      <c r="G3" s="260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" customFormat="1" ht="15" customHeight="1" x14ac:dyDescent="0.3">
      <c r="A4" s="7"/>
      <c r="B4" s="4"/>
      <c r="C4" s="5"/>
      <c r="D4" s="5"/>
      <c r="E4" s="5"/>
      <c r="F4" s="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" customFormat="1" ht="15" customHeight="1" x14ac:dyDescent="0.25">
      <c r="A5" s="261" t="s">
        <v>85</v>
      </c>
      <c r="B5" s="261"/>
      <c r="C5" s="261"/>
      <c r="D5" s="261"/>
      <c r="E5" s="261"/>
      <c r="F5" s="261"/>
      <c r="G5" s="261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" customFormat="1" ht="36" customHeight="1" x14ac:dyDescent="0.25">
      <c r="A6" s="261"/>
      <c r="B6" s="261"/>
      <c r="C6" s="261"/>
      <c r="D6" s="261"/>
      <c r="E6" s="261"/>
      <c r="F6" s="261"/>
      <c r="G6" s="261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" customFormat="1" ht="15" customHeight="1" x14ac:dyDescent="0.25">
      <c r="A7" s="20"/>
      <c r="B7" s="20"/>
      <c r="C7" s="20"/>
      <c r="D7" s="20"/>
      <c r="E7" s="20"/>
      <c r="F7" s="20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4" customFormat="1" ht="15" customHeight="1" x14ac:dyDescent="0.3">
      <c r="A8" s="3"/>
      <c r="B8" s="4"/>
      <c r="C8" s="8"/>
      <c r="D8" s="9"/>
      <c r="E8" s="260" t="s">
        <v>316</v>
      </c>
      <c r="F8" s="260"/>
      <c r="G8" s="260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4" customFormat="1" ht="15" customHeight="1" x14ac:dyDescent="0.3">
      <c r="A9" s="3"/>
      <c r="B9" s="4"/>
      <c r="C9" s="8"/>
      <c r="D9" s="9"/>
      <c r="E9" s="9"/>
      <c r="F9" s="23"/>
      <c r="G9" s="23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36.75" customHeight="1" x14ac:dyDescent="0.3">
      <c r="A10" s="297" t="s">
        <v>0</v>
      </c>
      <c r="B10" s="262" t="s">
        <v>9</v>
      </c>
      <c r="C10" s="262" t="s">
        <v>11</v>
      </c>
      <c r="D10" s="265" t="s">
        <v>61</v>
      </c>
      <c r="E10" s="266"/>
      <c r="F10" s="267"/>
    </row>
    <row r="11" spans="1:37" ht="31.5" customHeight="1" x14ac:dyDescent="0.3">
      <c r="A11" s="298"/>
      <c r="B11" s="263"/>
      <c r="C11" s="263"/>
      <c r="D11" s="25" t="s">
        <v>12</v>
      </c>
      <c r="E11" s="25" t="s">
        <v>13</v>
      </c>
      <c r="F11" s="25" t="s">
        <v>315</v>
      </c>
    </row>
    <row r="12" spans="1:37" ht="18.75" customHeight="1" x14ac:dyDescent="0.3">
      <c r="A12" s="299"/>
      <c r="B12" s="264"/>
      <c r="C12" s="25" t="s">
        <v>10</v>
      </c>
      <c r="D12" s="265" t="s">
        <v>60</v>
      </c>
      <c r="E12" s="266"/>
      <c r="F12" s="267"/>
    </row>
    <row r="13" spans="1:37" x14ac:dyDescent="0.3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</row>
    <row r="14" spans="1:37" ht="18.75" customHeight="1" x14ac:dyDescent="0.3">
      <c r="A14" s="257" t="s">
        <v>70</v>
      </c>
      <c r="B14" s="257"/>
      <c r="C14" s="257"/>
      <c r="D14" s="257"/>
      <c r="E14" s="257"/>
      <c r="F14" s="257"/>
    </row>
    <row r="15" spans="1:37" ht="56.25" x14ac:dyDescent="0.3">
      <c r="A15" s="21">
        <v>1</v>
      </c>
      <c r="B15" s="51" t="s">
        <v>71</v>
      </c>
      <c r="C15" s="196">
        <v>41378.1</v>
      </c>
      <c r="D15" s="17">
        <v>41485.399167861673</v>
      </c>
      <c r="E15" s="17">
        <v>41592.698335723348</v>
      </c>
      <c r="F15" s="17">
        <v>41699.997503585022</v>
      </c>
    </row>
    <row r="16" spans="1:37" x14ac:dyDescent="0.3">
      <c r="A16" s="21">
        <v>2</v>
      </c>
      <c r="B16" s="51" t="s">
        <v>63</v>
      </c>
      <c r="C16" s="12">
        <v>104.4</v>
      </c>
      <c r="D16" s="12">
        <v>104.5</v>
      </c>
      <c r="E16" s="12">
        <v>104.6</v>
      </c>
      <c r="F16" s="12">
        <v>104.7</v>
      </c>
    </row>
    <row r="17" spans="1:6" x14ac:dyDescent="0.3">
      <c r="A17" s="21">
        <v>3</v>
      </c>
      <c r="B17" s="51" t="s">
        <v>64</v>
      </c>
      <c r="C17" s="11">
        <v>230100</v>
      </c>
      <c r="D17" s="11">
        <v>267500</v>
      </c>
      <c r="E17" s="11">
        <v>310800</v>
      </c>
      <c r="F17" s="11">
        <v>366800</v>
      </c>
    </row>
    <row r="18" spans="1:6" x14ac:dyDescent="0.3">
      <c r="A18" s="21">
        <v>4</v>
      </c>
      <c r="B18" s="51" t="s">
        <v>63</v>
      </c>
      <c r="C18" s="17">
        <v>102.5</v>
      </c>
      <c r="D18" s="17">
        <v>104</v>
      </c>
      <c r="E18" s="17">
        <v>104.5</v>
      </c>
      <c r="F18" s="17">
        <v>104.7</v>
      </c>
    </row>
    <row r="19" spans="1:6" ht="39.75" customHeight="1" x14ac:dyDescent="0.3">
      <c r="A19" s="21">
        <v>5</v>
      </c>
      <c r="B19" s="51" t="s">
        <v>65</v>
      </c>
      <c r="C19" s="183">
        <v>1981.7</v>
      </c>
      <c r="D19" s="183">
        <v>2477.1</v>
      </c>
      <c r="E19" s="183">
        <v>3170</v>
      </c>
      <c r="F19" s="183">
        <v>4280</v>
      </c>
    </row>
    <row r="20" spans="1:6" ht="24" customHeight="1" x14ac:dyDescent="0.3">
      <c r="A20" s="21">
        <v>6</v>
      </c>
      <c r="B20" s="51" t="s">
        <v>63</v>
      </c>
      <c r="C20" s="184">
        <v>130</v>
      </c>
      <c r="D20" s="184">
        <v>125</v>
      </c>
      <c r="E20" s="184">
        <v>128</v>
      </c>
      <c r="F20" s="184">
        <v>135</v>
      </c>
    </row>
    <row r="21" spans="1:6" x14ac:dyDescent="0.3">
      <c r="A21" s="21">
        <v>7</v>
      </c>
      <c r="B21" s="51" t="s">
        <v>66</v>
      </c>
      <c r="C21" s="183">
        <v>187500</v>
      </c>
      <c r="D21" s="183">
        <v>217000</v>
      </c>
      <c r="E21" s="183">
        <v>250700</v>
      </c>
      <c r="F21" s="183">
        <v>287000</v>
      </c>
    </row>
    <row r="22" spans="1:6" x14ac:dyDescent="0.3">
      <c r="A22" s="21">
        <v>8</v>
      </c>
      <c r="B22" s="51" t="s">
        <v>63</v>
      </c>
      <c r="C22" s="184">
        <v>118</v>
      </c>
      <c r="D22" s="184">
        <v>117.9</v>
      </c>
      <c r="E22" s="184">
        <v>113</v>
      </c>
      <c r="F22" s="184">
        <v>115</v>
      </c>
    </row>
    <row r="23" spans="1:6" ht="75" x14ac:dyDescent="0.3">
      <c r="A23" s="21">
        <v>9</v>
      </c>
      <c r="B23" s="51" t="s">
        <v>72</v>
      </c>
      <c r="C23" s="183">
        <v>34300</v>
      </c>
      <c r="D23" s="183">
        <v>42200</v>
      </c>
      <c r="E23" s="183">
        <v>51000</v>
      </c>
      <c r="F23" s="183">
        <v>60500</v>
      </c>
    </row>
    <row r="24" spans="1:6" x14ac:dyDescent="0.3">
      <c r="A24" s="21">
        <v>10</v>
      </c>
      <c r="B24" s="51" t="s">
        <v>63</v>
      </c>
      <c r="C24" s="184">
        <v>125</v>
      </c>
      <c r="D24" s="184">
        <v>123</v>
      </c>
      <c r="E24" s="184">
        <v>128</v>
      </c>
      <c r="F24" s="184">
        <v>120</v>
      </c>
    </row>
    <row r="25" spans="1:6" ht="56.25" x14ac:dyDescent="0.3">
      <c r="A25" s="21">
        <v>11</v>
      </c>
      <c r="B25" s="51" t="s">
        <v>73</v>
      </c>
      <c r="C25" s="183">
        <v>2340</v>
      </c>
      <c r="D25" s="183">
        <v>2700</v>
      </c>
      <c r="E25" s="183">
        <v>2950</v>
      </c>
      <c r="F25" s="183">
        <v>3480</v>
      </c>
    </row>
    <row r="26" spans="1:6" x14ac:dyDescent="0.3">
      <c r="A26" s="21">
        <v>12</v>
      </c>
      <c r="B26" s="51" t="s">
        <v>63</v>
      </c>
      <c r="C26" s="184">
        <v>113</v>
      </c>
      <c r="D26" s="184">
        <v>115</v>
      </c>
      <c r="E26" s="184">
        <v>111</v>
      </c>
      <c r="F26" s="184">
        <v>118</v>
      </c>
    </row>
    <row r="27" spans="1:6" x14ac:dyDescent="0.3">
      <c r="A27" s="21">
        <v>13</v>
      </c>
      <c r="B27" s="51" t="s">
        <v>67</v>
      </c>
      <c r="C27" s="184">
        <v>96011.7</v>
      </c>
      <c r="D27" s="184">
        <v>96500</v>
      </c>
      <c r="E27" s="184">
        <v>98200</v>
      </c>
      <c r="F27" s="184">
        <v>100400</v>
      </c>
    </row>
    <row r="28" spans="1:6" x14ac:dyDescent="0.3">
      <c r="A28" s="21">
        <v>14</v>
      </c>
      <c r="B28" s="51" t="s">
        <v>63</v>
      </c>
      <c r="C28" s="190">
        <v>126.6</v>
      </c>
      <c r="D28" s="190">
        <v>101.3</v>
      </c>
      <c r="E28" s="190">
        <v>102.5</v>
      </c>
      <c r="F28" s="190">
        <v>103</v>
      </c>
    </row>
    <row r="29" spans="1:6" x14ac:dyDescent="0.3">
      <c r="A29" s="21">
        <v>15</v>
      </c>
      <c r="B29" s="51" t="s">
        <v>74</v>
      </c>
      <c r="C29" s="17">
        <v>179200</v>
      </c>
      <c r="D29" s="17">
        <v>182500</v>
      </c>
      <c r="E29" s="17">
        <v>186100</v>
      </c>
      <c r="F29" s="17">
        <v>189800</v>
      </c>
    </row>
    <row r="30" spans="1:6" x14ac:dyDescent="0.3">
      <c r="A30" s="21">
        <v>16</v>
      </c>
      <c r="B30" s="51" t="s">
        <v>63</v>
      </c>
      <c r="C30" s="17">
        <v>100</v>
      </c>
      <c r="D30" s="17">
        <v>100.1</v>
      </c>
      <c r="E30" s="17">
        <v>100</v>
      </c>
      <c r="F30" s="17">
        <v>100.2</v>
      </c>
    </row>
    <row r="31" spans="1:6" x14ac:dyDescent="0.3">
      <c r="A31" s="21">
        <v>17</v>
      </c>
      <c r="B31" s="51" t="s">
        <v>75</v>
      </c>
      <c r="C31" s="17">
        <v>352200</v>
      </c>
      <c r="D31" s="17">
        <v>405000</v>
      </c>
      <c r="E31" s="17">
        <v>412000</v>
      </c>
      <c r="F31" s="17">
        <v>417500</v>
      </c>
    </row>
    <row r="32" spans="1:6" x14ac:dyDescent="0.3">
      <c r="A32" s="21">
        <v>18</v>
      </c>
      <c r="B32" s="51" t="s">
        <v>63</v>
      </c>
      <c r="C32" s="17">
        <v>100</v>
      </c>
      <c r="D32" s="17">
        <v>100.1</v>
      </c>
      <c r="E32" s="17">
        <v>100</v>
      </c>
      <c r="F32" s="17">
        <v>101.1</v>
      </c>
    </row>
    <row r="33" spans="1:6" ht="18.75" customHeight="1" x14ac:dyDescent="0.3">
      <c r="A33" s="257" t="s">
        <v>48</v>
      </c>
      <c r="B33" s="257"/>
      <c r="C33" s="257"/>
      <c r="D33" s="257"/>
      <c r="E33" s="257"/>
      <c r="F33" s="257"/>
    </row>
    <row r="34" spans="1:6" ht="37.5" x14ac:dyDescent="0.3">
      <c r="A34" s="21">
        <v>19</v>
      </c>
      <c r="B34" s="51" t="s">
        <v>49</v>
      </c>
      <c r="C34" s="189">
        <v>212.1</v>
      </c>
      <c r="D34" s="189">
        <v>214</v>
      </c>
      <c r="E34" s="189">
        <v>214.10000000000002</v>
      </c>
      <c r="F34" s="189">
        <v>214.4</v>
      </c>
    </row>
    <row r="35" spans="1:6" x14ac:dyDescent="0.3">
      <c r="A35" s="21">
        <v>20</v>
      </c>
      <c r="B35" s="51" t="s">
        <v>50</v>
      </c>
      <c r="C35" s="189">
        <v>100.3</v>
      </c>
      <c r="D35" s="189">
        <v>101.2</v>
      </c>
      <c r="E35" s="189">
        <v>101.2</v>
      </c>
      <c r="F35" s="189">
        <v>101.4</v>
      </c>
    </row>
    <row r="36" spans="1:6" x14ac:dyDescent="0.3">
      <c r="A36" s="21">
        <v>21</v>
      </c>
      <c r="B36" s="51" t="s">
        <v>51</v>
      </c>
      <c r="C36" s="13">
        <f>C34-C35</f>
        <v>111.8</v>
      </c>
      <c r="D36" s="13">
        <f t="shared" ref="D36:F36" si="0">D34-D35</f>
        <v>112.8</v>
      </c>
      <c r="E36" s="13">
        <f t="shared" si="0"/>
        <v>112.90000000000002</v>
      </c>
      <c r="F36" s="13">
        <f t="shared" si="0"/>
        <v>113</v>
      </c>
    </row>
    <row r="37" spans="1:6" ht="37.5" x14ac:dyDescent="0.3">
      <c r="A37" s="21">
        <v>22</v>
      </c>
      <c r="B37" s="51" t="s">
        <v>52</v>
      </c>
      <c r="C37" s="13">
        <v>94.6</v>
      </c>
      <c r="D37" s="13">
        <v>94.6</v>
      </c>
      <c r="E37" s="13">
        <v>94.7</v>
      </c>
      <c r="F37" s="13">
        <v>94.9</v>
      </c>
    </row>
    <row r="38" spans="1:6" x14ac:dyDescent="0.3">
      <c r="A38" s="21">
        <v>23</v>
      </c>
      <c r="B38" s="51" t="s">
        <v>50</v>
      </c>
      <c r="C38" s="13">
        <v>48.1</v>
      </c>
      <c r="D38" s="13">
        <v>48</v>
      </c>
      <c r="E38" s="13">
        <v>48.1</v>
      </c>
      <c r="F38" s="13">
        <v>48.2</v>
      </c>
    </row>
    <row r="39" spans="1:6" x14ac:dyDescent="0.3">
      <c r="A39" s="21">
        <v>24</v>
      </c>
      <c r="B39" s="51" t="s">
        <v>51</v>
      </c>
      <c r="C39" s="13">
        <v>46.5</v>
      </c>
      <c r="D39" s="13">
        <v>46.5</v>
      </c>
      <c r="E39" s="13">
        <v>46.6</v>
      </c>
      <c r="F39" s="13">
        <v>46.7</v>
      </c>
    </row>
    <row r="40" spans="1:6" ht="37.5" x14ac:dyDescent="0.3">
      <c r="A40" s="21">
        <v>25</v>
      </c>
      <c r="B40" s="51" t="s">
        <v>53</v>
      </c>
      <c r="C40" s="13">
        <v>4.3</v>
      </c>
      <c r="D40" s="13">
        <v>4.3</v>
      </c>
      <c r="E40" s="13">
        <v>4.3</v>
      </c>
      <c r="F40" s="13">
        <v>4.2</v>
      </c>
    </row>
    <row r="41" spans="1:6" x14ac:dyDescent="0.3">
      <c r="A41" s="21">
        <v>26</v>
      </c>
      <c r="B41" s="51" t="s">
        <v>50</v>
      </c>
      <c r="C41" s="13">
        <v>2.2999999999999998</v>
      </c>
      <c r="D41" s="13">
        <v>2.2999999999999998</v>
      </c>
      <c r="E41" s="13">
        <v>2.2999999999999998</v>
      </c>
      <c r="F41" s="13">
        <v>2.2999999999999998</v>
      </c>
    </row>
    <row r="42" spans="1:6" x14ac:dyDescent="0.3">
      <c r="A42" s="21">
        <v>27</v>
      </c>
      <c r="B42" s="51" t="s">
        <v>51</v>
      </c>
      <c r="C42" s="13">
        <v>1.9</v>
      </c>
      <c r="D42" s="13">
        <v>1.9</v>
      </c>
      <c r="E42" s="13">
        <v>2</v>
      </c>
      <c r="F42" s="13">
        <v>2</v>
      </c>
    </row>
    <row r="43" spans="1:6" x14ac:dyDescent="0.3">
      <c r="A43" s="21">
        <v>28</v>
      </c>
      <c r="B43" s="51" t="s">
        <v>54</v>
      </c>
      <c r="C43" s="13">
        <f>C40/C37*100</f>
        <v>4.5454545454545459</v>
      </c>
      <c r="D43" s="13">
        <v>4.5454545454545459</v>
      </c>
      <c r="E43" s="13">
        <v>4.5454545454545459</v>
      </c>
      <c r="F43" s="13">
        <v>4.5454545454545459</v>
      </c>
    </row>
    <row r="44" spans="1:6" x14ac:dyDescent="0.3">
      <c r="A44" s="21">
        <v>29</v>
      </c>
      <c r="B44" s="51" t="s">
        <v>50</v>
      </c>
      <c r="C44" s="12">
        <v>4.8</v>
      </c>
      <c r="D44" s="12">
        <v>4.8</v>
      </c>
      <c r="E44" s="12">
        <v>4.8</v>
      </c>
      <c r="F44" s="12">
        <v>4.8</v>
      </c>
    </row>
    <row r="45" spans="1:6" x14ac:dyDescent="0.3">
      <c r="A45" s="21">
        <v>30</v>
      </c>
      <c r="B45" s="51" t="s">
        <v>51</v>
      </c>
      <c r="C45" s="12">
        <v>4.2</v>
      </c>
      <c r="D45" s="12">
        <v>4.2</v>
      </c>
      <c r="E45" s="12">
        <v>4.2</v>
      </c>
      <c r="F45" s="12">
        <v>4.2</v>
      </c>
    </row>
    <row r="46" spans="1:6" ht="37.5" x14ac:dyDescent="0.3">
      <c r="A46" s="21">
        <v>31</v>
      </c>
      <c r="B46" s="51" t="s">
        <v>57</v>
      </c>
      <c r="C46" s="181">
        <v>362413</v>
      </c>
      <c r="D46" s="181">
        <f t="shared" ref="D46:F46" si="1">C46*102.9%</f>
        <v>372922.97700000007</v>
      </c>
      <c r="E46" s="181">
        <f t="shared" si="1"/>
        <v>383737.74333300011</v>
      </c>
      <c r="F46" s="181">
        <f t="shared" si="1"/>
        <v>394866.13788965717</v>
      </c>
    </row>
    <row r="47" spans="1:6" ht="37.5" x14ac:dyDescent="0.3">
      <c r="A47" s="21">
        <v>32</v>
      </c>
      <c r="B47" s="51" t="s">
        <v>58</v>
      </c>
      <c r="C47" s="13">
        <v>104.8</v>
      </c>
      <c r="D47" s="13">
        <v>105.1</v>
      </c>
      <c r="E47" s="13">
        <v>103.6</v>
      </c>
      <c r="F47" s="13">
        <v>103</v>
      </c>
    </row>
    <row r="48" spans="1:6" ht="28.5" customHeight="1" x14ac:dyDescent="0.3">
      <c r="A48" s="21">
        <v>33</v>
      </c>
      <c r="B48" s="51" t="s">
        <v>59</v>
      </c>
      <c r="C48" s="12">
        <v>29.8</v>
      </c>
      <c r="D48" s="12">
        <v>30.1</v>
      </c>
      <c r="E48" s="12">
        <v>30.5</v>
      </c>
      <c r="F48" s="12">
        <v>30.9</v>
      </c>
    </row>
    <row r="50" spans="1:6" ht="34.5" customHeight="1" x14ac:dyDescent="0.3">
      <c r="A50" s="307" t="s">
        <v>8</v>
      </c>
      <c r="B50" s="307"/>
      <c r="C50" s="307"/>
      <c r="D50" s="307"/>
      <c r="E50" s="307"/>
      <c r="F50" s="307"/>
    </row>
  </sheetData>
  <mergeCells count="12">
    <mergeCell ref="D12:F12"/>
    <mergeCell ref="A14:F14"/>
    <mergeCell ref="A50:F50"/>
    <mergeCell ref="A5:G6"/>
    <mergeCell ref="C1:G1"/>
    <mergeCell ref="E3:G3"/>
    <mergeCell ref="E8:G8"/>
    <mergeCell ref="A33:F33"/>
    <mergeCell ref="A10:A12"/>
    <mergeCell ref="B10:B12"/>
    <mergeCell ref="C10:C11"/>
    <mergeCell ref="D10:F10"/>
  </mergeCells>
  <pageMargins left="0.35433070866141736" right="0.35433070866141736" top="0.98425196850393704" bottom="0.98425196850393704" header="0.51181102362204722" footer="0.51181102362204722"/>
  <pageSetup paperSize="9" scale="85" orientation="portrait" r:id="rId1"/>
  <headerFooter>
    <oddFooter>&amp;C&amp;P</oddFooter>
  </headerFooter>
  <rowBreaks count="1" manualBreakCount="1">
    <brk id="32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EFDB2-0625-4492-9169-DE97758F5DD5}">
  <sheetPr>
    <tabColor rgb="FF0070C0"/>
  </sheetPr>
  <dimension ref="A1:AJ127"/>
  <sheetViews>
    <sheetView view="pageBreakPreview" zoomScaleNormal="100" zoomScaleSheetLayoutView="100" workbookViewId="0">
      <selection activeCell="K113" sqref="K113"/>
    </sheetView>
  </sheetViews>
  <sheetFormatPr defaultRowHeight="18.75" x14ac:dyDescent="0.3"/>
  <cols>
    <col min="1" max="1" width="7.5703125" style="170" customWidth="1"/>
    <col min="2" max="2" width="55.28515625" style="78" customWidth="1"/>
    <col min="3" max="3" width="16.7109375" style="218" customWidth="1"/>
    <col min="4" max="4" width="16.5703125" style="218" customWidth="1"/>
    <col min="5" max="5" width="16.140625" style="218" customWidth="1"/>
    <col min="6" max="6" width="15.7109375" style="218" customWidth="1"/>
    <col min="7" max="7" width="15.7109375" style="219" customWidth="1"/>
    <col min="8" max="8" width="15.85546875" style="218" customWidth="1"/>
    <col min="9" max="9" width="10.85546875" style="2" bestFit="1" customWidth="1"/>
    <col min="10" max="11" width="11.85546875" style="1" customWidth="1"/>
    <col min="12" max="16384" width="9.140625" style="1"/>
  </cols>
  <sheetData>
    <row r="1" spans="1:36" ht="15" customHeight="1" x14ac:dyDescent="0.3">
      <c r="A1" s="165"/>
      <c r="B1" s="4"/>
      <c r="C1" s="199"/>
      <c r="D1" s="199"/>
      <c r="E1" s="199"/>
      <c r="F1" s="200"/>
      <c r="G1" s="200"/>
      <c r="H1" s="200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36" ht="15" customHeight="1" x14ac:dyDescent="0.3">
      <c r="A2" s="165"/>
      <c r="B2" s="4"/>
      <c r="C2" s="199"/>
      <c r="D2" s="199"/>
      <c r="E2" s="199"/>
      <c r="F2" s="200"/>
      <c r="G2" s="200"/>
      <c r="H2" s="200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</row>
    <row r="3" spans="1:36" ht="15" customHeight="1" x14ac:dyDescent="0.3">
      <c r="A3" s="165"/>
      <c r="B3" s="4"/>
      <c r="C3" s="199"/>
      <c r="D3" s="199"/>
      <c r="E3" s="199"/>
      <c r="F3" s="200"/>
      <c r="G3" s="200"/>
      <c r="H3" s="220" t="s">
        <v>86</v>
      </c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 ht="15" customHeight="1" x14ac:dyDescent="0.3">
      <c r="A4" s="166"/>
      <c r="B4" s="4"/>
      <c r="C4" s="199"/>
      <c r="D4" s="199"/>
      <c r="E4" s="199"/>
      <c r="F4" s="199"/>
      <c r="G4" s="199"/>
      <c r="H4" s="199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 ht="15" customHeight="1" x14ac:dyDescent="0.25">
      <c r="A5" s="250" t="s">
        <v>329</v>
      </c>
      <c r="B5" s="250"/>
      <c r="C5" s="250"/>
      <c r="D5" s="250"/>
      <c r="E5" s="250"/>
      <c r="F5" s="250"/>
      <c r="G5" s="250"/>
      <c r="H5" s="250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ht="15" customHeight="1" x14ac:dyDescent="0.25">
      <c r="A6" s="250" t="s">
        <v>87</v>
      </c>
      <c r="B6" s="250"/>
      <c r="C6" s="250"/>
      <c r="D6" s="250"/>
      <c r="E6" s="250"/>
      <c r="F6" s="250"/>
      <c r="G6" s="250"/>
      <c r="H6" s="250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15" customHeight="1" x14ac:dyDescent="0.3">
      <c r="A7" s="165"/>
      <c r="B7" s="4"/>
      <c r="C7" s="199"/>
      <c r="D7" s="199"/>
      <c r="E7" s="202"/>
      <c r="F7" s="203"/>
      <c r="G7" s="203"/>
      <c r="H7" s="220" t="s">
        <v>316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18.75" customHeight="1" x14ac:dyDescent="0.25">
      <c r="A8" s="251" t="s">
        <v>0</v>
      </c>
      <c r="B8" s="252" t="s">
        <v>9</v>
      </c>
      <c r="C8" s="253" t="s">
        <v>341</v>
      </c>
      <c r="D8" s="253" t="s">
        <v>342</v>
      </c>
      <c r="E8" s="204" t="s">
        <v>11</v>
      </c>
      <c r="F8" s="204" t="s">
        <v>343</v>
      </c>
      <c r="G8" s="204" t="s">
        <v>13</v>
      </c>
      <c r="H8" s="204" t="s">
        <v>315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ht="33.75" customHeight="1" x14ac:dyDescent="0.25">
      <c r="A9" s="251"/>
      <c r="B9" s="252"/>
      <c r="C9" s="253"/>
      <c r="D9" s="253"/>
      <c r="E9" s="204" t="s">
        <v>10</v>
      </c>
      <c r="F9" s="253" t="s">
        <v>61</v>
      </c>
      <c r="G9" s="253"/>
      <c r="H9" s="253"/>
      <c r="I9"/>
      <c r="J9"/>
      <c r="K9" s="256"/>
      <c r="L9" s="256"/>
      <c r="M9" s="256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ht="45.75" customHeight="1" x14ac:dyDescent="0.25">
      <c r="A10" s="167">
        <v>1</v>
      </c>
      <c r="B10" s="10">
        <v>2</v>
      </c>
      <c r="C10" s="204">
        <v>3</v>
      </c>
      <c r="D10" s="204">
        <v>4</v>
      </c>
      <c r="E10" s="204">
        <v>5</v>
      </c>
      <c r="F10" s="204">
        <v>6</v>
      </c>
      <c r="G10" s="204">
        <v>7</v>
      </c>
      <c r="H10" s="204">
        <v>8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20.25" hidden="1" customHeight="1" x14ac:dyDescent="0.25">
      <c r="A11" s="257" t="s">
        <v>289</v>
      </c>
      <c r="B11" s="257"/>
      <c r="C11" s="257"/>
      <c r="D11" s="257"/>
      <c r="E11" s="257"/>
      <c r="F11" s="257"/>
      <c r="G11" s="257"/>
      <c r="H11" s="257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ht="18" hidden="1" customHeight="1" x14ac:dyDescent="0.25">
      <c r="A12" s="21">
        <f>_xlfn.AGGREGATE(3,3,$B$12:B12)</f>
        <v>0</v>
      </c>
      <c r="B12" s="54" t="s">
        <v>109</v>
      </c>
      <c r="C12" s="231"/>
      <c r="D12" s="231"/>
      <c r="E12" s="182"/>
      <c r="F12" s="182"/>
      <c r="G12" s="182"/>
      <c r="H12" s="18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18" hidden="1" customHeight="1" x14ac:dyDescent="0.25">
      <c r="A13" s="21">
        <f>_xlfn.AGGREGATE(3,3,$B$12:B13)</f>
        <v>0</v>
      </c>
      <c r="B13" s="54" t="s">
        <v>111</v>
      </c>
      <c r="C13" s="231"/>
      <c r="D13" s="231"/>
      <c r="E13" s="182"/>
      <c r="F13" s="182"/>
      <c r="G13" s="182"/>
      <c r="H13" s="182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ht="18" hidden="1" customHeight="1" x14ac:dyDescent="0.25">
      <c r="A14" s="21">
        <f>_xlfn.AGGREGATE(3,3,$B$12:B14)</f>
        <v>0</v>
      </c>
      <c r="B14" s="54" t="s">
        <v>112</v>
      </c>
      <c r="C14" s="231"/>
      <c r="D14" s="231"/>
      <c r="E14" s="182"/>
      <c r="F14" s="182"/>
      <c r="G14" s="182"/>
      <c r="H14" s="182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ht="20.25" hidden="1" customHeight="1" x14ac:dyDescent="0.25">
      <c r="A15" s="21">
        <v>4</v>
      </c>
      <c r="B15" s="54" t="s">
        <v>111</v>
      </c>
      <c r="C15" s="231"/>
      <c r="D15" s="231"/>
      <c r="E15" s="182"/>
      <c r="F15" s="182"/>
      <c r="G15" s="182"/>
      <c r="H15" s="182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18" hidden="1" customHeight="1" x14ac:dyDescent="0.25">
      <c r="A16" s="21">
        <f>_xlfn.AGGREGATE(3,3,$B$12:B16)</f>
        <v>0</v>
      </c>
      <c r="B16" s="54" t="s">
        <v>115</v>
      </c>
      <c r="C16" s="231"/>
      <c r="D16" s="231"/>
      <c r="E16" s="182"/>
      <c r="F16" s="182"/>
      <c r="G16" s="182"/>
      <c r="H16" s="182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18" hidden="1" customHeight="1" x14ac:dyDescent="0.25">
      <c r="A17" s="21">
        <f>_xlfn.AGGREGATE(3,3,$B$12:B17)</f>
        <v>0</v>
      </c>
      <c r="B17" s="54" t="s">
        <v>116</v>
      </c>
      <c r="C17" s="231"/>
      <c r="D17" s="231"/>
      <c r="E17" s="182"/>
      <c r="F17" s="232"/>
      <c r="G17" s="232"/>
      <c r="H17" s="232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18" hidden="1" customHeight="1" x14ac:dyDescent="0.25">
      <c r="A18" s="21">
        <f>_xlfn.AGGREGATE(3,3,$B$12:B18)</f>
        <v>0</v>
      </c>
      <c r="B18" s="54" t="s">
        <v>117</v>
      </c>
      <c r="C18" s="231"/>
      <c r="D18" s="231"/>
      <c r="E18" s="182"/>
      <c r="F18" s="232"/>
      <c r="G18" s="232"/>
      <c r="H18" s="232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1" hidden="1" customHeight="1" x14ac:dyDescent="0.25">
      <c r="A19" s="21">
        <f>_xlfn.AGGREGATE(3,3,$B$12:B19)</f>
        <v>0</v>
      </c>
      <c r="B19" s="54" t="s">
        <v>118</v>
      </c>
      <c r="C19" s="231"/>
      <c r="D19" s="231"/>
      <c r="E19" s="182"/>
      <c r="F19" s="232"/>
      <c r="G19" s="232"/>
      <c r="H19" s="232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ht="18" hidden="1" customHeight="1" x14ac:dyDescent="0.25">
      <c r="A20" s="21">
        <f>_xlfn.AGGREGATE(3,3,$B$12:B20)</f>
        <v>0</v>
      </c>
      <c r="B20" s="54" t="s">
        <v>119</v>
      </c>
      <c r="C20" s="231"/>
      <c r="D20" s="231"/>
      <c r="E20" s="182"/>
      <c r="F20" s="182"/>
      <c r="G20" s="182"/>
      <c r="H20" s="182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 ht="18" hidden="1" customHeight="1" x14ac:dyDescent="0.25">
      <c r="A21" s="21">
        <f>_xlfn.AGGREGATE(3,3,$B$12:B21)</f>
        <v>0</v>
      </c>
      <c r="B21" s="54" t="s">
        <v>120</v>
      </c>
      <c r="C21" s="231"/>
      <c r="D21" s="231"/>
      <c r="E21" s="182"/>
      <c r="F21" s="182"/>
      <c r="G21" s="182"/>
      <c r="H21" s="182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 ht="18" hidden="1" customHeight="1" x14ac:dyDescent="0.25">
      <c r="A22" s="21">
        <f>_xlfn.AGGREGATE(3,3,$B$12:B22)</f>
        <v>0</v>
      </c>
      <c r="B22" s="54" t="s">
        <v>121</v>
      </c>
      <c r="C22" s="231"/>
      <c r="D22" s="231"/>
      <c r="E22" s="182"/>
      <c r="F22" s="182"/>
      <c r="G22" s="182"/>
      <c r="H22" s="18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 ht="18" hidden="1" customHeight="1" x14ac:dyDescent="0.25">
      <c r="A23" s="21">
        <f>_xlfn.AGGREGATE(3,3,$B$12:B23)</f>
        <v>0</v>
      </c>
      <c r="B23" s="54" t="s">
        <v>264</v>
      </c>
      <c r="C23" s="231"/>
      <c r="D23" s="231"/>
      <c r="E23" s="182"/>
      <c r="F23" s="182"/>
      <c r="G23" s="182"/>
      <c r="H23" s="182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</row>
    <row r="24" spans="1:36" ht="15.75" hidden="1" customHeight="1" x14ac:dyDescent="0.25">
      <c r="A24" s="21">
        <f>_xlfn.AGGREGATE(3,3,$B$12:B24)</f>
        <v>0</v>
      </c>
      <c r="B24" s="54" t="s">
        <v>124</v>
      </c>
      <c r="C24" s="231"/>
      <c r="D24" s="231"/>
      <c r="E24" s="182"/>
      <c r="F24" s="182"/>
      <c r="G24" s="182"/>
      <c r="H24" s="182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 ht="18" hidden="1" customHeight="1" x14ac:dyDescent="0.25">
      <c r="A25" s="21">
        <f>_xlfn.AGGREGATE(3,3,$B$12:B25)</f>
        <v>0</v>
      </c>
      <c r="B25" s="54" t="s">
        <v>125</v>
      </c>
      <c r="C25" s="231"/>
      <c r="D25" s="231"/>
      <c r="E25" s="182"/>
      <c r="F25" s="182"/>
      <c r="G25" s="182"/>
      <c r="H25" s="182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 ht="38.25" hidden="1" customHeight="1" x14ac:dyDescent="0.25">
      <c r="A26" s="21">
        <f>_xlfn.AGGREGATE(3,3,$B$12:B26)</f>
        <v>0</v>
      </c>
      <c r="B26" s="54" t="s">
        <v>126</v>
      </c>
      <c r="C26" s="231"/>
      <c r="D26" s="231"/>
      <c r="E26" s="182"/>
      <c r="F26" s="182"/>
      <c r="G26" s="182"/>
      <c r="H26" s="182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 ht="18" hidden="1" customHeight="1" x14ac:dyDescent="0.25">
      <c r="A27" s="21">
        <f>_xlfn.AGGREGATE(3,3,$B$12:B27)</f>
        <v>0</v>
      </c>
      <c r="B27" s="54" t="s">
        <v>127</v>
      </c>
      <c r="C27" s="231"/>
      <c r="D27" s="231"/>
      <c r="E27" s="182"/>
      <c r="F27" s="182"/>
      <c r="G27" s="182"/>
      <c r="H27" s="182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 ht="19.5" hidden="1" customHeight="1" x14ac:dyDescent="0.25">
      <c r="A28" s="21">
        <v>17</v>
      </c>
      <c r="B28" s="54" t="s">
        <v>111</v>
      </c>
      <c r="C28" s="231"/>
      <c r="D28" s="231"/>
      <c r="E28" s="182"/>
      <c r="F28" s="182"/>
      <c r="G28" s="182"/>
      <c r="H28" s="182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</row>
    <row r="29" spans="1:36" ht="18" hidden="1" customHeight="1" x14ac:dyDescent="0.25">
      <c r="A29" s="21">
        <v>18</v>
      </c>
      <c r="B29" s="54" t="s">
        <v>115</v>
      </c>
      <c r="C29" s="231"/>
      <c r="D29" s="231"/>
      <c r="E29" s="182"/>
      <c r="F29" s="182"/>
      <c r="G29" s="182"/>
      <c r="H29" s="182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 ht="18" hidden="1" customHeight="1" x14ac:dyDescent="0.25">
      <c r="A30" s="21">
        <f>_xlfn.AGGREGATE(3,3,$B$12:B30)</f>
        <v>0</v>
      </c>
      <c r="B30" s="54" t="s">
        <v>130</v>
      </c>
      <c r="C30" s="231"/>
      <c r="D30" s="231"/>
      <c r="E30" s="182"/>
      <c r="F30" s="182"/>
      <c r="G30" s="182"/>
      <c r="H30" s="182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</row>
    <row r="31" spans="1:36" ht="18" hidden="1" customHeight="1" x14ac:dyDescent="0.25">
      <c r="A31" s="162" t="s">
        <v>105</v>
      </c>
      <c r="B31" s="54" t="s">
        <v>111</v>
      </c>
      <c r="C31" s="231"/>
      <c r="D31" s="231"/>
      <c r="E31" s="182"/>
      <c r="F31" s="182"/>
      <c r="G31" s="182"/>
      <c r="H31" s="182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 ht="18" hidden="1" customHeight="1" x14ac:dyDescent="0.25">
      <c r="A32" s="162" t="s">
        <v>106</v>
      </c>
      <c r="B32" s="54" t="s">
        <v>115</v>
      </c>
      <c r="C32" s="231"/>
      <c r="D32" s="231"/>
      <c r="E32" s="182"/>
      <c r="F32" s="182"/>
      <c r="G32" s="182"/>
      <c r="H32" s="18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 ht="20.25" hidden="1" customHeight="1" x14ac:dyDescent="0.25">
      <c r="A33" s="257" t="s">
        <v>265</v>
      </c>
      <c r="B33" s="257"/>
      <c r="C33" s="257"/>
      <c r="D33" s="257"/>
      <c r="E33" s="257"/>
      <c r="F33" s="257"/>
      <c r="G33" s="257"/>
      <c r="H33" s="257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</row>
    <row r="34" spans="1:36" ht="18" hidden="1" customHeight="1" x14ac:dyDescent="0.25">
      <c r="A34" s="21">
        <f>_xlfn.AGGREGATE(3,3,$B$12:B34)</f>
        <v>0</v>
      </c>
      <c r="B34" s="54" t="s">
        <v>109</v>
      </c>
      <c r="C34" s="231"/>
      <c r="D34" s="231"/>
      <c r="E34" s="226"/>
      <c r="F34" s="226"/>
      <c r="G34" s="226"/>
      <c r="H34" s="226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 ht="18" hidden="1" customHeight="1" x14ac:dyDescent="0.25">
      <c r="A35" s="21" t="s">
        <v>110</v>
      </c>
      <c r="B35" s="54" t="s">
        <v>111</v>
      </c>
      <c r="C35" s="231"/>
      <c r="D35" s="231"/>
      <c r="E35" s="226"/>
      <c r="F35" s="226"/>
      <c r="G35" s="226"/>
      <c r="H35" s="226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</row>
    <row r="36" spans="1:36" ht="18" hidden="1" customHeight="1" x14ac:dyDescent="0.25">
      <c r="A36" s="21">
        <f>_xlfn.AGGREGATE(3,3,$B$12:B36)</f>
        <v>0</v>
      </c>
      <c r="B36" s="54" t="s">
        <v>112</v>
      </c>
      <c r="C36" s="231"/>
      <c r="D36" s="231"/>
      <c r="E36" s="226"/>
      <c r="F36" s="226"/>
      <c r="G36" s="226"/>
      <c r="H36" s="22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</row>
    <row r="37" spans="1:36" ht="18" hidden="1" customHeight="1" x14ac:dyDescent="0.25">
      <c r="A37" s="21" t="s">
        <v>113</v>
      </c>
      <c r="B37" s="54" t="s">
        <v>111</v>
      </c>
      <c r="C37" s="231"/>
      <c r="D37" s="231"/>
      <c r="E37" s="226"/>
      <c r="F37" s="226"/>
      <c r="G37" s="226"/>
      <c r="H37" s="226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 ht="18" hidden="1" customHeight="1" x14ac:dyDescent="0.25">
      <c r="A38" s="21" t="s">
        <v>114</v>
      </c>
      <c r="B38" s="54" t="s">
        <v>115</v>
      </c>
      <c r="C38" s="231"/>
      <c r="D38" s="231"/>
      <c r="E38" s="226"/>
      <c r="F38" s="226"/>
      <c r="G38" s="226"/>
      <c r="H38" s="226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</row>
    <row r="39" spans="1:36" ht="18" hidden="1" customHeight="1" x14ac:dyDescent="0.25">
      <c r="A39" s="21">
        <f>_xlfn.AGGREGATE(3,3,$B$12:B39)</f>
        <v>0</v>
      </c>
      <c r="B39" s="54" t="s">
        <v>116</v>
      </c>
      <c r="C39" s="231"/>
      <c r="D39" s="231"/>
      <c r="E39" s="226"/>
      <c r="F39" s="226"/>
      <c r="G39" s="226"/>
      <c r="H39" s="226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</row>
    <row r="40" spans="1:36" ht="18" hidden="1" customHeight="1" x14ac:dyDescent="0.25">
      <c r="A40" s="21">
        <f>_xlfn.AGGREGATE(3,3,$B$12:B40)</f>
        <v>0</v>
      </c>
      <c r="B40" s="54" t="s">
        <v>117</v>
      </c>
      <c r="C40" s="231"/>
      <c r="D40" s="231"/>
      <c r="E40" s="226"/>
      <c r="F40" s="226"/>
      <c r="G40" s="226"/>
      <c r="H40" s="226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</row>
    <row r="41" spans="1:36" ht="18" hidden="1" customHeight="1" x14ac:dyDescent="0.25">
      <c r="A41" s="21">
        <f>_xlfn.AGGREGATE(3,3,$B$12:B41)</f>
        <v>0</v>
      </c>
      <c r="B41" s="54" t="s">
        <v>118</v>
      </c>
      <c r="C41" s="231"/>
      <c r="D41" s="231"/>
      <c r="E41" s="226"/>
      <c r="F41" s="226"/>
      <c r="G41" s="226"/>
      <c r="H41" s="226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 ht="18" hidden="1" customHeight="1" x14ac:dyDescent="0.25">
      <c r="A42" s="21">
        <f>_xlfn.AGGREGATE(3,3,$B$12:B42)</f>
        <v>0</v>
      </c>
      <c r="B42" s="54" t="s">
        <v>119</v>
      </c>
      <c r="C42" s="231"/>
      <c r="D42" s="231"/>
      <c r="E42" s="226"/>
      <c r="F42" s="226"/>
      <c r="G42" s="226"/>
      <c r="H42" s="226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</row>
    <row r="43" spans="1:36" ht="18" hidden="1" customHeight="1" x14ac:dyDescent="0.25">
      <c r="A43" s="21">
        <f>_xlfn.AGGREGATE(3,3,$B$12:B43)</f>
        <v>0</v>
      </c>
      <c r="B43" s="54" t="s">
        <v>120</v>
      </c>
      <c r="C43" s="231"/>
      <c r="D43" s="231"/>
      <c r="E43" s="226"/>
      <c r="F43" s="226"/>
      <c r="G43" s="226"/>
      <c r="H43" s="226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 ht="18" hidden="1" customHeight="1" x14ac:dyDescent="0.25">
      <c r="A44" s="21">
        <f>_xlfn.AGGREGATE(3,3,$B$12:B44)</f>
        <v>0</v>
      </c>
      <c r="B44" s="54" t="s">
        <v>121</v>
      </c>
      <c r="C44" s="231"/>
      <c r="D44" s="231"/>
      <c r="E44" s="226"/>
      <c r="F44" s="226"/>
      <c r="G44" s="226"/>
      <c r="H44" s="226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 ht="18" hidden="1" customHeight="1" x14ac:dyDescent="0.25">
      <c r="A45" s="21">
        <f>_xlfn.AGGREGATE(3,3,$B$12:B45)</f>
        <v>0</v>
      </c>
      <c r="B45" s="54" t="s">
        <v>122</v>
      </c>
      <c r="C45" s="231"/>
      <c r="D45" s="231"/>
      <c r="E45" s="226"/>
      <c r="F45" s="226"/>
      <c r="G45" s="226"/>
      <c r="H45" s="226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 ht="18" hidden="1" customHeight="1" x14ac:dyDescent="0.25">
      <c r="A46" s="21" t="s">
        <v>123</v>
      </c>
      <c r="B46" s="54" t="s">
        <v>124</v>
      </c>
      <c r="C46" s="231"/>
      <c r="D46" s="231"/>
      <c r="E46" s="226"/>
      <c r="F46" s="226"/>
      <c r="G46" s="226"/>
      <c r="H46" s="22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 ht="18" hidden="1" customHeight="1" x14ac:dyDescent="0.25">
      <c r="A47" s="21">
        <f>_xlfn.AGGREGATE(3,3,$B$12:B47)</f>
        <v>0</v>
      </c>
      <c r="B47" s="54" t="s">
        <v>125</v>
      </c>
      <c r="C47" s="231"/>
      <c r="D47" s="231"/>
      <c r="E47" s="226"/>
      <c r="F47" s="226"/>
      <c r="G47" s="226"/>
      <c r="H47" s="226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 ht="34.5" hidden="1" customHeight="1" x14ac:dyDescent="0.25">
      <c r="A48" s="21">
        <f>_xlfn.AGGREGATE(3,3,$B$12:B48)</f>
        <v>0</v>
      </c>
      <c r="B48" s="54" t="s">
        <v>126</v>
      </c>
      <c r="C48" s="231"/>
      <c r="D48" s="231"/>
      <c r="E48" s="226"/>
      <c r="F48" s="226"/>
      <c r="G48" s="226"/>
      <c r="H48" s="226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</row>
    <row r="49" spans="1:36" ht="18" hidden="1" customHeight="1" x14ac:dyDescent="0.25">
      <c r="A49" s="21">
        <f>_xlfn.AGGREGATE(3,3,$B$12:B49)</f>
        <v>0</v>
      </c>
      <c r="B49" s="54" t="s">
        <v>127</v>
      </c>
      <c r="C49" s="231"/>
      <c r="D49" s="231"/>
      <c r="E49" s="226"/>
      <c r="F49" s="226"/>
      <c r="G49" s="226"/>
      <c r="H49" s="226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 ht="18" hidden="1" customHeight="1" x14ac:dyDescent="0.25">
      <c r="A50" s="21" t="s">
        <v>128</v>
      </c>
      <c r="B50" s="54" t="s">
        <v>111</v>
      </c>
      <c r="C50" s="231"/>
      <c r="D50" s="231"/>
      <c r="E50" s="226"/>
      <c r="F50" s="226"/>
      <c r="G50" s="226"/>
      <c r="H50" s="226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 ht="18" hidden="1" customHeight="1" x14ac:dyDescent="0.25">
      <c r="A51" s="21" t="s">
        <v>129</v>
      </c>
      <c r="B51" s="54" t="s">
        <v>115</v>
      </c>
      <c r="C51" s="231"/>
      <c r="D51" s="231"/>
      <c r="E51" s="226"/>
      <c r="F51" s="226"/>
      <c r="G51" s="226"/>
      <c r="H51" s="226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 ht="18" hidden="1" customHeight="1" x14ac:dyDescent="0.25">
      <c r="A52" s="21">
        <f>_xlfn.AGGREGATE(3,3,$B$12:B52)</f>
        <v>0</v>
      </c>
      <c r="B52" s="54" t="s">
        <v>130</v>
      </c>
      <c r="C52" s="231"/>
      <c r="D52" s="231"/>
      <c r="E52" s="226"/>
      <c r="F52" s="226"/>
      <c r="G52" s="226"/>
      <c r="H52" s="226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</row>
    <row r="53" spans="1:36" ht="18" hidden="1" customHeight="1" x14ac:dyDescent="0.25">
      <c r="A53" s="162" t="s">
        <v>131</v>
      </c>
      <c r="B53" s="54" t="s">
        <v>111</v>
      </c>
      <c r="C53" s="231"/>
      <c r="D53" s="231"/>
      <c r="E53" s="226"/>
      <c r="F53" s="226"/>
      <c r="G53" s="226"/>
      <c r="H53" s="226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 ht="18" hidden="1" customHeight="1" x14ac:dyDescent="0.25">
      <c r="A54" s="162" t="s">
        <v>132</v>
      </c>
      <c r="B54" s="54" t="s">
        <v>115</v>
      </c>
      <c r="C54" s="231"/>
      <c r="D54" s="231"/>
      <c r="E54" s="233"/>
      <c r="F54" s="233"/>
      <c r="G54" s="233"/>
      <c r="H54" s="233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ht="40.5" customHeight="1" x14ac:dyDescent="0.25">
      <c r="A55" s="257" t="s">
        <v>312</v>
      </c>
      <c r="B55" s="257"/>
      <c r="C55" s="257"/>
      <c r="D55" s="257"/>
      <c r="E55" s="257"/>
      <c r="F55" s="257"/>
      <c r="G55" s="257"/>
      <c r="H55" s="257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ht="18" customHeight="1" x14ac:dyDescent="0.25">
      <c r="A56" s="161">
        <f>_xlfn.AGGREGATE(3,3,$B$12:B56)</f>
        <v>1</v>
      </c>
      <c r="B56" s="55" t="s">
        <v>90</v>
      </c>
      <c r="C56" s="227">
        <v>60068.962422000004</v>
      </c>
      <c r="D56" s="227">
        <v>58135</v>
      </c>
      <c r="E56" s="227">
        <v>80992.100000000006</v>
      </c>
      <c r="F56" s="227">
        <v>70213.7</v>
      </c>
      <c r="G56" s="227">
        <v>69851.5</v>
      </c>
      <c r="H56" s="227">
        <v>74741.104999999996</v>
      </c>
      <c r="I56" s="62"/>
      <c r="J56" s="62"/>
      <c r="K56" s="62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ht="18" customHeight="1" x14ac:dyDescent="0.25">
      <c r="A57" s="161">
        <f>_xlfn.AGGREGATE(3,3,$B$12:B57)</f>
        <v>2</v>
      </c>
      <c r="B57" s="55" t="s">
        <v>91</v>
      </c>
      <c r="C57" s="227"/>
      <c r="D57" s="227">
        <v>2.3184585351457736</v>
      </c>
      <c r="E57" s="211">
        <v>2.9573774777755144</v>
      </c>
      <c r="F57" s="211">
        <v>2.4036576394183187</v>
      </c>
      <c r="G57" s="211">
        <v>2.2280476629286667</v>
      </c>
      <c r="H57" s="211">
        <v>2.2663791535014037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ht="18" customHeight="1" x14ac:dyDescent="0.25">
      <c r="A58" s="161">
        <f>_xlfn.AGGREGATE(3,3,$B$12:B58)</f>
        <v>3</v>
      </c>
      <c r="B58" s="55" t="s">
        <v>92</v>
      </c>
      <c r="C58" s="211">
        <v>26570.262422</v>
      </c>
      <c r="D58" s="211">
        <v>24543</v>
      </c>
      <c r="E58" s="211">
        <v>48681.5</v>
      </c>
      <c r="F58" s="211">
        <v>42137.2</v>
      </c>
      <c r="G58" s="211">
        <v>46619.199999999997</v>
      </c>
      <c r="H58" s="211">
        <v>49882.543999999994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ht="18" customHeight="1" x14ac:dyDescent="0.25">
      <c r="A59" s="161">
        <f>_xlfn.AGGREGATE(3,3,$B$12:B59)</f>
        <v>4</v>
      </c>
      <c r="B59" s="55" t="s">
        <v>91</v>
      </c>
      <c r="C59" s="227"/>
      <c r="D59" s="227">
        <v>0.97878950422435229</v>
      </c>
      <c r="E59" s="211">
        <v>1.7775754880331376</v>
      </c>
      <c r="F59" s="211">
        <v>1.4425020000896915</v>
      </c>
      <c r="G59" s="211">
        <v>1.4870088631969833</v>
      </c>
      <c r="H59" s="211">
        <v>1.5125914695162257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ht="18" customHeight="1" x14ac:dyDescent="0.25">
      <c r="A60" s="161">
        <f>_xlfn.AGGREGATE(3,3,$B$12:B60)</f>
        <v>5</v>
      </c>
      <c r="B60" s="55" t="s">
        <v>107</v>
      </c>
      <c r="C60" s="227">
        <v>232.56247196498907</v>
      </c>
      <c r="D60" s="227">
        <v>214.81838074398246</v>
      </c>
      <c r="E60" s="227">
        <v>183.21798718740558</v>
      </c>
      <c r="F60" s="227">
        <v>171.68724279835391</v>
      </c>
      <c r="G60" s="227">
        <v>95.763688464817221</v>
      </c>
      <c r="H60" s="227">
        <v>118.38124982200999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ht="18" customHeight="1" x14ac:dyDescent="0.25">
      <c r="A61" s="161">
        <f>_xlfn.AGGREGATE(3,3,$B$12:B61)</f>
        <v>6</v>
      </c>
      <c r="B61" s="55" t="s">
        <v>93</v>
      </c>
      <c r="C61" s="227">
        <v>14014.578781999999</v>
      </c>
      <c r="D61" s="227">
        <v>18861</v>
      </c>
      <c r="E61" s="211">
        <v>39177</v>
      </c>
      <c r="F61" s="211">
        <v>39098</v>
      </c>
      <c r="G61" s="211">
        <v>43206.6</v>
      </c>
      <c r="H61" s="211">
        <v>46231.061999999998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ht="18" customHeight="1" x14ac:dyDescent="0.25">
      <c r="A62" s="161">
        <f>_xlfn.AGGREGATE(3,3,$B$12:B62)</f>
        <v>7</v>
      </c>
      <c r="B62" s="55" t="s">
        <v>94</v>
      </c>
      <c r="C62" s="227">
        <v>677.00223999999992</v>
      </c>
      <c r="D62" s="227">
        <v>728.8</v>
      </c>
      <c r="E62" s="211">
        <v>2097.3000000000002</v>
      </c>
      <c r="F62" s="211">
        <v>1971.2</v>
      </c>
      <c r="G62" s="211">
        <v>2323.6</v>
      </c>
      <c r="H62" s="211">
        <v>2486.252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ht="18" customHeight="1" x14ac:dyDescent="0.25">
      <c r="A63" s="161">
        <f>_xlfn.AGGREGATE(3,3,$B$12:B63)</f>
        <v>8</v>
      </c>
      <c r="B63" s="55" t="s">
        <v>95</v>
      </c>
      <c r="C63" s="211">
        <v>11878.681399999999</v>
      </c>
      <c r="D63" s="227">
        <v>4953.2</v>
      </c>
      <c r="E63" s="211">
        <v>7407.2</v>
      </c>
      <c r="F63" s="211">
        <v>1068</v>
      </c>
      <c r="G63" s="211">
        <v>1089</v>
      </c>
      <c r="H63" s="211">
        <v>1165.23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ht="18" customHeight="1" x14ac:dyDescent="0.25">
      <c r="A64" s="161">
        <f>_xlfn.AGGREGATE(3,3,$B$12:B64)</f>
        <v>9</v>
      </c>
      <c r="B64" s="55" t="s">
        <v>97</v>
      </c>
      <c r="C64" s="227">
        <v>33201.9</v>
      </c>
      <c r="D64" s="227">
        <v>33333.800000000003</v>
      </c>
      <c r="E64" s="227">
        <v>32031.8</v>
      </c>
      <c r="F64" s="211">
        <v>27795.5</v>
      </c>
      <c r="G64" s="211">
        <v>22973</v>
      </c>
      <c r="H64" s="211">
        <v>24581.11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ht="18" customHeight="1" x14ac:dyDescent="0.25">
      <c r="A65" s="161">
        <f>_xlfn.AGGREGATE(3,3,$B$12:B65)</f>
        <v>10</v>
      </c>
      <c r="B65" s="55" t="s">
        <v>98</v>
      </c>
      <c r="C65" s="227">
        <v>13363.6</v>
      </c>
      <c r="D65" s="227">
        <v>10619.1</v>
      </c>
      <c r="E65" s="211">
        <v>0</v>
      </c>
      <c r="F65" s="211">
        <v>0</v>
      </c>
      <c r="G65" s="211">
        <v>0</v>
      </c>
      <c r="H65" s="211">
        <v>0</v>
      </c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ht="18" customHeight="1" x14ac:dyDescent="0.25">
      <c r="A66" s="161">
        <f>_xlfn.AGGREGATE(3,3,$B$12:B66)</f>
        <v>11</v>
      </c>
      <c r="B66" s="55" t="s">
        <v>99</v>
      </c>
      <c r="C66" s="227">
        <v>7807.1</v>
      </c>
      <c r="D66" s="227">
        <v>9147.9</v>
      </c>
      <c r="E66" s="211">
        <v>17258.8</v>
      </c>
      <c r="F66" s="211">
        <v>10891.2</v>
      </c>
      <c r="G66" s="211">
        <v>8620.5</v>
      </c>
      <c r="H66" s="211">
        <v>9223.9349999999995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67" spans="1:36" ht="18" customHeight="1" x14ac:dyDescent="0.25">
      <c r="A67" s="161">
        <f>_xlfn.AGGREGATE(3,3,$B$12:B67)</f>
        <v>12</v>
      </c>
      <c r="B67" s="63" t="s">
        <v>134</v>
      </c>
      <c r="C67" s="227">
        <v>12031.2</v>
      </c>
      <c r="D67" s="227">
        <v>13566.8</v>
      </c>
      <c r="E67" s="211">
        <v>14773</v>
      </c>
      <c r="F67" s="211">
        <v>16904.3</v>
      </c>
      <c r="G67" s="211">
        <v>14352.5</v>
      </c>
      <c r="H67" s="211">
        <v>15357.174999999999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</row>
    <row r="68" spans="1:36" ht="18" customHeight="1" x14ac:dyDescent="0.25">
      <c r="A68" s="161">
        <f>_xlfn.AGGREGATE(3,3,$B$12:B68)</f>
        <v>13</v>
      </c>
      <c r="B68" s="55" t="s">
        <v>101</v>
      </c>
      <c r="C68" s="227">
        <v>280.3</v>
      </c>
      <c r="D68" s="227">
        <v>258.2</v>
      </c>
      <c r="E68" s="211">
        <v>278.8</v>
      </c>
      <c r="F68" s="211">
        <v>281</v>
      </c>
      <c r="G68" s="211">
        <v>259.3</v>
      </c>
      <c r="H68" s="211">
        <v>277.45100000000002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</row>
    <row r="69" spans="1:36" ht="33.75" customHeight="1" x14ac:dyDescent="0.25">
      <c r="A69" s="161">
        <f>_xlfn.AGGREGATE(3,3,$B$12:B69)</f>
        <v>14</v>
      </c>
      <c r="B69" s="55" t="s">
        <v>102</v>
      </c>
      <c r="C69" s="227">
        <v>16.5</v>
      </c>
      <c r="D69" s="227"/>
      <c r="E69" s="211"/>
      <c r="F69" s="211"/>
      <c r="G69" s="211"/>
      <c r="H69" s="211">
        <v>0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</row>
    <row r="70" spans="1:36" ht="18" customHeight="1" x14ac:dyDescent="0.25">
      <c r="A70" s="161">
        <f>_xlfn.AGGREGATE(3,3,$B$12:B70)</f>
        <v>15</v>
      </c>
      <c r="B70" s="55" t="s">
        <v>103</v>
      </c>
      <c r="C70" s="227">
        <v>46697.100000000006</v>
      </c>
      <c r="D70" s="227">
        <v>73946.8</v>
      </c>
      <c r="E70" s="211">
        <v>103896</v>
      </c>
      <c r="F70" s="211">
        <v>69932.800000000003</v>
      </c>
      <c r="G70" s="211">
        <v>69592.2</v>
      </c>
      <c r="H70" s="211">
        <v>74463.653999999995</v>
      </c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</row>
    <row r="71" spans="1:36" ht="18" customHeight="1" x14ac:dyDescent="0.25">
      <c r="A71" s="161">
        <f>_xlfn.AGGREGATE(3,3,$B$12:B71)</f>
        <v>16</v>
      </c>
      <c r="B71" s="55" t="s">
        <v>91</v>
      </c>
      <c r="C71" s="227"/>
      <c r="D71" s="227">
        <v>2.949042566555732</v>
      </c>
      <c r="E71" s="211">
        <v>3.7936995142855263</v>
      </c>
      <c r="F71" s="211">
        <v>2.3940414615084151</v>
      </c>
      <c r="G71" s="211">
        <v>2.2197767917376772</v>
      </c>
      <c r="H71" s="211">
        <v>2.2579659896537709</v>
      </c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</row>
    <row r="72" spans="1:36" ht="18" customHeight="1" x14ac:dyDescent="0.25">
      <c r="A72" s="161">
        <f>_xlfn.AGGREGATE(3,3,$B$12:B72)</f>
        <v>17</v>
      </c>
      <c r="B72" s="55" t="s">
        <v>107</v>
      </c>
      <c r="C72" s="227">
        <v>104.34966235089584</v>
      </c>
      <c r="D72" s="227">
        <v>165.24203027445441</v>
      </c>
      <c r="E72" s="227">
        <v>222.48919097759816</v>
      </c>
      <c r="F72" s="227">
        <v>94.571773220747886</v>
      </c>
      <c r="G72" s="227">
        <v>66.982559482559481</v>
      </c>
      <c r="H72" s="227">
        <v>106.47886828498214</v>
      </c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</row>
    <row r="73" spans="1:36" ht="18" customHeight="1" x14ac:dyDescent="0.25">
      <c r="A73" s="161">
        <f>_xlfn.AGGREGATE(3,3,$B$12:B73)</f>
        <v>18</v>
      </c>
      <c r="B73" s="55" t="s">
        <v>104</v>
      </c>
      <c r="C73" s="227">
        <v>13371.862421999998</v>
      </c>
      <c r="D73" s="227">
        <v>-15811.6</v>
      </c>
      <c r="E73" s="227">
        <v>-22904</v>
      </c>
      <c r="F73" s="227">
        <v>280.89999999999418</v>
      </c>
      <c r="G73" s="227">
        <v>259.30000000000291</v>
      </c>
      <c r="H73" s="227">
        <v>277.45100000000093</v>
      </c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ht="18" customHeight="1" x14ac:dyDescent="0.25">
      <c r="A74" s="161">
        <f>_xlfn.AGGREGATE(3,3,$B$12:B74)</f>
        <v>19</v>
      </c>
      <c r="B74" s="55" t="s">
        <v>91</v>
      </c>
      <c r="C74" s="227"/>
      <c r="D74" s="227">
        <v>-0.63057605529046035</v>
      </c>
      <c r="E74" s="211">
        <v>-0.83632568794944662</v>
      </c>
      <c r="F74" s="211">
        <v>9.6161779099035068E-3</v>
      </c>
      <c r="G74" s="211">
        <v>8.2708711909895965E-3</v>
      </c>
      <c r="H74" s="211">
        <v>8.4131638476327066E-3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5" spans="1:36" customFormat="1" ht="18" customHeight="1" x14ac:dyDescent="0.25">
      <c r="A75" s="161">
        <f>_xlfn.AGGREGATE(3,3,$B$12:B75)</f>
        <v>20</v>
      </c>
      <c r="B75" s="55" t="s">
        <v>63</v>
      </c>
      <c r="C75" s="227"/>
      <c r="D75" s="227">
        <v>-118.24530870124744</v>
      </c>
      <c r="E75" s="211">
        <v>144.85567557995395</v>
      </c>
      <c r="F75" s="211">
        <v>-1.2264233321690279</v>
      </c>
      <c r="G75" s="211">
        <v>92.310430758279921</v>
      </c>
      <c r="H75" s="211">
        <v>106.99999999999916</v>
      </c>
    </row>
    <row r="76" spans="1:36" customFormat="1" ht="18.75" customHeight="1" x14ac:dyDescent="0.25">
      <c r="A76" s="258" t="s">
        <v>256</v>
      </c>
      <c r="B76" s="258"/>
      <c r="C76" s="258"/>
      <c r="D76" s="258"/>
      <c r="E76" s="258"/>
      <c r="F76" s="258"/>
      <c r="G76" s="258"/>
      <c r="H76" s="258"/>
    </row>
    <row r="77" spans="1:36" x14ac:dyDescent="0.25">
      <c r="A77" s="162">
        <f>_xlfn.AGGREGATE(3,3,$B$12:B77)</f>
        <v>21</v>
      </c>
      <c r="B77" s="54" t="s">
        <v>90</v>
      </c>
      <c r="C77" s="211">
        <v>59809.491589000005</v>
      </c>
      <c r="D77" s="211">
        <v>57732.6</v>
      </c>
      <c r="E77" s="211">
        <v>80614.100000000006</v>
      </c>
      <c r="F77" s="211">
        <v>69839.7</v>
      </c>
      <c r="G77" s="211">
        <v>69466.5</v>
      </c>
      <c r="H77" s="211">
        <v>74329.154999999999</v>
      </c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x14ac:dyDescent="0.25">
      <c r="A78" s="169">
        <f>+A77+1</f>
        <v>22</v>
      </c>
      <c r="B78" s="54" t="s">
        <v>91</v>
      </c>
      <c r="C78" s="211"/>
      <c r="D78" s="211">
        <v>2.3024105827153503</v>
      </c>
      <c r="E78" s="211">
        <v>2.9435750367152238</v>
      </c>
      <c r="F78" s="217">
        <v>2.3908543267152074</v>
      </c>
      <c r="G78" s="217">
        <v>2.2157673489736687</v>
      </c>
      <c r="H78" s="217">
        <v>2.2538875681510815</v>
      </c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  <row r="79" spans="1:36" x14ac:dyDescent="0.25">
      <c r="A79" s="162">
        <f>_xlfn.AGGREGATE(3,3,$B$12:B79)</f>
        <v>23</v>
      </c>
      <c r="B79" s="54" t="s">
        <v>92</v>
      </c>
      <c r="C79" s="211">
        <v>26327.269289</v>
      </c>
      <c r="D79" s="211">
        <v>24140.6</v>
      </c>
      <c r="E79" s="211">
        <v>48303.5</v>
      </c>
      <c r="F79" s="217">
        <v>41763.199999999997</v>
      </c>
      <c r="G79" s="217">
        <v>46234.2</v>
      </c>
      <c r="H79" s="217">
        <v>49470.593999999997</v>
      </c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</row>
    <row r="80" spans="1:36" x14ac:dyDescent="0.25">
      <c r="A80" s="169">
        <f t="shared" ref="A80" si="0">+A79+1</f>
        <v>24</v>
      </c>
      <c r="B80" s="54" t="s">
        <v>91</v>
      </c>
      <c r="C80" s="211"/>
      <c r="D80" s="211">
        <v>0.96274155179392884</v>
      </c>
      <c r="E80" s="211">
        <v>1.7637730469728472</v>
      </c>
      <c r="F80" s="217">
        <v>1.4296986873865802</v>
      </c>
      <c r="G80" s="217">
        <v>1.4747285492419855</v>
      </c>
      <c r="H80" s="217">
        <v>1.5000998841659035</v>
      </c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</row>
    <row r="81" spans="1:36" x14ac:dyDescent="0.25">
      <c r="A81" s="162">
        <f>_xlfn.AGGREGATE(3,3,$B$12:B81)</f>
        <v>25</v>
      </c>
      <c r="B81" s="54" t="s">
        <v>107</v>
      </c>
      <c r="C81" s="211">
        <v>233.56516480037666</v>
      </c>
      <c r="D81" s="211">
        <v>214.16589603296975</v>
      </c>
      <c r="E81" s="211">
        <v>183.47326291140288</v>
      </c>
      <c r="F81" s="211">
        <v>172.99984258883373</v>
      </c>
      <c r="G81" s="211">
        <v>95.716045421139256</v>
      </c>
      <c r="H81" s="211">
        <v>118.45498908129646</v>
      </c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</row>
    <row r="82" spans="1:36" x14ac:dyDescent="0.25">
      <c r="A82" s="162">
        <f>_xlfn.AGGREGATE(3,3,$B$12:B82)</f>
        <v>26</v>
      </c>
      <c r="B82" s="54" t="s">
        <v>93</v>
      </c>
      <c r="C82" s="211">
        <v>13775.457888999999</v>
      </c>
      <c r="D82" s="211">
        <v>18470.8</v>
      </c>
      <c r="E82" s="211">
        <v>38799</v>
      </c>
      <c r="F82" s="217">
        <v>38724</v>
      </c>
      <c r="G82" s="217">
        <v>42821.599999999999</v>
      </c>
      <c r="H82" s="217">
        <v>45819.112000000001</v>
      </c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</row>
    <row r="83" spans="1:36" x14ac:dyDescent="0.25">
      <c r="A83" s="162">
        <f>_xlfn.AGGREGATE(3,3,$B$12:B83)</f>
        <v>27</v>
      </c>
      <c r="B83" s="54" t="s">
        <v>94</v>
      </c>
      <c r="C83" s="211">
        <v>677.00199999999995</v>
      </c>
      <c r="D83" s="211">
        <v>728.8</v>
      </c>
      <c r="E83" s="211">
        <v>2097.3000000000002</v>
      </c>
      <c r="F83" s="217">
        <v>1971.2</v>
      </c>
      <c r="G83" s="217">
        <v>2323.6</v>
      </c>
      <c r="H83" s="217">
        <v>2486.252</v>
      </c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</row>
    <row r="84" spans="1:36" x14ac:dyDescent="0.25">
      <c r="A84" s="162">
        <f>_xlfn.AGGREGATE(3,3,$B$12:B84)</f>
        <v>28</v>
      </c>
      <c r="B84" s="54" t="s">
        <v>95</v>
      </c>
      <c r="C84" s="211">
        <v>11874.8094</v>
      </c>
      <c r="D84" s="211">
        <v>4941</v>
      </c>
      <c r="E84" s="211">
        <v>7407.2</v>
      </c>
      <c r="F84" s="217">
        <v>1068</v>
      </c>
      <c r="G84" s="217">
        <v>1089</v>
      </c>
      <c r="H84" s="217">
        <v>1165.23</v>
      </c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</row>
    <row r="85" spans="1:36" x14ac:dyDescent="0.25">
      <c r="A85" s="162">
        <f>_xlfn.AGGREGATE(3,3,$B$12:B85)</f>
        <v>29</v>
      </c>
      <c r="B85" s="54" t="s">
        <v>97</v>
      </c>
      <c r="C85" s="211">
        <v>33201.856</v>
      </c>
      <c r="D85" s="211">
        <v>33333.800000000003</v>
      </c>
      <c r="E85" s="211">
        <v>32031.8</v>
      </c>
      <c r="F85" s="217">
        <v>27795.5</v>
      </c>
      <c r="G85" s="217">
        <v>22973</v>
      </c>
      <c r="H85" s="217">
        <v>24581.11</v>
      </c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</row>
    <row r="86" spans="1:36" x14ac:dyDescent="0.25">
      <c r="A86" s="162">
        <f>_xlfn.AGGREGATE(3,3,$B$12:B86)</f>
        <v>30</v>
      </c>
      <c r="B86" s="54" t="s">
        <v>98</v>
      </c>
      <c r="C86" s="211">
        <v>13363.574000000001</v>
      </c>
      <c r="D86" s="211">
        <v>10619.1</v>
      </c>
      <c r="E86" s="211">
        <v>0</v>
      </c>
      <c r="F86" s="217">
        <v>0</v>
      </c>
      <c r="G86" s="217">
        <v>0</v>
      </c>
      <c r="H86" s="217">
        <v>0</v>
      </c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</row>
    <row r="87" spans="1:36" x14ac:dyDescent="0.25">
      <c r="A87" s="162">
        <f>_xlfn.AGGREGATE(3,3,$B$12:B87)</f>
        <v>31</v>
      </c>
      <c r="B87" s="54" t="s">
        <v>99</v>
      </c>
      <c r="C87" s="211">
        <v>7807.085</v>
      </c>
      <c r="D87" s="211">
        <v>9147.9</v>
      </c>
      <c r="E87" s="211">
        <v>17258.8</v>
      </c>
      <c r="F87" s="217">
        <v>10891.2</v>
      </c>
      <c r="G87" s="217">
        <v>8620.5</v>
      </c>
      <c r="H87" s="217">
        <v>9223.9349999999995</v>
      </c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</row>
    <row r="88" spans="1:36" x14ac:dyDescent="0.25">
      <c r="A88" s="162">
        <f>_xlfn.AGGREGATE(3,3,$B$12:B88)</f>
        <v>32</v>
      </c>
      <c r="B88" s="54" t="s">
        <v>100</v>
      </c>
      <c r="C88" s="211">
        <v>12031.197</v>
      </c>
      <c r="D88" s="211">
        <v>13566.8</v>
      </c>
      <c r="E88" s="211">
        <v>14773</v>
      </c>
      <c r="F88" s="217">
        <v>16904.3</v>
      </c>
      <c r="G88" s="217">
        <v>14352.5</v>
      </c>
      <c r="H88" s="217">
        <v>15357.174999999999</v>
      </c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 s="77"/>
      <c r="AC88" s="77"/>
      <c r="AD88" s="77"/>
      <c r="AE88" s="77"/>
      <c r="AF88" s="77"/>
      <c r="AG88" s="77"/>
      <c r="AH88" s="77"/>
      <c r="AI88" s="77"/>
      <c r="AJ88" s="77"/>
    </row>
    <row r="89" spans="1:36" x14ac:dyDescent="0.25">
      <c r="A89" s="162">
        <f>_xlfn.AGGREGATE(3,3,$B$12:B89)</f>
        <v>33</v>
      </c>
      <c r="B89" s="54" t="s">
        <v>101</v>
      </c>
      <c r="C89" s="211">
        <v>280.36630000000002</v>
      </c>
      <c r="D89" s="211">
        <v>258.2</v>
      </c>
      <c r="E89" s="211">
        <v>278.8</v>
      </c>
      <c r="F89" s="217">
        <v>281</v>
      </c>
      <c r="G89" s="217">
        <v>259.3</v>
      </c>
      <c r="H89" s="217">
        <v>277.45100000000002</v>
      </c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36" ht="37.5" x14ac:dyDescent="0.25">
      <c r="A90" s="162">
        <f>_xlfn.AGGREGATE(3,3,$B$12:B90)</f>
        <v>34</v>
      </c>
      <c r="B90" s="54" t="s">
        <v>102</v>
      </c>
      <c r="C90" s="211">
        <v>16.5</v>
      </c>
      <c r="D90" s="211"/>
      <c r="E90" s="211"/>
      <c r="F90" s="217"/>
      <c r="G90" s="217"/>
      <c r="H90" s="217">
        <v>0</v>
      </c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36" x14ac:dyDescent="0.25">
      <c r="A91" s="162">
        <f>_xlfn.AGGREGATE(3,3,$B$12:B91)</f>
        <v>35</v>
      </c>
      <c r="B91" s="54" t="s">
        <v>103</v>
      </c>
      <c r="C91" s="211">
        <v>46430.5</v>
      </c>
      <c r="D91" s="211">
        <v>73588</v>
      </c>
      <c r="E91" s="211">
        <v>103331.1</v>
      </c>
      <c r="F91" s="217">
        <v>69558.8</v>
      </c>
      <c r="G91" s="217">
        <v>69207.199999999997</v>
      </c>
      <c r="H91" s="217">
        <v>74051.703999999998</v>
      </c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36" x14ac:dyDescent="0.25">
      <c r="A92" s="162">
        <f>_xlfn.AGGREGATE(3,3,$B$12:B92)</f>
        <v>36</v>
      </c>
      <c r="B92" s="54" t="s">
        <v>91</v>
      </c>
      <c r="C92" s="211"/>
      <c r="D92" s="211">
        <v>2.9347334081759211</v>
      </c>
      <c r="E92" s="211">
        <v>3.7730725329232038</v>
      </c>
      <c r="F92" s="217">
        <v>2.3812381488053038</v>
      </c>
      <c r="G92" s="217">
        <v>2.2074964777826791</v>
      </c>
      <c r="H92" s="217">
        <v>2.2454744043034487</v>
      </c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36" x14ac:dyDescent="0.25">
      <c r="A93" s="162">
        <f>_xlfn.AGGREGATE(3,3,$B$12:B93)</f>
        <v>37</v>
      </c>
      <c r="B93" s="54" t="s">
        <v>107</v>
      </c>
      <c r="C93" s="211">
        <v>103.77061197852643</v>
      </c>
      <c r="D93" s="211">
        <v>158.49064731157321</v>
      </c>
      <c r="E93" s="211">
        <v>140.41841061042561</v>
      </c>
      <c r="F93" s="211">
        <v>67.316422645263614</v>
      </c>
      <c r="G93" s="211">
        <v>99.494528370242136</v>
      </c>
      <c r="H93" s="211">
        <v>107</v>
      </c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36" x14ac:dyDescent="0.25">
      <c r="A94" s="162">
        <f>_xlfn.AGGREGATE(3,3,$B$12:B94)</f>
        <v>38</v>
      </c>
      <c r="B94" s="54" t="s">
        <v>104</v>
      </c>
      <c r="C94" s="211">
        <v>13378.991589000005</v>
      </c>
      <c r="D94" s="211">
        <v>-15855.2</v>
      </c>
      <c r="E94" s="211">
        <v>-22717</v>
      </c>
      <c r="F94" s="211">
        <v>280.89999999999418</v>
      </c>
      <c r="G94" s="211">
        <v>259.30000000000291</v>
      </c>
      <c r="H94" s="211">
        <v>277.45100000000093</v>
      </c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36" x14ac:dyDescent="0.25">
      <c r="A95" s="162">
        <f>_xlfn.AGGREGATE(3,3,$B$12:B95)</f>
        <v>39</v>
      </c>
      <c r="B95" s="54" t="s">
        <v>91</v>
      </c>
      <c r="C95" s="211"/>
      <c r="D95" s="211">
        <v>-0.63231484934107285</v>
      </c>
      <c r="E95" s="211">
        <v>-0.82949749620798019</v>
      </c>
      <c r="F95" s="217">
        <v>9.6161779099035068E-3</v>
      </c>
      <c r="G95" s="217">
        <v>8.2708711909895965E-3</v>
      </c>
      <c r="H95" s="217">
        <v>8.4131638476327066E-3</v>
      </c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36" x14ac:dyDescent="0.25">
      <c r="A96" s="162">
        <f>_xlfn.AGGREGATE(3,3,$B$12:B96)</f>
        <v>40</v>
      </c>
      <c r="B96" s="54" t="s">
        <v>107</v>
      </c>
      <c r="C96" s="211">
        <v>-2598.7810807779342</v>
      </c>
      <c r="D96" s="211">
        <v>3079.7682708633843</v>
      </c>
      <c r="E96" s="211">
        <v>-169.79605562109447</v>
      </c>
      <c r="F96" s="211">
        <v>-1.7716585095110384</v>
      </c>
      <c r="G96" s="211">
        <v>-1.141435929039939</v>
      </c>
      <c r="H96" s="211">
        <v>98.772160911358725</v>
      </c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9" ht="18.75" customHeight="1" x14ac:dyDescent="0.25">
      <c r="A97" s="254" t="s">
        <v>257</v>
      </c>
      <c r="B97" s="254"/>
      <c r="C97" s="254"/>
      <c r="D97" s="254"/>
      <c r="E97" s="254"/>
      <c r="F97" s="254"/>
      <c r="G97" s="254"/>
      <c r="H97" s="254"/>
      <c r="I97"/>
    </row>
    <row r="98" spans="1:9" x14ac:dyDescent="0.25">
      <c r="A98" s="162">
        <f>_xlfn.AGGREGATE(3,3,$B$12:B98)</f>
        <v>41</v>
      </c>
      <c r="B98" s="54" t="s">
        <v>90</v>
      </c>
      <c r="C98" s="213">
        <v>321.80013300000002</v>
      </c>
      <c r="D98" s="213">
        <v>395.09999999999997</v>
      </c>
      <c r="E98" s="213">
        <v>618.20000000000005</v>
      </c>
      <c r="F98" s="218">
        <v>296.3</v>
      </c>
      <c r="G98" s="218">
        <v>299.39999999999998</v>
      </c>
      <c r="H98" s="218">
        <v>320.358</v>
      </c>
      <c r="I98" s="69"/>
    </row>
    <row r="99" spans="1:9" x14ac:dyDescent="0.25">
      <c r="A99" s="162">
        <f>_xlfn.AGGREGATE(3,3,$B$12:B99)</f>
        <v>42</v>
      </c>
      <c r="B99" s="54" t="s">
        <v>92</v>
      </c>
      <c r="C99" s="249">
        <v>91.793133000000012</v>
      </c>
      <c r="D99" s="249">
        <v>172.2</v>
      </c>
      <c r="E99" s="249">
        <v>169</v>
      </c>
      <c r="F99" s="249">
        <v>180</v>
      </c>
      <c r="G99" s="249">
        <v>185</v>
      </c>
      <c r="H99" s="249">
        <v>197.95</v>
      </c>
      <c r="I99" s="69"/>
    </row>
    <row r="100" spans="1:9" x14ac:dyDescent="0.25">
      <c r="A100" s="162">
        <f>_xlfn.AGGREGATE(3,3,$B$12:B100)</f>
        <v>43</v>
      </c>
      <c r="B100" s="54" t="s">
        <v>107</v>
      </c>
      <c r="C100" s="212"/>
      <c r="D100" s="212">
        <v>187.59573224284648</v>
      </c>
      <c r="E100" s="249">
        <v>98.141695702671313</v>
      </c>
      <c r="F100" s="212">
        <v>106.50887573964498</v>
      </c>
      <c r="G100" s="212">
        <v>102.77777777777777</v>
      </c>
      <c r="H100" s="212">
        <v>106.99999999999999</v>
      </c>
      <c r="I100" s="69"/>
    </row>
    <row r="101" spans="1:9" x14ac:dyDescent="0.25">
      <c r="A101" s="162">
        <f>_xlfn.AGGREGATE(3,3,$B$12:B101)</f>
        <v>44</v>
      </c>
      <c r="B101" s="54" t="s">
        <v>93</v>
      </c>
      <c r="C101" s="249">
        <v>91.220893000000004</v>
      </c>
      <c r="D101" s="249">
        <v>171.5</v>
      </c>
      <c r="E101" s="249">
        <v>169</v>
      </c>
      <c r="F101" s="214">
        <v>180</v>
      </c>
      <c r="G101" s="214">
        <v>185</v>
      </c>
      <c r="H101" s="214">
        <v>197.95</v>
      </c>
      <c r="I101" s="69"/>
    </row>
    <row r="102" spans="1:9" x14ac:dyDescent="0.25">
      <c r="A102" s="168">
        <f t="shared" ref="A102:A109" si="1">+A101+1</f>
        <v>45</v>
      </c>
      <c r="B102" s="54" t="s">
        <v>94</v>
      </c>
      <c r="C102" s="212">
        <v>2.4000000000000001E-4</v>
      </c>
      <c r="D102" s="249"/>
      <c r="E102" s="249"/>
      <c r="F102" s="214"/>
      <c r="G102" s="214"/>
      <c r="H102" s="214">
        <v>0</v>
      </c>
      <c r="I102" s="69"/>
    </row>
    <row r="103" spans="1:9" x14ac:dyDescent="0.25">
      <c r="A103" s="168">
        <f t="shared" si="1"/>
        <v>46</v>
      </c>
      <c r="B103" s="54" t="s">
        <v>95</v>
      </c>
      <c r="C103" s="249">
        <v>0.57199999999999995</v>
      </c>
      <c r="D103" s="249">
        <v>0.7</v>
      </c>
      <c r="E103" s="249"/>
      <c r="F103" s="214"/>
      <c r="G103" s="214"/>
      <c r="H103" s="214">
        <v>0</v>
      </c>
      <c r="I103" s="69"/>
    </row>
    <row r="104" spans="1:9" x14ac:dyDescent="0.25">
      <c r="A104" s="162">
        <f>_xlfn.AGGREGATE(3,3,$B$12:B104)</f>
        <v>47</v>
      </c>
      <c r="B104" s="54" t="s">
        <v>97</v>
      </c>
      <c r="C104" s="249">
        <v>230.00700000000001</v>
      </c>
      <c r="D104" s="249">
        <v>222.89999999999998</v>
      </c>
      <c r="E104" s="249">
        <v>449.20000000000005</v>
      </c>
      <c r="F104" s="214">
        <v>116.3</v>
      </c>
      <c r="G104" s="214">
        <v>114.4</v>
      </c>
      <c r="H104" s="214">
        <v>122.408</v>
      </c>
      <c r="I104" s="69"/>
    </row>
    <row r="105" spans="1:9" x14ac:dyDescent="0.25">
      <c r="A105" s="168">
        <f t="shared" si="1"/>
        <v>48</v>
      </c>
      <c r="B105" s="54" t="s">
        <v>98</v>
      </c>
      <c r="C105" s="249">
        <v>173.322</v>
      </c>
      <c r="D105" s="249">
        <v>184.1</v>
      </c>
      <c r="E105" s="249">
        <v>127.6</v>
      </c>
      <c r="F105" s="214">
        <v>116.3</v>
      </c>
      <c r="G105" s="214">
        <v>114.4</v>
      </c>
      <c r="H105" s="214">
        <v>122.408</v>
      </c>
      <c r="I105" s="69"/>
    </row>
    <row r="106" spans="1:9" x14ac:dyDescent="0.25">
      <c r="A106" s="162">
        <f>_xlfn.AGGREGATE(3,3,$B$12:B106)</f>
        <v>49</v>
      </c>
      <c r="B106" s="54" t="s">
        <v>99</v>
      </c>
      <c r="C106" s="249">
        <v>56.685000000000002</v>
      </c>
      <c r="D106" s="249">
        <v>38.799999999999997</v>
      </c>
      <c r="E106" s="249">
        <v>321.60000000000002</v>
      </c>
      <c r="F106" s="214"/>
      <c r="G106" s="214"/>
      <c r="H106" s="214">
        <v>0</v>
      </c>
      <c r="I106" s="69"/>
    </row>
    <row r="107" spans="1:9" ht="37.5" x14ac:dyDescent="0.25">
      <c r="A107" s="162">
        <f>_xlfn.AGGREGATE(3,3,$B$12:B107)</f>
        <v>50</v>
      </c>
      <c r="B107" s="67" t="s">
        <v>134</v>
      </c>
      <c r="C107" s="249"/>
      <c r="D107" s="249"/>
      <c r="E107" s="249"/>
      <c r="F107" s="214"/>
      <c r="G107" s="214"/>
      <c r="H107" s="214">
        <v>0</v>
      </c>
      <c r="I107" s="69"/>
    </row>
    <row r="108" spans="1:9" x14ac:dyDescent="0.25">
      <c r="A108" s="168">
        <f t="shared" si="1"/>
        <v>51</v>
      </c>
      <c r="B108" s="54" t="s">
        <v>101</v>
      </c>
      <c r="C108" s="249"/>
      <c r="D108" s="249"/>
      <c r="E108" s="249"/>
      <c r="F108" s="214"/>
      <c r="G108" s="214"/>
      <c r="H108" s="214">
        <v>0</v>
      </c>
      <c r="I108" s="69"/>
    </row>
    <row r="109" spans="1:9" ht="37.5" x14ac:dyDescent="0.25">
      <c r="A109" s="168">
        <f t="shared" si="1"/>
        <v>52</v>
      </c>
      <c r="B109" s="54" t="s">
        <v>102</v>
      </c>
      <c r="C109" s="249"/>
      <c r="D109" s="249"/>
      <c r="E109" s="249"/>
      <c r="F109" s="214"/>
      <c r="G109" s="214"/>
      <c r="H109" s="214">
        <v>0</v>
      </c>
      <c r="I109" s="69"/>
    </row>
    <row r="110" spans="1:9" x14ac:dyDescent="0.25">
      <c r="A110" s="162">
        <f>_xlfn.AGGREGATE(3,3,$B$12:B110)</f>
        <v>53</v>
      </c>
      <c r="B110" s="54" t="s">
        <v>103</v>
      </c>
      <c r="C110" s="249">
        <v>348.608</v>
      </c>
      <c r="D110" s="249">
        <v>365</v>
      </c>
      <c r="E110" s="249">
        <v>664</v>
      </c>
      <c r="F110" s="214">
        <v>296.3</v>
      </c>
      <c r="G110" s="214">
        <v>299.39999999999998</v>
      </c>
      <c r="H110" s="214">
        <v>320.358</v>
      </c>
      <c r="I110" s="69"/>
    </row>
    <row r="111" spans="1:9" x14ac:dyDescent="0.25">
      <c r="A111" s="162">
        <f>_xlfn.AGGREGATE(3,3,$B$12:B111)</f>
        <v>54</v>
      </c>
      <c r="B111" s="54" t="s">
        <v>107</v>
      </c>
      <c r="C111" s="249">
        <v>63.898366053262791</v>
      </c>
      <c r="D111" s="249">
        <v>104.70212961263081</v>
      </c>
      <c r="E111" s="249">
        <v>181.91780821917808</v>
      </c>
      <c r="F111" s="212">
        <v>44.623493975903614</v>
      </c>
      <c r="G111" s="212">
        <v>101.04623692203847</v>
      </c>
      <c r="H111" s="206">
        <v>107</v>
      </c>
      <c r="I111" s="69"/>
    </row>
    <row r="112" spans="1:9" ht="18.75" customHeight="1" x14ac:dyDescent="0.25">
      <c r="A112" s="254" t="s">
        <v>258</v>
      </c>
      <c r="B112" s="254"/>
      <c r="C112" s="254"/>
      <c r="D112" s="254"/>
      <c r="E112" s="254"/>
      <c r="F112" s="254"/>
      <c r="G112" s="254"/>
      <c r="H112" s="254"/>
      <c r="I112"/>
    </row>
    <row r="113" spans="1:9" x14ac:dyDescent="0.25">
      <c r="A113" s="162">
        <f>_xlfn.AGGREGATE(3,3,$B$12:B113)</f>
        <v>55</v>
      </c>
      <c r="B113" s="54" t="s">
        <v>90</v>
      </c>
      <c r="C113" s="249">
        <v>241.20000000000002</v>
      </c>
      <c r="D113" s="249">
        <v>267.3</v>
      </c>
      <c r="E113" s="213">
        <v>246.9</v>
      </c>
      <c r="F113" s="218">
        <v>207.9</v>
      </c>
      <c r="G113" s="218">
        <v>212.5</v>
      </c>
      <c r="H113" s="218">
        <v>227.375</v>
      </c>
      <c r="I113" s="69"/>
    </row>
    <row r="114" spans="1:9" x14ac:dyDescent="0.25">
      <c r="A114" s="162">
        <f>_xlfn.AGGREGATE(3,3,$B$12:B114)</f>
        <v>56</v>
      </c>
      <c r="B114" s="54" t="s">
        <v>92</v>
      </c>
      <c r="C114" s="249">
        <v>151.20000000000002</v>
      </c>
      <c r="D114" s="249">
        <v>230.2</v>
      </c>
      <c r="E114" s="213">
        <v>209</v>
      </c>
      <c r="F114" s="218">
        <v>194</v>
      </c>
      <c r="G114" s="218">
        <v>200</v>
      </c>
      <c r="H114" s="218">
        <v>214</v>
      </c>
      <c r="I114" s="69"/>
    </row>
    <row r="115" spans="1:9" x14ac:dyDescent="0.25">
      <c r="A115" s="162">
        <f>_xlfn.AGGREGATE(3,3,$B$12:B115)</f>
        <v>57</v>
      </c>
      <c r="B115" s="54" t="s">
        <v>107</v>
      </c>
      <c r="C115" s="249"/>
      <c r="D115" s="249">
        <v>152.24867724867724</v>
      </c>
      <c r="E115" s="213">
        <v>90.790616854908777</v>
      </c>
      <c r="F115" s="218">
        <v>92.822966507177028</v>
      </c>
      <c r="G115" s="218">
        <v>103.09278350515463</v>
      </c>
      <c r="H115" s="218">
        <v>107</v>
      </c>
      <c r="I115" s="69"/>
    </row>
    <row r="116" spans="1:9" x14ac:dyDescent="0.25">
      <c r="A116" s="162">
        <f>_xlfn.AGGREGATE(3,3,$B$12:B116)</f>
        <v>58</v>
      </c>
      <c r="B116" s="54" t="s">
        <v>93</v>
      </c>
      <c r="C116" s="249">
        <v>147.9</v>
      </c>
      <c r="D116" s="249">
        <v>218.7</v>
      </c>
      <c r="E116" s="213">
        <v>209</v>
      </c>
      <c r="F116" s="218">
        <v>194</v>
      </c>
      <c r="G116" s="218">
        <v>200</v>
      </c>
      <c r="H116" s="218">
        <v>214</v>
      </c>
      <c r="I116" s="69"/>
    </row>
    <row r="117" spans="1:9" x14ac:dyDescent="0.25">
      <c r="A117" s="168">
        <f t="shared" ref="A117:A124" si="2">+A116+1</f>
        <v>59</v>
      </c>
      <c r="B117" s="54" t="s">
        <v>94</v>
      </c>
      <c r="C117" s="249">
        <v>0</v>
      </c>
      <c r="D117" s="249">
        <v>0</v>
      </c>
      <c r="E117" s="213">
        <v>0</v>
      </c>
      <c r="F117" s="218">
        <v>0</v>
      </c>
      <c r="G117" s="218">
        <v>0</v>
      </c>
      <c r="H117" s="218">
        <v>0</v>
      </c>
      <c r="I117" s="69"/>
    </row>
    <row r="118" spans="1:9" x14ac:dyDescent="0.25">
      <c r="A118" s="168">
        <f t="shared" si="2"/>
        <v>60</v>
      </c>
      <c r="B118" s="54" t="s">
        <v>95</v>
      </c>
      <c r="C118" s="249">
        <v>3.3</v>
      </c>
      <c r="D118" s="249">
        <v>11.5</v>
      </c>
      <c r="E118" s="213">
        <v>0</v>
      </c>
      <c r="F118" s="218">
        <v>0</v>
      </c>
      <c r="G118" s="218">
        <v>0</v>
      </c>
      <c r="H118" s="218">
        <v>0</v>
      </c>
      <c r="I118" s="69"/>
    </row>
    <row r="119" spans="1:9" x14ac:dyDescent="0.25">
      <c r="A119" s="162">
        <f>_xlfn.AGGREGATE(3,3,$B$12:B119)</f>
        <v>61</v>
      </c>
      <c r="B119" s="54" t="s">
        <v>97</v>
      </c>
      <c r="C119" s="249">
        <v>90</v>
      </c>
      <c r="D119" s="249">
        <v>37.1</v>
      </c>
      <c r="E119" s="213">
        <v>37.9</v>
      </c>
      <c r="F119" s="218">
        <v>13.9</v>
      </c>
      <c r="G119" s="218">
        <v>12.5</v>
      </c>
      <c r="H119" s="218">
        <v>13.375</v>
      </c>
      <c r="I119" s="69"/>
    </row>
    <row r="120" spans="1:9" x14ac:dyDescent="0.25">
      <c r="A120" s="162">
        <f>_xlfn.AGGREGATE(3,3,$B$12:B120)</f>
        <v>62</v>
      </c>
      <c r="B120" s="54" t="s">
        <v>98</v>
      </c>
      <c r="C120" s="249">
        <v>90</v>
      </c>
      <c r="D120" s="249">
        <v>37.1</v>
      </c>
      <c r="E120" s="213">
        <v>37.9</v>
      </c>
      <c r="F120" s="218">
        <v>13.9</v>
      </c>
      <c r="G120" s="218">
        <v>12.5</v>
      </c>
      <c r="H120" s="218">
        <v>13.375</v>
      </c>
      <c r="I120" s="69"/>
    </row>
    <row r="121" spans="1:9" x14ac:dyDescent="0.25">
      <c r="A121" s="168">
        <f t="shared" si="2"/>
        <v>63</v>
      </c>
      <c r="B121" s="54" t="s">
        <v>99</v>
      </c>
      <c r="C121" s="249">
        <v>0</v>
      </c>
      <c r="D121" s="249">
        <v>0</v>
      </c>
      <c r="E121" s="213">
        <v>0</v>
      </c>
      <c r="F121" s="218">
        <v>0</v>
      </c>
      <c r="G121" s="218">
        <v>0</v>
      </c>
      <c r="H121" s="218">
        <v>0</v>
      </c>
      <c r="I121" s="69"/>
    </row>
    <row r="122" spans="1:9" ht="37.5" x14ac:dyDescent="0.25">
      <c r="A122" s="168">
        <f t="shared" si="2"/>
        <v>64</v>
      </c>
      <c r="B122" s="67" t="s">
        <v>134</v>
      </c>
      <c r="C122" s="249">
        <v>0</v>
      </c>
      <c r="D122" s="249">
        <v>0</v>
      </c>
      <c r="E122" s="213">
        <v>0</v>
      </c>
      <c r="F122" s="218">
        <v>0</v>
      </c>
      <c r="G122" s="218">
        <v>0</v>
      </c>
      <c r="H122" s="218">
        <v>0</v>
      </c>
      <c r="I122" s="69"/>
    </row>
    <row r="123" spans="1:9" x14ac:dyDescent="0.25">
      <c r="A123" s="168">
        <f t="shared" si="2"/>
        <v>65</v>
      </c>
      <c r="B123" s="54" t="s">
        <v>101</v>
      </c>
      <c r="C123" s="249">
        <v>0</v>
      </c>
      <c r="D123" s="249">
        <v>0</v>
      </c>
      <c r="E123" s="213">
        <v>0</v>
      </c>
      <c r="F123" s="218">
        <v>0</v>
      </c>
      <c r="G123" s="218">
        <v>0</v>
      </c>
      <c r="H123" s="218">
        <v>0</v>
      </c>
      <c r="I123" s="69"/>
    </row>
    <row r="124" spans="1:9" ht="37.5" x14ac:dyDescent="0.25">
      <c r="A124" s="168">
        <f t="shared" si="2"/>
        <v>66</v>
      </c>
      <c r="B124" s="54" t="s">
        <v>102</v>
      </c>
      <c r="C124" s="249">
        <v>0</v>
      </c>
      <c r="D124" s="249">
        <v>0</v>
      </c>
      <c r="E124" s="213">
        <v>0</v>
      </c>
      <c r="F124" s="218">
        <v>0</v>
      </c>
      <c r="G124" s="218">
        <v>0</v>
      </c>
      <c r="H124" s="218">
        <v>0</v>
      </c>
      <c r="I124" s="69"/>
    </row>
    <row r="125" spans="1:9" x14ac:dyDescent="0.25">
      <c r="A125" s="162">
        <f>_xlfn.AGGREGATE(3,3,$B$12:B125)</f>
        <v>67</v>
      </c>
      <c r="B125" s="54" t="s">
        <v>103</v>
      </c>
      <c r="C125" s="249">
        <v>221.51400000000001</v>
      </c>
      <c r="D125" s="249">
        <v>253.8</v>
      </c>
      <c r="E125" s="213">
        <v>388.2</v>
      </c>
      <c r="F125" s="218">
        <v>207.9</v>
      </c>
      <c r="G125" s="218">
        <v>212.5</v>
      </c>
      <c r="H125" s="218">
        <v>227.375</v>
      </c>
      <c r="I125" s="69"/>
    </row>
    <row r="126" spans="1:9" x14ac:dyDescent="0.25">
      <c r="A126" s="162">
        <f>_xlfn.AGGREGATE(3,3,$B$12:B126)</f>
        <v>68</v>
      </c>
      <c r="B126" s="54" t="s">
        <v>107</v>
      </c>
      <c r="C126" s="249">
        <v>24.014049530937946</v>
      </c>
      <c r="D126" s="249">
        <v>114.57515100625695</v>
      </c>
      <c r="E126" s="213">
        <v>152.95508274231676</v>
      </c>
      <c r="F126" s="218">
        <v>53.554868624420408</v>
      </c>
      <c r="G126" s="218">
        <v>102.21260221260221</v>
      </c>
      <c r="H126" s="218">
        <v>107</v>
      </c>
      <c r="I126" s="70"/>
    </row>
    <row r="127" spans="1:9" ht="15" x14ac:dyDescent="0.25">
      <c r="A127" s="255"/>
      <c r="B127" s="255"/>
      <c r="C127" s="255"/>
      <c r="D127" s="255"/>
      <c r="E127" s="255"/>
      <c r="F127" s="255"/>
      <c r="G127" s="255"/>
      <c r="H127" s="255"/>
      <c r="I127" s="255"/>
    </row>
  </sheetData>
  <mergeCells count="15">
    <mergeCell ref="A112:H112"/>
    <mergeCell ref="A127:I127"/>
    <mergeCell ref="K9:M9"/>
    <mergeCell ref="A11:H11"/>
    <mergeCell ref="A33:H33"/>
    <mergeCell ref="A55:H55"/>
    <mergeCell ref="A76:H76"/>
    <mergeCell ref="A97:H97"/>
    <mergeCell ref="A5:H5"/>
    <mergeCell ref="A6:H6"/>
    <mergeCell ref="A8:A9"/>
    <mergeCell ref="B8:B9"/>
    <mergeCell ref="C8:C9"/>
    <mergeCell ref="D8:D9"/>
    <mergeCell ref="F9:H9"/>
  </mergeCells>
  <pageMargins left="0.35433070866141736" right="0.35433070866141736" top="0.98425196850393704" bottom="0.98425196850393704" header="0.51181102362204722" footer="0.51181102362204722"/>
  <pageSetup paperSize="9" scale="85" fitToHeight="65" orientation="landscape" r:id="rId1"/>
  <headerFooter>
    <oddFooter>&amp;C&amp;P</oddFooter>
  </headerFooter>
  <rowBreaks count="3" manualBreakCount="3">
    <brk id="71" max="7" man="1"/>
    <brk id="94" max="7" man="1"/>
    <brk id="11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45</vt:i4>
      </vt:variant>
    </vt:vector>
  </HeadingPairs>
  <TitlesOfParts>
    <vt:vector size="68" baseType="lpstr">
      <vt:lpstr>Облыс+Қос-3+Нысан-1</vt:lpstr>
      <vt:lpstr>Облыс+Қос-2+Нысан-1</vt:lpstr>
      <vt:lpstr>Область-2+форма-2</vt:lpstr>
      <vt:lpstr>Ақсу+Қос-3+Нысан-2</vt:lpstr>
      <vt:lpstr>Аксу+форма-2</vt:lpstr>
      <vt:lpstr>Алакөл+Қос-3+Нысан-2</vt:lpstr>
      <vt:lpstr>Алаколь+форма-2</vt:lpstr>
      <vt:lpstr>Ескелді+Прил-3+форма-2 </vt:lpstr>
      <vt:lpstr>Ескелді+форма 2 </vt:lpstr>
      <vt:lpstr>Қаратал+Қос-3+Нысан-2</vt:lpstr>
      <vt:lpstr>Каратал+форма-2  </vt:lpstr>
      <vt:lpstr>Кербұлақ+Қос-3+Нысан-2</vt:lpstr>
      <vt:lpstr>Кербулак+форма 2 </vt:lpstr>
      <vt:lpstr>Көксу+Қос-3+Нысан-2</vt:lpstr>
      <vt:lpstr>Коксу+форма-2</vt:lpstr>
      <vt:lpstr>Панфилов+Қос-3+Нысан-2</vt:lpstr>
      <vt:lpstr>Панфилов+форма-2 </vt:lpstr>
      <vt:lpstr>Саркан+Прил-3+форма-2</vt:lpstr>
      <vt:lpstr>Саркан+форма-2 </vt:lpstr>
      <vt:lpstr>Текели+Прил-3+форма-2</vt:lpstr>
      <vt:lpstr>Текели+форма 2 </vt:lpstr>
      <vt:lpstr>Талдык+Прил-3+форма-2</vt:lpstr>
      <vt:lpstr>Талдык+форма 2 </vt:lpstr>
      <vt:lpstr>'Аксу+форма-2'!Заголовки_для_печати</vt:lpstr>
      <vt:lpstr>'Ақсу+Қос-3+Нысан-2'!Заголовки_для_печати</vt:lpstr>
      <vt:lpstr>'Алаколь+форма-2'!Заголовки_для_печати</vt:lpstr>
      <vt:lpstr>'Алакөл+Қос-3+Нысан-2'!Заголовки_для_печати</vt:lpstr>
      <vt:lpstr>'Ескелді+Прил-3+форма-2 '!Заголовки_для_печати</vt:lpstr>
      <vt:lpstr>'Ескелді+форма 2 '!Заголовки_для_печати</vt:lpstr>
      <vt:lpstr>'Каратал+форма-2  '!Заголовки_для_печати</vt:lpstr>
      <vt:lpstr>'Кербулак+форма 2 '!Заголовки_для_печати</vt:lpstr>
      <vt:lpstr>'Кербұлақ+Қос-3+Нысан-2'!Заголовки_для_печати</vt:lpstr>
      <vt:lpstr>'Коксу+форма-2'!Заголовки_для_печати</vt:lpstr>
      <vt:lpstr>'Көксу+Қос-3+Нысан-2'!Заголовки_для_печати</vt:lpstr>
      <vt:lpstr>'Қаратал+Қос-3+Нысан-2'!Заголовки_для_печати</vt:lpstr>
      <vt:lpstr>'Область-2+форма-2'!Заголовки_для_печати</vt:lpstr>
      <vt:lpstr>'Облыс+Қос-2+Нысан-1'!Заголовки_для_печати</vt:lpstr>
      <vt:lpstr>'Облыс+Қос-3+Нысан-1'!Заголовки_для_печати</vt:lpstr>
      <vt:lpstr>'Панфилов+Қос-3+Нысан-2'!Заголовки_для_печати</vt:lpstr>
      <vt:lpstr>'Панфилов+форма-2 '!Заголовки_для_печати</vt:lpstr>
      <vt:lpstr>'Саркан+Прил-3+форма-2'!Заголовки_для_печати</vt:lpstr>
      <vt:lpstr>'Талдык+Прил-3+форма-2'!Заголовки_для_печати</vt:lpstr>
      <vt:lpstr>'Талдык+форма 2 '!Заголовки_для_печати</vt:lpstr>
      <vt:lpstr>'Текели+Прил-3+форма-2'!Заголовки_для_печати</vt:lpstr>
      <vt:lpstr>'Текели+форма 2 '!Заголовки_для_печати</vt:lpstr>
      <vt:lpstr>'Аксу+форма-2'!Область_печати</vt:lpstr>
      <vt:lpstr>'Ақсу+Қос-3+Нысан-2'!Область_печати</vt:lpstr>
      <vt:lpstr>'Алаколь+форма-2'!Область_печати</vt:lpstr>
      <vt:lpstr>'Алакөл+Қос-3+Нысан-2'!Область_печати</vt:lpstr>
      <vt:lpstr>'Ескелді+Прил-3+форма-2 '!Область_печати</vt:lpstr>
      <vt:lpstr>'Ескелді+форма 2 '!Область_печати</vt:lpstr>
      <vt:lpstr>'Каратал+форма-2  '!Область_печати</vt:lpstr>
      <vt:lpstr>'Кербулак+форма 2 '!Область_печати</vt:lpstr>
      <vt:lpstr>'Кербұлақ+Қос-3+Нысан-2'!Область_печати</vt:lpstr>
      <vt:lpstr>'Коксу+форма-2'!Область_печати</vt:lpstr>
      <vt:lpstr>'Көксу+Қос-3+Нысан-2'!Область_печати</vt:lpstr>
      <vt:lpstr>'Қаратал+Қос-3+Нысан-2'!Область_печати</vt:lpstr>
      <vt:lpstr>'Область-2+форма-2'!Область_печати</vt:lpstr>
      <vt:lpstr>'Облыс+Қос-2+Нысан-1'!Область_печати</vt:lpstr>
      <vt:lpstr>'Облыс+Қос-3+Нысан-1'!Область_печати</vt:lpstr>
      <vt:lpstr>'Панфилов+Қос-3+Нысан-2'!Область_печати</vt:lpstr>
      <vt:lpstr>'Панфилов+форма-2 '!Область_печати</vt:lpstr>
      <vt:lpstr>'Саркан+Прил-3+форма-2'!Область_печати</vt:lpstr>
      <vt:lpstr>'Саркан+форма-2 '!Область_печати</vt:lpstr>
      <vt:lpstr>'Талдык+Прил-3+форма-2'!Область_печати</vt:lpstr>
      <vt:lpstr>'Талдык+форма 2 '!Область_печати</vt:lpstr>
      <vt:lpstr>'Текели+Прил-3+форма-2'!Область_печати</vt:lpstr>
      <vt:lpstr>'Текели+форма 2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Ерлан Шатанов</dc:creator>
  <cp:lastModifiedBy>Azamat Bolatbaev</cp:lastModifiedBy>
  <cp:lastPrinted>2026-10-01T04:42:19Z</cp:lastPrinted>
  <dcterms:created xsi:type="dcterms:W3CDTF">2022-09-02T03:30:51Z</dcterms:created>
  <dcterms:modified xsi:type="dcterms:W3CDTF">2026-10-01T05:20:57Z</dcterms:modified>
</cp:coreProperties>
</file>