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-245281\Desktop\Исполнение ИП 2025 г\Теплоснабжение\"/>
    </mc:Choice>
  </mc:AlternateContent>
  <bookViews>
    <workbookView xWindow="9150" yWindow="585" windowWidth="18105" windowHeight="12990" firstSheet="2" activeTab="2"/>
  </bookViews>
  <sheets>
    <sheet name="Лист1 (6)" sheetId="10" state="hidden" r:id="rId1"/>
    <sheet name="Лист1 (4)" sheetId="8" state="hidden" r:id="rId2"/>
    <sheet name="форма 21" sheetId="1" r:id="rId3"/>
    <sheet name="Лист4" sheetId="4" state="hidden" r:id="rId4"/>
    <sheet name="Лист1" sheetId="5" state="hidden" r:id="rId5"/>
    <sheet name="Лист1 (2)" sheetId="6" state="hidden" r:id="rId6"/>
    <sheet name="Лист1 (3)" sheetId="7" state="hidden" r:id="rId7"/>
    <sheet name="Лист1 (5)" sheetId="9" state="hidden" r:id="rId8"/>
    <sheet name="форма 22" sheetId="12" r:id="rId9"/>
    <sheet name="форма 23" sheetId="16" r:id="rId10"/>
  </sheets>
  <definedNames>
    <definedName name="OLE_LINK1" localSheetId="2">'форма 21'!#REF!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1" l="1"/>
  <c r="I18" i="1" l="1"/>
  <c r="I8" i="1"/>
  <c r="J18" i="1"/>
  <c r="J8" i="1"/>
  <c r="O8" i="1" l="1"/>
  <c r="M8" i="1"/>
  <c r="O18" i="1"/>
  <c r="M18" i="1"/>
  <c r="O17" i="1"/>
  <c r="I31" i="1" l="1"/>
  <c r="J31" i="1"/>
  <c r="K31" i="1"/>
  <c r="K25" i="1"/>
  <c r="K23" i="1"/>
  <c r="K18" i="1"/>
  <c r="K8" i="1" s="1"/>
  <c r="K17" i="1"/>
  <c r="K16" i="1"/>
  <c r="K14" i="1"/>
  <c r="K13" i="1"/>
  <c r="K12" i="1"/>
  <c r="K11" i="1"/>
  <c r="K10" i="1"/>
  <c r="J10" i="1"/>
  <c r="F8" i="1"/>
  <c r="L8" i="1" l="1"/>
  <c r="E18" i="1"/>
  <c r="E8" i="1" s="1"/>
  <c r="C52" i="4" l="1"/>
  <c r="B52" i="4"/>
  <c r="C51" i="4"/>
  <c r="C53" i="4" s="1"/>
  <c r="B51" i="4"/>
  <c r="C48" i="4"/>
  <c r="B48" i="4"/>
  <c r="C47" i="4"/>
  <c r="B47" i="4"/>
  <c r="O39" i="4"/>
  <c r="J39" i="4"/>
  <c r="J38" i="4"/>
  <c r="O37" i="4"/>
  <c r="J37" i="4"/>
  <c r="I36" i="4"/>
  <c r="I31" i="4" s="1"/>
  <c r="L35" i="4"/>
  <c r="J35" i="4"/>
  <c r="L34" i="4"/>
  <c r="J34" i="4"/>
  <c r="L33" i="4"/>
  <c r="J33" i="4"/>
  <c r="H31" i="4"/>
  <c r="J26" i="4"/>
  <c r="O25" i="4"/>
  <c r="I25" i="4" s="1"/>
  <c r="J25" i="4" s="1"/>
  <c r="J24" i="4"/>
  <c r="I24" i="4"/>
  <c r="I23" i="4"/>
  <c r="J23" i="4" s="1"/>
  <c r="O22" i="4"/>
  <c r="J22" i="4"/>
  <c r="O21" i="4"/>
  <c r="J21" i="4"/>
  <c r="I20" i="4"/>
  <c r="I19" i="4"/>
  <c r="I18" i="4"/>
  <c r="I17" i="4"/>
  <c r="I16" i="4"/>
  <c r="I15" i="4"/>
  <c r="I14" i="4"/>
  <c r="J13" i="4"/>
  <c r="I12" i="4"/>
  <c r="I10" i="4"/>
  <c r="J9" i="4"/>
  <c r="H7" i="4"/>
  <c r="I7" i="4" l="1"/>
  <c r="J7" i="4" s="1"/>
  <c r="H40" i="4"/>
  <c r="L36" i="4"/>
  <c r="L31" i="4" s="1"/>
  <c r="J31" i="4"/>
  <c r="B49" i="4"/>
  <c r="C49" i="4"/>
  <c r="J40" i="4" l="1"/>
  <c r="I40" i="4"/>
</calcChain>
</file>

<file path=xl/sharedStrings.xml><?xml version="1.0" encoding="utf-8"?>
<sst xmlns="http://schemas.openxmlformats.org/spreadsheetml/2006/main" count="307" uniqueCount="188">
  <si>
    <t>№ п/п</t>
  </si>
  <si>
    <t>Информация о плановых и фактических объемах предоставления регулируемых услуг</t>
  </si>
  <si>
    <t>Наименование услуг и обслуживаемая территория</t>
  </si>
  <si>
    <t>Наименование мероприятий</t>
  </si>
  <si>
    <t>Ед. изм</t>
  </si>
  <si>
    <t>план</t>
  </si>
  <si>
    <t>факт</t>
  </si>
  <si>
    <t>Период предоставления услуги в рамках инвестиционной программы</t>
  </si>
  <si>
    <t>Сумма инвестиционной программы (проекта)</t>
  </si>
  <si>
    <t>план (тыс.тенге)</t>
  </si>
  <si>
    <t>факт (тыс.тенге)</t>
  </si>
  <si>
    <t>отклонение (тыс.тенге)</t>
  </si>
  <si>
    <t>причины отклонения</t>
  </si>
  <si>
    <t>Информация о фактических условиях и размерах  финансирования инвестиционной программы (проекта) тыс.тенге.</t>
  </si>
  <si>
    <t>Собственные средства</t>
  </si>
  <si>
    <t>аморт</t>
  </si>
  <si>
    <t>прибыль</t>
  </si>
  <si>
    <t>Заемные средства</t>
  </si>
  <si>
    <t>Бюджетные средства</t>
  </si>
  <si>
    <t>Улучшение производственных показателей,%</t>
  </si>
  <si>
    <t>факт прошлого года</t>
  </si>
  <si>
    <t>факт текущего года</t>
  </si>
  <si>
    <t>Снижение физического износа основных фондов (активов),% по годам реализации в зависимости от утвержденной инвестиционной программы</t>
  </si>
  <si>
    <t>Снижение потерь,%, по годам</t>
  </si>
  <si>
    <t>Снижение аварийности, по годам</t>
  </si>
  <si>
    <t>Разъяснение причин отклонения достигнутых  фактических показателей утвержденной инвестиционной программе (проекте)</t>
  </si>
  <si>
    <t>водоснабжение г.Актобе</t>
  </si>
  <si>
    <t>водоотведение г.Актобе</t>
  </si>
  <si>
    <t>тыс. м3</t>
  </si>
  <si>
    <t>Кол-во в натуральн. показателях</t>
  </si>
  <si>
    <t xml:space="preserve"> -</t>
  </si>
  <si>
    <t>Информация о сопоставлении фактических показателей исполнения инвестиционной программы (проекта) с показателями,утвержденными в инвестиционной программе (проекте)</t>
  </si>
  <si>
    <t xml:space="preserve">В соответствии </t>
  </si>
  <si>
    <t>с приложением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</si>
  <si>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</si>
  <si>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Внесены изменения Приказом Департамента Комитета по регулированию естественных монополий и защите конкуренции Министерства национальной экономики РК по Актюбинской области от 04.09.2015г №161-ОД  "Об утверждении инвестиционной программы по развитию,реконструкции и модернизации систем водоснабжения и водоотведения акционерного общества "Акбулак" на 2016-2020 годы</t>
  </si>
  <si>
    <t>Водоснабжение</t>
  </si>
  <si>
    <t>Водоотведение</t>
  </si>
  <si>
    <t>Информация АО "Акбулак" об исполнении инвестиционной программы на 2017 год.</t>
  </si>
  <si>
    <t>Начальник ОКС                                                                    Мустафин К.У.</t>
  </si>
  <si>
    <t>Капитальный ремонт водовода д-500 мм по ул.Пожарского, от пр.Санкибай батыра до ул.Тургенева, г.Актобе</t>
  </si>
  <si>
    <t xml:space="preserve">Реконструкция водовода Д-600мм по пр. Абылхаир-хана от Г. Жубановой до ул. Селивёрстова </t>
  </si>
  <si>
    <t>Капитальный ремонт водовода д-600 мм., вдоль пр.Абулхаир-хана, от ул.Набережная - пр.Абулхаир-хана до ул.Г.Жубановой, г.Актобе (Павловский водовод)</t>
  </si>
  <si>
    <t>Перебуривание существующих скважин Кундактыкырского водозабора (5 скв)</t>
  </si>
  <si>
    <t>Перебуривание существующей  скважины №1 водозабора п.Сазда,г. Актобе</t>
  </si>
  <si>
    <t>Перебуривание существующих скважин №2 и №5 водозабора в р-не "Песчанка", г.Актобе</t>
  </si>
  <si>
    <t>Реконструкция водовода д-300 мм от пр.А.Молдагуловой по ул.Баишева до автопарка, г.Актобе</t>
  </si>
  <si>
    <t>Реконструкция водовода д-400 мм в районе ТЭЦ, г.Актобе</t>
  </si>
  <si>
    <t>Капитальный ремонт водовода д-600 мм.,от дюкера ж/д в районе р.Сазда до ул.Г.Жубановой, (Ряховский водовод), г.Актобе</t>
  </si>
  <si>
    <t>Капитальный ремонт водовода д-800 мм от ВОС до ТЭЦ, г.Актобе</t>
  </si>
  <si>
    <t>Разработка и внедрение зональной  "Гидравлический модель ВиК"</t>
  </si>
  <si>
    <t>ПСД, юристы</t>
  </si>
  <si>
    <t>Реконструкция водовода д-600мм по пр. Абая</t>
  </si>
  <si>
    <t>Кап.рем.вод.Д-600 мм,Д-200 мм по ул.Г.Жубановой от пр.Абул.хаир хана до ул.Гришина</t>
  </si>
  <si>
    <t>Информационно-ихмерительная система первых водъемов водозаборов</t>
  </si>
  <si>
    <t>Капитальный ремонт самотечного коллектора по ул. Козенкова, от ул. Калдаякова до ул. Селиверстова.</t>
  </si>
  <si>
    <t xml:space="preserve">Реконструкция самотечного коллектора Д-300-600 мм., по ул. Шернияза, Жанкожа батыра, Уалиханова, Кереева, Махамбета до ул. Кунаева, г. Актобе. </t>
  </si>
  <si>
    <t>Реконструкция самотечного коллектора Д-200-600 мм., по ул. 8 марта, Ломоносова, Жургенева, г. Актобе.</t>
  </si>
  <si>
    <t>Капитальный ремонт самотечного коллектора Д-800 мм, КНС-1, по ул.Жургенова , г.Актобе</t>
  </si>
  <si>
    <t>Разработка и внедрение зона-льнойгидравлической модели ВиК.</t>
  </si>
  <si>
    <t>Реконструкция самотечной канализаций «Жилгородка»,                        г. Актобе.</t>
  </si>
  <si>
    <t xml:space="preserve"> </t>
  </si>
  <si>
    <t>Всего :</t>
  </si>
  <si>
    <t>с 01.01.2017 по 31.12.2017</t>
  </si>
  <si>
    <t>Правил  утверждения инвестиционных программ (проектов) субъекта естественной монополии, их корректировки, а также проведения анализа информации об их исполнении                                                                      №30-ОД от 22.02.18г.</t>
  </si>
  <si>
    <t>в связи с оптимизацией работ</t>
  </si>
  <si>
    <t>Согласно паушальной суммы по контракту,  оплата была не произведена по причине не своевременного предоставления акта выполненных работ, а именно с не своевременным предоставлением документаций на портал</t>
  </si>
  <si>
    <t>в связи с оптимизацией работ, находиться на перепроектировании</t>
  </si>
  <si>
    <t>оплата была не произведена по причине нахождения проекта на перепроектировании, с дальнейшим прохождением экспертизы,согласно решения бюджетной комиссии от 04 декабря 2017 года проект</t>
  </si>
  <si>
    <t xml:space="preserve">Увеличение суммы фактической оплаты произошло за счет, представленных и заключенных договоров на производство экспертизы проектов.
</t>
  </si>
  <si>
    <t xml:space="preserve">в связи с оптимизацией работ, и примением  новых технологических решений </t>
  </si>
  <si>
    <t>в связи с оптимизацией работ, и примением  новых технологических решений</t>
  </si>
  <si>
    <t>В связи с трудностями, связанного с  проездом  тяжелой техники для ремонта колодцев, расположенных на территории частной застройки</t>
  </si>
  <si>
    <t>Не своевременно предоставлен акт выполненных работ и счет фактура по авторскому надзору - ТОО «ПроектСтрой Диалог Актобе»</t>
  </si>
  <si>
    <t xml:space="preserve">Завершения работ 2018 году. Увеличение суммы  произошло от  суммы  договора технадзора - ТОО «Инженерное бюро «NURTAU». 2018 году будет выплачено разница от суммы заключенного договора   </t>
  </si>
  <si>
    <t>для покрытия дефицита в освоении финансовых средств по программе ЕБРР в 2017году и фактическим выполнением объема работ по Реконструкция водовода д-600 мм по пр.А.Молдагуловой г.Актобе</t>
  </si>
  <si>
    <t>Реконструкция водовода д-400мм по пр. Абылхайрхана г.Актобе. (Реконструкция водовода д-600 мм по пр.А.Молдагуловой г.Актобе)</t>
  </si>
  <si>
    <t>В связи с повторными конкурсными процедурами и поздним заключением договора на СМР.</t>
  </si>
  <si>
    <t>Разработка ПСД "Капитальный ремонт водовода д-600 мм от ул.Морозова по ул.Мясоедова - пр. Абулхаир хана с переходом р.Сазда г.Актобе</t>
  </si>
  <si>
    <t>ед.изм</t>
  </si>
  <si>
    <t>Сумма инвестиционной программы (проекта) Факт тыс.тг. (без НДС)</t>
  </si>
  <si>
    <t>№</t>
  </si>
  <si>
    <t>2016г</t>
  </si>
  <si>
    <t>в</t>
  </si>
  <si>
    <t>к</t>
  </si>
  <si>
    <t>2017г</t>
  </si>
  <si>
    <t>В соответствии с приложением1                                                                      Правил  утверждения   формирования тарифов                                                                  №90 от 19.11.2019г.</t>
  </si>
  <si>
    <t>AO "Aqtobe su - energy group"</t>
  </si>
  <si>
    <t>(наименование субъекта естественной монополии, вид деятельности)</t>
  </si>
  <si>
    <t>Отчет о прибылях и убытках</t>
  </si>
  <si>
    <t xml:space="preserve">Сумма инвестиционной программы </t>
  </si>
  <si>
    <t>Информация о фактических условиях и размерах  финансирования инвестиционной программы  тыс.тенге.</t>
  </si>
  <si>
    <t>Информация о сопоставлении фактических показателей исполнения инвестиционной программы с показателями,утвержденными в инвестиционной программе</t>
  </si>
  <si>
    <t>Снижение расхода сырья, материалов, топлива и энергии в натуральном выражении в зависимости от утвержденной инвестиционной программы</t>
  </si>
  <si>
    <t>Снижение износа (физического) основных фондов (активов),% по годам реализации в зависимости от утвержденной инвестиционной программы</t>
  </si>
  <si>
    <t>Снижение потерь,%,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</si>
  <si>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</si>
  <si>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Разъяснение причин отклонения достигнутых фактических показателей от показателей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</si>
  <si>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</si>
  <si>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9.5.</t>
  </si>
  <si>
    <t>Информация о достижении целевых показателей эффективности реализации инвестиционной программы</t>
  </si>
  <si>
    <t>AO "Aqtobe su - energy group" (водоснабжение, водоотведение, теплоснабжение)</t>
  </si>
  <si>
    <t>(Наименование субъекта естественной монополии, вид деятельности)</t>
  </si>
  <si>
    <t>Всего целевого показателя в процентах</t>
  </si>
  <si>
    <t>Наименование данных</t>
  </si>
  <si>
    <t>Единица измерения</t>
  </si>
  <si>
    <t>Принято на отчетный год</t>
  </si>
  <si>
    <t>Фактически за отчетный год</t>
  </si>
  <si>
    <t>Мероприятие "_____________________-"</t>
  </si>
  <si>
    <t>тыс. тенге</t>
  </si>
  <si>
    <t xml:space="preserve">Характеристика меропрития и показатель измерения "_______________" </t>
  </si>
  <si>
    <t>натуральная единица</t>
  </si>
  <si>
    <t>z</t>
  </si>
  <si>
    <t>Показатель 1 цели z-"____________" (наименование показателя)</t>
  </si>
  <si>
    <t>z.J.</t>
  </si>
  <si>
    <t>z.I.</t>
  </si>
  <si>
    <t>z.j.</t>
  </si>
  <si>
    <t xml:space="preserve">Прочие показатели </t>
  </si>
  <si>
    <t>Показатель J цели z</t>
  </si>
  <si>
    <t>Расчет показателей эффективности реализации инвестиционной программы</t>
  </si>
  <si>
    <t>Целевое значение, принятое на отчетный год</t>
  </si>
  <si>
    <t>Фактически значение за  отчетный год</t>
  </si>
  <si>
    <t>Форма 23</t>
  </si>
  <si>
    <t>форма 22</t>
  </si>
  <si>
    <t>Приложение</t>
  </si>
  <si>
    <t>Значение показателей эффективности реализации</t>
  </si>
  <si>
    <t>Абсолютное  отклонение</t>
  </si>
  <si>
    <t>Оценка</t>
  </si>
  <si>
    <t>Целевые показатели для Цели z мероприятия инвестиционной программы (заполняется для каждой цели z,где z €[1;2;3] - " _____________" ( наименование цели)</t>
  </si>
  <si>
    <t xml:space="preserve">    </t>
  </si>
  <si>
    <t>м</t>
  </si>
  <si>
    <t>шт</t>
  </si>
  <si>
    <t>Приложение к отчету об исполнении инвестиционной программы за 2023 год</t>
  </si>
  <si>
    <t>Приложение к отчету субъекта естественной монополии об исполнении инвестиционной программы за 2023 год</t>
  </si>
  <si>
    <t xml:space="preserve">(теплоснабжение) </t>
  </si>
  <si>
    <t>1.2.</t>
  </si>
  <si>
    <t>1.3.</t>
  </si>
  <si>
    <t>1.4.</t>
  </si>
  <si>
    <t>1.5.</t>
  </si>
  <si>
    <t>1.6.</t>
  </si>
  <si>
    <t>1.7.</t>
  </si>
  <si>
    <t>ТЭЦ</t>
  </si>
  <si>
    <t>1.1.</t>
  </si>
  <si>
    <t>2.2.</t>
  </si>
  <si>
    <t>2.3.</t>
  </si>
  <si>
    <t>3.</t>
  </si>
  <si>
    <t>3.1.</t>
  </si>
  <si>
    <t xml:space="preserve">                                     Отчет об исполнении инвестиционной программы за 2025 год                                                                                                                                                   </t>
  </si>
  <si>
    <t>Теплоснабжение</t>
  </si>
  <si>
    <t>"Реконструкция
тепловых сетей
Котельная
Жаманкулова"</t>
  </si>
  <si>
    <t>Реконструкция тепловых сетей Котельная Курашасай</t>
  </si>
  <si>
    <t>Реконструкция теплосети д.630 мм от ТК1 ул.Ломоносова до ТК5 ул.Жургенова (710 м)</t>
  </si>
  <si>
    <t>Капитальный ремонт тепловых сетей от ТК356 до ТК357а пер.Дальный до ул. Каргулова г.Актобе</t>
  </si>
  <si>
    <t>Реконструкция тепломагистрали на пр.Абая головной участок ввод 2-го коллектора 1 до ТК3 по ул.Тургенева г.Актобе  (367 м)</t>
  </si>
  <si>
    <t>Реконструкция тепловых сетей сетевого района №3 по ул.Прохорова, ул.Козенкова, ул.Чекалина, ул.Абубакир-Кердери, пр.Победы, ул.Белинского</t>
  </si>
  <si>
    <t>Реконструкция тепловых сетей сетевого района №2  по ул.Гришина, ул.Макаренко,пр.А.Молдагуловой, ул.Бр.Жубановых, пр.Санкибай батыра  (8 объектов) (1360 м)</t>
  </si>
  <si>
    <t>Реконструкция тепловых сетей ТК РМТС до ТК 7 по ул.Есет батыра (912 м)</t>
  </si>
  <si>
    <t>Всего по работам для ТЭЦ в 2025 году</t>
  </si>
  <si>
    <t>1.8.</t>
  </si>
  <si>
    <t xml:space="preserve">        м</t>
  </si>
  <si>
    <t>01.01.2025 г-31.12.2025г</t>
  </si>
  <si>
    <t xml:space="preserve">Насосное оборудование </t>
  </si>
  <si>
    <t>2.1.</t>
  </si>
  <si>
    <t>Насосное оборудование GRUNDFOS</t>
  </si>
  <si>
    <t>Задвижка клиновая стальная  (PN16, DN 80-250 мм)</t>
  </si>
  <si>
    <t>Задвижка клиновая стальная  (PN16, DN 400 мм)</t>
  </si>
  <si>
    <t>2.4.</t>
  </si>
  <si>
    <t>Задвижка стальная (PN16,25 DN 500 мм)</t>
  </si>
  <si>
    <t>2.5.</t>
  </si>
  <si>
    <t>Задвижка стальная (PN16, DN 600 мм)</t>
  </si>
  <si>
    <t>2.6.</t>
  </si>
  <si>
    <t>Задвижка стальная (PN16,25 DN 700,800 мм)</t>
  </si>
  <si>
    <t>2.7.</t>
  </si>
  <si>
    <t>Задвижка стальная (PN16, DN 500 мм)</t>
  </si>
  <si>
    <t>2.8.</t>
  </si>
  <si>
    <t>Задвижка (PN16, DN 600 мм)</t>
  </si>
  <si>
    <t>2.9.</t>
  </si>
  <si>
    <t>Трансформатор силовой 630-1250</t>
  </si>
  <si>
    <t>2.10.</t>
  </si>
  <si>
    <t>Генератор бензиновый</t>
  </si>
  <si>
    <t>2.11.</t>
  </si>
  <si>
    <t>Насос 165 кВт</t>
  </si>
  <si>
    <t>Итого по разделу :</t>
  </si>
  <si>
    <t xml:space="preserve">Внедрение спецтехники для повышения эффективности эксплуатации системы теплоснабжения </t>
  </si>
  <si>
    <t>Автомобиль  внедорожник</t>
  </si>
  <si>
    <t>В связи с непредоставлением актов выполненных работ (АВР) в установленный срок в рамках осуществления авторского надзора</t>
  </si>
  <si>
    <t>В соответствии с Приказом Министра национальной экономики РК от 19 ноября 2019 года №90 и пп.3 ст 33 "Временный компенсирующий тариф"(неисполнение мероприятий утвержденной инвестиционной программы, учтенных в тарифе, за исключением следующих случаев: снижение объмеов, повлекщих недополучение средств, предусмотренных в утвержденной тарифной смете на реализацию утвержденной инвсетиционной программы.При этом из общей суммы неисполнения мероприятий утвержденной инвестционной программы исключается сумма недополученного дохода, соразмерная снижению объемов)</t>
  </si>
  <si>
    <t>В связи  тендерный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</si>
</sst>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0.0%"/>
    <numFmt numFmtId="168" formatCode="_-* #,##0_т_._-;\-* #,##0_т_._-;_-* &quot;-&quot;??_т_._-;_-@_-"/>
    <numFmt numFmtId="169" formatCode="_-* #,##0.0_р_._-;\-* #,##0.0_р_._-;_-* &quot;-&quot;??_р_._-;_-@_-"/>
    <numFmt numFmtId="170" formatCode="_-* #,##0.0_р_._-;\-* #,##0.0_р_._-;_-* &quot;-&quot;?_р_._-;_-@_-"/>
    <numFmt numFmtId="171" formatCode="0.000"/>
    <numFmt numFmtId="172" formatCode="#,##0.00\ _₽"/>
    <numFmt numFmtId="173" formatCode="_-* #,##0.00_-;\-* #,##0.00_-;_-* &quot;-&quot;??_-;_-@_-"/>
    <numFmt numFmtId="174" formatCode="_-* #,##0.000_р_._-;\-* #,##0.000_р_._-;_-* &quot;-&quot;??_р_.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</cellStyleXfs>
  <cellXfs count="353">
    <xf numFmtId="0" fontId="0" fillId="0" borderId="0" xfId="0"/>
    <xf numFmtId="0" fontId="0" fillId="0" borderId="0" xfId="0" applyFill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textRotation="90"/>
    </xf>
    <xf numFmtId="0" fontId="8" fillId="0" borderId="1" xfId="0" applyFont="1" applyBorder="1" applyAlignment="1">
      <alignment vertical="top" wrapText="1"/>
    </xf>
    <xf numFmtId="10" fontId="8" fillId="0" borderId="1" xfId="0" applyNumberFormat="1" applyFont="1" applyBorder="1" applyAlignment="1">
      <alignment vertical="center" textRotation="90"/>
    </xf>
    <xf numFmtId="10" fontId="8" fillId="0" borderId="1" xfId="0" applyNumberFormat="1" applyFont="1" applyBorder="1" applyAlignment="1">
      <alignment horizontal="center" vertical="center" textRotation="90"/>
    </xf>
    <xf numFmtId="10" fontId="8" fillId="0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4" fillId="0" borderId="1" xfId="0" applyFont="1" applyFill="1" applyBorder="1"/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9" fillId="2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166" fontId="8" fillId="0" borderId="1" xfId="1" applyNumberFormat="1" applyFont="1" applyBorder="1" applyAlignment="1">
      <alignment horizontal="center" vertical="center" textRotation="90"/>
    </xf>
    <xf numFmtId="167" fontId="8" fillId="0" borderId="1" xfId="0" applyNumberFormat="1" applyFont="1" applyFill="1" applyBorder="1" applyAlignment="1">
      <alignment horizontal="center" vertical="center" textRotation="90"/>
    </xf>
    <xf numFmtId="2" fontId="4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right" vertical="top" textRotation="90"/>
    </xf>
    <xf numFmtId="0" fontId="7" fillId="0" borderId="1" xfId="0" applyFont="1" applyBorder="1" applyAlignment="1">
      <alignment vertical="top" textRotation="90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textRotation="90"/>
    </xf>
    <xf numFmtId="2" fontId="4" fillId="0" borderId="1" xfId="0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textRotation="90"/>
    </xf>
    <xf numFmtId="166" fontId="4" fillId="0" borderId="1" xfId="1" applyNumberFormat="1" applyFont="1" applyFill="1" applyBorder="1" applyAlignment="1">
      <alignment textRotation="90"/>
    </xf>
    <xf numFmtId="0" fontId="4" fillId="0" borderId="1" xfId="0" applyFont="1" applyBorder="1" applyAlignment="1">
      <alignment textRotation="90"/>
    </xf>
    <xf numFmtId="166" fontId="4" fillId="0" borderId="1" xfId="1" applyNumberFormat="1" applyFont="1" applyBorder="1" applyAlignment="1">
      <alignment vertical="top" textRotation="90"/>
    </xf>
    <xf numFmtId="0" fontId="4" fillId="0" borderId="1" xfId="0" applyFont="1" applyBorder="1" applyAlignment="1">
      <alignment vertical="top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164" fontId="4" fillId="0" borderId="1" xfId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6" fillId="2" borderId="6" xfId="0" applyNumberFormat="1" applyFont="1" applyFill="1" applyBorder="1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/>
    <xf numFmtId="0" fontId="6" fillId="0" borderId="6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textRotation="89"/>
    </xf>
    <xf numFmtId="166" fontId="4" fillId="0" borderId="1" xfId="1" applyNumberFormat="1" applyFont="1" applyFill="1" applyBorder="1" applyAlignment="1">
      <alignment horizontal="center" vertical="center" textRotation="90" wrapText="1"/>
    </xf>
    <xf numFmtId="166" fontId="4" fillId="0" borderId="1" xfId="1" applyNumberFormat="1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 textRotation="90"/>
    </xf>
    <xf numFmtId="166" fontId="4" fillId="0" borderId="1" xfId="0" applyNumberFormat="1" applyFont="1" applyFill="1" applyBorder="1"/>
    <xf numFmtId="168" fontId="8" fillId="0" borderId="1" xfId="1" applyNumberFormat="1" applyFont="1" applyFill="1" applyBorder="1" applyAlignment="1">
      <alignment horizontal="center" vertical="center" textRotation="90"/>
    </xf>
    <xf numFmtId="166" fontId="8" fillId="0" borderId="1" xfId="1" applyNumberFormat="1" applyFont="1" applyFill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textRotation="90"/>
    </xf>
    <xf numFmtId="0" fontId="7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vertical="top" textRotation="90" wrapText="1"/>
    </xf>
    <xf numFmtId="166" fontId="10" fillId="0" borderId="1" xfId="1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Font="1" applyFill="1" applyBorder="1" applyAlignment="1">
      <alignment horizontal="center" vertical="top" textRotation="90"/>
    </xf>
    <xf numFmtId="169" fontId="4" fillId="0" borderId="1" xfId="1" applyNumberFormat="1" applyFont="1" applyBorder="1" applyAlignment="1">
      <alignment horizontal="center" vertical="top" textRotation="90"/>
    </xf>
    <xf numFmtId="164" fontId="8" fillId="0" borderId="1" xfId="1" applyNumberFormat="1" applyFont="1" applyBorder="1" applyAlignment="1">
      <alignment horizontal="center" vertical="center" textRotation="90"/>
    </xf>
    <xf numFmtId="164" fontId="4" fillId="0" borderId="1" xfId="0" applyNumberFormat="1" applyFont="1" applyFill="1" applyBorder="1" applyAlignment="1">
      <alignment horizontal="center" vertical="top" textRotation="90"/>
    </xf>
    <xf numFmtId="164" fontId="4" fillId="0" borderId="1" xfId="0" applyNumberFormat="1" applyFont="1" applyBorder="1" applyAlignment="1">
      <alignment horizontal="center" vertical="top" textRotation="90"/>
    </xf>
    <xf numFmtId="169" fontId="4" fillId="0" borderId="1" xfId="0" applyNumberFormat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vertical="center" textRotation="90"/>
    </xf>
    <xf numFmtId="164" fontId="4" fillId="0" borderId="1" xfId="1" applyNumberFormat="1" applyFont="1" applyFill="1" applyBorder="1" applyAlignment="1">
      <alignment horizontal="center" vertical="center" textRotation="90"/>
    </xf>
    <xf numFmtId="169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vertical="top" textRotation="90"/>
    </xf>
    <xf numFmtId="0" fontId="0" fillId="0" borderId="1" xfId="0" applyBorder="1" applyAlignment="1">
      <alignment vertical="top"/>
    </xf>
    <xf numFmtId="164" fontId="4" fillId="0" borderId="1" xfId="0" applyNumberFormat="1" applyFont="1" applyBorder="1" applyAlignment="1">
      <alignment vertical="top" textRotation="90"/>
    </xf>
    <xf numFmtId="164" fontId="0" fillId="0" borderId="0" xfId="1" applyFont="1" applyBorder="1" applyAlignment="1"/>
    <xf numFmtId="164" fontId="0" fillId="0" borderId="0" xfId="0" applyNumberFormat="1" applyBorder="1" applyAlignment="1"/>
    <xf numFmtId="2" fontId="0" fillId="0" borderId="0" xfId="0" applyNumberFormat="1" applyBorder="1" applyAlignment="1"/>
    <xf numFmtId="4" fontId="9" fillId="0" borderId="1" xfId="0" applyNumberFormat="1" applyFont="1" applyFill="1" applyBorder="1" applyAlignment="1">
      <alignment horizontal="center" vertical="center" textRotation="90"/>
    </xf>
    <xf numFmtId="164" fontId="8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top" textRotation="90"/>
    </xf>
    <xf numFmtId="166" fontId="8" fillId="0" borderId="1" xfId="1" applyNumberFormat="1" applyFont="1" applyFill="1" applyBorder="1" applyAlignment="1">
      <alignment horizontal="center" vertical="center" textRotation="90"/>
    </xf>
    <xf numFmtId="4" fontId="8" fillId="0" borderId="1" xfId="0" applyNumberFormat="1" applyFont="1" applyBorder="1" applyAlignment="1">
      <alignment horizontal="center" vertical="center" textRotation="90"/>
    </xf>
    <xf numFmtId="10" fontId="8" fillId="0" borderId="0" xfId="0" applyNumberFormat="1" applyFont="1" applyAlignment="1">
      <alignment horizontal="center" vertical="center" textRotation="90"/>
    </xf>
    <xf numFmtId="169" fontId="8" fillId="0" borderId="1" xfId="1" applyNumberFormat="1" applyFont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4" fillId="0" borderId="1" xfId="0" applyFont="1" applyFill="1" applyBorder="1" applyAlignment="1">
      <alignment vertical="top" textRotation="90"/>
    </xf>
    <xf numFmtId="166" fontId="4" fillId="0" borderId="1" xfId="1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horizontal="center" vertical="center" textRotation="90" wrapText="1"/>
    </xf>
    <xf numFmtId="164" fontId="4" fillId="0" borderId="1" xfId="1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horizontal="center" vertical="top" textRotation="90" wrapText="1"/>
    </xf>
    <xf numFmtId="166" fontId="4" fillId="0" borderId="1" xfId="1" applyNumberFormat="1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 textRotation="90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vertical="center" textRotation="90"/>
    </xf>
    <xf numFmtId="171" fontId="4" fillId="0" borderId="1" xfId="0" applyNumberFormat="1" applyFont="1" applyFill="1" applyBorder="1" applyAlignment="1">
      <alignment vertical="center" textRotation="90"/>
    </xf>
    <xf numFmtId="164" fontId="4" fillId="0" borderId="1" xfId="1" applyFont="1" applyFill="1" applyBorder="1" applyAlignment="1">
      <alignment vertical="center" textRotation="90"/>
    </xf>
    <xf numFmtId="166" fontId="0" fillId="0" borderId="0" xfId="0" applyNumberFormat="1" applyBorder="1" applyAlignment="1"/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1" applyFont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textRotation="90"/>
    </xf>
    <xf numFmtId="0" fontId="0" fillId="0" borderId="1" xfId="0" applyFill="1" applyBorder="1" applyAlignment="1">
      <alignment horizontal="left" vertical="top"/>
    </xf>
    <xf numFmtId="169" fontId="4" fillId="0" borderId="1" xfId="1" applyNumberFormat="1" applyFont="1" applyFill="1" applyBorder="1" applyAlignment="1">
      <alignment horizontal="left" vertical="top" textRotation="90"/>
    </xf>
    <xf numFmtId="169" fontId="4" fillId="0" borderId="1" xfId="0" applyNumberFormat="1" applyFont="1" applyFill="1" applyBorder="1" applyAlignment="1">
      <alignment horizontal="left" vertical="top" textRotation="90"/>
    </xf>
    <xf numFmtId="170" fontId="4" fillId="0" borderId="1" xfId="0" applyNumberFormat="1" applyFont="1" applyFill="1" applyBorder="1" applyAlignment="1">
      <alignment horizontal="left" vertical="top" textRotation="9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textRotation="90"/>
    </xf>
    <xf numFmtId="0" fontId="0" fillId="0" borderId="1" xfId="0" applyBorder="1" applyAlignment="1">
      <alignment horizontal="left" vertical="top"/>
    </xf>
    <xf numFmtId="164" fontId="4" fillId="0" borderId="1" xfId="1" applyFont="1" applyBorder="1" applyAlignment="1">
      <alignment horizontal="left" vertical="top" textRotation="90"/>
    </xf>
    <xf numFmtId="166" fontId="4" fillId="0" borderId="1" xfId="0" applyNumberFormat="1" applyFont="1" applyBorder="1" applyAlignment="1">
      <alignment horizontal="left" vertical="top" textRotation="90"/>
    </xf>
    <xf numFmtId="164" fontId="4" fillId="0" borderId="1" xfId="0" applyNumberFormat="1" applyFont="1" applyBorder="1" applyAlignment="1">
      <alignment horizontal="left" vertical="top" textRotation="90"/>
    </xf>
    <xf numFmtId="166" fontId="4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 textRotation="90"/>
    </xf>
    <xf numFmtId="164" fontId="4" fillId="0" borderId="1" xfId="1" applyNumberFormat="1" applyFont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166" fontId="8" fillId="0" borderId="1" xfId="1" applyNumberFormat="1" applyFont="1" applyBorder="1" applyAlignment="1">
      <alignment horizontal="left" vertical="top" textRotation="90"/>
    </xf>
    <xf numFmtId="166" fontId="8" fillId="0" borderId="1" xfId="0" applyNumberFormat="1" applyFont="1" applyBorder="1" applyAlignment="1">
      <alignment horizontal="left" vertical="top" textRotation="90"/>
    </xf>
    <xf numFmtId="0" fontId="0" fillId="0" borderId="0" xfId="0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169" fontId="4" fillId="0" borderId="1" xfId="0" applyNumberFormat="1" applyFont="1" applyBorder="1" applyAlignment="1">
      <alignment horizontal="left" vertical="top" textRotation="90"/>
    </xf>
    <xf numFmtId="164" fontId="4" fillId="0" borderId="1" xfId="1" applyNumberFormat="1" applyFont="1" applyFill="1" applyBorder="1" applyAlignment="1">
      <alignment horizontal="center" vertical="top" textRotation="90"/>
    </xf>
    <xf numFmtId="166" fontId="4" fillId="0" borderId="1" xfId="1" applyNumberFormat="1" applyFont="1" applyFill="1" applyBorder="1" applyAlignment="1">
      <alignment horizontal="center" vertical="top" textRotation="90"/>
    </xf>
    <xf numFmtId="0" fontId="14" fillId="0" borderId="1" xfId="0" applyFont="1" applyBorder="1" applyAlignment="1">
      <alignment vertical="top" wrapText="1"/>
    </xf>
    <xf numFmtId="164" fontId="8" fillId="0" borderId="1" xfId="1" applyNumberFormat="1" applyFont="1" applyBorder="1" applyAlignment="1">
      <alignment horizontal="center" vertical="center" textRotation="90" wrapText="1"/>
    </xf>
    <xf numFmtId="164" fontId="8" fillId="0" borderId="1" xfId="0" applyNumberFormat="1" applyFont="1" applyBorder="1" applyAlignment="1">
      <alignment horizontal="center" vertical="center" textRotation="90"/>
    </xf>
    <xf numFmtId="164" fontId="8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1" applyNumberFormat="1" applyFont="1" applyBorder="1" applyAlignment="1">
      <alignment vertical="top" wrapText="1"/>
    </xf>
    <xf numFmtId="164" fontId="11" fillId="0" borderId="1" xfId="1" applyFont="1" applyBorder="1" applyAlignment="1">
      <alignment vertical="top"/>
    </xf>
    <xf numFmtId="164" fontId="0" fillId="0" borderId="1" xfId="1" applyFont="1" applyBorder="1"/>
    <xf numFmtId="0" fontId="4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textRotation="90" wrapText="1"/>
    </xf>
    <xf numFmtId="0" fontId="15" fillId="0" borderId="0" xfId="0" applyFont="1" applyBorder="1" applyAlignment="1"/>
    <xf numFmtId="0" fontId="15" fillId="0" borderId="0" xfId="0" applyFont="1"/>
    <xf numFmtId="0" fontId="5" fillId="0" borderId="0" xfId="0" applyFont="1" applyFill="1" applyBorder="1" applyAlignment="1">
      <alignment vertical="top" wrapText="1"/>
    </xf>
    <xf numFmtId="0" fontId="11" fillId="0" borderId="0" xfId="0" applyFont="1"/>
    <xf numFmtId="0" fontId="11" fillId="0" borderId="1" xfId="0" applyFont="1" applyBorder="1"/>
    <xf numFmtId="0" fontId="4" fillId="0" borderId="0" xfId="0" applyFont="1"/>
    <xf numFmtId="0" fontId="4" fillId="0" borderId="0" xfId="0" applyFont="1" applyBorder="1" applyAlignment="1"/>
    <xf numFmtId="164" fontId="4" fillId="0" borderId="0" xfId="0" applyNumberFormat="1" applyFont="1" applyBorder="1" applyAlignment="1"/>
    <xf numFmtId="164" fontId="4" fillId="0" borderId="0" xfId="1" applyFont="1" applyBorder="1" applyAlignment="1"/>
    <xf numFmtId="2" fontId="4" fillId="0" borderId="0" xfId="0" applyNumberFormat="1" applyFont="1" applyBorder="1" applyAlignment="1"/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 vertical="top" wrapText="1"/>
    </xf>
    <xf numFmtId="0" fontId="16" fillId="0" borderId="0" xfId="0" applyFont="1"/>
    <xf numFmtId="0" fontId="13" fillId="0" borderId="0" xfId="0" applyFont="1"/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 applyFill="1" applyBorder="1" applyAlignment="1">
      <alignment horizontal="center" vertical="top" wrapText="1"/>
    </xf>
    <xf numFmtId="0" fontId="19" fillId="0" borderId="0" xfId="0" applyFont="1" applyBorder="1"/>
    <xf numFmtId="0" fontId="20" fillId="0" borderId="0" xfId="0" applyFont="1"/>
    <xf numFmtId="0" fontId="20" fillId="0" borderId="0" xfId="0" applyFont="1" applyBorder="1"/>
    <xf numFmtId="0" fontId="19" fillId="0" borderId="0" xfId="0" applyFont="1" applyBorder="1" applyAlignment="1"/>
    <xf numFmtId="0" fontId="18" fillId="0" borderId="1" xfId="0" applyFont="1" applyBorder="1" applyAlignment="1">
      <alignment horizontal="center" vertical="center" textRotation="90"/>
    </xf>
    <xf numFmtId="0" fontId="18" fillId="0" borderId="1" xfId="0" applyFont="1" applyBorder="1" applyAlignment="1">
      <alignment vertical="center" textRotation="90"/>
    </xf>
    <xf numFmtId="0" fontId="18" fillId="0" borderId="1" xfId="0" applyFont="1" applyBorder="1" applyAlignment="1">
      <alignment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textRotation="90"/>
    </xf>
    <xf numFmtId="164" fontId="18" fillId="0" borderId="1" xfId="1" applyNumberFormat="1" applyFont="1" applyBorder="1" applyAlignment="1">
      <alignment horizontal="center" vertical="center" textRotation="90"/>
    </xf>
    <xf numFmtId="164" fontId="18" fillId="0" borderId="1" xfId="1" applyNumberFormat="1" applyFont="1" applyFill="1" applyBorder="1" applyAlignment="1">
      <alignment horizontal="center" vertical="center" textRotation="90"/>
    </xf>
    <xf numFmtId="164" fontId="20" fillId="0" borderId="1" xfId="0" applyNumberFormat="1" applyFont="1" applyBorder="1" applyAlignment="1">
      <alignment vertical="center"/>
    </xf>
    <xf numFmtId="166" fontId="18" fillId="0" borderId="1" xfId="1" applyNumberFormat="1" applyFont="1" applyBorder="1" applyAlignment="1">
      <alignment horizontal="center" vertical="center" textRotation="90"/>
    </xf>
    <xf numFmtId="164" fontId="18" fillId="0" borderId="1" xfId="1" applyNumberFormat="1" applyFont="1" applyFill="1" applyBorder="1" applyAlignment="1">
      <alignment horizontal="center" vertical="center" textRotation="90" wrapText="1"/>
    </xf>
    <xf numFmtId="167" fontId="22" fillId="0" borderId="1" xfId="0" applyNumberFormat="1" applyFont="1" applyFill="1" applyBorder="1" applyAlignment="1">
      <alignment horizontal="center" vertical="center" textRotation="90"/>
    </xf>
    <xf numFmtId="10" fontId="22" fillId="0" borderId="1" xfId="0" applyNumberFormat="1" applyFont="1" applyFill="1" applyBorder="1" applyAlignment="1">
      <alignment horizontal="center" vertical="center" textRotation="90"/>
    </xf>
    <xf numFmtId="10" fontId="22" fillId="0" borderId="1" xfId="0" applyNumberFormat="1" applyFont="1" applyFill="1" applyBorder="1" applyAlignment="1">
      <alignment vertical="center" textRotation="90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Border="1"/>
    <xf numFmtId="164" fontId="20" fillId="0" borderId="1" xfId="1" applyNumberFormat="1" applyFont="1" applyFill="1" applyBorder="1" applyAlignment="1">
      <alignment horizontal="center" vertical="center" textRotation="90"/>
    </xf>
    <xf numFmtId="0" fontId="20" fillId="0" borderId="0" xfId="0" applyFont="1" applyBorder="1" applyAlignment="1"/>
    <xf numFmtId="0" fontId="23" fillId="0" borderId="0" xfId="0" applyFont="1" applyBorder="1" applyAlignment="1"/>
    <xf numFmtId="0" fontId="11" fillId="0" borderId="0" xfId="0" applyFont="1" applyBorder="1" applyAlignment="1"/>
    <xf numFmtId="0" fontId="18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1" fillId="0" borderId="0" xfId="0" applyFont="1" applyFill="1" applyAlignment="1"/>
    <xf numFmtId="1" fontId="17" fillId="0" borderId="2" xfId="1" applyNumberFormat="1" applyFont="1" applyFill="1" applyBorder="1" applyAlignment="1">
      <alignment horizontal="center" vertical="top"/>
    </xf>
    <xf numFmtId="0" fontId="18" fillId="0" borderId="0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0" fillId="0" borderId="0" xfId="0" applyFill="1" applyAlignment="1"/>
    <xf numFmtId="0" fontId="0" fillId="0" borderId="10" xfId="0" applyFill="1" applyBorder="1" applyAlignment="1"/>
    <xf numFmtId="0" fontId="18" fillId="0" borderId="1" xfId="0" applyFont="1" applyFill="1" applyBorder="1" applyAlignment="1">
      <alignment horizontal="center" vertical="center" textRotation="90" wrapText="1"/>
    </xf>
    <xf numFmtId="4" fontId="20" fillId="0" borderId="1" xfId="0" applyNumberFormat="1" applyFont="1" applyFill="1" applyBorder="1" applyAlignment="1">
      <alignment horizontal="center" vertical="center" textRotation="90" wrapText="1"/>
    </xf>
    <xf numFmtId="0" fontId="20" fillId="0" borderId="1" xfId="0" applyFont="1" applyFill="1" applyBorder="1" applyAlignment="1">
      <alignment horizontal="center" vertical="top" textRotation="90" wrapText="1"/>
    </xf>
    <xf numFmtId="0" fontId="20" fillId="0" borderId="1" xfId="0" applyFont="1" applyBorder="1" applyAlignment="1">
      <alignment horizontal="center" vertical="top" textRotation="90" wrapText="1"/>
    </xf>
    <xf numFmtId="172" fontId="20" fillId="0" borderId="1" xfId="0" applyNumberFormat="1" applyFont="1" applyFill="1" applyBorder="1" applyAlignment="1">
      <alignment horizontal="center" vertical="center" textRotation="90" wrapText="1"/>
    </xf>
    <xf numFmtId="164" fontId="20" fillId="0" borderId="1" xfId="1" applyFont="1" applyFill="1" applyBorder="1" applyAlignment="1">
      <alignment horizontal="center" vertical="center" textRotation="90" wrapText="1"/>
    </xf>
    <xf numFmtId="0" fontId="18" fillId="0" borderId="1" xfId="0" applyFont="1" applyFill="1" applyBorder="1" applyAlignment="1">
      <alignment horizontal="center" vertical="center" textRotation="90"/>
    </xf>
    <xf numFmtId="10" fontId="22" fillId="0" borderId="8" xfId="0" applyNumberFormat="1" applyFont="1" applyFill="1" applyBorder="1" applyAlignment="1">
      <alignment vertical="center" textRotation="90"/>
    </xf>
    <xf numFmtId="0" fontId="20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wrapText="1"/>
    </xf>
    <xf numFmtId="0" fontId="24" fillId="0" borderId="0" xfId="0" applyFont="1" applyBorder="1" applyAlignment="1">
      <alignment vertical="center"/>
    </xf>
    <xf numFmtId="0" fontId="24" fillId="0" borderId="1" xfId="0" applyFont="1" applyBorder="1" applyAlignment="1">
      <alignment vertical="center" textRotation="90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textRotation="90"/>
    </xf>
    <xf numFmtId="2" fontId="20" fillId="0" borderId="0" xfId="0" applyNumberFormat="1" applyFont="1" applyFill="1" applyBorder="1" applyAlignment="1">
      <alignment vertical="center" textRotation="90"/>
    </xf>
    <xf numFmtId="4" fontId="18" fillId="0" borderId="0" xfId="0" applyNumberFormat="1" applyFont="1" applyFill="1" applyBorder="1" applyAlignment="1">
      <alignment horizontal="center" vertical="center" textRotation="90" wrapText="1"/>
    </xf>
    <xf numFmtId="173" fontId="18" fillId="0" borderId="0" xfId="0" applyNumberFormat="1" applyFont="1" applyFill="1" applyBorder="1" applyAlignment="1">
      <alignment horizontal="center" vertical="center" textRotation="90" wrapText="1"/>
    </xf>
    <xf numFmtId="164" fontId="18" fillId="0" borderId="0" xfId="1" applyNumberFormat="1" applyFont="1" applyFill="1" applyBorder="1" applyAlignment="1">
      <alignment horizontal="center" textRotation="90"/>
    </xf>
    <xf numFmtId="0" fontId="20" fillId="0" borderId="0" xfId="0" applyFont="1" applyBorder="1" applyAlignment="1">
      <alignment horizontal="justify" vertical="center"/>
    </xf>
    <xf numFmtId="164" fontId="18" fillId="0" borderId="0" xfId="1" applyNumberFormat="1" applyFont="1" applyFill="1" applyBorder="1" applyAlignment="1">
      <alignment horizontal="right" vertical="center" textRotation="90"/>
    </xf>
    <xf numFmtId="0" fontId="20" fillId="0" borderId="0" xfId="0" applyFont="1" applyFill="1" applyBorder="1" applyAlignment="1">
      <alignment vertical="center" textRotation="90"/>
    </xf>
    <xf numFmtId="164" fontId="18" fillId="0" borderId="0" xfId="1" applyNumberFormat="1" applyFont="1" applyBorder="1" applyAlignment="1">
      <alignment vertical="center" textRotation="90"/>
    </xf>
    <xf numFmtId="167" fontId="22" fillId="0" borderId="0" xfId="0" applyNumberFormat="1" applyFont="1" applyFill="1" applyBorder="1" applyAlignment="1">
      <alignment vertical="center" textRotation="90"/>
    </xf>
    <xf numFmtId="167" fontId="22" fillId="0" borderId="0" xfId="0" applyNumberFormat="1" applyFont="1" applyFill="1" applyBorder="1" applyAlignment="1">
      <alignment textRotation="90"/>
    </xf>
    <xf numFmtId="10" fontId="22" fillId="0" borderId="0" xfId="0" applyNumberFormat="1" applyFont="1" applyFill="1" applyBorder="1" applyAlignment="1">
      <alignment textRotation="90"/>
    </xf>
    <xf numFmtId="10" fontId="22" fillId="0" borderId="0" xfId="0" applyNumberFormat="1" applyFont="1" applyFill="1" applyBorder="1" applyAlignment="1">
      <alignment horizontal="center" vertical="center" textRotation="90"/>
    </xf>
    <xf numFmtId="10" fontId="22" fillId="0" borderId="0" xfId="0" applyNumberFormat="1" applyFont="1" applyFill="1" applyBorder="1" applyAlignment="1">
      <alignment vertical="center" textRotation="90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/>
    <xf numFmtId="0" fontId="18" fillId="0" borderId="1" xfId="0" applyFont="1" applyFill="1" applyBorder="1" applyAlignment="1">
      <alignment vertical="top"/>
    </xf>
    <xf numFmtId="0" fontId="20" fillId="0" borderId="1" xfId="0" applyFont="1" applyFill="1" applyBorder="1" applyAlignment="1">
      <alignment vertical="top"/>
    </xf>
    <xf numFmtId="3" fontId="18" fillId="0" borderId="1" xfId="0" applyNumberFormat="1" applyFont="1" applyFill="1" applyBorder="1" applyAlignment="1">
      <alignment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vertical="top"/>
    </xf>
    <xf numFmtId="3" fontId="20" fillId="0" borderId="1" xfId="0" applyNumberFormat="1" applyFont="1" applyFill="1" applyBorder="1" applyAlignment="1">
      <alignment horizontal="center" vertical="top" wrapText="1"/>
    </xf>
    <xf numFmtId="3" fontId="18" fillId="0" borderId="1" xfId="0" applyNumberFormat="1" applyFont="1" applyFill="1" applyBorder="1" applyAlignment="1">
      <alignment horizontal="center" vertical="top" wrapText="1"/>
    </xf>
    <xf numFmtId="0" fontId="18" fillId="0" borderId="2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25" fillId="0" borderId="1" xfId="0" applyFont="1" applyBorder="1" applyAlignment="1">
      <alignment horizontal="justify" vertical="center"/>
    </xf>
    <xf numFmtId="3" fontId="20" fillId="0" borderId="1" xfId="0" applyNumberFormat="1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 wrapText="1"/>
    </xf>
    <xf numFmtId="0" fontId="20" fillId="0" borderId="1" xfId="0" applyFont="1" applyBorder="1"/>
    <xf numFmtId="3" fontId="20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/>
    </xf>
    <xf numFmtId="3" fontId="18" fillId="0" borderId="1" xfId="0" applyNumberFormat="1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top" textRotation="90"/>
    </xf>
    <xf numFmtId="0" fontId="20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16" fontId="20" fillId="0" borderId="1" xfId="0" applyNumberFormat="1" applyFont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164" fontId="20" fillId="0" borderId="1" xfId="1" applyFont="1" applyBorder="1" applyAlignment="1">
      <alignment horizontal="center" vertical="top" wrapText="1"/>
    </xf>
    <xf numFmtId="43" fontId="20" fillId="0" borderId="1" xfId="0" applyNumberFormat="1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/>
    </xf>
    <xf numFmtId="43" fontId="18" fillId="0" borderId="1" xfId="0" applyNumberFormat="1" applyFont="1" applyBorder="1" applyAlignment="1">
      <alignment vertical="top"/>
    </xf>
    <xf numFmtId="4" fontId="20" fillId="0" borderId="1" xfId="0" applyNumberFormat="1" applyFont="1" applyFill="1" applyBorder="1" applyAlignment="1">
      <alignment horizontal="center" vertical="top" wrapText="1"/>
    </xf>
    <xf numFmtId="172" fontId="20" fillId="0" borderId="1" xfId="0" applyNumberFormat="1" applyFont="1" applyFill="1" applyBorder="1" applyAlignment="1">
      <alignment horizontal="center" vertical="top" wrapText="1"/>
    </xf>
    <xf numFmtId="164" fontId="20" fillId="0" borderId="1" xfId="1" applyNumberFormat="1" applyFont="1" applyFill="1" applyBorder="1" applyAlignment="1">
      <alignment horizontal="center" vertical="top"/>
    </xf>
    <xf numFmtId="172" fontId="18" fillId="0" borderId="1" xfId="0" applyNumberFormat="1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vertical="top" wrapText="1"/>
    </xf>
    <xf numFmtId="3" fontId="20" fillId="0" borderId="1" xfId="0" applyNumberFormat="1" applyFont="1" applyBorder="1" applyAlignment="1">
      <alignment vertical="center" wrapText="1"/>
    </xf>
    <xf numFmtId="16" fontId="20" fillId="0" borderId="1" xfId="0" applyNumberFormat="1" applyFont="1" applyFill="1" applyBorder="1" applyAlignment="1">
      <alignment horizontal="center" vertical="top"/>
    </xf>
    <xf numFmtId="3" fontId="18" fillId="0" borderId="1" xfId="0" applyNumberFormat="1" applyFont="1" applyBorder="1" applyAlignment="1">
      <alignment horizontal="center" vertical="top" wrapText="1"/>
    </xf>
    <xf numFmtId="164" fontId="18" fillId="0" borderId="1" xfId="1" applyFont="1" applyBorder="1" applyAlignment="1">
      <alignment horizontal="center" vertical="top" wrapText="1"/>
    </xf>
    <xf numFmtId="164" fontId="18" fillId="0" borderId="1" xfId="1" applyNumberFormat="1" applyFont="1" applyBorder="1" applyAlignment="1">
      <alignment horizontal="center" vertical="center"/>
    </xf>
    <xf numFmtId="174" fontId="20" fillId="0" borderId="1" xfId="1" applyNumberFormat="1" applyFont="1" applyFill="1" applyBorder="1" applyAlignment="1">
      <alignment horizontal="center" vertical="top"/>
    </xf>
    <xf numFmtId="164" fontId="18" fillId="0" borderId="1" xfId="1" applyNumberFormat="1" applyFont="1" applyFill="1" applyBorder="1" applyAlignment="1">
      <alignment horizontal="center" vertical="center"/>
    </xf>
    <xf numFmtId="164" fontId="18" fillId="0" borderId="1" xfId="1" applyNumberFormat="1" applyFont="1" applyFill="1" applyBorder="1" applyAlignment="1">
      <alignment horizontal="center" vertical="top"/>
    </xf>
    <xf numFmtId="0" fontId="28" fillId="0" borderId="1" xfId="0" applyFont="1" applyBorder="1"/>
    <xf numFmtId="164" fontId="20" fillId="0" borderId="1" xfId="1" applyNumberFormat="1" applyFont="1" applyFill="1" applyBorder="1" applyAlignment="1">
      <alignment horizontal="center" vertical="center" textRotation="90" wrapText="1"/>
    </xf>
    <xf numFmtId="172" fontId="18" fillId="0" borderId="1" xfId="0" applyNumberFormat="1" applyFont="1" applyFill="1" applyBorder="1" applyAlignment="1">
      <alignment horizontal="center" vertical="center" textRotation="90" wrapText="1"/>
    </xf>
    <xf numFmtId="174" fontId="20" fillId="0" borderId="1" xfId="1" applyNumberFormat="1" applyFont="1" applyBorder="1" applyAlignment="1">
      <alignment horizontal="center" vertical="top" wrapText="1"/>
    </xf>
    <xf numFmtId="174" fontId="20" fillId="0" borderId="1" xfId="1" applyNumberFormat="1" applyFont="1" applyFill="1" applyBorder="1" applyAlignment="1">
      <alignment horizontal="center" vertical="top" wrapText="1"/>
    </xf>
    <xf numFmtId="164" fontId="20" fillId="0" borderId="1" xfId="1" applyFont="1" applyFill="1" applyBorder="1" applyAlignment="1">
      <alignment horizontal="center" vertical="top" wrapText="1"/>
    </xf>
    <xf numFmtId="0" fontId="20" fillId="0" borderId="1" xfId="0" applyFont="1" applyFill="1" applyBorder="1"/>
    <xf numFmtId="166" fontId="18" fillId="0" borderId="1" xfId="1" applyNumberFormat="1" applyFont="1" applyFill="1" applyBorder="1" applyAlignment="1">
      <alignment horizontal="center" vertical="center" textRotation="90"/>
    </xf>
    <xf numFmtId="3" fontId="20" fillId="0" borderId="1" xfId="0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5" xfId="0" applyFont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top" textRotation="90" wrapText="1"/>
    </xf>
    <xf numFmtId="0" fontId="20" fillId="0" borderId="4" xfId="0" applyFont="1" applyBorder="1" applyAlignment="1">
      <alignment horizontal="center" vertical="top" textRotation="90" wrapText="1"/>
    </xf>
    <xf numFmtId="0" fontId="20" fillId="0" borderId="5" xfId="0" applyFont="1" applyBorder="1" applyAlignment="1">
      <alignment horizontal="center" vertical="top" textRotation="90" wrapText="1"/>
    </xf>
    <xf numFmtId="0" fontId="18" fillId="0" borderId="2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textRotation="90"/>
    </xf>
    <xf numFmtId="0" fontId="18" fillId="0" borderId="5" xfId="0" applyFont="1" applyBorder="1" applyAlignment="1">
      <alignment horizontal="center" vertical="center" textRotation="90"/>
    </xf>
    <xf numFmtId="0" fontId="1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textRotation="90" wrapText="1"/>
    </xf>
    <xf numFmtId="0" fontId="4" fillId="0" borderId="3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textRotation="90" wrapText="1"/>
    </xf>
    <xf numFmtId="0" fontId="4" fillId="0" borderId="4" xfId="0" applyFont="1" applyBorder="1" applyAlignment="1">
      <alignment horizontal="center" vertical="top" textRotation="90" wrapText="1"/>
    </xf>
    <xf numFmtId="0" fontId="4" fillId="0" borderId="5" xfId="0" applyFont="1" applyBorder="1" applyAlignment="1">
      <alignment horizontal="center" vertical="top" textRotation="90" wrapText="1"/>
    </xf>
    <xf numFmtId="0" fontId="4" fillId="0" borderId="1" xfId="0" applyFont="1" applyBorder="1" applyAlignment="1">
      <alignment horizontal="center" vertical="top" textRotation="90" wrapText="1"/>
    </xf>
    <xf numFmtId="0" fontId="4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</cellXfs>
  <cellStyles count="6">
    <cellStyle name="Обычный" xfId="0" builtinId="0"/>
    <cellStyle name="Обычный 2 2" xfId="2"/>
    <cellStyle name="Обычный 4" xfId="5"/>
    <cellStyle name="Обычный 5" xfId="3"/>
    <cellStyle name="Финансовый" xfId="1" builtinId="3"/>
    <cellStyle name="Финансов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56"/>
  <sheetViews>
    <sheetView tabSelected="1" view="pageBreakPreview" topLeftCell="C19" zoomScale="60" zoomScaleNormal="100" workbookViewId="0">
      <selection activeCell="K25" sqref="K25"/>
    </sheetView>
  </sheetViews>
  <sheetFormatPr defaultRowHeight="15" x14ac:dyDescent="0.25"/>
  <cols>
    <col min="1" max="1" width="8.5703125" customWidth="1"/>
    <col min="2" max="2" width="10.85546875" customWidth="1"/>
    <col min="3" max="3" width="43.140625" customWidth="1"/>
    <col min="4" max="4" width="13.42578125" customWidth="1"/>
    <col min="5" max="5" width="10.7109375" customWidth="1"/>
    <col min="6" max="6" width="10.85546875" customWidth="1"/>
    <col min="7" max="7" width="8.42578125" customWidth="1"/>
    <col min="8" max="8" width="8.85546875" customWidth="1"/>
    <col min="9" max="9" width="22.85546875" customWidth="1"/>
    <col min="10" max="10" width="23.28515625" customWidth="1"/>
    <col min="11" max="11" width="27.28515625" customWidth="1"/>
    <col min="12" max="12" width="67.42578125" customWidth="1"/>
    <col min="13" max="13" width="6.7109375" customWidth="1"/>
    <col min="14" max="14" width="6" customWidth="1"/>
    <col min="15" max="15" width="9.85546875" customWidth="1"/>
    <col min="16" max="16" width="9.42578125" customWidth="1"/>
    <col min="17" max="17" width="9.7109375" customWidth="1"/>
    <col min="18" max="18" width="7.7109375" customWidth="1"/>
    <col min="19" max="19" width="8.7109375" customWidth="1"/>
    <col min="20" max="21" width="8.42578125" customWidth="1"/>
    <col min="22" max="22" width="10" customWidth="1"/>
    <col min="23" max="23" width="11.28515625" customWidth="1"/>
    <col min="24" max="24" width="11.7109375" customWidth="1"/>
    <col min="25" max="25" width="0.5703125" hidden="1" customWidth="1"/>
    <col min="26" max="26" width="22.28515625" customWidth="1"/>
    <col min="27" max="27" width="17.5703125" customWidth="1"/>
  </cols>
  <sheetData>
    <row r="1" spans="1:91" ht="67.5" customHeight="1" x14ac:dyDescent="0.25">
      <c r="A1" s="314" t="s">
        <v>147</v>
      </c>
      <c r="B1" s="314"/>
      <c r="C1" s="314"/>
      <c r="D1" s="314"/>
      <c r="E1" s="314"/>
      <c r="F1" s="314"/>
      <c r="G1" s="314"/>
      <c r="H1" s="314"/>
      <c r="I1" s="314"/>
      <c r="J1" s="204"/>
      <c r="K1" s="204"/>
      <c r="L1" s="204"/>
      <c r="M1" s="250"/>
      <c r="N1" s="250"/>
      <c r="O1" s="250"/>
      <c r="P1" s="250"/>
      <c r="Q1" s="250"/>
      <c r="R1" s="250"/>
      <c r="S1" s="250"/>
      <c r="T1" s="204"/>
      <c r="U1" s="205"/>
      <c r="V1" s="314" t="s">
        <v>86</v>
      </c>
      <c r="W1" s="314"/>
      <c r="X1" s="314"/>
      <c r="Y1" s="314"/>
      <c r="Z1" s="314"/>
      <c r="AA1" s="314"/>
      <c r="AB1" s="156"/>
      <c r="AC1" s="156"/>
      <c r="AD1" s="156"/>
      <c r="AE1" s="156"/>
      <c r="AF1" s="156"/>
      <c r="AG1" s="156"/>
      <c r="AH1" s="156"/>
      <c r="AI1" s="156"/>
      <c r="AJ1" s="156"/>
      <c r="AK1" s="156"/>
    </row>
    <row r="2" spans="1:91" ht="23.25" customHeight="1" x14ac:dyDescent="0.35">
      <c r="A2" s="176"/>
      <c r="B2" s="249"/>
      <c r="C2" s="204" t="s">
        <v>87</v>
      </c>
      <c r="D2" s="204"/>
      <c r="E2" s="204"/>
      <c r="F2" s="204"/>
      <c r="G2" s="204"/>
      <c r="H2" s="249"/>
      <c r="I2" s="250" t="s">
        <v>134</v>
      </c>
      <c r="J2" s="250"/>
      <c r="K2" s="250"/>
      <c r="L2" s="204"/>
      <c r="M2" s="204"/>
      <c r="N2" s="204"/>
      <c r="O2" s="204"/>
      <c r="P2" s="204"/>
      <c r="Q2" s="176"/>
      <c r="R2" s="176"/>
      <c r="S2" s="176"/>
      <c r="T2" s="176"/>
      <c r="U2" s="176"/>
      <c r="V2" s="176"/>
      <c r="W2" s="176"/>
      <c r="X2" s="176"/>
      <c r="Y2" s="176"/>
      <c r="Z2" s="175"/>
      <c r="AA2" s="175"/>
    </row>
    <row r="3" spans="1:91" ht="18.75" customHeight="1" x14ac:dyDescent="0.35">
      <c r="A3" s="177"/>
      <c r="B3" s="177"/>
      <c r="C3" s="178" t="s">
        <v>88</v>
      </c>
      <c r="D3" s="178"/>
      <c r="E3" s="178"/>
      <c r="F3" s="178"/>
      <c r="G3" s="178"/>
      <c r="H3" s="178"/>
      <c r="I3" s="179"/>
      <c r="J3" s="179"/>
      <c r="K3" s="179"/>
      <c r="L3" s="179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5"/>
      <c r="Z3" s="180"/>
      <c r="AA3" s="175"/>
    </row>
    <row r="4" spans="1:91" s="48" customFormat="1" ht="148.5" customHeight="1" x14ac:dyDescent="0.25">
      <c r="A4" s="315" t="s">
        <v>0</v>
      </c>
      <c r="B4" s="307" t="s">
        <v>1</v>
      </c>
      <c r="C4" s="309"/>
      <c r="D4" s="309"/>
      <c r="E4" s="309"/>
      <c r="F4" s="309"/>
      <c r="G4" s="308"/>
      <c r="H4" s="315" t="s">
        <v>89</v>
      </c>
      <c r="I4" s="253" t="s">
        <v>90</v>
      </c>
      <c r="J4" s="254"/>
      <c r="K4" s="254"/>
      <c r="L4" s="255"/>
      <c r="M4" s="307" t="s">
        <v>91</v>
      </c>
      <c r="N4" s="309"/>
      <c r="O4" s="309"/>
      <c r="P4" s="308"/>
      <c r="Q4" s="307" t="s">
        <v>92</v>
      </c>
      <c r="R4" s="309"/>
      <c r="S4" s="309"/>
      <c r="T4" s="309"/>
      <c r="U4" s="309"/>
      <c r="V4" s="309"/>
      <c r="W4" s="309"/>
      <c r="X4" s="308"/>
      <c r="Y4" s="304" t="s">
        <v>25</v>
      </c>
      <c r="Z4" s="315" t="s">
        <v>97</v>
      </c>
      <c r="AA4" s="315" t="s">
        <v>98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</row>
    <row r="5" spans="1:91" ht="409.6" customHeight="1" x14ac:dyDescent="0.25">
      <c r="A5" s="316"/>
      <c r="B5" s="315" t="s">
        <v>2</v>
      </c>
      <c r="C5" s="315" t="s">
        <v>3</v>
      </c>
      <c r="D5" s="315" t="s">
        <v>4</v>
      </c>
      <c r="E5" s="307" t="s">
        <v>29</v>
      </c>
      <c r="F5" s="308"/>
      <c r="G5" s="319" t="s">
        <v>7</v>
      </c>
      <c r="H5" s="316"/>
      <c r="I5" s="302" t="s">
        <v>9</v>
      </c>
      <c r="J5" s="302" t="s">
        <v>10</v>
      </c>
      <c r="K5" s="302" t="s">
        <v>11</v>
      </c>
      <c r="L5" s="315" t="s">
        <v>12</v>
      </c>
      <c r="M5" s="307" t="s">
        <v>14</v>
      </c>
      <c r="N5" s="308"/>
      <c r="O5" s="302" t="s">
        <v>17</v>
      </c>
      <c r="P5" s="302" t="s">
        <v>18</v>
      </c>
      <c r="Q5" s="307" t="s">
        <v>93</v>
      </c>
      <c r="R5" s="308"/>
      <c r="S5" s="307" t="s">
        <v>94</v>
      </c>
      <c r="T5" s="308"/>
      <c r="U5" s="307" t="s">
        <v>95</v>
      </c>
      <c r="V5" s="308"/>
      <c r="W5" s="307" t="s">
        <v>96</v>
      </c>
      <c r="X5" s="308"/>
      <c r="Y5" s="305"/>
      <c r="Z5" s="316"/>
      <c r="AA5" s="316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</row>
    <row r="6" spans="1:91" ht="140.25" customHeight="1" x14ac:dyDescent="0.25">
      <c r="A6" s="317"/>
      <c r="B6" s="317"/>
      <c r="C6" s="317"/>
      <c r="D6" s="317"/>
      <c r="E6" s="181" t="s">
        <v>5</v>
      </c>
      <c r="F6" s="181" t="s">
        <v>6</v>
      </c>
      <c r="G6" s="320"/>
      <c r="H6" s="317"/>
      <c r="I6" s="303"/>
      <c r="J6" s="303"/>
      <c r="K6" s="303"/>
      <c r="L6" s="317"/>
      <c r="M6" s="181" t="s">
        <v>15</v>
      </c>
      <c r="N6" s="182" t="s">
        <v>16</v>
      </c>
      <c r="O6" s="303"/>
      <c r="P6" s="303"/>
      <c r="Q6" s="183" t="s">
        <v>20</v>
      </c>
      <c r="R6" s="184" t="s">
        <v>21</v>
      </c>
      <c r="S6" s="183" t="s">
        <v>20</v>
      </c>
      <c r="T6" s="184" t="s">
        <v>21</v>
      </c>
      <c r="U6" s="184" t="s">
        <v>5</v>
      </c>
      <c r="V6" s="184" t="s">
        <v>6</v>
      </c>
      <c r="W6" s="184" t="s">
        <v>20</v>
      </c>
      <c r="X6" s="184" t="s">
        <v>21</v>
      </c>
      <c r="Y6" s="306"/>
      <c r="Z6" s="317"/>
      <c r="AA6" s="317"/>
    </row>
    <row r="7" spans="1:91" ht="27.75" customHeight="1" x14ac:dyDescent="0.25">
      <c r="A7" s="185">
        <v>1</v>
      </c>
      <c r="B7" s="185">
        <v>2</v>
      </c>
      <c r="C7" s="185">
        <v>3</v>
      </c>
      <c r="D7" s="186">
        <v>4</v>
      </c>
      <c r="E7" s="186">
        <v>5</v>
      </c>
      <c r="F7" s="186">
        <v>6</v>
      </c>
      <c r="G7" s="186">
        <v>7</v>
      </c>
      <c r="H7" s="186">
        <v>8</v>
      </c>
      <c r="I7" s="186">
        <v>9</v>
      </c>
      <c r="J7" s="187">
        <v>10</v>
      </c>
      <c r="K7" s="188">
        <v>11</v>
      </c>
      <c r="L7" s="188">
        <v>12</v>
      </c>
      <c r="M7" s="188">
        <v>13</v>
      </c>
      <c r="N7" s="188">
        <v>14</v>
      </c>
      <c r="O7" s="188">
        <v>15</v>
      </c>
      <c r="P7" s="188">
        <v>16</v>
      </c>
      <c r="Q7" s="188">
        <v>17</v>
      </c>
      <c r="R7" s="185">
        <v>18</v>
      </c>
      <c r="S7" s="185">
        <v>19</v>
      </c>
      <c r="T7" s="185">
        <v>20</v>
      </c>
      <c r="U7" s="185">
        <v>21</v>
      </c>
      <c r="V7" s="185">
        <v>22</v>
      </c>
      <c r="W7" s="185">
        <v>23</v>
      </c>
      <c r="X7" s="185">
        <v>24</v>
      </c>
      <c r="Y7" s="185">
        <v>25</v>
      </c>
      <c r="Z7" s="185">
        <v>25</v>
      </c>
      <c r="AA7" s="185">
        <v>26</v>
      </c>
    </row>
    <row r="8" spans="1:91" ht="117" customHeight="1" x14ac:dyDescent="0.35">
      <c r="A8" s="198"/>
      <c r="B8" s="246" t="s">
        <v>148</v>
      </c>
      <c r="C8" s="246"/>
      <c r="D8" s="218"/>
      <c r="E8" s="189">
        <f>E18</f>
        <v>5221</v>
      </c>
      <c r="F8" s="189">
        <f>F18</f>
        <v>5221</v>
      </c>
      <c r="G8" s="212" t="s">
        <v>160</v>
      </c>
      <c r="H8" s="215"/>
      <c r="I8" s="289">
        <f>I18+I31+I33</f>
        <v>1736348.44</v>
      </c>
      <c r="J8" s="289">
        <f>J18+J31+J33</f>
        <v>1305820.3232142855</v>
      </c>
      <c r="K8" s="291">
        <f>K18+K31</f>
        <v>-430528.11678571434</v>
      </c>
      <c r="L8" s="192">
        <f>J8-I8</f>
        <v>-430528.1167857144</v>
      </c>
      <c r="M8" s="190">
        <f>M18+M31+M33</f>
        <v>1118881.4214285712</v>
      </c>
      <c r="N8" s="193"/>
      <c r="O8" s="194">
        <f>O17</f>
        <v>186938.9</v>
      </c>
      <c r="P8" s="190"/>
      <c r="Q8" s="195"/>
      <c r="R8" s="195"/>
      <c r="S8" s="224"/>
      <c r="T8" s="224"/>
      <c r="U8" s="224"/>
      <c r="V8" s="224"/>
      <c r="W8" s="196"/>
      <c r="X8" s="197"/>
      <c r="Y8" s="198"/>
      <c r="Z8" s="312"/>
      <c r="AA8" s="199"/>
    </row>
    <row r="9" spans="1:91" ht="26.25" customHeight="1" x14ac:dyDescent="0.35">
      <c r="A9" s="252"/>
      <c r="B9" s="265"/>
      <c r="C9" s="266" t="s">
        <v>141</v>
      </c>
      <c r="D9" s="267"/>
      <c r="E9" s="189"/>
      <c r="F9" s="189"/>
      <c r="G9" s="212"/>
      <c r="H9" s="215"/>
      <c r="I9" s="190"/>
      <c r="J9" s="190"/>
      <c r="K9" s="191"/>
      <c r="L9" s="192"/>
      <c r="M9" s="190"/>
      <c r="N9" s="193"/>
      <c r="O9" s="194"/>
      <c r="P9" s="190"/>
      <c r="Q9" s="195"/>
      <c r="R9" s="195"/>
      <c r="S9" s="224"/>
      <c r="T9" s="224"/>
      <c r="U9" s="224"/>
      <c r="V9" s="224"/>
      <c r="W9" s="196"/>
      <c r="X9" s="219"/>
      <c r="Y9" s="198"/>
      <c r="Z9" s="313"/>
      <c r="AA9" s="199"/>
    </row>
    <row r="10" spans="1:91" ht="141.75" customHeight="1" x14ac:dyDescent="0.35">
      <c r="A10" s="257" t="s">
        <v>142</v>
      </c>
      <c r="B10" s="85"/>
      <c r="C10" s="258" t="s">
        <v>149</v>
      </c>
      <c r="D10" s="257" t="s">
        <v>130</v>
      </c>
      <c r="E10" s="251">
        <v>510</v>
      </c>
      <c r="F10" s="251">
        <v>510</v>
      </c>
      <c r="G10" s="214"/>
      <c r="H10" s="214"/>
      <c r="I10" s="275">
        <v>60957.65</v>
      </c>
      <c r="J10" s="279">
        <f>I10</f>
        <v>60957.65</v>
      </c>
      <c r="K10" s="281">
        <f t="shared" ref="K10:K17" si="0">J10-I10</f>
        <v>0</v>
      </c>
      <c r="L10" s="256"/>
      <c r="M10" s="213">
        <v>60957.65</v>
      </c>
      <c r="N10" s="193"/>
      <c r="O10" s="194"/>
      <c r="P10" s="190"/>
      <c r="Q10" s="195"/>
      <c r="R10" s="195"/>
      <c r="S10" s="196"/>
      <c r="T10" s="196"/>
      <c r="U10" s="196"/>
      <c r="V10" s="196"/>
      <c r="W10" s="196"/>
      <c r="X10" s="219"/>
      <c r="Y10" s="198"/>
      <c r="Z10" s="310"/>
      <c r="AA10" s="199"/>
    </row>
    <row r="11" spans="1:91" ht="177" customHeight="1" x14ac:dyDescent="0.35">
      <c r="A11" s="257" t="s">
        <v>135</v>
      </c>
      <c r="B11" s="85"/>
      <c r="C11" s="258" t="s">
        <v>150</v>
      </c>
      <c r="D11" s="257" t="s">
        <v>130</v>
      </c>
      <c r="E11" s="251">
        <v>205</v>
      </c>
      <c r="F11" s="251">
        <v>205</v>
      </c>
      <c r="G11" s="214"/>
      <c r="H11" s="214"/>
      <c r="I11" s="275">
        <v>21445.84</v>
      </c>
      <c r="J11" s="280">
        <v>21381.597000000002</v>
      </c>
      <c r="K11" s="281">
        <f t="shared" si="0"/>
        <v>-64.242999999998574</v>
      </c>
      <c r="L11" s="258" t="s">
        <v>185</v>
      </c>
      <c r="M11" s="216">
        <v>21381.597000000002</v>
      </c>
      <c r="N11" s="193"/>
      <c r="O11" s="194"/>
      <c r="P11" s="190"/>
      <c r="Q11" s="195"/>
      <c r="R11" s="195"/>
      <c r="S11" s="196"/>
      <c r="T11" s="196"/>
      <c r="U11" s="196"/>
      <c r="V11" s="196"/>
      <c r="W11" s="196"/>
      <c r="X11" s="219"/>
      <c r="Y11" s="198"/>
      <c r="Z11" s="311"/>
      <c r="AA11" s="199"/>
    </row>
    <row r="12" spans="1:91" ht="306.75" customHeight="1" x14ac:dyDescent="0.35">
      <c r="A12" s="257" t="s">
        <v>136</v>
      </c>
      <c r="B12" s="85"/>
      <c r="C12" s="259" t="s">
        <v>151</v>
      </c>
      <c r="D12" s="257" t="s">
        <v>130</v>
      </c>
      <c r="E12" s="251">
        <v>710</v>
      </c>
      <c r="F12" s="251">
        <v>710</v>
      </c>
      <c r="G12" s="214"/>
      <c r="H12" s="214"/>
      <c r="I12" s="275">
        <v>496580.14</v>
      </c>
      <c r="J12" s="281">
        <v>220857.68400000001</v>
      </c>
      <c r="K12" s="281">
        <f t="shared" si="0"/>
        <v>-275722.45600000001</v>
      </c>
      <c r="L12" s="258" t="s">
        <v>186</v>
      </c>
      <c r="M12" s="200">
        <v>220857.68400000001</v>
      </c>
      <c r="N12" s="193"/>
      <c r="O12" s="194"/>
      <c r="P12" s="190"/>
      <c r="Q12" s="195"/>
      <c r="R12" s="195"/>
      <c r="S12" s="196"/>
      <c r="T12" s="196"/>
      <c r="U12" s="196"/>
      <c r="V12" s="196"/>
      <c r="W12" s="196"/>
      <c r="X12" s="219"/>
      <c r="Y12" s="198"/>
      <c r="Z12" s="311"/>
      <c r="AA12" s="199"/>
    </row>
    <row r="13" spans="1:91" ht="144" customHeight="1" x14ac:dyDescent="0.35">
      <c r="A13" s="257" t="s">
        <v>137</v>
      </c>
      <c r="B13" s="85"/>
      <c r="C13" s="258" t="s">
        <v>152</v>
      </c>
      <c r="D13" s="257" t="s">
        <v>130</v>
      </c>
      <c r="E13" s="251">
        <v>104</v>
      </c>
      <c r="F13" s="251">
        <v>104</v>
      </c>
      <c r="G13" s="214"/>
      <c r="H13" s="214"/>
      <c r="I13" s="275">
        <v>9728.3700000000008</v>
      </c>
      <c r="J13" s="280">
        <v>9618.4</v>
      </c>
      <c r="K13" s="281">
        <f t="shared" si="0"/>
        <v>-109.97000000000116</v>
      </c>
      <c r="L13" s="258" t="s">
        <v>185</v>
      </c>
      <c r="M13" s="216">
        <v>9618.4</v>
      </c>
      <c r="N13" s="193"/>
      <c r="O13" s="194"/>
      <c r="P13" s="190"/>
      <c r="Q13" s="195"/>
      <c r="R13" s="195"/>
      <c r="S13" s="196"/>
      <c r="T13" s="196"/>
      <c r="U13" s="196"/>
      <c r="V13" s="196"/>
      <c r="W13" s="196"/>
      <c r="X13" s="219"/>
      <c r="Y13" s="198"/>
      <c r="Z13" s="311"/>
      <c r="AA13" s="199"/>
    </row>
    <row r="14" spans="1:91" ht="258.75" customHeight="1" x14ac:dyDescent="0.35">
      <c r="A14" s="260" t="s">
        <v>138</v>
      </c>
      <c r="B14" s="85"/>
      <c r="C14" s="259" t="s">
        <v>153</v>
      </c>
      <c r="D14" s="271" t="s">
        <v>130</v>
      </c>
      <c r="E14" s="251">
        <v>367</v>
      </c>
      <c r="F14" s="251">
        <v>367</v>
      </c>
      <c r="G14" s="214"/>
      <c r="H14" s="214"/>
      <c r="I14" s="276">
        <v>324166.76</v>
      </c>
      <c r="J14" s="280">
        <v>126638.57</v>
      </c>
      <c r="K14" s="281">
        <f t="shared" si="0"/>
        <v>-197528.19</v>
      </c>
      <c r="L14" s="258" t="s">
        <v>186</v>
      </c>
      <c r="M14" s="216">
        <v>126638.57</v>
      </c>
      <c r="N14" s="193"/>
      <c r="O14" s="194"/>
      <c r="P14" s="190"/>
      <c r="Q14" s="195"/>
      <c r="R14" s="195"/>
      <c r="S14" s="196"/>
      <c r="T14" s="196"/>
      <c r="U14" s="196"/>
      <c r="V14" s="196"/>
      <c r="W14" s="196"/>
      <c r="X14" s="219"/>
      <c r="Y14" s="198"/>
      <c r="Z14" s="311"/>
      <c r="AA14" s="199"/>
    </row>
    <row r="15" spans="1:91" ht="126" customHeight="1" x14ac:dyDescent="0.35">
      <c r="A15" s="257" t="s">
        <v>139</v>
      </c>
      <c r="B15" s="85"/>
      <c r="C15" s="258" t="s">
        <v>154</v>
      </c>
      <c r="D15" s="257" t="s">
        <v>130</v>
      </c>
      <c r="E15" s="251">
        <v>1000</v>
      </c>
      <c r="F15" s="251">
        <v>1000</v>
      </c>
      <c r="G15" s="214"/>
      <c r="H15" s="214"/>
      <c r="I15" s="296">
        <v>187678.8</v>
      </c>
      <c r="J15" s="297">
        <v>187678.8</v>
      </c>
      <c r="K15" s="290">
        <f>J15-I15</f>
        <v>0</v>
      </c>
      <c r="L15" s="221"/>
      <c r="M15" s="217">
        <v>187678.79821428569</v>
      </c>
      <c r="N15" s="193"/>
      <c r="O15" s="194"/>
      <c r="P15" s="190"/>
      <c r="Q15" s="195"/>
      <c r="R15" s="195"/>
      <c r="S15" s="196"/>
      <c r="T15" s="196"/>
      <c r="U15" s="196"/>
      <c r="V15" s="196"/>
      <c r="W15" s="196"/>
      <c r="X15" s="219"/>
      <c r="Y15" s="198"/>
      <c r="Z15" s="311"/>
      <c r="AA15" s="199"/>
    </row>
    <row r="16" spans="1:91" ht="103.5" customHeight="1" x14ac:dyDescent="0.35">
      <c r="A16" s="270" t="s">
        <v>140</v>
      </c>
      <c r="B16" s="85"/>
      <c r="C16" s="262" t="s">
        <v>155</v>
      </c>
      <c r="D16" s="272" t="s">
        <v>159</v>
      </c>
      <c r="E16" s="251">
        <v>1413</v>
      </c>
      <c r="F16" s="251">
        <v>1413</v>
      </c>
      <c r="G16" s="214"/>
      <c r="H16" s="214"/>
      <c r="I16" s="277">
        <v>290257.07</v>
      </c>
      <c r="J16" s="279">
        <v>333621.26221428567</v>
      </c>
      <c r="K16" s="281">
        <f t="shared" si="0"/>
        <v>43364.192214285664</v>
      </c>
      <c r="L16" s="263"/>
      <c r="M16" s="213">
        <v>333621.26221428567</v>
      </c>
      <c r="N16" s="193"/>
      <c r="O16" s="194"/>
      <c r="P16" s="190"/>
      <c r="Q16" s="195"/>
      <c r="R16" s="195"/>
      <c r="S16" s="196"/>
      <c r="T16" s="196"/>
      <c r="U16" s="196"/>
      <c r="V16" s="196"/>
      <c r="W16" s="196"/>
      <c r="X16" s="219"/>
      <c r="Y16" s="198"/>
      <c r="Z16" s="311"/>
      <c r="AA16" s="199"/>
    </row>
    <row r="17" spans="1:27" ht="108" customHeight="1" x14ac:dyDescent="0.35">
      <c r="A17" s="261" t="s">
        <v>158</v>
      </c>
      <c r="B17" s="85"/>
      <c r="C17" s="262" t="s">
        <v>156</v>
      </c>
      <c r="D17" s="273" t="s">
        <v>130</v>
      </c>
      <c r="E17" s="251">
        <v>912</v>
      </c>
      <c r="F17" s="251">
        <v>912</v>
      </c>
      <c r="G17" s="214"/>
      <c r="H17" s="214"/>
      <c r="I17" s="277">
        <v>186938.9</v>
      </c>
      <c r="J17" s="280">
        <v>186938.9</v>
      </c>
      <c r="K17" s="281">
        <f t="shared" si="0"/>
        <v>0</v>
      </c>
      <c r="L17" s="263"/>
      <c r="M17" s="216"/>
      <c r="N17" s="193"/>
      <c r="O17" s="294">
        <f>J17</f>
        <v>186938.9</v>
      </c>
      <c r="P17" s="190"/>
      <c r="Q17" s="195"/>
      <c r="R17" s="195"/>
      <c r="S17" s="196"/>
      <c r="T17" s="196"/>
      <c r="U17" s="196"/>
      <c r="V17" s="196"/>
      <c r="W17" s="196"/>
      <c r="X17" s="219"/>
      <c r="Y17" s="198"/>
      <c r="Z17" s="311"/>
      <c r="AA17" s="199"/>
    </row>
    <row r="18" spans="1:27" ht="106.5" customHeight="1" x14ac:dyDescent="0.35">
      <c r="A18" s="268"/>
      <c r="B18" s="85"/>
      <c r="C18" s="269" t="s">
        <v>157</v>
      </c>
      <c r="D18" s="274" t="s">
        <v>130</v>
      </c>
      <c r="E18" s="252">
        <f>SUM(E10:E17)</f>
        <v>5221</v>
      </c>
      <c r="F18" s="252">
        <v>5221</v>
      </c>
      <c r="G18" s="214"/>
      <c r="H18" s="214"/>
      <c r="I18" s="278">
        <f>I17+I16+I15+I14+I13+I12+I11+I10</f>
        <v>1577753.53</v>
      </c>
      <c r="J18" s="282">
        <f>SUM(J10:J17)</f>
        <v>1147692.8632142856</v>
      </c>
      <c r="K18" s="292">
        <f>SUM(K10:K17)</f>
        <v>-430060.66678571433</v>
      </c>
      <c r="L18" s="263"/>
      <c r="M18" s="295">
        <f>SUM(M10:M17)</f>
        <v>960753.96142857138</v>
      </c>
      <c r="N18" s="193"/>
      <c r="O18" s="194">
        <f>O17</f>
        <v>186938.9</v>
      </c>
      <c r="P18" s="190"/>
      <c r="Q18" s="195"/>
      <c r="R18" s="195"/>
      <c r="S18" s="196"/>
      <c r="T18" s="196"/>
      <c r="U18" s="196"/>
      <c r="V18" s="196"/>
      <c r="W18" s="196"/>
      <c r="X18" s="219"/>
      <c r="Y18" s="198"/>
      <c r="Z18" s="311"/>
      <c r="AA18" s="199"/>
    </row>
    <row r="19" spans="1:27" ht="24.75" customHeight="1" x14ac:dyDescent="0.35">
      <c r="A19" s="248">
        <v>2</v>
      </c>
      <c r="B19" s="48"/>
      <c r="C19" s="266" t="s">
        <v>161</v>
      </c>
      <c r="D19" s="264"/>
      <c r="E19" s="247"/>
      <c r="F19" s="247"/>
      <c r="G19" s="214"/>
      <c r="H19" s="214"/>
      <c r="I19" s="216"/>
      <c r="J19" s="216"/>
      <c r="K19" s="200"/>
      <c r="L19" s="220"/>
      <c r="M19" s="216"/>
      <c r="N19" s="193"/>
      <c r="O19" s="194"/>
      <c r="P19" s="190"/>
      <c r="Q19" s="195"/>
      <c r="R19" s="195"/>
      <c r="S19" s="196"/>
      <c r="T19" s="196"/>
      <c r="U19" s="196"/>
      <c r="V19" s="196"/>
      <c r="W19" s="196"/>
      <c r="X19" s="219"/>
      <c r="Y19" s="198"/>
      <c r="Z19" s="311"/>
      <c r="AA19" s="199"/>
    </row>
    <row r="20" spans="1:27" ht="101.25" customHeight="1" x14ac:dyDescent="0.35">
      <c r="A20" s="247" t="s">
        <v>162</v>
      </c>
      <c r="B20" s="48"/>
      <c r="C20" s="283" t="s">
        <v>163</v>
      </c>
      <c r="D20" s="257" t="s">
        <v>131</v>
      </c>
      <c r="E20" s="257">
        <v>2</v>
      </c>
      <c r="F20" s="251">
        <v>2</v>
      </c>
      <c r="G20" s="214"/>
      <c r="H20" s="214"/>
      <c r="I20" s="275">
        <v>4365</v>
      </c>
      <c r="J20" s="280">
        <v>4365</v>
      </c>
      <c r="K20" s="191"/>
      <c r="L20" s="222"/>
      <c r="M20" s="216">
        <v>4365</v>
      </c>
      <c r="N20" s="193"/>
      <c r="O20" s="194"/>
      <c r="P20" s="190"/>
      <c r="Q20" s="195"/>
      <c r="R20" s="195"/>
      <c r="S20" s="196"/>
      <c r="T20" s="196"/>
      <c r="U20" s="196"/>
      <c r="V20" s="196"/>
      <c r="W20" s="196"/>
      <c r="X20" s="219"/>
      <c r="Y20" s="198"/>
      <c r="Z20" s="311"/>
      <c r="AA20" s="199"/>
    </row>
    <row r="21" spans="1:27" ht="106.5" customHeight="1" x14ac:dyDescent="0.35">
      <c r="A21" s="247" t="s">
        <v>143</v>
      </c>
      <c r="B21" s="48"/>
      <c r="C21" s="284" t="s">
        <v>164</v>
      </c>
      <c r="D21" s="257" t="s">
        <v>131</v>
      </c>
      <c r="E21" s="257">
        <v>56</v>
      </c>
      <c r="F21" s="251">
        <v>56</v>
      </c>
      <c r="G21" s="214"/>
      <c r="H21" s="214"/>
      <c r="I21" s="275">
        <v>3985.65</v>
      </c>
      <c r="J21" s="280">
        <v>3985.65</v>
      </c>
      <c r="K21" s="191"/>
      <c r="L21" s="222"/>
      <c r="M21" s="216">
        <v>3985.65</v>
      </c>
      <c r="N21" s="193"/>
      <c r="O21" s="194"/>
      <c r="P21" s="190">
        <v>0</v>
      </c>
      <c r="Q21" s="195"/>
      <c r="R21" s="195"/>
      <c r="S21" s="196"/>
      <c r="T21" s="196"/>
      <c r="U21" s="196"/>
      <c r="V21" s="196"/>
      <c r="W21" s="196"/>
      <c r="X21" s="219"/>
      <c r="Y21" s="198"/>
      <c r="Z21" s="311"/>
      <c r="AA21" s="199"/>
    </row>
    <row r="22" spans="1:27" ht="87" customHeight="1" x14ac:dyDescent="0.35">
      <c r="A22" s="247" t="s">
        <v>144</v>
      </c>
      <c r="B22" s="48"/>
      <c r="C22" s="284" t="s">
        <v>165</v>
      </c>
      <c r="D22" s="257" t="s">
        <v>131</v>
      </c>
      <c r="E22" s="257">
        <v>12</v>
      </c>
      <c r="F22" s="251">
        <v>12</v>
      </c>
      <c r="G22" s="214"/>
      <c r="H22" s="214"/>
      <c r="I22" s="275">
        <v>6162</v>
      </c>
      <c r="J22" s="280">
        <v>6162</v>
      </c>
      <c r="K22" s="200"/>
      <c r="L22" s="222"/>
      <c r="M22" s="216">
        <v>6162</v>
      </c>
      <c r="N22" s="193"/>
      <c r="O22" s="194"/>
      <c r="P22" s="190"/>
      <c r="Q22" s="195"/>
      <c r="R22" s="195"/>
      <c r="S22" s="196"/>
      <c r="T22" s="196"/>
      <c r="U22" s="196"/>
      <c r="V22" s="196"/>
      <c r="W22" s="196"/>
      <c r="X22" s="219"/>
      <c r="Y22" s="198"/>
      <c r="Z22" s="311"/>
      <c r="AA22" s="199"/>
    </row>
    <row r="23" spans="1:27" ht="70.5" customHeight="1" x14ac:dyDescent="0.35">
      <c r="A23" s="247" t="s">
        <v>166</v>
      </c>
      <c r="B23" s="48"/>
      <c r="C23" s="284" t="s">
        <v>167</v>
      </c>
      <c r="D23" s="257" t="s">
        <v>131</v>
      </c>
      <c r="E23" s="257">
        <v>2</v>
      </c>
      <c r="F23" s="251">
        <v>2</v>
      </c>
      <c r="G23" s="214"/>
      <c r="H23" s="214"/>
      <c r="I23" s="275">
        <v>5742.54</v>
      </c>
      <c r="J23" s="280">
        <v>5127.2700000000004</v>
      </c>
      <c r="K23" s="281">
        <f>J23-I23</f>
        <v>-615.26999999999953</v>
      </c>
      <c r="L23" s="272" t="s">
        <v>187</v>
      </c>
      <c r="M23" s="216">
        <v>5127.2700000000004</v>
      </c>
      <c r="N23" s="193"/>
      <c r="O23" s="194"/>
      <c r="P23" s="190"/>
      <c r="Q23" s="195"/>
      <c r="R23" s="195"/>
      <c r="S23" s="196"/>
      <c r="T23" s="196"/>
      <c r="U23" s="196"/>
      <c r="V23" s="196"/>
      <c r="W23" s="196"/>
      <c r="X23" s="219"/>
      <c r="Y23" s="198"/>
      <c r="Z23" s="311"/>
      <c r="AA23" s="199"/>
    </row>
    <row r="24" spans="1:27" ht="90" customHeight="1" x14ac:dyDescent="0.35">
      <c r="A24" s="247" t="s">
        <v>168</v>
      </c>
      <c r="B24" s="48"/>
      <c r="C24" s="284" t="s">
        <v>169</v>
      </c>
      <c r="D24" s="257" t="s">
        <v>131</v>
      </c>
      <c r="E24" s="257">
        <v>4</v>
      </c>
      <c r="F24" s="251">
        <v>4</v>
      </c>
      <c r="G24" s="214"/>
      <c r="H24" s="214"/>
      <c r="I24" s="275">
        <v>13199.45</v>
      </c>
      <c r="J24" s="280">
        <v>13199.45</v>
      </c>
      <c r="K24" s="200"/>
      <c r="L24" s="222"/>
      <c r="M24" s="216">
        <v>13199.45</v>
      </c>
      <c r="N24" s="193"/>
      <c r="O24" s="194"/>
      <c r="P24" s="190"/>
      <c r="Q24" s="195"/>
      <c r="R24" s="195"/>
      <c r="S24" s="196"/>
      <c r="T24" s="196"/>
      <c r="U24" s="196"/>
      <c r="V24" s="196"/>
      <c r="W24" s="196"/>
      <c r="X24" s="219"/>
      <c r="Y24" s="198"/>
      <c r="Z24" s="311"/>
      <c r="AA24" s="199"/>
    </row>
    <row r="25" spans="1:27" ht="101.25" customHeight="1" x14ac:dyDescent="0.35">
      <c r="A25" s="247" t="s">
        <v>170</v>
      </c>
      <c r="B25" s="48"/>
      <c r="C25" s="284" t="s">
        <v>171</v>
      </c>
      <c r="D25" s="257" t="s">
        <v>131</v>
      </c>
      <c r="E25" s="257">
        <v>6</v>
      </c>
      <c r="F25" s="251">
        <v>6</v>
      </c>
      <c r="G25" s="214"/>
      <c r="H25" s="214"/>
      <c r="I25" s="275">
        <v>41099.410000000003</v>
      </c>
      <c r="J25" s="280">
        <v>41247.230000000003</v>
      </c>
      <c r="K25" s="281">
        <f>J25-I25</f>
        <v>147.81999999999971</v>
      </c>
      <c r="L25" s="272" t="s">
        <v>187</v>
      </c>
      <c r="M25" s="216">
        <v>41247.230000000003</v>
      </c>
      <c r="N25" s="193"/>
      <c r="O25" s="194"/>
      <c r="P25" s="190"/>
      <c r="Q25" s="195"/>
      <c r="R25" s="195"/>
      <c r="S25" s="196"/>
      <c r="T25" s="196"/>
      <c r="U25" s="196"/>
      <c r="V25" s="196"/>
      <c r="W25" s="196"/>
      <c r="X25" s="219"/>
      <c r="Y25" s="198"/>
      <c r="Z25" s="311"/>
      <c r="AA25" s="199"/>
    </row>
    <row r="26" spans="1:27" ht="97.5" customHeight="1" x14ac:dyDescent="0.35">
      <c r="A26" s="247" t="s">
        <v>172</v>
      </c>
      <c r="B26" s="48"/>
      <c r="C26" s="284" t="s">
        <v>173</v>
      </c>
      <c r="D26" s="257" t="s">
        <v>131</v>
      </c>
      <c r="E26" s="257">
        <v>4</v>
      </c>
      <c r="F26" s="251">
        <v>4</v>
      </c>
      <c r="G26" s="214"/>
      <c r="H26" s="214"/>
      <c r="I26" s="275">
        <v>7940</v>
      </c>
      <c r="J26" s="280">
        <v>7940</v>
      </c>
      <c r="K26" s="200"/>
      <c r="L26" s="263"/>
      <c r="M26" s="216">
        <v>7940</v>
      </c>
      <c r="N26" s="193"/>
      <c r="O26" s="194"/>
      <c r="P26" s="190"/>
      <c r="Q26" s="195"/>
      <c r="R26" s="195"/>
      <c r="S26" s="196"/>
      <c r="T26" s="196"/>
      <c r="U26" s="196"/>
      <c r="V26" s="196"/>
      <c r="W26" s="196"/>
      <c r="X26" s="219"/>
      <c r="Y26" s="198"/>
      <c r="Z26" s="311"/>
      <c r="AA26" s="199"/>
    </row>
    <row r="27" spans="1:27" ht="113.25" customHeight="1" x14ac:dyDescent="0.35">
      <c r="A27" s="247" t="s">
        <v>174</v>
      </c>
      <c r="B27" s="48"/>
      <c r="C27" s="245" t="s">
        <v>175</v>
      </c>
      <c r="D27" s="257" t="s">
        <v>131</v>
      </c>
      <c r="E27" s="257">
        <v>2</v>
      </c>
      <c r="F27" s="251">
        <v>2</v>
      </c>
      <c r="G27" s="214"/>
      <c r="H27" s="214"/>
      <c r="I27" s="298">
        <v>17556.38</v>
      </c>
      <c r="J27" s="280">
        <v>17556.38</v>
      </c>
      <c r="K27" s="200"/>
      <c r="L27" s="299"/>
      <c r="M27" s="216">
        <v>17556.38</v>
      </c>
      <c r="N27" s="300"/>
      <c r="O27" s="194"/>
      <c r="P27" s="190"/>
      <c r="Q27" s="195"/>
      <c r="R27" s="195"/>
      <c r="S27" s="196"/>
      <c r="T27" s="196"/>
      <c r="U27" s="196"/>
      <c r="V27" s="196"/>
      <c r="W27" s="196"/>
      <c r="X27" s="219"/>
      <c r="Y27" s="198"/>
      <c r="Z27" s="311"/>
      <c r="AA27" s="199"/>
    </row>
    <row r="28" spans="1:27" ht="115.5" customHeight="1" x14ac:dyDescent="0.35">
      <c r="A28" s="247" t="s">
        <v>176</v>
      </c>
      <c r="B28" s="48"/>
      <c r="C28" s="284" t="s">
        <v>177</v>
      </c>
      <c r="D28" s="257" t="s">
        <v>131</v>
      </c>
      <c r="E28" s="257">
        <v>2</v>
      </c>
      <c r="F28" s="251">
        <v>2</v>
      </c>
      <c r="G28" s="214"/>
      <c r="H28" s="214"/>
      <c r="I28" s="298">
        <v>8853.0499999999993</v>
      </c>
      <c r="J28" s="280">
        <v>8853.0499999999993</v>
      </c>
      <c r="K28" s="200"/>
      <c r="L28" s="246"/>
      <c r="M28" s="216">
        <v>8853.0499999999993</v>
      </c>
      <c r="N28" s="300"/>
      <c r="O28" s="194"/>
      <c r="P28" s="190"/>
      <c r="Q28" s="195"/>
      <c r="R28" s="195"/>
      <c r="S28" s="196"/>
      <c r="T28" s="196"/>
      <c r="U28" s="196"/>
      <c r="V28" s="196"/>
      <c r="W28" s="196"/>
      <c r="X28" s="219"/>
      <c r="Y28" s="198"/>
      <c r="Z28" s="311"/>
      <c r="AA28" s="199"/>
    </row>
    <row r="29" spans="1:27" ht="93.75" customHeight="1" x14ac:dyDescent="0.35">
      <c r="A29" s="247" t="s">
        <v>178</v>
      </c>
      <c r="B29" s="48"/>
      <c r="C29" s="245" t="s">
        <v>179</v>
      </c>
      <c r="D29" s="257" t="s">
        <v>131</v>
      </c>
      <c r="E29" s="257">
        <v>5</v>
      </c>
      <c r="F29" s="251">
        <v>5</v>
      </c>
      <c r="G29" s="214"/>
      <c r="H29" s="214"/>
      <c r="I29" s="298">
        <v>2010</v>
      </c>
      <c r="J29" s="280">
        <v>2010</v>
      </c>
      <c r="K29" s="200"/>
      <c r="L29" s="246"/>
      <c r="M29" s="216">
        <v>2010</v>
      </c>
      <c r="N29" s="300"/>
      <c r="O29" s="194"/>
      <c r="P29" s="190"/>
      <c r="Q29" s="195"/>
      <c r="R29" s="195"/>
      <c r="S29" s="196"/>
      <c r="T29" s="196"/>
      <c r="U29" s="196"/>
      <c r="V29" s="196"/>
      <c r="W29" s="196"/>
      <c r="X29" s="219"/>
      <c r="Y29" s="198"/>
      <c r="Z29" s="311"/>
      <c r="AA29" s="199"/>
    </row>
    <row r="30" spans="1:27" ht="99.75" customHeight="1" x14ac:dyDescent="0.35">
      <c r="A30" s="247" t="s">
        <v>180</v>
      </c>
      <c r="B30" s="48"/>
      <c r="C30" s="245" t="s">
        <v>181</v>
      </c>
      <c r="D30" s="257" t="s">
        <v>131</v>
      </c>
      <c r="E30" s="257">
        <v>1</v>
      </c>
      <c r="F30" s="251">
        <v>1</v>
      </c>
      <c r="G30" s="214"/>
      <c r="H30" s="214"/>
      <c r="I30" s="298">
        <v>14680</v>
      </c>
      <c r="J30" s="280">
        <v>14680</v>
      </c>
      <c r="K30" s="200"/>
      <c r="L30" s="301"/>
      <c r="M30" s="216">
        <v>14680</v>
      </c>
      <c r="N30" s="300"/>
      <c r="O30" s="194"/>
      <c r="P30" s="190"/>
      <c r="Q30" s="195"/>
      <c r="R30" s="195"/>
      <c r="S30" s="196"/>
      <c r="T30" s="196"/>
      <c r="U30" s="196"/>
      <c r="V30" s="196"/>
      <c r="W30" s="196"/>
      <c r="X30" s="219"/>
      <c r="Y30" s="198"/>
      <c r="Z30" s="311"/>
      <c r="AA30" s="199"/>
    </row>
    <row r="31" spans="1:27" ht="117.75" customHeight="1" x14ac:dyDescent="0.35">
      <c r="A31" s="247"/>
      <c r="B31" s="48"/>
      <c r="C31" s="244" t="s">
        <v>182</v>
      </c>
      <c r="D31" s="257"/>
      <c r="E31" s="287">
        <v>96</v>
      </c>
      <c r="F31" s="252">
        <v>96</v>
      </c>
      <c r="G31" s="214"/>
      <c r="H31" s="214"/>
      <c r="I31" s="288">
        <f>SUM(I20:I30)</f>
        <v>125593.48000000001</v>
      </c>
      <c r="J31" s="282">
        <f>SUM(J20:J30)</f>
        <v>125126.03000000001</v>
      </c>
      <c r="K31" s="292">
        <f>SUM(K20:K30)</f>
        <v>-467.44999999999982</v>
      </c>
      <c r="L31" s="285"/>
      <c r="M31" s="295">
        <v>125126.03000000001</v>
      </c>
      <c r="N31" s="193"/>
      <c r="O31" s="194"/>
      <c r="P31" s="190"/>
      <c r="Q31" s="195"/>
      <c r="R31" s="195"/>
      <c r="S31" s="196"/>
      <c r="T31" s="196"/>
      <c r="U31" s="196"/>
      <c r="V31" s="196"/>
      <c r="W31" s="196"/>
      <c r="X31" s="219"/>
      <c r="Y31" s="198"/>
      <c r="Z31" s="311"/>
      <c r="AA31" s="199"/>
    </row>
    <row r="32" spans="1:27" ht="99.75" customHeight="1" x14ac:dyDescent="0.35">
      <c r="A32" s="198" t="s">
        <v>145</v>
      </c>
      <c r="B32" s="293"/>
      <c r="C32" s="266" t="s">
        <v>183</v>
      </c>
      <c r="D32" s="261"/>
      <c r="E32" s="268"/>
      <c r="F32" s="251"/>
      <c r="G32" s="214"/>
      <c r="H32" s="214"/>
      <c r="I32" s="268"/>
      <c r="J32" s="280"/>
      <c r="K32" s="200"/>
      <c r="L32" s="263"/>
      <c r="M32" s="216"/>
      <c r="N32" s="193"/>
      <c r="O32" s="194"/>
      <c r="P32" s="190"/>
      <c r="Q32" s="195"/>
      <c r="R32" s="195"/>
      <c r="S32" s="196"/>
      <c r="T32" s="196"/>
      <c r="U32" s="196"/>
      <c r="V32" s="196"/>
      <c r="W32" s="196"/>
      <c r="X32" s="219"/>
      <c r="Y32" s="198"/>
      <c r="Z32" s="311"/>
      <c r="AA32" s="199"/>
    </row>
    <row r="33" spans="1:54" ht="94.5" customHeight="1" x14ac:dyDescent="0.35">
      <c r="A33" s="286" t="s">
        <v>146</v>
      </c>
      <c r="B33" s="48"/>
      <c r="C33" s="245" t="s">
        <v>184</v>
      </c>
      <c r="D33" s="261" t="s">
        <v>131</v>
      </c>
      <c r="E33" s="261">
        <v>4</v>
      </c>
      <c r="F33" s="251">
        <v>4</v>
      </c>
      <c r="G33" s="214"/>
      <c r="H33" s="214"/>
      <c r="I33" s="277">
        <v>33001.43</v>
      </c>
      <c r="J33" s="280">
        <v>33001.43</v>
      </c>
      <c r="K33" s="200"/>
      <c r="L33" s="268"/>
      <c r="M33" s="295">
        <v>33001.43</v>
      </c>
      <c r="N33" s="193"/>
      <c r="O33" s="194"/>
      <c r="P33" s="190"/>
      <c r="Q33" s="195"/>
      <c r="R33" s="195"/>
      <c r="S33" s="196"/>
      <c r="T33" s="196"/>
      <c r="U33" s="196"/>
      <c r="V33" s="196"/>
      <c r="W33" s="196"/>
      <c r="X33" s="219"/>
      <c r="Y33" s="198"/>
      <c r="Z33" s="311"/>
      <c r="AA33" s="199"/>
    </row>
    <row r="34" spans="1:54" ht="39.75" customHeight="1" x14ac:dyDescent="0.35">
      <c r="A34" s="225"/>
      <c r="B34" s="226"/>
      <c r="C34" s="227"/>
      <c r="D34" s="228"/>
      <c r="E34" s="228"/>
      <c r="F34" s="228"/>
      <c r="G34" s="229"/>
      <c r="H34" s="229"/>
      <c r="I34" s="230"/>
      <c r="J34" s="231"/>
      <c r="K34" s="232"/>
      <c r="L34" s="233"/>
      <c r="M34" s="234"/>
      <c r="N34" s="235"/>
      <c r="O34" s="235"/>
      <c r="P34" s="236"/>
      <c r="Q34" s="237"/>
      <c r="R34" s="238"/>
      <c r="S34" s="239"/>
      <c r="T34" s="239"/>
      <c r="U34" s="240"/>
      <c r="V34" s="240"/>
      <c r="W34" s="240"/>
      <c r="X34" s="241"/>
      <c r="Y34" s="242"/>
      <c r="Z34" s="243"/>
      <c r="AA34" s="177"/>
    </row>
    <row r="35" spans="1:54" s="1" customFormat="1" ht="35.25" customHeight="1" x14ac:dyDescent="0.35">
      <c r="A35" s="318"/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223"/>
      <c r="R35" s="223"/>
      <c r="S35" s="223"/>
      <c r="T35" s="223"/>
      <c r="U35" s="223"/>
      <c r="V35" s="223"/>
      <c r="W35" s="223"/>
      <c r="X35" s="201"/>
      <c r="Y35" s="180"/>
      <c r="Z35" s="175"/>
      <c r="AA35" s="175"/>
    </row>
    <row r="36" spans="1:54" s="1" customFormat="1" ht="44.25" customHeight="1" x14ac:dyDescent="0.3">
      <c r="A36" s="202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1"/>
    </row>
    <row r="37" spans="1:54" s="1" customFormat="1" ht="112.5" customHeight="1" x14ac:dyDescent="0.25"/>
    <row r="38" spans="1:54" s="1" customFormat="1" ht="106.5" customHeight="1" x14ac:dyDescent="0.25"/>
    <row r="39" spans="1:54" s="1" customFormat="1" ht="103.5" customHeight="1" x14ac:dyDescent="0.25"/>
    <row r="40" spans="1:54" s="1" customFormat="1" ht="113.25" customHeight="1" x14ac:dyDescent="0.25"/>
    <row r="41" spans="1:54" s="1" customFormat="1" ht="105" customHeight="1" x14ac:dyDescent="0.25"/>
    <row r="42" spans="1:54" s="1" customFormat="1" ht="105" customHeight="1" x14ac:dyDescent="0.25"/>
    <row r="43" spans="1:54" s="1" customFormat="1" ht="123" customHeight="1" x14ac:dyDescent="0.25"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</row>
    <row r="44" spans="1:54" ht="30.75" customHeight="1" x14ac:dyDescent="0.25"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</row>
    <row r="45" spans="1:54" ht="25.5" customHeight="1" x14ac:dyDescent="0.25"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</row>
    <row r="46" spans="1:54" ht="18.75" hidden="1" customHeight="1" x14ac:dyDescent="0.25">
      <c r="A46" s="207" t="s">
        <v>99</v>
      </c>
      <c r="B46" s="209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4"/>
      <c r="S46" s="4"/>
      <c r="T46" s="4"/>
      <c r="U46" s="4"/>
      <c r="V46" s="4"/>
      <c r="W46" s="4"/>
      <c r="X46" s="4"/>
      <c r="Y46" s="154"/>
      <c r="Z46" s="155"/>
      <c r="AA46" s="155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</row>
    <row r="47" spans="1:54" ht="15" customHeight="1" x14ac:dyDescent="0.25">
      <c r="A47" s="166"/>
      <c r="B47" s="166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</row>
    <row r="48" spans="1:54" ht="15" customHeight="1" x14ac:dyDescent="0.25">
      <c r="A48" s="166"/>
      <c r="B48" s="166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160"/>
      <c r="S48" s="160"/>
      <c r="T48" s="160"/>
      <c r="U48" s="160"/>
      <c r="V48" s="160"/>
      <c r="W48" s="160"/>
      <c r="X48" s="203"/>
      <c r="Y48" s="2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</row>
    <row r="49" spans="1:54" ht="15" customHeight="1" x14ac:dyDescent="0.25">
      <c r="A49" s="166"/>
      <c r="B49" s="166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160"/>
      <c r="S49" s="160"/>
      <c r="T49" s="160"/>
      <c r="U49" s="160"/>
      <c r="V49" s="160"/>
      <c r="W49" s="160"/>
      <c r="X49" s="203"/>
      <c r="Y49" s="2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</row>
    <row r="50" spans="1:54" ht="15" customHeight="1" x14ac:dyDescent="0.25">
      <c r="A50" s="166"/>
      <c r="B50" s="166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160"/>
      <c r="S50" s="160"/>
      <c r="T50" s="160"/>
      <c r="U50" s="160"/>
      <c r="V50" s="160"/>
      <c r="W50" s="160"/>
      <c r="X50" s="203"/>
      <c r="Y50" s="2"/>
    </row>
    <row r="51" spans="1:54" x14ac:dyDescent="0.25">
      <c r="A51" s="159"/>
      <c r="B51" s="159"/>
      <c r="C51" s="159"/>
      <c r="D51" s="159"/>
      <c r="E51" s="160"/>
      <c r="F51" s="160"/>
      <c r="G51" s="160"/>
      <c r="H51" s="160"/>
      <c r="I51" s="160"/>
      <c r="J51" s="160"/>
      <c r="K51" s="160"/>
      <c r="L51" s="162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203"/>
      <c r="Y51" s="2"/>
    </row>
    <row r="52" spans="1:54" x14ac:dyDescent="0.25">
      <c r="A52" s="159"/>
      <c r="B52" s="159"/>
      <c r="C52" s="159"/>
      <c r="D52" s="159"/>
      <c r="E52" s="160"/>
      <c r="F52" s="160"/>
      <c r="G52" s="160"/>
      <c r="H52" s="160"/>
      <c r="I52" s="160"/>
      <c r="J52" s="160"/>
      <c r="K52" s="160"/>
      <c r="L52" s="161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203"/>
      <c r="Y52" s="2"/>
    </row>
    <row r="53" spans="1:54" x14ac:dyDescent="0.25">
      <c r="A53" s="159"/>
      <c r="B53" s="159"/>
      <c r="C53" s="159"/>
      <c r="D53" s="159"/>
      <c r="E53" s="160"/>
      <c r="F53" s="160"/>
      <c r="G53" s="160"/>
      <c r="H53" s="160"/>
      <c r="I53" s="160"/>
      <c r="J53" s="160"/>
      <c r="K53" s="160"/>
      <c r="L53" s="161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203"/>
      <c r="Y53" s="2"/>
    </row>
    <row r="54" spans="1:54" x14ac:dyDescent="0.25">
      <c r="A54" s="159"/>
      <c r="B54" s="159"/>
      <c r="C54" s="159"/>
      <c r="D54" s="159"/>
      <c r="E54" s="160"/>
      <c r="F54" s="160"/>
      <c r="G54" s="160"/>
      <c r="H54" s="160"/>
      <c r="I54" s="160"/>
      <c r="J54" s="160"/>
      <c r="K54" s="160"/>
      <c r="L54" s="163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203"/>
      <c r="Y54" s="2"/>
    </row>
    <row r="55" spans="1:54" x14ac:dyDescent="0.25">
      <c r="A55" s="159"/>
      <c r="B55" s="159"/>
      <c r="C55" s="159"/>
      <c r="D55" s="159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203"/>
      <c r="Y55" s="2"/>
    </row>
    <row r="56" spans="1:54" x14ac:dyDescent="0.25">
      <c r="A56" s="159"/>
      <c r="B56" s="159"/>
      <c r="C56" s="159"/>
      <c r="D56" s="159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203"/>
      <c r="Y56" s="2"/>
    </row>
    <row r="57" spans="1:54" x14ac:dyDescent="0.25">
      <c r="A57" s="159"/>
      <c r="B57" s="159"/>
      <c r="C57" s="159"/>
      <c r="D57" s="159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203"/>
      <c r="Y57" s="2"/>
    </row>
    <row r="58" spans="1:54" x14ac:dyDescent="0.25">
      <c r="A58" s="159"/>
      <c r="B58" s="159"/>
      <c r="C58" s="159"/>
      <c r="D58" s="159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203"/>
      <c r="Y58" s="2"/>
    </row>
    <row r="59" spans="1:54" x14ac:dyDescent="0.25">
      <c r="A59" s="160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203"/>
      <c r="Y59" s="2"/>
    </row>
    <row r="60" spans="1:54" x14ac:dyDescent="0.25">
      <c r="A60" s="160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2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203"/>
      <c r="Y60" s="2"/>
    </row>
    <row r="61" spans="1:54" x14ac:dyDescent="0.25">
      <c r="A61" s="160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1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203"/>
      <c r="Y61" s="2"/>
    </row>
    <row r="62" spans="1:54" x14ac:dyDescent="0.25">
      <c r="A62" s="160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203"/>
      <c r="Y62" s="2"/>
    </row>
    <row r="63" spans="1:54" x14ac:dyDescent="0.25">
      <c r="A63" s="160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3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203"/>
      <c r="Y63" s="2"/>
    </row>
    <row r="64" spans="1:54" x14ac:dyDescent="0.25">
      <c r="A64" s="160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3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203"/>
      <c r="Y64" s="2"/>
    </row>
    <row r="65" spans="1:25" x14ac:dyDescent="0.25">
      <c r="A65" s="160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3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203"/>
      <c r="Y65" s="2"/>
    </row>
    <row r="66" spans="1:25" x14ac:dyDescent="0.25">
      <c r="A66" s="160"/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203"/>
      <c r="Y66" s="2"/>
    </row>
    <row r="67" spans="1:25" x14ac:dyDescent="0.25">
      <c r="A67" s="160"/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203"/>
      <c r="Y67" s="2"/>
    </row>
    <row r="68" spans="1:25" x14ac:dyDescent="0.25">
      <c r="A68" s="160"/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2"/>
      <c r="Y68" s="2"/>
    </row>
    <row r="69" spans="1:25" x14ac:dyDescent="0.25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2"/>
      <c r="Y69" s="2"/>
    </row>
    <row r="70" spans="1:25" x14ac:dyDescent="0.25">
      <c r="A70" s="160"/>
      <c r="B70" s="160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2"/>
      <c r="Y70" s="2"/>
    </row>
    <row r="71" spans="1:25" x14ac:dyDescent="0.25">
      <c r="A71" s="160"/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2"/>
      <c r="Y71" s="2"/>
    </row>
    <row r="72" spans="1:25" x14ac:dyDescent="0.25">
      <c r="A72" s="160"/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2"/>
      <c r="Y72" s="2"/>
    </row>
    <row r="73" spans="1:25" x14ac:dyDescent="0.25">
      <c r="A73" s="160"/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2"/>
      <c r="Y73" s="2"/>
    </row>
    <row r="74" spans="1:25" x14ac:dyDescent="0.25">
      <c r="A74" s="160"/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2"/>
      <c r="Y74" s="2"/>
    </row>
    <row r="75" spans="1:25" x14ac:dyDescent="0.25">
      <c r="A75" s="160"/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2"/>
      <c r="Y75" s="2"/>
    </row>
    <row r="76" spans="1:25" x14ac:dyDescent="0.25">
      <c r="A76" s="160"/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2"/>
      <c r="Y76" s="2"/>
    </row>
    <row r="77" spans="1:25" x14ac:dyDescent="0.25">
      <c r="A77" s="160"/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2"/>
      <c r="Y77" s="2"/>
    </row>
    <row r="78" spans="1:25" x14ac:dyDescent="0.25">
      <c r="A78" s="160"/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2"/>
      <c r="Y78" s="2"/>
    </row>
    <row r="79" spans="1:25" x14ac:dyDescent="0.25">
      <c r="A79" s="160"/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2"/>
      <c r="Y79" s="2"/>
    </row>
    <row r="80" spans="1:25" x14ac:dyDescent="0.25">
      <c r="A80" s="160"/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2"/>
      <c r="Y80" s="2"/>
    </row>
    <row r="81" spans="1:25" x14ac:dyDescent="0.25">
      <c r="A81" s="160"/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2"/>
      <c r="Y81" s="2"/>
    </row>
    <row r="82" spans="1:25" x14ac:dyDescent="0.25">
      <c r="A82" s="160"/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2"/>
      <c r="Y82" s="2"/>
    </row>
    <row r="83" spans="1:25" x14ac:dyDescent="0.25">
      <c r="A83" s="160"/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2"/>
      <c r="Y83" s="2"/>
    </row>
    <row r="84" spans="1:25" x14ac:dyDescent="0.25">
      <c r="A84" s="160"/>
      <c r="B84" s="160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2"/>
      <c r="Y84" s="2"/>
    </row>
    <row r="85" spans="1:25" x14ac:dyDescent="0.25">
      <c r="A85" s="160"/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2"/>
      <c r="Y85" s="2"/>
    </row>
    <row r="86" spans="1:25" x14ac:dyDescent="0.25">
      <c r="A86" s="160"/>
      <c r="B86" s="160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2"/>
      <c r="Y86" s="2"/>
    </row>
    <row r="87" spans="1:25" x14ac:dyDescent="0.25">
      <c r="A87" s="160"/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2"/>
      <c r="Y87" s="2"/>
    </row>
    <row r="88" spans="1:25" x14ac:dyDescent="0.25">
      <c r="A88" s="160"/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2"/>
      <c r="Y88" s="2"/>
    </row>
    <row r="89" spans="1:25" x14ac:dyDescent="0.25">
      <c r="A89" s="160"/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160"/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160"/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160"/>
      <c r="B92" s="160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2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2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2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2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2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2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2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2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2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2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25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25" x14ac:dyDescent="0.25">
      <c r="C256" s="2"/>
      <c r="I256" s="2"/>
    </row>
  </sheetData>
  <mergeCells count="29">
    <mergeCell ref="A1:I1"/>
    <mergeCell ref="A35:P35"/>
    <mergeCell ref="B4:G4"/>
    <mergeCell ref="H4:H6"/>
    <mergeCell ref="D5:D6"/>
    <mergeCell ref="E5:F5"/>
    <mergeCell ref="G5:G6"/>
    <mergeCell ref="I5:I6"/>
    <mergeCell ref="J5:J6"/>
    <mergeCell ref="A4:A6"/>
    <mergeCell ref="B5:B6"/>
    <mergeCell ref="C5:C6"/>
    <mergeCell ref="L5:L6"/>
    <mergeCell ref="K5:K6"/>
    <mergeCell ref="M5:N5"/>
    <mergeCell ref="O5:O6"/>
    <mergeCell ref="Z10:Z33"/>
    <mergeCell ref="Z8:Z9"/>
    <mergeCell ref="V1:AA1"/>
    <mergeCell ref="S5:T5"/>
    <mergeCell ref="Z4:Z6"/>
    <mergeCell ref="AA4:AA6"/>
    <mergeCell ref="P5:P6"/>
    <mergeCell ref="Y4:Y6"/>
    <mergeCell ref="Q5:R5"/>
    <mergeCell ref="U5:V5"/>
    <mergeCell ref="Q4:X4"/>
    <mergeCell ref="W5:X5"/>
    <mergeCell ref="M4:P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3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workbookViewId="0">
      <selection activeCell="C14" sqref="C14"/>
    </sheetView>
  </sheetViews>
  <sheetFormatPr defaultRowHeight="15" x14ac:dyDescent="0.25"/>
  <sheetData>
    <row r="1" spans="1:24" x14ac:dyDescent="0.25">
      <c r="A1" s="333" t="s">
        <v>38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O1" s="2" t="s">
        <v>34</v>
      </c>
      <c r="P1" s="2"/>
      <c r="Q1" s="52" t="s">
        <v>32</v>
      </c>
      <c r="R1" s="52"/>
      <c r="S1" s="53"/>
      <c r="T1" s="53" t="s">
        <v>33</v>
      </c>
      <c r="U1" s="54"/>
      <c r="V1" s="54"/>
      <c r="W1" s="55"/>
    </row>
    <row r="2" spans="1:24" x14ac:dyDescent="0.25">
      <c r="A2" s="334" t="s">
        <v>35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51"/>
      <c r="N2" s="49"/>
      <c r="O2" s="56"/>
      <c r="P2" s="335" t="s">
        <v>64</v>
      </c>
      <c r="Q2" s="335"/>
      <c r="R2" s="335"/>
      <c r="S2" s="335"/>
      <c r="T2" s="335"/>
      <c r="U2" s="335"/>
      <c r="V2" s="335"/>
      <c r="W2" s="335"/>
      <c r="X2" s="57"/>
    </row>
    <row r="3" spans="1:24" x14ac:dyDescent="0.25">
      <c r="A3" s="327" t="s">
        <v>0</v>
      </c>
      <c r="B3" s="322" t="s">
        <v>1</v>
      </c>
      <c r="C3" s="323"/>
      <c r="D3" s="323"/>
      <c r="E3" s="323"/>
      <c r="F3" s="323"/>
      <c r="G3" s="332"/>
      <c r="H3" s="327" t="s">
        <v>8</v>
      </c>
      <c r="I3" s="327"/>
      <c r="J3" s="327"/>
      <c r="K3" s="327"/>
      <c r="L3" s="327" t="s">
        <v>13</v>
      </c>
      <c r="M3" s="327"/>
      <c r="N3" s="327"/>
      <c r="O3" s="327"/>
      <c r="P3" s="327" t="s">
        <v>31</v>
      </c>
      <c r="Q3" s="327"/>
      <c r="R3" s="327"/>
      <c r="S3" s="327"/>
      <c r="T3" s="327"/>
      <c r="U3" s="327"/>
      <c r="V3" s="327"/>
      <c r="W3" s="327"/>
      <c r="X3" s="328" t="s">
        <v>25</v>
      </c>
    </row>
    <row r="4" spans="1:24" x14ac:dyDescent="0.25">
      <c r="A4" s="327"/>
      <c r="B4" s="327" t="s">
        <v>2</v>
      </c>
      <c r="C4" s="327" t="s">
        <v>3</v>
      </c>
      <c r="D4" s="327" t="s">
        <v>4</v>
      </c>
      <c r="E4" s="327" t="s">
        <v>29</v>
      </c>
      <c r="F4" s="327"/>
      <c r="G4" s="331" t="s">
        <v>7</v>
      </c>
      <c r="H4" s="331" t="s">
        <v>9</v>
      </c>
      <c r="I4" s="331" t="s">
        <v>10</v>
      </c>
      <c r="J4" s="331" t="s">
        <v>11</v>
      </c>
      <c r="K4" s="327" t="s">
        <v>12</v>
      </c>
      <c r="L4" s="322" t="s">
        <v>14</v>
      </c>
      <c r="M4" s="323"/>
      <c r="N4" s="324" t="s">
        <v>17</v>
      </c>
      <c r="O4" s="325" t="s">
        <v>18</v>
      </c>
      <c r="P4" s="327" t="s">
        <v>19</v>
      </c>
      <c r="Q4" s="327"/>
      <c r="R4" s="327" t="s">
        <v>22</v>
      </c>
      <c r="S4" s="327"/>
      <c r="T4" s="327" t="s">
        <v>23</v>
      </c>
      <c r="U4" s="327"/>
      <c r="V4" s="327" t="s">
        <v>24</v>
      </c>
      <c r="W4" s="327"/>
      <c r="X4" s="329"/>
    </row>
    <row r="5" spans="1:24" ht="36" x14ac:dyDescent="0.25">
      <c r="A5" s="327"/>
      <c r="B5" s="327"/>
      <c r="C5" s="327"/>
      <c r="D5" s="327"/>
      <c r="E5" s="14" t="s">
        <v>5</v>
      </c>
      <c r="F5" s="14" t="s">
        <v>6</v>
      </c>
      <c r="G5" s="331"/>
      <c r="H5" s="331"/>
      <c r="I5" s="331"/>
      <c r="J5" s="331"/>
      <c r="K5" s="327"/>
      <c r="L5" s="14" t="s">
        <v>15</v>
      </c>
      <c r="M5" s="62" t="s">
        <v>16</v>
      </c>
      <c r="N5" s="324"/>
      <c r="O5" s="326"/>
      <c r="P5" s="151" t="s">
        <v>20</v>
      </c>
      <c r="Q5" s="151" t="s">
        <v>21</v>
      </c>
      <c r="R5" s="327"/>
      <c r="S5" s="327"/>
      <c r="T5" s="15" t="s">
        <v>5</v>
      </c>
      <c r="U5" s="15" t="s">
        <v>6</v>
      </c>
      <c r="V5" s="15" t="s">
        <v>20</v>
      </c>
      <c r="W5" s="15" t="s">
        <v>21</v>
      </c>
      <c r="X5" s="330"/>
    </row>
    <row r="6" spans="1:24" x14ac:dyDescent="0.25">
      <c r="A6" s="16">
        <v>1</v>
      </c>
      <c r="B6" s="16">
        <v>2</v>
      </c>
      <c r="C6" s="16">
        <v>3</v>
      </c>
      <c r="D6" s="68">
        <v>4</v>
      </c>
      <c r="E6" s="68">
        <v>5</v>
      </c>
      <c r="F6" s="68">
        <v>6</v>
      </c>
      <c r="G6" s="68">
        <v>7</v>
      </c>
      <c r="H6" s="68">
        <v>9</v>
      </c>
      <c r="I6" s="70">
        <v>10</v>
      </c>
      <c r="J6" s="17">
        <v>11</v>
      </c>
      <c r="K6" s="17">
        <v>12</v>
      </c>
      <c r="L6" s="17">
        <v>13</v>
      </c>
      <c r="M6" s="17">
        <v>14</v>
      </c>
      <c r="N6" s="17">
        <v>15</v>
      </c>
      <c r="O6" s="17">
        <v>16</v>
      </c>
      <c r="P6" s="17">
        <v>17</v>
      </c>
      <c r="Q6" s="17">
        <v>18</v>
      </c>
      <c r="R6" s="17">
        <v>19</v>
      </c>
      <c r="S6" s="17">
        <v>20</v>
      </c>
      <c r="T6" s="17">
        <v>21</v>
      </c>
      <c r="U6" s="17">
        <v>22</v>
      </c>
      <c r="V6" s="17">
        <v>23</v>
      </c>
      <c r="W6" s="17">
        <v>24</v>
      </c>
      <c r="X6" s="17">
        <v>25</v>
      </c>
    </row>
    <row r="7" spans="1:24" ht="61.5" x14ac:dyDescent="0.25">
      <c r="A7" s="16"/>
      <c r="B7" s="25" t="s">
        <v>26</v>
      </c>
      <c r="C7" s="7"/>
      <c r="D7" s="8" t="s">
        <v>28</v>
      </c>
      <c r="E7" s="8">
        <v>20577</v>
      </c>
      <c r="F7" s="8">
        <v>20581</v>
      </c>
      <c r="G7" s="26" t="s">
        <v>63</v>
      </c>
      <c r="H7" s="76">
        <f>H9+H10+H12+H13+H14+H15+H16+H17+H18+H19+H20+H21+H22+H23+H24+H25+H26</f>
        <v>1934405.18</v>
      </c>
      <c r="I7" s="76">
        <f>I9+I10+I12+I13+I14+I15+I16+I17+I18+I19+I20+I21+I22+I23+I24+I25</f>
        <v>1521390.4900000002</v>
      </c>
      <c r="J7" s="93">
        <f>I7-H7</f>
        <v>-413014.68999999971</v>
      </c>
      <c r="K7" s="67"/>
      <c r="L7" s="143">
        <v>1068720.81</v>
      </c>
      <c r="M7" s="27"/>
      <c r="N7" s="65">
        <v>254210</v>
      </c>
      <c r="O7" s="76">
        <v>198459.36</v>
      </c>
      <c r="P7" s="28">
        <v>0.03</v>
      </c>
      <c r="Q7" s="28">
        <v>3.1E-2</v>
      </c>
      <c r="R7" s="12">
        <v>-2.8999999999999998E-3</v>
      </c>
      <c r="S7" s="95">
        <v>-8.0999999999999996E-3</v>
      </c>
      <c r="T7" s="13">
        <v>-5.0000000000000001E-4</v>
      </c>
      <c r="U7" s="13">
        <v>-5.0000000000000001E-4</v>
      </c>
      <c r="V7" s="13">
        <v>-0.32</v>
      </c>
      <c r="X7" s="7"/>
    </row>
    <row r="8" spans="1:24" ht="25.5" x14ac:dyDescent="0.25">
      <c r="A8" s="29"/>
      <c r="B8" s="30"/>
      <c r="C8" s="58" t="s">
        <v>36</v>
      </c>
      <c r="D8" s="71"/>
      <c r="E8" s="31"/>
      <c r="F8" s="31"/>
      <c r="G8" s="69"/>
      <c r="H8" s="69"/>
      <c r="I8" s="69"/>
      <c r="J8" s="32"/>
      <c r="K8" s="152"/>
      <c r="L8" s="30"/>
      <c r="M8" s="30"/>
      <c r="N8" s="30"/>
      <c r="O8" s="30"/>
      <c r="P8" s="30"/>
      <c r="Q8" s="30"/>
      <c r="R8" s="33"/>
      <c r="S8" s="33"/>
      <c r="T8" s="33"/>
      <c r="U8" s="33"/>
      <c r="V8" s="33"/>
      <c r="W8" s="33"/>
      <c r="X8" s="30"/>
    </row>
    <row r="9" spans="1:24" ht="123.75" x14ac:dyDescent="0.25">
      <c r="A9" s="34">
        <v>1</v>
      </c>
      <c r="B9" s="34"/>
      <c r="C9" s="73" t="s">
        <v>40</v>
      </c>
      <c r="D9" s="35"/>
      <c r="E9" s="74"/>
      <c r="F9" s="35"/>
      <c r="G9" s="36"/>
      <c r="H9" s="74">
        <v>298654</v>
      </c>
      <c r="I9" s="74">
        <v>200062</v>
      </c>
      <c r="J9" s="141">
        <f>I9-H9</f>
        <v>-98592</v>
      </c>
      <c r="K9" s="114" t="s">
        <v>77</v>
      </c>
      <c r="L9" s="81">
        <v>200062</v>
      </c>
      <c r="M9" s="18"/>
      <c r="N9" s="18"/>
      <c r="O9" s="18"/>
      <c r="P9" s="18"/>
      <c r="Q9" s="18"/>
      <c r="R9" s="37"/>
      <c r="S9" s="37"/>
      <c r="T9" s="37"/>
      <c r="U9" s="37"/>
      <c r="V9" s="37"/>
      <c r="W9" s="37"/>
      <c r="X9" s="18"/>
    </row>
    <row r="10" spans="1:24" ht="135" x14ac:dyDescent="0.25">
      <c r="A10" s="34">
        <v>2</v>
      </c>
      <c r="B10" s="18"/>
      <c r="C10" s="72" t="s">
        <v>41</v>
      </c>
      <c r="D10" s="35"/>
      <c r="E10" s="74"/>
      <c r="F10" s="35"/>
      <c r="G10" s="37"/>
      <c r="H10" s="74">
        <v>277554</v>
      </c>
      <c r="I10" s="77">
        <f>H10</f>
        <v>277554</v>
      </c>
      <c r="J10" s="38"/>
      <c r="K10" s="63"/>
      <c r="L10" s="81">
        <v>277554</v>
      </c>
      <c r="M10" s="18"/>
      <c r="N10" s="18"/>
      <c r="O10" s="18"/>
      <c r="P10" s="18"/>
      <c r="Q10" s="18"/>
      <c r="R10" s="37"/>
      <c r="S10" s="37"/>
      <c r="T10" s="37"/>
      <c r="U10" s="37"/>
      <c r="V10" s="37"/>
      <c r="W10" s="37"/>
      <c r="X10" s="18"/>
    </row>
    <row r="11" spans="1:24" x14ac:dyDescent="0.25">
      <c r="A11" s="34"/>
      <c r="B11" s="18"/>
      <c r="C11" s="72"/>
      <c r="D11" s="35"/>
      <c r="E11" s="74"/>
      <c r="F11" s="35"/>
      <c r="G11" s="37"/>
      <c r="H11" s="74"/>
      <c r="I11" s="77"/>
      <c r="J11" s="38"/>
      <c r="K11" s="63"/>
      <c r="L11" s="81"/>
      <c r="M11" s="18"/>
      <c r="N11" s="18"/>
      <c r="O11" s="18"/>
      <c r="P11" s="18"/>
      <c r="Q11" s="18"/>
      <c r="R11" s="37"/>
      <c r="S11" s="37"/>
      <c r="T11" s="37"/>
      <c r="U11" s="37"/>
      <c r="V11" s="37"/>
      <c r="W11" s="37"/>
      <c r="X11" s="18"/>
    </row>
    <row r="12" spans="1:24" ht="191.25" x14ac:dyDescent="0.25">
      <c r="A12" s="34">
        <v>3</v>
      </c>
      <c r="B12" s="18"/>
      <c r="C12" s="72" t="s">
        <v>42</v>
      </c>
      <c r="D12" s="35"/>
      <c r="E12" s="74"/>
      <c r="F12" s="35"/>
      <c r="G12" s="37"/>
      <c r="H12" s="74">
        <v>107559.48</v>
      </c>
      <c r="I12" s="77">
        <f>H12</f>
        <v>107559.48</v>
      </c>
      <c r="J12" s="38"/>
      <c r="K12" s="18"/>
      <c r="L12" s="81">
        <v>107559.48</v>
      </c>
      <c r="M12" s="18"/>
      <c r="N12" s="18"/>
      <c r="O12" s="18"/>
      <c r="P12" s="18"/>
      <c r="Q12" s="18"/>
      <c r="R12" s="37"/>
      <c r="S12" s="37"/>
      <c r="T12" s="37"/>
      <c r="U12" s="37"/>
      <c r="V12" s="37"/>
      <c r="W12" s="37"/>
      <c r="X12" s="18"/>
    </row>
    <row r="13" spans="1:24" ht="112.5" x14ac:dyDescent="0.25">
      <c r="A13" s="19">
        <v>4</v>
      </c>
      <c r="B13" s="20"/>
      <c r="C13" s="72" t="s">
        <v>43</v>
      </c>
      <c r="D13" s="31"/>
      <c r="E13" s="45"/>
      <c r="F13" s="31"/>
      <c r="G13" s="39"/>
      <c r="H13" s="45">
        <v>171610.58</v>
      </c>
      <c r="I13" s="45">
        <v>168181.4</v>
      </c>
      <c r="J13" s="84">
        <f>I13-H13</f>
        <v>-3429.179999999993</v>
      </c>
      <c r="K13" s="113" t="s">
        <v>65</v>
      </c>
      <c r="L13" s="83">
        <v>168181.4</v>
      </c>
      <c r="M13" s="20"/>
      <c r="N13" s="20"/>
      <c r="O13" s="20"/>
      <c r="P13" s="20"/>
      <c r="Q13" s="20"/>
      <c r="R13" s="39"/>
      <c r="S13" s="39"/>
      <c r="T13" s="39"/>
      <c r="U13" s="39"/>
      <c r="V13" s="39"/>
      <c r="W13" s="39"/>
      <c r="X13" s="20"/>
    </row>
    <row r="14" spans="1:24" ht="112.5" x14ac:dyDescent="0.25">
      <c r="A14" s="19">
        <v>5</v>
      </c>
      <c r="B14" s="19"/>
      <c r="C14" s="72" t="s">
        <v>44</v>
      </c>
      <c r="D14" s="153"/>
      <c r="E14" s="45"/>
      <c r="F14" s="31"/>
      <c r="G14" s="41"/>
      <c r="H14" s="45">
        <v>4521.1400000000003</v>
      </c>
      <c r="I14" s="78">
        <f t="shared" ref="I14:I20" si="0">H14</f>
        <v>4521.1400000000003</v>
      </c>
      <c r="J14" s="40"/>
      <c r="K14" s="6"/>
      <c r="L14" s="80">
        <v>4521.1400000000003</v>
      </c>
      <c r="M14" s="19"/>
      <c r="N14" s="19"/>
      <c r="O14" s="19"/>
      <c r="P14" s="19"/>
      <c r="Q14" s="30"/>
      <c r="R14" s="33"/>
      <c r="S14" s="33"/>
      <c r="T14" s="33"/>
      <c r="U14" s="33"/>
      <c r="V14" s="33"/>
      <c r="W14" s="33"/>
      <c r="X14" s="30"/>
    </row>
    <row r="15" spans="1:24" ht="123.75" x14ac:dyDescent="0.25">
      <c r="A15" s="19">
        <v>6</v>
      </c>
      <c r="B15" s="19"/>
      <c r="C15" s="72" t="s">
        <v>45</v>
      </c>
      <c r="D15" s="153"/>
      <c r="E15" s="45"/>
      <c r="F15" s="31"/>
      <c r="G15" s="41"/>
      <c r="H15" s="45">
        <v>63403.98</v>
      </c>
      <c r="I15" s="78">
        <f t="shared" si="0"/>
        <v>63403.98</v>
      </c>
      <c r="J15" s="40"/>
      <c r="K15" s="6"/>
      <c r="L15" s="83">
        <v>63403.98</v>
      </c>
      <c r="M15" s="19"/>
      <c r="N15" s="19"/>
      <c r="O15" s="19"/>
      <c r="P15" s="19"/>
      <c r="Q15" s="30"/>
      <c r="R15" s="33"/>
      <c r="S15" s="33"/>
      <c r="T15" s="33"/>
      <c r="U15" s="33"/>
      <c r="V15" s="33"/>
      <c r="W15" s="33"/>
      <c r="X15" s="30"/>
    </row>
    <row r="16" spans="1:24" ht="123.75" x14ac:dyDescent="0.25">
      <c r="A16" s="19">
        <v>7</v>
      </c>
      <c r="B16" s="19"/>
      <c r="C16" s="72" t="s">
        <v>46</v>
      </c>
      <c r="D16" s="153"/>
      <c r="E16" s="75"/>
      <c r="F16" s="31"/>
      <c r="G16" s="41"/>
      <c r="H16" s="75">
        <v>55527</v>
      </c>
      <c r="I16" s="79">
        <f t="shared" si="0"/>
        <v>55527</v>
      </c>
      <c r="J16" s="40"/>
      <c r="K16" s="6"/>
      <c r="L16" s="61">
        <v>55527</v>
      </c>
      <c r="M16" s="19"/>
      <c r="N16" s="19"/>
      <c r="O16" s="19"/>
      <c r="P16" s="19"/>
      <c r="Q16" s="30"/>
      <c r="R16" s="33"/>
      <c r="S16" s="33"/>
      <c r="T16" s="33"/>
      <c r="U16" s="33"/>
      <c r="V16" s="33"/>
      <c r="W16" s="33"/>
      <c r="X16" s="30"/>
    </row>
    <row r="17" spans="1:24" ht="90" x14ac:dyDescent="0.25">
      <c r="A17" s="19">
        <v>8</v>
      </c>
      <c r="B17" s="19"/>
      <c r="C17" s="72" t="s">
        <v>47</v>
      </c>
      <c r="D17" s="153"/>
      <c r="E17" s="45"/>
      <c r="F17" s="31"/>
      <c r="G17" s="41"/>
      <c r="H17" s="45">
        <v>43293</v>
      </c>
      <c r="I17" s="78">
        <f t="shared" si="0"/>
        <v>43293</v>
      </c>
      <c r="J17" s="40"/>
      <c r="K17" s="6"/>
      <c r="L17" s="61">
        <v>43293</v>
      </c>
      <c r="M17" s="19"/>
      <c r="N17" s="19"/>
      <c r="O17" s="19"/>
      <c r="P17" s="19"/>
      <c r="Q17" s="30"/>
      <c r="R17" s="33"/>
      <c r="S17" s="33"/>
      <c r="T17" s="33"/>
      <c r="U17" s="33"/>
      <c r="V17" s="33"/>
      <c r="W17" s="33"/>
      <c r="X17" s="30"/>
    </row>
    <row r="18" spans="1:24" ht="146.25" x14ac:dyDescent="0.25">
      <c r="A18" s="19">
        <v>9</v>
      </c>
      <c r="B18" s="19"/>
      <c r="C18" s="72" t="s">
        <v>48</v>
      </c>
      <c r="D18" s="153"/>
      <c r="E18" s="45"/>
      <c r="F18" s="31"/>
      <c r="G18" s="41"/>
      <c r="H18" s="45">
        <v>65332</v>
      </c>
      <c r="I18" s="78">
        <f t="shared" si="0"/>
        <v>65332</v>
      </c>
      <c r="J18" s="40"/>
      <c r="K18" s="6"/>
      <c r="L18" s="83">
        <v>65332</v>
      </c>
      <c r="M18" s="19"/>
      <c r="N18" s="19"/>
      <c r="O18" s="19"/>
      <c r="P18" s="19"/>
      <c r="Q18" s="30"/>
      <c r="R18" s="33"/>
      <c r="S18" s="33"/>
      <c r="T18" s="33"/>
      <c r="U18" s="33"/>
      <c r="V18" s="33"/>
      <c r="W18" s="33"/>
      <c r="X18" s="30"/>
    </row>
    <row r="19" spans="1:24" ht="168.75" x14ac:dyDescent="0.25">
      <c r="A19" s="19">
        <v>10</v>
      </c>
      <c r="B19" s="19"/>
      <c r="C19" s="72" t="s">
        <v>78</v>
      </c>
      <c r="D19" s="153"/>
      <c r="E19" s="45"/>
      <c r="F19" s="31"/>
      <c r="G19" s="41"/>
      <c r="H19" s="45">
        <v>3200</v>
      </c>
      <c r="I19" s="78">
        <f t="shared" si="0"/>
        <v>3200</v>
      </c>
      <c r="J19" s="40"/>
      <c r="K19" s="6"/>
      <c r="L19" s="82">
        <v>3200</v>
      </c>
      <c r="M19" s="19"/>
      <c r="N19" s="19"/>
      <c r="O19" s="19"/>
      <c r="P19" s="19"/>
      <c r="Q19" s="30"/>
      <c r="R19" s="33"/>
      <c r="S19" s="33"/>
      <c r="T19" s="33"/>
      <c r="U19" s="33"/>
      <c r="V19" s="33"/>
      <c r="W19" s="33"/>
      <c r="X19" s="30"/>
    </row>
    <row r="20" spans="1:24" ht="90" x14ac:dyDescent="0.25">
      <c r="A20" s="19">
        <v>11</v>
      </c>
      <c r="B20" s="19"/>
      <c r="C20" s="72" t="s">
        <v>49</v>
      </c>
      <c r="D20" s="153"/>
      <c r="E20" s="45"/>
      <c r="F20" s="31"/>
      <c r="G20" s="41"/>
      <c r="H20" s="45">
        <v>79485</v>
      </c>
      <c r="I20" s="78">
        <f t="shared" si="0"/>
        <v>79485</v>
      </c>
      <c r="J20" s="40"/>
      <c r="K20" s="6"/>
      <c r="L20" s="83">
        <v>79485</v>
      </c>
      <c r="M20" s="19"/>
      <c r="N20" s="19"/>
      <c r="O20" s="19"/>
      <c r="P20" s="19"/>
      <c r="Q20" s="30"/>
      <c r="R20" s="33"/>
      <c r="S20" s="33"/>
      <c r="T20" s="33"/>
      <c r="U20" s="33"/>
      <c r="V20" s="33"/>
      <c r="W20" s="33"/>
      <c r="X20" s="30"/>
    </row>
    <row r="21" spans="1:24" ht="270" x14ac:dyDescent="0.25">
      <c r="A21" s="34">
        <v>12</v>
      </c>
      <c r="B21" s="34"/>
      <c r="C21" s="72" t="s">
        <v>50</v>
      </c>
      <c r="D21" s="103"/>
      <c r="E21" s="74"/>
      <c r="F21" s="35"/>
      <c r="G21" s="99"/>
      <c r="H21" s="74">
        <v>16688</v>
      </c>
      <c r="I21" s="140">
        <v>16976.75</v>
      </c>
      <c r="J21" s="100">
        <f t="shared" ref="J21:J26" si="1">I21-H21</f>
        <v>288.75</v>
      </c>
      <c r="K21" s="112" t="s">
        <v>66</v>
      </c>
      <c r="L21" s="104"/>
      <c r="M21" s="34"/>
      <c r="N21" s="34"/>
      <c r="O21" s="36">
        <f>I21</f>
        <v>16976.75</v>
      </c>
      <c r="P21" s="34"/>
      <c r="Q21" s="97"/>
      <c r="R21" s="105"/>
      <c r="S21" s="33"/>
      <c r="T21" s="33"/>
      <c r="U21" s="33"/>
      <c r="V21" s="33"/>
      <c r="W21" s="33"/>
      <c r="X21" s="30"/>
    </row>
    <row r="22" spans="1:24" ht="202.5" x14ac:dyDescent="0.25">
      <c r="A22" s="34">
        <v>13</v>
      </c>
      <c r="B22" s="34"/>
      <c r="C22" s="72" t="s">
        <v>51</v>
      </c>
      <c r="D22" s="103"/>
      <c r="E22" s="74"/>
      <c r="F22" s="35"/>
      <c r="G22" s="99"/>
      <c r="H22" s="74">
        <v>8963</v>
      </c>
      <c r="I22" s="74">
        <v>9880</v>
      </c>
      <c r="J22" s="100">
        <f>I22-H22</f>
        <v>917</v>
      </c>
      <c r="K22" s="106" t="s">
        <v>69</v>
      </c>
      <c r="L22" s="104"/>
      <c r="M22" s="34"/>
      <c r="N22" s="34"/>
      <c r="O22" s="107">
        <f>I22</f>
        <v>9880</v>
      </c>
      <c r="P22" s="34"/>
      <c r="Q22" s="97"/>
      <c r="R22" s="105"/>
      <c r="S22" s="33"/>
      <c r="T22" s="33"/>
      <c r="U22" s="33"/>
      <c r="V22" s="33"/>
      <c r="W22" s="33"/>
      <c r="X22" s="30"/>
    </row>
    <row r="23" spans="1:24" ht="90" x14ac:dyDescent="0.25">
      <c r="A23" s="34">
        <v>14</v>
      </c>
      <c r="B23" s="34"/>
      <c r="C23" s="72" t="s">
        <v>52</v>
      </c>
      <c r="D23" s="103"/>
      <c r="E23" s="74"/>
      <c r="F23" s="35"/>
      <c r="G23" s="99"/>
      <c r="H23" s="74">
        <v>153052</v>
      </c>
      <c r="I23" s="77">
        <f>L23+N23+O23</f>
        <v>151055.51999999999</v>
      </c>
      <c r="J23" s="100">
        <f>I23-H23</f>
        <v>-1996.4800000000105</v>
      </c>
      <c r="K23" s="6" t="s">
        <v>70</v>
      </c>
      <c r="L23" s="109">
        <v>295.56</v>
      </c>
      <c r="M23" s="85"/>
      <c r="N23" s="110">
        <v>27060.78</v>
      </c>
      <c r="O23" s="108">
        <v>123699.18</v>
      </c>
      <c r="P23" s="34"/>
      <c r="Q23" s="97"/>
      <c r="R23" s="105"/>
      <c r="S23" s="33"/>
      <c r="T23" s="33"/>
      <c r="U23" s="33"/>
      <c r="V23" s="33"/>
      <c r="W23" s="33"/>
      <c r="X23" s="30"/>
    </row>
    <row r="24" spans="1:24" ht="112.5" x14ac:dyDescent="0.25">
      <c r="A24" s="30">
        <v>15</v>
      </c>
      <c r="B24" s="42"/>
      <c r="C24" s="72" t="s">
        <v>53</v>
      </c>
      <c r="D24" s="31"/>
      <c r="E24" s="45"/>
      <c r="F24" s="31"/>
      <c r="G24" s="9"/>
      <c r="H24" s="45">
        <v>158613</v>
      </c>
      <c r="I24" s="78">
        <f>L24+N24</f>
        <v>156492.14000000001</v>
      </c>
      <c r="J24" s="40">
        <f>I24-H24</f>
        <v>-2120.859999999986</v>
      </c>
      <c r="K24" s="6" t="s">
        <v>71</v>
      </c>
      <c r="L24" s="109">
        <v>306.25</v>
      </c>
      <c r="M24" s="48"/>
      <c r="N24" s="86">
        <v>156185.89000000001</v>
      </c>
      <c r="O24" s="19"/>
      <c r="P24" s="19"/>
      <c r="Q24" s="42"/>
      <c r="R24" s="9"/>
      <c r="S24" s="9"/>
      <c r="T24" s="9"/>
      <c r="U24" s="9"/>
      <c r="V24" s="9"/>
      <c r="W24" s="9"/>
      <c r="X24" s="42"/>
    </row>
    <row r="25" spans="1:24" ht="247.5" x14ac:dyDescent="0.25">
      <c r="A25" s="97">
        <v>16</v>
      </c>
      <c r="B25" s="98"/>
      <c r="C25" s="72" t="s">
        <v>76</v>
      </c>
      <c r="D25" s="35"/>
      <c r="E25" s="74"/>
      <c r="F25" s="35"/>
      <c r="G25" s="99"/>
      <c r="H25" s="74">
        <v>114147</v>
      </c>
      <c r="I25" s="77">
        <f>N25+O25</f>
        <v>118867.07999999999</v>
      </c>
      <c r="J25" s="100">
        <f t="shared" si="1"/>
        <v>4720.0799999999872</v>
      </c>
      <c r="K25" s="106" t="s">
        <v>75</v>
      </c>
      <c r="L25" s="34"/>
      <c r="M25" s="34"/>
      <c r="N25" s="101">
        <v>70963.649999999994</v>
      </c>
      <c r="O25" s="102">
        <f>47903.43</f>
        <v>47903.43</v>
      </c>
      <c r="P25" s="34"/>
      <c r="Q25" s="98"/>
      <c r="R25" s="9"/>
      <c r="S25" s="9"/>
      <c r="T25" s="9"/>
      <c r="U25" s="9"/>
      <c r="V25" s="9"/>
      <c r="W25" s="9"/>
      <c r="X25" s="42"/>
    </row>
    <row r="26" spans="1:24" ht="247.5" x14ac:dyDescent="0.25">
      <c r="A26" s="30">
        <v>17</v>
      </c>
      <c r="B26" s="42"/>
      <c r="C26" s="73" t="s">
        <v>54</v>
      </c>
      <c r="D26" s="31"/>
      <c r="E26" s="45"/>
      <c r="F26" s="31"/>
      <c r="G26" s="41"/>
      <c r="H26" s="45">
        <v>312802</v>
      </c>
      <c r="I26" s="31"/>
      <c r="J26" s="84">
        <f t="shared" si="1"/>
        <v>-312802</v>
      </c>
      <c r="K26" s="113" t="s">
        <v>68</v>
      </c>
      <c r="L26" s="19"/>
      <c r="M26" s="19"/>
      <c r="N26" s="60"/>
      <c r="O26" s="19"/>
      <c r="P26" s="19"/>
      <c r="Q26" s="42"/>
      <c r="R26" s="9"/>
      <c r="S26" s="9"/>
      <c r="T26" s="9"/>
      <c r="U26" s="9"/>
      <c r="V26" s="9"/>
      <c r="W26" s="9"/>
      <c r="X26" s="42"/>
    </row>
    <row r="27" spans="1:24" x14ac:dyDescent="0.25">
      <c r="A27" s="327" t="s">
        <v>0</v>
      </c>
      <c r="B27" s="322" t="s">
        <v>1</v>
      </c>
      <c r="C27" s="323"/>
      <c r="D27" s="323"/>
      <c r="E27" s="323"/>
      <c r="F27" s="323"/>
      <c r="G27" s="332"/>
      <c r="H27" s="327" t="s">
        <v>8</v>
      </c>
      <c r="I27" s="327"/>
      <c r="J27" s="327"/>
      <c r="K27" s="327"/>
      <c r="L27" s="327" t="s">
        <v>13</v>
      </c>
      <c r="M27" s="327"/>
      <c r="N27" s="327"/>
      <c r="O27" s="327"/>
      <c r="P27" s="327" t="s">
        <v>31</v>
      </c>
      <c r="Q27" s="327"/>
      <c r="R27" s="327"/>
      <c r="S27" s="327"/>
      <c r="T27" s="327"/>
      <c r="U27" s="327"/>
      <c r="V27" s="327"/>
      <c r="W27" s="327"/>
      <c r="X27" s="328" t="s">
        <v>25</v>
      </c>
    </row>
    <row r="28" spans="1:24" x14ac:dyDescent="0.25">
      <c r="A28" s="327"/>
      <c r="B28" s="327" t="s">
        <v>2</v>
      </c>
      <c r="C28" s="327" t="s">
        <v>3</v>
      </c>
      <c r="D28" s="327" t="s">
        <v>4</v>
      </c>
      <c r="E28" s="327" t="s">
        <v>29</v>
      </c>
      <c r="F28" s="327"/>
      <c r="G28" s="331" t="s">
        <v>7</v>
      </c>
      <c r="H28" s="331" t="s">
        <v>9</v>
      </c>
      <c r="I28" s="331" t="s">
        <v>10</v>
      </c>
      <c r="J28" s="331" t="s">
        <v>11</v>
      </c>
      <c r="K28" s="327" t="s">
        <v>12</v>
      </c>
      <c r="L28" s="322" t="s">
        <v>14</v>
      </c>
      <c r="M28" s="323"/>
      <c r="N28" s="324" t="s">
        <v>17</v>
      </c>
      <c r="O28" s="325" t="s">
        <v>18</v>
      </c>
      <c r="P28" s="327" t="s">
        <v>19</v>
      </c>
      <c r="Q28" s="327"/>
      <c r="R28" s="327" t="s">
        <v>22</v>
      </c>
      <c r="S28" s="327"/>
      <c r="T28" s="327" t="s">
        <v>23</v>
      </c>
      <c r="U28" s="327"/>
      <c r="V28" s="327" t="s">
        <v>24</v>
      </c>
      <c r="W28" s="327"/>
      <c r="X28" s="329"/>
    </row>
    <row r="29" spans="1:24" ht="36.75" x14ac:dyDescent="0.25">
      <c r="A29" s="327"/>
      <c r="B29" s="327"/>
      <c r="C29" s="327"/>
      <c r="D29" s="327"/>
      <c r="E29" s="14" t="s">
        <v>5</v>
      </c>
      <c r="F29" s="14" t="s">
        <v>6</v>
      </c>
      <c r="G29" s="331"/>
      <c r="H29" s="331"/>
      <c r="I29" s="331"/>
      <c r="J29" s="331"/>
      <c r="K29" s="327"/>
      <c r="L29" s="14" t="s">
        <v>15</v>
      </c>
      <c r="M29" s="62" t="s">
        <v>16</v>
      </c>
      <c r="N29" s="324"/>
      <c r="O29" s="326"/>
      <c r="P29" s="151" t="s">
        <v>20</v>
      </c>
      <c r="Q29" s="151" t="s">
        <v>21</v>
      </c>
      <c r="R29" s="327"/>
      <c r="S29" s="327"/>
      <c r="T29" s="15" t="s">
        <v>5</v>
      </c>
      <c r="U29" s="15" t="s">
        <v>6</v>
      </c>
      <c r="V29" s="15" t="s">
        <v>20</v>
      </c>
      <c r="W29" s="15" t="s">
        <v>21</v>
      </c>
      <c r="X29" s="330"/>
    </row>
    <row r="30" spans="1:24" x14ac:dyDescent="0.25">
      <c r="A30" s="16">
        <v>1</v>
      </c>
      <c r="B30" s="16">
        <v>2</v>
      </c>
      <c r="C30" s="16">
        <v>3</v>
      </c>
      <c r="D30" s="68">
        <v>4</v>
      </c>
      <c r="E30" s="68">
        <v>5</v>
      </c>
      <c r="F30" s="68">
        <v>6</v>
      </c>
      <c r="G30" s="68">
        <v>7</v>
      </c>
      <c r="H30" s="68">
        <v>9</v>
      </c>
      <c r="I30" s="70">
        <v>10</v>
      </c>
      <c r="J30" s="17">
        <v>11</v>
      </c>
      <c r="K30" s="17">
        <v>12</v>
      </c>
      <c r="L30" s="17">
        <v>13</v>
      </c>
      <c r="M30" s="17">
        <v>14</v>
      </c>
      <c r="N30" s="17">
        <v>15</v>
      </c>
      <c r="O30" s="17">
        <v>16</v>
      </c>
      <c r="P30" s="17">
        <v>17</v>
      </c>
      <c r="Q30" s="17">
        <v>18</v>
      </c>
      <c r="R30" s="17">
        <v>19</v>
      </c>
      <c r="S30" s="17">
        <v>20</v>
      </c>
      <c r="T30" s="17">
        <v>21</v>
      </c>
      <c r="U30" s="17">
        <v>22</v>
      </c>
      <c r="V30" s="17">
        <v>23</v>
      </c>
      <c r="W30" s="17">
        <v>24</v>
      </c>
      <c r="X30" s="17">
        <v>25</v>
      </c>
    </row>
    <row r="31" spans="1:24" ht="52.5" x14ac:dyDescent="0.25">
      <c r="A31" s="16"/>
      <c r="B31" s="43" t="s">
        <v>27</v>
      </c>
      <c r="C31" s="10"/>
      <c r="D31" s="21" t="s">
        <v>28</v>
      </c>
      <c r="E31" s="64">
        <v>16723</v>
      </c>
      <c r="F31" s="64">
        <v>16141</v>
      </c>
      <c r="G31" s="26" t="s">
        <v>63</v>
      </c>
      <c r="H31" s="90">
        <f>H33+H34+H35+H36+H37+H38+H39</f>
        <v>1226746.76</v>
      </c>
      <c r="I31" s="94">
        <f>I33+I34+I35+I36+I39+I37</f>
        <v>914291.57000000007</v>
      </c>
      <c r="J31" s="66">
        <f>J33+J34+J35+J37+J38+J39</f>
        <v>-312455.18999999994</v>
      </c>
      <c r="K31" s="91"/>
      <c r="L31" s="96">
        <f>L33+L34+L35+L36</f>
        <v>891868.32000000007</v>
      </c>
      <c r="M31" s="27"/>
      <c r="N31" s="66"/>
      <c r="O31" s="144">
        <v>22423.25</v>
      </c>
      <c r="P31" s="11">
        <v>-0.02</v>
      </c>
      <c r="Q31" s="95">
        <v>-2.4199999999999999E-2</v>
      </c>
      <c r="R31" s="12">
        <v>-3.8E-3</v>
      </c>
      <c r="T31" s="14" t="s">
        <v>30</v>
      </c>
      <c r="U31" s="14" t="s">
        <v>30</v>
      </c>
      <c r="V31" s="11">
        <v>-0.28000000000000003</v>
      </c>
      <c r="X31" s="44"/>
    </row>
    <row r="32" spans="1:24" ht="25.5" x14ac:dyDescent="0.25">
      <c r="A32" s="16"/>
      <c r="B32" s="16"/>
      <c r="C32" s="58" t="s">
        <v>37</v>
      </c>
      <c r="D32" s="31"/>
      <c r="E32" s="48"/>
      <c r="F32" s="31"/>
      <c r="G32" s="31"/>
      <c r="H32" s="31"/>
      <c r="I32" s="40"/>
      <c r="J32" s="45"/>
      <c r="K32" s="16"/>
      <c r="L32" s="19"/>
      <c r="M32" s="19"/>
      <c r="N32" s="19"/>
      <c r="O32" s="19"/>
      <c r="P32" s="19"/>
      <c r="Q32" s="42"/>
      <c r="R32" s="9"/>
      <c r="S32" s="9"/>
      <c r="T32" s="9"/>
      <c r="U32" s="9"/>
      <c r="V32" s="9"/>
      <c r="W32" s="9"/>
      <c r="X32" s="42"/>
    </row>
    <row r="33" spans="1:24" ht="157.5" x14ac:dyDescent="0.25">
      <c r="A33" s="34">
        <v>1</v>
      </c>
      <c r="B33" s="16"/>
      <c r="C33" s="72" t="s">
        <v>55</v>
      </c>
      <c r="D33" s="31"/>
      <c r="E33" s="85"/>
      <c r="F33" s="59"/>
      <c r="G33" s="31"/>
      <c r="H33" s="45">
        <v>34811.800000000003</v>
      </c>
      <c r="I33" s="92">
        <v>22583.25</v>
      </c>
      <c r="J33" s="45">
        <f>I33-H33</f>
        <v>-12228.550000000003</v>
      </c>
      <c r="K33" s="6" t="s">
        <v>72</v>
      </c>
      <c r="L33" s="92">
        <f>I33</f>
        <v>22583.25</v>
      </c>
      <c r="M33" s="30"/>
      <c r="N33" s="30"/>
      <c r="O33" s="30"/>
      <c r="P33" s="30"/>
      <c r="Q33" s="30"/>
      <c r="R33" s="33"/>
      <c r="S33" s="33"/>
      <c r="T33" s="33"/>
      <c r="U33" s="33"/>
      <c r="V33" s="33"/>
      <c r="W33" s="33"/>
      <c r="X33" s="30"/>
    </row>
    <row r="34" spans="1:24" ht="191.25" x14ac:dyDescent="0.25">
      <c r="A34" s="34">
        <v>2</v>
      </c>
      <c r="B34" s="23"/>
      <c r="C34" s="72" t="s">
        <v>56</v>
      </c>
      <c r="D34" s="153"/>
      <c r="E34" s="48"/>
      <c r="F34" s="31"/>
      <c r="G34" s="39"/>
      <c r="H34" s="45">
        <v>614820.96</v>
      </c>
      <c r="I34" s="92">
        <v>613593.37</v>
      </c>
      <c r="J34" s="45">
        <f>I34-H34</f>
        <v>-1227.5899999999674</v>
      </c>
      <c r="K34" s="142" t="s">
        <v>73</v>
      </c>
      <c r="L34" s="92">
        <f>I34</f>
        <v>613593.37</v>
      </c>
      <c r="M34" s="42"/>
      <c r="N34" s="42"/>
      <c r="O34" s="42"/>
      <c r="P34" s="42"/>
      <c r="Q34" s="42"/>
      <c r="R34" s="9"/>
      <c r="S34" s="9"/>
      <c r="T34" s="9"/>
      <c r="U34" s="9"/>
      <c r="V34" s="9"/>
      <c r="W34" s="9"/>
      <c r="X34" s="42"/>
    </row>
    <row r="35" spans="1:24" ht="236.25" x14ac:dyDescent="0.25">
      <c r="A35" s="34">
        <v>3</v>
      </c>
      <c r="B35" s="22"/>
      <c r="C35" s="72" t="s">
        <v>57</v>
      </c>
      <c r="D35" s="31"/>
      <c r="E35" s="48"/>
      <c r="F35" s="31"/>
      <c r="G35" s="47"/>
      <c r="H35" s="45">
        <v>234297</v>
      </c>
      <c r="I35" s="75">
        <v>234832.7</v>
      </c>
      <c r="J35" s="46">
        <f>I35-H35</f>
        <v>535.70000000001164</v>
      </c>
      <c r="K35" s="142" t="s">
        <v>74</v>
      </c>
      <c r="L35" s="75">
        <f>I35</f>
        <v>234832.7</v>
      </c>
      <c r="M35" s="42"/>
      <c r="N35" s="42"/>
      <c r="O35" s="42"/>
      <c r="P35" s="42"/>
      <c r="Q35" s="42"/>
      <c r="R35" s="9"/>
      <c r="S35" s="9"/>
      <c r="T35" s="9"/>
      <c r="U35" s="9"/>
      <c r="V35" s="9"/>
      <c r="W35" s="9"/>
      <c r="X35" s="42"/>
    </row>
    <row r="36" spans="1:24" ht="123.75" x14ac:dyDescent="0.25">
      <c r="A36" s="19">
        <v>4</v>
      </c>
      <c r="B36" s="22" t="s">
        <v>61</v>
      </c>
      <c r="C36" s="72" t="s">
        <v>58</v>
      </c>
      <c r="D36" s="31"/>
      <c r="E36" s="48"/>
      <c r="F36" s="31"/>
      <c r="G36" s="31"/>
      <c r="H36" s="45">
        <v>20859</v>
      </c>
      <c r="I36" s="78">
        <f>H36</f>
        <v>20859</v>
      </c>
      <c r="J36" s="41"/>
      <c r="K36" s="24"/>
      <c r="L36" s="78">
        <f>I36</f>
        <v>20859</v>
      </c>
      <c r="M36" s="24"/>
      <c r="N36" s="24"/>
      <c r="O36" s="24"/>
      <c r="P36" s="24"/>
      <c r="Q36" s="24"/>
      <c r="R36" s="39"/>
      <c r="S36" s="39"/>
      <c r="T36" s="39"/>
      <c r="U36" s="39"/>
      <c r="V36" s="39"/>
      <c r="W36" s="39"/>
      <c r="X36" s="24"/>
    </row>
    <row r="37" spans="1:24" ht="270" x14ac:dyDescent="0.25">
      <c r="A37" s="115">
        <v>5</v>
      </c>
      <c r="B37" s="115"/>
      <c r="C37" s="73" t="s">
        <v>59</v>
      </c>
      <c r="D37" s="116"/>
      <c r="E37" s="117"/>
      <c r="F37" s="116"/>
      <c r="G37" s="116"/>
      <c r="H37" s="118">
        <v>11125</v>
      </c>
      <c r="I37" s="119">
        <v>14173.25</v>
      </c>
      <c r="J37" s="120">
        <f>I37-H37</f>
        <v>3048.25</v>
      </c>
      <c r="K37" s="73" t="s">
        <v>66</v>
      </c>
      <c r="L37" s="116"/>
      <c r="M37" s="115"/>
      <c r="N37" s="121"/>
      <c r="O37" s="139">
        <f>I37</f>
        <v>14173.25</v>
      </c>
      <c r="P37" s="121"/>
      <c r="Q37" s="121"/>
      <c r="R37" s="122"/>
      <c r="S37" s="122"/>
      <c r="T37" s="122"/>
      <c r="U37" s="122"/>
      <c r="V37" s="122"/>
      <c r="W37" s="122"/>
      <c r="X37" s="121"/>
    </row>
    <row r="38" spans="1:24" ht="90" x14ac:dyDescent="0.25">
      <c r="A38" s="121">
        <v>6</v>
      </c>
      <c r="B38" s="121"/>
      <c r="C38" s="5" t="s">
        <v>60</v>
      </c>
      <c r="D38" s="122"/>
      <c r="E38" s="123"/>
      <c r="F38" s="122"/>
      <c r="G38" s="122"/>
      <c r="H38" s="124">
        <v>303350</v>
      </c>
      <c r="I38" s="125"/>
      <c r="J38" s="126">
        <f>I38-H38</f>
        <v>-303350</v>
      </c>
      <c r="K38" s="5" t="s">
        <v>67</v>
      </c>
      <c r="L38" s="121"/>
      <c r="M38" s="121"/>
      <c r="N38" s="127"/>
      <c r="O38" s="121"/>
      <c r="P38" s="121"/>
      <c r="Q38" s="121"/>
      <c r="R38" s="122"/>
      <c r="S38" s="122"/>
      <c r="T38" s="122"/>
      <c r="U38" s="122"/>
      <c r="V38" s="122"/>
      <c r="W38" s="122"/>
      <c r="X38" s="121"/>
    </row>
    <row r="39" spans="1:24" ht="202.5" x14ac:dyDescent="0.25">
      <c r="A39" s="121">
        <v>7</v>
      </c>
      <c r="B39" s="121"/>
      <c r="C39" s="5" t="s">
        <v>51</v>
      </c>
      <c r="D39" s="122"/>
      <c r="E39" s="128"/>
      <c r="F39" s="122"/>
      <c r="G39" s="122"/>
      <c r="H39" s="124">
        <v>7483</v>
      </c>
      <c r="I39" s="126">
        <v>8250</v>
      </c>
      <c r="J39" s="129">
        <f>I39-H39</f>
        <v>767</v>
      </c>
      <c r="K39" s="106" t="s">
        <v>69</v>
      </c>
      <c r="L39" s="121"/>
      <c r="M39" s="121"/>
      <c r="N39" s="121"/>
      <c r="O39" s="130">
        <f>I39</f>
        <v>8250</v>
      </c>
      <c r="P39" s="121"/>
      <c r="Q39" s="121"/>
      <c r="R39" s="122"/>
      <c r="S39" s="122"/>
      <c r="T39" s="122"/>
      <c r="U39" s="122"/>
      <c r="V39" s="122"/>
      <c r="W39" s="122"/>
      <c r="X39" s="121"/>
    </row>
    <row r="40" spans="1:24" ht="54.75" x14ac:dyDescent="0.25">
      <c r="A40" s="131"/>
      <c r="B40" s="132"/>
      <c r="C40" s="133" t="s">
        <v>62</v>
      </c>
      <c r="D40" s="128"/>
      <c r="E40" s="128"/>
      <c r="F40" s="128"/>
      <c r="G40" s="128"/>
      <c r="H40" s="134">
        <f>H31+H7</f>
        <v>3161151.94</v>
      </c>
      <c r="I40" s="135">
        <f>I31+I7</f>
        <v>2435682.0600000005</v>
      </c>
      <c r="J40" s="135">
        <f>J31+J7</f>
        <v>-725469.87999999966</v>
      </c>
      <c r="K40" s="128"/>
      <c r="L40" s="134">
        <v>1960589.11</v>
      </c>
      <c r="M40" s="128"/>
      <c r="N40" s="134">
        <v>254210</v>
      </c>
      <c r="O40" s="145">
        <v>220882.61</v>
      </c>
      <c r="P40" s="128"/>
      <c r="Q40" s="128"/>
      <c r="R40" s="128"/>
      <c r="S40" s="128"/>
      <c r="T40" s="128"/>
      <c r="U40" s="128"/>
      <c r="V40" s="128"/>
      <c r="W40" s="128"/>
      <c r="X40" s="128"/>
    </row>
    <row r="41" spans="1:24" x14ac:dyDescent="0.25">
      <c r="A41" s="136"/>
      <c r="B41" s="137"/>
      <c r="C41" s="321" t="s">
        <v>39</v>
      </c>
      <c r="D41" s="321"/>
      <c r="E41" s="321"/>
      <c r="F41" s="321"/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138"/>
      <c r="S41" s="138"/>
      <c r="T41" s="138"/>
      <c r="U41" s="138"/>
      <c r="V41" s="138"/>
      <c r="W41" s="138"/>
      <c r="X41" s="138"/>
    </row>
    <row r="42" spans="1:24" x14ac:dyDescent="0.25">
      <c r="A42" s="3"/>
      <c r="B42" s="3"/>
      <c r="R42" s="2"/>
      <c r="S42" s="2"/>
      <c r="T42" s="2"/>
      <c r="U42" s="2"/>
      <c r="V42" s="2"/>
      <c r="W42" s="2"/>
      <c r="X42" s="2"/>
    </row>
    <row r="43" spans="1:24" x14ac:dyDescent="0.25">
      <c r="A43" s="2"/>
      <c r="B43" s="2"/>
      <c r="G43" s="50"/>
      <c r="H43" s="50"/>
      <c r="I43" s="50"/>
      <c r="J43" s="4"/>
      <c r="K43" s="4"/>
      <c r="O43" s="4"/>
      <c r="P43" s="2"/>
      <c r="Q43" s="2"/>
      <c r="S43" s="2"/>
      <c r="T43" s="2"/>
      <c r="U43" s="2"/>
      <c r="V43" s="2"/>
      <c r="W43" s="2"/>
      <c r="X43" s="2"/>
    </row>
    <row r="44" spans="1:24" x14ac:dyDescent="0.25">
      <c r="A44" s="2"/>
      <c r="B44" s="2"/>
      <c r="K44" s="1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0" x14ac:dyDescent="0.25">
      <c r="A45" s="146" t="s">
        <v>81</v>
      </c>
      <c r="B45" s="146" t="s">
        <v>79</v>
      </c>
      <c r="C45" s="147" t="s">
        <v>80</v>
      </c>
      <c r="D45" s="2"/>
      <c r="E45" s="2"/>
      <c r="F45" s="2"/>
      <c r="G45" s="2"/>
      <c r="H45" s="2"/>
      <c r="I45" s="2"/>
      <c r="J45" s="2"/>
      <c r="K45" s="8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5">
      <c r="B46" s="146" t="s">
        <v>82</v>
      </c>
      <c r="C46" s="146"/>
      <c r="D46" s="2"/>
      <c r="E46" s="2"/>
      <c r="F46" s="2"/>
      <c r="G46" s="2"/>
      <c r="H46" s="2"/>
      <c r="I46" s="2"/>
      <c r="J46" s="2"/>
      <c r="K46" s="8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5">
      <c r="A47" s="146" t="s">
        <v>83</v>
      </c>
      <c r="B47" s="148">
        <f>2.46+3.9+0.158+3.13+1.1+28</f>
        <v>38.747999999999998</v>
      </c>
      <c r="C47" s="148">
        <f>749179</f>
        <v>749179</v>
      </c>
      <c r="D47" s="2"/>
      <c r="E47" s="2"/>
      <c r="F47" s="2"/>
      <c r="G47" s="2"/>
      <c r="H47" s="2"/>
      <c r="I47" s="2"/>
      <c r="J47" s="2"/>
      <c r="K47" s="88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5">
      <c r="A48" s="146" t="s">
        <v>84</v>
      </c>
      <c r="B48" s="148">
        <f>0.83+1+0.84+17+0.482</f>
        <v>20.152000000000001</v>
      </c>
      <c r="C48" s="148">
        <f>743376</f>
        <v>743376</v>
      </c>
      <c r="D48" s="2"/>
      <c r="E48" s="2"/>
      <c r="F48" s="2"/>
      <c r="G48" s="2"/>
      <c r="H48" s="2"/>
      <c r="I48" s="2"/>
      <c r="J48" s="2"/>
      <c r="K48" s="88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146"/>
      <c r="B49" s="148">
        <f>SUM(B47:B48)</f>
        <v>58.9</v>
      </c>
      <c r="C49" s="148">
        <f>SUM(C47:C48)</f>
        <v>1492555</v>
      </c>
      <c r="D49" s="2"/>
      <c r="E49" s="2"/>
      <c r="F49" s="2"/>
      <c r="G49" s="2"/>
      <c r="H49" s="2"/>
      <c r="I49" s="2"/>
      <c r="J49" s="2"/>
      <c r="K49" s="8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146"/>
      <c r="B50" s="146" t="s">
        <v>85</v>
      </c>
      <c r="C50" s="14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146" t="s">
        <v>83</v>
      </c>
      <c r="B51" s="146">
        <f>2.6+2.3+1.122+1.354+1.3+1+0.8+1.004+2.8+0.8</f>
        <v>15.080000000000002</v>
      </c>
      <c r="C51" s="150">
        <f>1068118.9+453271</f>
        <v>1521389.9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146" t="s">
        <v>84</v>
      </c>
      <c r="B52" s="146">
        <f>0.982+2.487+1.15+0.03</f>
        <v>4.649</v>
      </c>
      <c r="C52" s="149">
        <f>891868.32+22423.3</f>
        <v>914291.62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5">
      <c r="A53" s="2"/>
      <c r="B53" s="2"/>
      <c r="C53" s="88">
        <f>SUM(C51:C52)</f>
        <v>2435681.52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mergeCells count="48">
    <mergeCell ref="A1:K1"/>
    <mergeCell ref="A2:L2"/>
    <mergeCell ref="P2:W2"/>
    <mergeCell ref="A3:A5"/>
    <mergeCell ref="B3:G3"/>
    <mergeCell ref="H3:K3"/>
    <mergeCell ref="L3:O3"/>
    <mergeCell ref="P3:W3"/>
    <mergeCell ref="L4:M4"/>
    <mergeCell ref="N4:N5"/>
    <mergeCell ref="X3:X5"/>
    <mergeCell ref="B4:B5"/>
    <mergeCell ref="C4:C5"/>
    <mergeCell ref="D4:D5"/>
    <mergeCell ref="E4:F4"/>
    <mergeCell ref="G4:G5"/>
    <mergeCell ref="H4:H5"/>
    <mergeCell ref="I4:I5"/>
    <mergeCell ref="J4:J5"/>
    <mergeCell ref="K4:K5"/>
    <mergeCell ref="O4:O5"/>
    <mergeCell ref="P4:Q4"/>
    <mergeCell ref="R4:S5"/>
    <mergeCell ref="T4:U4"/>
    <mergeCell ref="V4:W4"/>
    <mergeCell ref="A27:A29"/>
    <mergeCell ref="B27:G27"/>
    <mergeCell ref="H27:K27"/>
    <mergeCell ref="L27:O27"/>
    <mergeCell ref="P27:W27"/>
    <mergeCell ref="X27:X29"/>
    <mergeCell ref="B28:B29"/>
    <mergeCell ref="C28:C29"/>
    <mergeCell ref="D28:D29"/>
    <mergeCell ref="E28:F28"/>
    <mergeCell ref="G28:G29"/>
    <mergeCell ref="H28:H29"/>
    <mergeCell ref="I28:I29"/>
    <mergeCell ref="J28:J29"/>
    <mergeCell ref="K28:K29"/>
    <mergeCell ref="V28:W28"/>
    <mergeCell ref="R28:S29"/>
    <mergeCell ref="T28:U28"/>
    <mergeCell ref="C41:Q41"/>
    <mergeCell ref="L28:M28"/>
    <mergeCell ref="N28:N29"/>
    <mergeCell ref="O28:O29"/>
    <mergeCell ref="P28:Q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3" sqref="D3:F3"/>
    </sheetView>
  </sheetViews>
  <sheetFormatPr defaultRowHeight="15" x14ac:dyDescent="0.25"/>
  <cols>
    <col min="1" max="1" width="6" customWidth="1"/>
    <col min="2" max="2" width="15.28515625" customWidth="1"/>
    <col min="3" max="3" width="65.42578125" customWidth="1"/>
    <col min="4" max="4" width="14.28515625" customWidth="1"/>
    <col min="5" max="5" width="11.42578125" customWidth="1"/>
    <col min="6" max="6" width="13.85546875" customWidth="1"/>
  </cols>
  <sheetData>
    <row r="1" spans="1:10" x14ac:dyDescent="0.25">
      <c r="A1" s="157" t="s">
        <v>61</v>
      </c>
      <c r="B1" s="157"/>
      <c r="C1" s="157"/>
      <c r="D1" s="157"/>
      <c r="E1" s="157" t="s">
        <v>123</v>
      </c>
      <c r="F1" s="157" t="s">
        <v>129</v>
      </c>
    </row>
    <row r="2" spans="1:10" x14ac:dyDescent="0.25">
      <c r="A2" s="157"/>
      <c r="B2" s="157"/>
      <c r="C2" s="157"/>
      <c r="D2" s="157"/>
      <c r="E2" s="157" t="s">
        <v>124</v>
      </c>
      <c r="F2" s="157"/>
    </row>
    <row r="3" spans="1:10" ht="45" customHeight="1" x14ac:dyDescent="0.25">
      <c r="A3" s="157"/>
      <c r="B3" s="157"/>
      <c r="C3" s="157"/>
      <c r="D3" s="336" t="s">
        <v>132</v>
      </c>
      <c r="E3" s="336"/>
      <c r="F3" s="336"/>
      <c r="G3" s="167"/>
    </row>
    <row r="4" spans="1:10" ht="17.25" customHeight="1" x14ac:dyDescent="0.25">
      <c r="A4" s="169" t="s">
        <v>100</v>
      </c>
      <c r="B4" s="169"/>
      <c r="C4" s="169"/>
      <c r="D4" s="169"/>
      <c r="E4" s="157"/>
      <c r="F4" s="157"/>
    </row>
    <row r="5" spans="1:10" ht="15.75" customHeight="1" x14ac:dyDescent="0.25">
      <c r="A5" s="157"/>
      <c r="B5" s="157"/>
      <c r="C5" s="157"/>
      <c r="D5" s="157"/>
      <c r="E5" s="157"/>
      <c r="F5" s="157"/>
    </row>
    <row r="6" spans="1:10" ht="15.75" customHeight="1" x14ac:dyDescent="0.25">
      <c r="A6" s="168" t="s">
        <v>101</v>
      </c>
      <c r="B6" s="168"/>
      <c r="C6" s="168"/>
      <c r="D6" s="168"/>
      <c r="E6" s="168"/>
      <c r="F6" s="157"/>
    </row>
    <row r="7" spans="1:10" ht="15.75" customHeight="1" x14ac:dyDescent="0.25">
      <c r="A7" s="169" t="s">
        <v>102</v>
      </c>
      <c r="B7" s="169"/>
      <c r="C7" s="169"/>
      <c r="D7" s="157"/>
      <c r="E7" s="157"/>
      <c r="F7" s="157"/>
    </row>
    <row r="8" spans="1:10" ht="17.25" customHeight="1" x14ac:dyDescent="0.25">
      <c r="A8" s="157"/>
      <c r="B8" s="157"/>
      <c r="C8" s="157"/>
      <c r="D8" s="157"/>
      <c r="E8" s="157"/>
      <c r="F8" s="157"/>
      <c r="G8" s="166"/>
      <c r="H8" s="166"/>
      <c r="I8" s="166"/>
      <c r="J8" s="166"/>
    </row>
    <row r="9" spans="1:10" ht="57" x14ac:dyDescent="0.25">
      <c r="A9" s="174" t="s">
        <v>0</v>
      </c>
      <c r="B9" s="164" t="s">
        <v>103</v>
      </c>
      <c r="C9" s="174" t="s">
        <v>104</v>
      </c>
      <c r="D9" s="164" t="s">
        <v>105</v>
      </c>
      <c r="E9" s="164" t="s">
        <v>106</v>
      </c>
      <c r="F9" s="164" t="s">
        <v>107</v>
      </c>
      <c r="G9" s="166"/>
      <c r="H9" s="166"/>
      <c r="I9" s="166"/>
      <c r="J9" s="166"/>
    </row>
    <row r="10" spans="1:10" ht="33.75" customHeight="1" x14ac:dyDescent="0.25">
      <c r="A10" s="337">
        <v>1</v>
      </c>
      <c r="B10" s="337"/>
      <c r="C10" s="146" t="s">
        <v>108</v>
      </c>
      <c r="D10" s="146" t="s">
        <v>109</v>
      </c>
      <c r="E10" s="147"/>
      <c r="F10" s="146"/>
      <c r="G10" s="166"/>
      <c r="H10" s="166"/>
      <c r="I10" s="166"/>
      <c r="J10" s="166"/>
    </row>
    <row r="11" spans="1:10" ht="36.75" customHeight="1" x14ac:dyDescent="0.25">
      <c r="A11" s="338"/>
      <c r="B11" s="338"/>
      <c r="C11" s="170" t="s">
        <v>110</v>
      </c>
      <c r="D11" s="170" t="s">
        <v>111</v>
      </c>
      <c r="E11" s="170"/>
      <c r="F11" s="158"/>
      <c r="G11" s="166"/>
      <c r="H11" s="166"/>
      <c r="I11" s="166"/>
      <c r="J11" s="166"/>
    </row>
    <row r="12" spans="1:10" ht="48" customHeight="1" x14ac:dyDescent="0.25">
      <c r="A12" s="165" t="s">
        <v>112</v>
      </c>
      <c r="B12" s="170"/>
      <c r="C12" s="339" t="s">
        <v>128</v>
      </c>
      <c r="D12" s="340"/>
      <c r="E12" s="340"/>
      <c r="F12" s="341"/>
      <c r="G12" s="166"/>
      <c r="H12" s="166"/>
      <c r="I12" s="166"/>
      <c r="J12" s="166"/>
    </row>
    <row r="13" spans="1:10" ht="30" x14ac:dyDescent="0.25">
      <c r="A13" s="165" t="s">
        <v>115</v>
      </c>
      <c r="B13" s="170"/>
      <c r="C13" s="147" t="s">
        <v>113</v>
      </c>
      <c r="D13" s="170" t="s">
        <v>111</v>
      </c>
      <c r="E13" s="170"/>
      <c r="F13" s="158"/>
      <c r="G13" s="166"/>
      <c r="H13" s="166"/>
      <c r="I13" s="166"/>
      <c r="J13" s="166"/>
    </row>
    <row r="14" spans="1:10" ht="30" x14ac:dyDescent="0.25">
      <c r="A14" s="165" t="s">
        <v>116</v>
      </c>
      <c r="B14" s="170"/>
      <c r="C14" s="147" t="s">
        <v>117</v>
      </c>
      <c r="D14" s="170" t="s">
        <v>111</v>
      </c>
      <c r="E14" s="170"/>
      <c r="F14" s="158"/>
      <c r="G14" s="166"/>
      <c r="H14" s="166"/>
      <c r="I14" s="166"/>
      <c r="J14" s="166"/>
    </row>
    <row r="15" spans="1:10" ht="30" x14ac:dyDescent="0.25">
      <c r="A15" s="165" t="s">
        <v>114</v>
      </c>
      <c r="B15" s="170"/>
      <c r="C15" s="147" t="s">
        <v>118</v>
      </c>
      <c r="D15" s="170" t="s">
        <v>111</v>
      </c>
      <c r="E15" s="170"/>
      <c r="F15" s="158"/>
      <c r="G15" s="166"/>
      <c r="H15" s="166"/>
      <c r="I15" s="166"/>
      <c r="J15" s="166"/>
    </row>
    <row r="16" spans="1:10" x14ac:dyDescent="0.25">
      <c r="A16" s="170"/>
      <c r="B16" s="170"/>
      <c r="C16" s="170"/>
      <c r="D16" s="170"/>
      <c r="E16" s="170"/>
      <c r="F16" s="158"/>
      <c r="G16" s="166"/>
      <c r="H16" s="166"/>
      <c r="I16" s="166"/>
      <c r="J16" s="166"/>
    </row>
    <row r="17" spans="1:10" x14ac:dyDescent="0.25">
      <c r="A17" s="170"/>
      <c r="B17" s="170"/>
      <c r="C17" s="170"/>
      <c r="D17" s="170"/>
      <c r="E17" s="170"/>
      <c r="F17" s="158"/>
      <c r="G17" s="166"/>
      <c r="H17" s="166"/>
      <c r="I17" s="166"/>
      <c r="J17" s="166"/>
    </row>
    <row r="18" spans="1:10" x14ac:dyDescent="0.25">
      <c r="A18" s="170"/>
      <c r="B18" s="170"/>
      <c r="C18" s="170"/>
      <c r="D18" s="170"/>
      <c r="E18" s="170"/>
      <c r="F18" s="158"/>
      <c r="G18" s="166"/>
      <c r="H18" s="166"/>
      <c r="I18" s="166"/>
      <c r="J18" s="166"/>
    </row>
    <row r="19" spans="1:10" x14ac:dyDescent="0.25">
      <c r="A19" s="170"/>
      <c r="B19" s="170"/>
      <c r="C19" s="170"/>
      <c r="D19" s="170"/>
      <c r="E19" s="170"/>
      <c r="F19" s="158"/>
      <c r="G19" s="166"/>
      <c r="H19" s="166"/>
      <c r="I19" s="166"/>
      <c r="J19" s="166"/>
    </row>
    <row r="20" spans="1:10" x14ac:dyDescent="0.25">
      <c r="G20" s="166"/>
      <c r="H20" s="166"/>
      <c r="I20" s="166"/>
      <c r="J20" s="166"/>
    </row>
    <row r="21" spans="1:10" x14ac:dyDescent="0.25">
      <c r="G21" s="166"/>
      <c r="H21" s="166"/>
      <c r="I21" s="166"/>
      <c r="J21" s="166"/>
    </row>
  </sheetData>
  <mergeCells count="4">
    <mergeCell ref="D3:F3"/>
    <mergeCell ref="A10:A11"/>
    <mergeCell ref="B10:B11"/>
    <mergeCell ref="C12:F12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M12" sqref="M12"/>
    </sheetView>
  </sheetViews>
  <sheetFormatPr defaultRowHeight="15" x14ac:dyDescent="0.25"/>
  <cols>
    <col min="1" max="1" width="6" customWidth="1"/>
    <col min="2" max="2" width="10.7109375" customWidth="1"/>
    <col min="3" max="3" width="42" customWidth="1"/>
    <col min="4" max="4" width="14.28515625" customWidth="1"/>
    <col min="5" max="5" width="12.85546875" customWidth="1"/>
    <col min="6" max="6" width="10.7109375" customWidth="1"/>
    <col min="7" max="7" width="12.85546875" customWidth="1"/>
    <col min="8" max="8" width="6.85546875" customWidth="1"/>
    <col min="9" max="9" width="10.140625" customWidth="1"/>
  </cols>
  <sheetData>
    <row r="1" spans="1:11" ht="18" customHeight="1" x14ac:dyDescent="0.25">
      <c r="A1" s="171"/>
      <c r="B1" s="171"/>
      <c r="C1" s="171"/>
      <c r="D1" s="171"/>
      <c r="F1" s="171"/>
      <c r="G1" s="171" t="s">
        <v>122</v>
      </c>
      <c r="H1" s="171"/>
      <c r="I1" s="171"/>
    </row>
    <row r="2" spans="1:11" ht="21" customHeight="1" x14ac:dyDescent="0.25">
      <c r="A2" s="171"/>
      <c r="B2" s="171"/>
      <c r="C2" s="171"/>
      <c r="D2" s="171"/>
      <c r="F2" s="171"/>
      <c r="G2" s="171" t="s">
        <v>124</v>
      </c>
      <c r="H2" s="171"/>
      <c r="I2" s="171"/>
    </row>
    <row r="3" spans="1:11" ht="38.25" customHeight="1" x14ac:dyDescent="0.25">
      <c r="A3" s="171"/>
      <c r="B3" s="171"/>
      <c r="C3" s="171"/>
      <c r="D3" s="336" t="s">
        <v>133</v>
      </c>
      <c r="E3" s="336"/>
      <c r="F3" s="336"/>
      <c r="G3" s="336"/>
      <c r="H3" s="336"/>
      <c r="I3" s="336"/>
    </row>
    <row r="4" spans="1:11" ht="17.25" customHeight="1" x14ac:dyDescent="0.25">
      <c r="A4" s="348" t="s">
        <v>119</v>
      </c>
      <c r="B4" s="348"/>
      <c r="C4" s="348"/>
      <c r="D4" s="348"/>
      <c r="E4" s="171"/>
      <c r="F4" s="171"/>
      <c r="G4" s="171"/>
      <c r="H4" s="171"/>
      <c r="I4" s="171"/>
    </row>
    <row r="5" spans="1:11" ht="15.75" customHeight="1" x14ac:dyDescent="0.25">
      <c r="A5" s="171"/>
      <c r="B5" s="171"/>
      <c r="C5" s="171"/>
      <c r="D5" s="171"/>
      <c r="E5" s="171"/>
      <c r="F5" s="171"/>
      <c r="G5" s="171"/>
      <c r="H5" s="171"/>
      <c r="I5" s="171"/>
    </row>
    <row r="6" spans="1:11" ht="15.75" customHeight="1" x14ac:dyDescent="0.25">
      <c r="A6" s="349" t="s">
        <v>101</v>
      </c>
      <c r="B6" s="349"/>
      <c r="C6" s="349"/>
      <c r="D6" s="349"/>
      <c r="E6" s="349"/>
      <c r="F6" s="171"/>
      <c r="G6" s="171"/>
      <c r="H6" s="171"/>
      <c r="I6" s="171"/>
    </row>
    <row r="7" spans="1:11" ht="15.75" customHeight="1" x14ac:dyDescent="0.25">
      <c r="A7" s="348" t="s">
        <v>102</v>
      </c>
      <c r="B7" s="348"/>
      <c r="C7" s="348"/>
      <c r="D7" s="171"/>
      <c r="E7" s="171"/>
      <c r="F7" s="171"/>
      <c r="G7" s="171"/>
      <c r="H7" s="171"/>
      <c r="I7" s="171"/>
      <c r="J7" s="166"/>
      <c r="K7" s="166"/>
    </row>
    <row r="8" spans="1:11" ht="17.25" customHeight="1" x14ac:dyDescent="0.25">
      <c r="A8" s="171"/>
      <c r="B8" s="171"/>
      <c r="C8" s="171"/>
      <c r="D8" s="171"/>
      <c r="E8" s="171"/>
      <c r="F8" s="171"/>
      <c r="G8" s="171"/>
      <c r="H8" s="171"/>
      <c r="I8" s="171"/>
      <c r="J8" s="166"/>
      <c r="K8" s="166"/>
    </row>
    <row r="9" spans="1:11" ht="90" customHeight="1" x14ac:dyDescent="0.25">
      <c r="A9" s="342" t="s">
        <v>0</v>
      </c>
      <c r="B9" s="342" t="s">
        <v>103</v>
      </c>
      <c r="C9" s="342" t="s">
        <v>104</v>
      </c>
      <c r="D9" s="342" t="s">
        <v>105</v>
      </c>
      <c r="E9" s="342" t="s">
        <v>120</v>
      </c>
      <c r="F9" s="342" t="s">
        <v>121</v>
      </c>
      <c r="G9" s="346" t="s">
        <v>125</v>
      </c>
      <c r="H9" s="347"/>
      <c r="I9" s="173" t="s">
        <v>127</v>
      </c>
      <c r="J9" s="166"/>
      <c r="K9" s="166"/>
    </row>
    <row r="10" spans="1:11" ht="32.25" customHeight="1" x14ac:dyDescent="0.25">
      <c r="A10" s="343"/>
      <c r="B10" s="343"/>
      <c r="C10" s="343"/>
      <c r="D10" s="343"/>
      <c r="E10" s="343"/>
      <c r="F10" s="343"/>
      <c r="G10" s="344" t="s">
        <v>126</v>
      </c>
      <c r="H10" s="345"/>
      <c r="I10" s="172"/>
      <c r="J10" s="166"/>
      <c r="K10" s="166"/>
    </row>
    <row r="11" spans="1:11" ht="33.75" customHeight="1" x14ac:dyDescent="0.25">
      <c r="A11" s="350">
        <v>1</v>
      </c>
      <c r="B11" s="350"/>
      <c r="C11" s="147" t="s">
        <v>108</v>
      </c>
      <c r="D11" s="147" t="s">
        <v>109</v>
      </c>
      <c r="E11" s="147"/>
      <c r="F11" s="147"/>
      <c r="G11" s="170"/>
      <c r="H11" s="170"/>
      <c r="I11" s="170"/>
      <c r="J11" s="166"/>
      <c r="K11" s="166"/>
    </row>
    <row r="12" spans="1:11" ht="36.75" customHeight="1" x14ac:dyDescent="0.25">
      <c r="A12" s="351"/>
      <c r="B12" s="351"/>
      <c r="C12" s="170" t="s">
        <v>110</v>
      </c>
      <c r="D12" s="170" t="s">
        <v>111</v>
      </c>
      <c r="E12" s="170"/>
      <c r="F12" s="170"/>
      <c r="G12" s="170"/>
      <c r="H12" s="170"/>
      <c r="I12" s="170"/>
      <c r="J12" s="166"/>
      <c r="K12" s="166"/>
    </row>
    <row r="13" spans="1:11" ht="48" customHeight="1" x14ac:dyDescent="0.25">
      <c r="A13" s="165" t="s">
        <v>112</v>
      </c>
      <c r="B13" s="170"/>
      <c r="C13" s="352" t="s">
        <v>128</v>
      </c>
      <c r="D13" s="352"/>
      <c r="E13" s="352"/>
      <c r="F13" s="352"/>
      <c r="G13" s="170"/>
      <c r="H13" s="170"/>
      <c r="I13" s="170"/>
      <c r="J13" s="166"/>
    </row>
    <row r="14" spans="1:11" ht="30" x14ac:dyDescent="0.25">
      <c r="A14" s="165" t="s">
        <v>115</v>
      </c>
      <c r="B14" s="170"/>
      <c r="C14" s="147" t="s">
        <v>113</v>
      </c>
      <c r="D14" s="170" t="s">
        <v>111</v>
      </c>
      <c r="E14" s="170"/>
      <c r="F14" s="170"/>
      <c r="G14" s="170"/>
      <c r="H14" s="170"/>
      <c r="I14" s="170"/>
      <c r="J14" s="166"/>
    </row>
    <row r="15" spans="1:11" ht="30" x14ac:dyDescent="0.25">
      <c r="A15" s="165" t="s">
        <v>116</v>
      </c>
      <c r="B15" s="170"/>
      <c r="C15" s="147" t="s">
        <v>117</v>
      </c>
      <c r="D15" s="170" t="s">
        <v>111</v>
      </c>
      <c r="E15" s="170"/>
      <c r="F15" s="170"/>
      <c r="G15" s="170"/>
      <c r="H15" s="170"/>
      <c r="I15" s="170"/>
      <c r="J15" s="166"/>
    </row>
    <row r="16" spans="1:11" ht="30" x14ac:dyDescent="0.25">
      <c r="A16" s="165" t="s">
        <v>114</v>
      </c>
      <c r="B16" s="170"/>
      <c r="C16" s="147" t="s">
        <v>118</v>
      </c>
      <c r="D16" s="170" t="s">
        <v>111</v>
      </c>
      <c r="E16" s="170"/>
      <c r="F16" s="170"/>
      <c r="G16" s="170"/>
      <c r="H16" s="170"/>
      <c r="I16" s="170"/>
      <c r="J16" s="166"/>
    </row>
    <row r="17" spans="1:10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66"/>
    </row>
    <row r="18" spans="1:10" x14ac:dyDescent="0.25">
      <c r="A18" s="170"/>
      <c r="B18" s="170"/>
      <c r="C18" s="170"/>
      <c r="D18" s="170"/>
      <c r="E18" s="170"/>
      <c r="F18" s="170"/>
      <c r="G18" s="170"/>
      <c r="H18" s="170"/>
      <c r="I18" s="170"/>
      <c r="J18" s="166"/>
    </row>
    <row r="19" spans="1:10" x14ac:dyDescent="0.25">
      <c r="A19" s="170"/>
      <c r="B19" s="170"/>
      <c r="C19" s="170"/>
      <c r="D19" s="170"/>
      <c r="E19" s="170"/>
      <c r="F19" s="170"/>
      <c r="G19" s="170"/>
      <c r="H19" s="170"/>
      <c r="I19" s="170"/>
      <c r="J19" s="166"/>
    </row>
    <row r="20" spans="1:10" x14ac:dyDescent="0.25">
      <c r="A20" s="170"/>
      <c r="B20" s="170"/>
      <c r="C20" s="170"/>
      <c r="D20" s="170"/>
      <c r="E20" s="170"/>
      <c r="F20" s="170"/>
      <c r="G20" s="170"/>
      <c r="H20" s="170"/>
      <c r="I20" s="170"/>
      <c r="J20" s="166"/>
    </row>
    <row r="21" spans="1:10" x14ac:dyDescent="0.25">
      <c r="G21" s="166"/>
      <c r="H21" s="166"/>
      <c r="I21" s="166"/>
      <c r="J21" s="166"/>
    </row>
    <row r="22" spans="1:10" x14ac:dyDescent="0.25">
      <c r="G22" s="166"/>
      <c r="H22" s="166"/>
      <c r="I22" s="166"/>
      <c r="J22" s="166"/>
    </row>
  </sheetData>
  <mergeCells count="15">
    <mergeCell ref="A11:A12"/>
    <mergeCell ref="B11:B12"/>
    <mergeCell ref="C13:F13"/>
    <mergeCell ref="A4:D4"/>
    <mergeCell ref="E9:E10"/>
    <mergeCell ref="D9:D10"/>
    <mergeCell ref="C9:C10"/>
    <mergeCell ref="B9:B10"/>
    <mergeCell ref="A9:A10"/>
    <mergeCell ref="D3:I3"/>
    <mergeCell ref="F9:F10"/>
    <mergeCell ref="G10:H10"/>
    <mergeCell ref="G9:H9"/>
    <mergeCell ref="A7:C7"/>
    <mergeCell ref="A6:E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 (6)</vt:lpstr>
      <vt:lpstr>Лист1 (4)</vt:lpstr>
      <vt:lpstr>форма 21</vt:lpstr>
      <vt:lpstr>Лист4</vt:lpstr>
      <vt:lpstr>Лист1</vt:lpstr>
      <vt:lpstr>Лист1 (2)</vt:lpstr>
      <vt:lpstr>Лист1 (3)</vt:lpstr>
      <vt:lpstr>Лист1 (5)</vt:lpstr>
      <vt:lpstr>форма 22</vt:lpstr>
      <vt:lpstr>форма 23</vt:lpstr>
    </vt:vector>
  </TitlesOfParts>
  <Company>Akbulak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OKC</dc:creator>
  <cp:lastModifiedBy>OKS-245281</cp:lastModifiedBy>
  <cp:lastPrinted>2025-06-26T11:32:53Z</cp:lastPrinted>
  <dcterms:created xsi:type="dcterms:W3CDTF">2016-01-29T05:27:10Z</dcterms:created>
  <dcterms:modified xsi:type="dcterms:W3CDTF">2026-04-27T11:13:17Z</dcterms:modified>
</cp:coreProperties>
</file>